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20_UGP6-BE\BIURO 6\oae\"/>
    </mc:Choice>
  </mc:AlternateContent>
  <xr:revisionPtr revIDLastSave="0" documentId="13_ncr:1_{82082E61-4CA8-44A1-9957-4AA412D82A90}" xr6:coauthVersionLast="47" xr6:coauthVersionMax="47" xr10:uidLastSave="{00000000-0000-0000-0000-000000000000}"/>
  <bookViews>
    <workbookView xWindow="-120" yWindow="-120" windowWidth="29040" windowHeight="15840" xr2:uid="{E5FB4EEF-CB45-438D-AED6-203433170682}"/>
  </bookViews>
  <sheets>
    <sheet name="Tablets" sheetId="1" r:id="rId1"/>
    <sheet name="Tablets Wykresy" sheetId="2" r:id="rId2"/>
    <sheet name="010175 IFCR" sheetId="3" r:id="rId3"/>
    <sheet name="010175 IFCR Wykresy" sheetId="4" r:id="rId4"/>
    <sheet name="010176 GR07" sheetId="5" r:id="rId5"/>
    <sheet name="010176 GR07 Wykresy" sheetId="6" r:id="rId6"/>
    <sheet name="010177 BUHLER+GFR" sheetId="7" r:id="rId7"/>
    <sheet name="010177 BUHLER+GFR Wykresy" sheetId="8" r:id="rId8"/>
    <sheet name="010178 CEDA" sheetId="9" r:id="rId9"/>
    <sheet name="010178 CEDA Wykresy" sheetId="10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0" i="1" l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J300" i="1"/>
  <c r="I300" i="1"/>
  <c r="G300" i="1"/>
  <c r="F300" i="1"/>
  <c r="F332" i="1" s="1"/>
  <c r="AM166" i="9"/>
  <c r="AL166" i="9"/>
  <c r="AK166" i="9"/>
  <c r="AJ166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L172" i="9" s="1"/>
  <c r="K152" i="9"/>
  <c r="J152" i="9"/>
  <c r="I152" i="9"/>
  <c r="H152" i="9"/>
  <c r="G152" i="9"/>
  <c r="F152" i="9"/>
  <c r="AM147" i="9"/>
  <c r="AL147" i="9"/>
  <c r="AK147" i="9"/>
  <c r="AJ147" i="9"/>
  <c r="AI147" i="9"/>
  <c r="AH147" i="9"/>
  <c r="AG147" i="9"/>
  <c r="AF147" i="9"/>
  <c r="AE147" i="9"/>
  <c r="AD147" i="9"/>
  <c r="AC147" i="9"/>
  <c r="AC172" i="9" s="1"/>
  <c r="AB147" i="9"/>
  <c r="AB172" i="9" s="1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V141" i="9"/>
  <c r="U141" i="9"/>
  <c r="U172" i="9" s="1"/>
  <c r="T141" i="9"/>
  <c r="T172" i="9" s="1"/>
  <c r="S141" i="9"/>
  <c r="R141" i="9"/>
  <c r="Q141" i="9"/>
  <c r="P141" i="9"/>
  <c r="O141" i="9"/>
  <c r="N141" i="9"/>
  <c r="M141" i="9"/>
  <c r="M172" i="9" s="1"/>
  <c r="L141" i="9"/>
  <c r="J141" i="9"/>
  <c r="I141" i="9"/>
  <c r="G141" i="9"/>
  <c r="F141" i="9"/>
  <c r="H141" i="9" s="1"/>
  <c r="AM138" i="9"/>
  <c r="AL138" i="9"/>
  <c r="AL172" i="9" s="1"/>
  <c r="AK138" i="9"/>
  <c r="AK172" i="9" s="1"/>
  <c r="AJ138" i="9"/>
  <c r="AJ172" i="9" s="1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AC137" i="9"/>
  <c r="AB137" i="9"/>
  <c r="U137" i="9"/>
  <c r="T137" i="9"/>
  <c r="Q137" i="9"/>
  <c r="P137" i="9"/>
  <c r="M137" i="9"/>
  <c r="L137" i="9"/>
  <c r="F137" i="9"/>
  <c r="F172" i="9" s="1"/>
  <c r="AM134" i="9"/>
  <c r="AL134" i="9"/>
  <c r="AK134" i="9"/>
  <c r="AJ134" i="9"/>
  <c r="AM131" i="9"/>
  <c r="AL131" i="9"/>
  <c r="AK131" i="9"/>
  <c r="AJ131" i="9"/>
  <c r="AM128" i="9"/>
  <c r="AL128" i="9"/>
  <c r="AK128" i="9"/>
  <c r="AJ128" i="9"/>
  <c r="AM123" i="9"/>
  <c r="AL123" i="9"/>
  <c r="AK123" i="9"/>
  <c r="AJ123" i="9"/>
  <c r="AM119" i="9"/>
  <c r="AL119" i="9"/>
  <c r="AK119" i="9"/>
  <c r="AJ119" i="9"/>
  <c r="AM116" i="9"/>
  <c r="AL116" i="9"/>
  <c r="AK116" i="9"/>
  <c r="AJ116" i="9"/>
  <c r="AM112" i="9"/>
  <c r="AL112" i="9"/>
  <c r="AK112" i="9"/>
  <c r="AJ112" i="9"/>
  <c r="AM110" i="9"/>
  <c r="AL110" i="9"/>
  <c r="AK110" i="9"/>
  <c r="AJ110" i="9"/>
  <c r="AM107" i="9"/>
  <c r="AL107" i="9"/>
  <c r="AL137" i="9" s="1"/>
  <c r="AK107" i="9"/>
  <c r="AK137" i="9" s="1"/>
  <c r="AJ107" i="9"/>
  <c r="AJ137" i="9" s="1"/>
  <c r="AM97" i="9"/>
  <c r="AL97" i="9"/>
  <c r="AK97" i="9"/>
  <c r="AJ97" i="9"/>
  <c r="AM90" i="9"/>
  <c r="AL90" i="9"/>
  <c r="AK90" i="9"/>
  <c r="AJ90" i="9"/>
  <c r="AM84" i="9"/>
  <c r="AL84" i="9"/>
  <c r="AK84" i="9"/>
  <c r="AJ84" i="9"/>
  <c r="AM74" i="9"/>
  <c r="AL74" i="9"/>
  <c r="AK74" i="9"/>
  <c r="AJ74" i="9"/>
  <c r="AM71" i="9"/>
  <c r="AL71" i="9"/>
  <c r="AK71" i="9"/>
  <c r="AM70" i="9"/>
  <c r="AL70" i="9"/>
  <c r="AK70" i="9"/>
  <c r="AM69" i="9"/>
  <c r="AL69" i="9"/>
  <c r="AK69" i="9"/>
  <c r="AM68" i="9"/>
  <c r="AL68" i="9"/>
  <c r="AK68" i="9"/>
  <c r="AM67" i="9"/>
  <c r="AL67" i="9"/>
  <c r="AK67" i="9"/>
  <c r="AM66" i="9"/>
  <c r="AL66" i="9"/>
  <c r="AK66" i="9"/>
  <c r="AM65" i="9"/>
  <c r="AL65" i="9"/>
  <c r="AK65" i="9"/>
  <c r="AM64" i="9"/>
  <c r="AL64" i="9"/>
  <c r="AK64" i="9"/>
  <c r="AM63" i="9"/>
  <c r="AL63" i="9"/>
  <c r="AK63" i="9"/>
  <c r="AM62" i="9"/>
  <c r="AL62" i="9"/>
  <c r="AK62" i="9"/>
  <c r="AM61" i="9"/>
  <c r="AL61" i="9"/>
  <c r="AK61" i="9"/>
  <c r="AM60" i="9"/>
  <c r="AL60" i="9"/>
  <c r="AK60" i="9"/>
  <c r="AM59" i="9"/>
  <c r="AL59" i="9"/>
  <c r="AK59" i="9"/>
  <c r="AM58" i="9"/>
  <c r="AL58" i="9"/>
  <c r="AK58" i="9"/>
  <c r="AM57" i="9"/>
  <c r="AL57" i="9"/>
  <c r="AK57" i="9"/>
  <c r="AM56" i="9"/>
  <c r="AL56" i="9"/>
  <c r="AK56" i="9"/>
  <c r="AM55" i="9"/>
  <c r="AL55" i="9"/>
  <c r="AK55" i="9"/>
  <c r="AM54" i="9"/>
  <c r="AL54" i="9"/>
  <c r="AK54" i="9"/>
  <c r="AM53" i="9"/>
  <c r="AL53" i="9"/>
  <c r="AK53" i="9"/>
  <c r="AM52" i="9"/>
  <c r="AL52" i="9"/>
  <c r="AK52" i="9"/>
  <c r="AM51" i="9"/>
  <c r="AL51" i="9"/>
  <c r="AK51" i="9"/>
  <c r="AM50" i="9"/>
  <c r="AL50" i="9"/>
  <c r="AK50" i="9"/>
  <c r="AM49" i="9"/>
  <c r="AL49" i="9"/>
  <c r="AK49" i="9"/>
  <c r="AM48" i="9"/>
  <c r="AL48" i="9"/>
  <c r="AK48" i="9"/>
  <c r="AM47" i="9"/>
  <c r="AL47" i="9"/>
  <c r="AK47" i="9"/>
  <c r="AM46" i="9"/>
  <c r="AL46" i="9"/>
  <c r="AK46" i="9"/>
  <c r="AM45" i="9"/>
  <c r="AL45" i="9"/>
  <c r="AK45" i="9"/>
  <c r="AM44" i="9"/>
  <c r="AL44" i="9"/>
  <c r="AK44" i="9"/>
  <c r="AM43" i="9"/>
  <c r="AL43" i="9"/>
  <c r="AK43" i="9"/>
  <c r="AM42" i="9"/>
  <c r="AL42" i="9"/>
  <c r="AK42" i="9"/>
  <c r="AM41" i="9"/>
  <c r="AL41" i="9"/>
  <c r="AK41" i="9"/>
  <c r="AM40" i="9"/>
  <c r="AL40" i="9"/>
  <c r="AK40" i="9"/>
  <c r="AM39" i="9"/>
  <c r="AL39" i="9"/>
  <c r="AK39" i="9"/>
  <c r="AM38" i="9"/>
  <c r="AL38" i="9"/>
  <c r="AK38" i="9"/>
  <c r="AM37" i="9"/>
  <c r="AL37" i="9"/>
  <c r="AK37" i="9"/>
  <c r="AM36" i="9"/>
  <c r="AL36" i="9"/>
  <c r="AK36" i="9"/>
  <c r="AM35" i="9"/>
  <c r="AL35" i="9"/>
  <c r="AK35" i="9"/>
  <c r="AM34" i="9"/>
  <c r="AL34" i="9"/>
  <c r="AK34" i="9"/>
  <c r="AM33" i="9"/>
  <c r="AL33" i="9"/>
  <c r="AK33" i="9"/>
  <c r="AM32" i="9"/>
  <c r="AL32" i="9"/>
  <c r="AK32" i="9"/>
  <c r="AM31" i="9"/>
  <c r="AL31" i="9"/>
  <c r="AK31" i="9"/>
  <c r="AM30" i="9"/>
  <c r="AL30" i="9"/>
  <c r="AK30" i="9"/>
  <c r="AM29" i="9"/>
  <c r="AL29" i="9"/>
  <c r="AK29" i="9"/>
  <c r="AM28" i="9"/>
  <c r="AL28" i="9"/>
  <c r="AK28" i="9"/>
  <c r="AM27" i="9"/>
  <c r="AL27" i="9"/>
  <c r="AK27" i="9"/>
  <c r="AM26" i="9"/>
  <c r="AL26" i="9"/>
  <c r="AK26" i="9"/>
  <c r="AM25" i="9"/>
  <c r="AL25" i="9"/>
  <c r="AK25" i="9"/>
  <c r="AM24" i="9"/>
  <c r="AL24" i="9"/>
  <c r="AK24" i="9"/>
  <c r="AM23" i="9"/>
  <c r="AL23" i="9"/>
  <c r="AK23" i="9"/>
  <c r="AM22" i="9"/>
  <c r="AL22" i="9"/>
  <c r="AK22" i="9"/>
  <c r="AM21" i="9"/>
  <c r="AL21" i="9"/>
  <c r="AK21" i="9"/>
  <c r="AM20" i="9"/>
  <c r="AL20" i="9"/>
  <c r="AK20" i="9"/>
  <c r="AM19" i="9"/>
  <c r="AL19" i="9"/>
  <c r="AK19" i="9"/>
  <c r="AM18" i="9"/>
  <c r="AL18" i="9"/>
  <c r="AK18" i="9"/>
  <c r="AM17" i="9"/>
  <c r="AL17" i="9"/>
  <c r="AK17" i="9"/>
  <c r="AM16" i="9"/>
  <c r="AL16" i="9"/>
  <c r="AK16" i="9"/>
  <c r="AM15" i="9"/>
  <c r="AL15" i="9"/>
  <c r="AK15" i="9"/>
  <c r="AM14" i="9"/>
  <c r="AL14" i="9"/>
  <c r="AK14" i="9"/>
  <c r="AM13" i="9"/>
  <c r="AL13" i="9"/>
  <c r="AK13" i="9"/>
  <c r="AM12" i="9"/>
  <c r="AL12" i="9"/>
  <c r="AK12" i="9"/>
  <c r="AM11" i="9"/>
  <c r="AL11" i="9"/>
  <c r="AK11" i="9"/>
  <c r="AM10" i="9"/>
  <c r="AL10" i="9"/>
  <c r="AK10" i="9"/>
  <c r="AM9" i="9"/>
  <c r="AL9" i="9"/>
  <c r="AK9" i="9"/>
  <c r="AM8" i="9"/>
  <c r="AL8" i="9"/>
  <c r="AK8" i="9"/>
  <c r="AM7" i="9"/>
  <c r="AL7" i="9"/>
  <c r="AK7" i="9"/>
  <c r="AM6" i="9"/>
  <c r="AL6" i="9"/>
  <c r="AK6" i="9"/>
  <c r="AM5" i="9"/>
  <c r="AJ5" i="9" s="1"/>
  <c r="AJ6" i="9" s="1"/>
  <c r="AL5" i="9"/>
  <c r="AK5" i="9"/>
  <c r="AM147" i="7"/>
  <c r="AL147" i="7"/>
  <c r="AK147" i="7"/>
  <c r="AJ147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F154" i="7" s="1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AC127" i="7"/>
  <c r="AB127" i="7"/>
  <c r="U127" i="7"/>
  <c r="T127" i="7"/>
  <c r="Q127" i="7"/>
  <c r="Q154" i="7" s="1"/>
  <c r="P127" i="7"/>
  <c r="P154" i="7" s="1"/>
  <c r="M127" i="7"/>
  <c r="M154" i="7" s="1"/>
  <c r="L127" i="7"/>
  <c r="F127" i="7"/>
  <c r="AM123" i="7"/>
  <c r="AL123" i="7"/>
  <c r="AK123" i="7"/>
  <c r="AJ123" i="7"/>
  <c r="AM121" i="7"/>
  <c r="AL121" i="7"/>
  <c r="AK121" i="7"/>
  <c r="AJ121" i="7"/>
  <c r="AM119" i="7"/>
  <c r="AL119" i="7"/>
  <c r="AK119" i="7"/>
  <c r="AJ119" i="7"/>
  <c r="AM118" i="7"/>
  <c r="AL118" i="7"/>
  <c r="AK118" i="7"/>
  <c r="AK154" i="7" s="1"/>
  <c r="AJ118" i="7"/>
  <c r="AM112" i="7"/>
  <c r="AL112" i="7"/>
  <c r="AK112" i="7"/>
  <c r="AJ112" i="7"/>
  <c r="AM108" i="7"/>
  <c r="AL108" i="7"/>
  <c r="AK108" i="7"/>
  <c r="AJ108" i="7"/>
  <c r="AM104" i="7"/>
  <c r="AL104" i="7"/>
  <c r="AK104" i="7"/>
  <c r="AJ104" i="7"/>
  <c r="AM100" i="7"/>
  <c r="AL100" i="7"/>
  <c r="AK100" i="7"/>
  <c r="AJ100" i="7"/>
  <c r="AM96" i="7"/>
  <c r="AL96" i="7"/>
  <c r="AL127" i="7" s="1"/>
  <c r="AK96" i="7"/>
  <c r="AK127" i="7" s="1"/>
  <c r="AJ96" i="7"/>
  <c r="AJ127" i="7" s="1"/>
  <c r="AM89" i="7"/>
  <c r="AL89" i="7"/>
  <c r="AK89" i="7"/>
  <c r="AJ89" i="7"/>
  <c r="AM85" i="7"/>
  <c r="AL85" i="7"/>
  <c r="AK85" i="7"/>
  <c r="AJ85" i="7"/>
  <c r="AM81" i="7"/>
  <c r="AL81" i="7"/>
  <c r="AK81" i="7"/>
  <c r="AJ81" i="7"/>
  <c r="AM75" i="7"/>
  <c r="AL75" i="7"/>
  <c r="AK75" i="7"/>
  <c r="AJ75" i="7"/>
  <c r="AM72" i="7"/>
  <c r="AL72" i="7"/>
  <c r="AK72" i="7"/>
  <c r="AM71" i="7"/>
  <c r="AL71" i="7"/>
  <c r="AK71" i="7"/>
  <c r="AM70" i="7"/>
  <c r="AL70" i="7"/>
  <c r="AK70" i="7"/>
  <c r="AM69" i="7"/>
  <c r="AL69" i="7"/>
  <c r="AK69" i="7"/>
  <c r="AM68" i="7"/>
  <c r="AL68" i="7"/>
  <c r="AK68" i="7"/>
  <c r="AM67" i="7"/>
  <c r="AL67" i="7"/>
  <c r="AK67" i="7"/>
  <c r="AM66" i="7"/>
  <c r="AL66" i="7"/>
  <c r="AK66" i="7"/>
  <c r="AM65" i="7"/>
  <c r="AL65" i="7"/>
  <c r="AK65" i="7"/>
  <c r="AM64" i="7"/>
  <c r="AL64" i="7"/>
  <c r="AK64" i="7"/>
  <c r="AM63" i="7"/>
  <c r="AL63" i="7"/>
  <c r="AK63" i="7"/>
  <c r="AM62" i="7"/>
  <c r="AL62" i="7"/>
  <c r="AK62" i="7"/>
  <c r="AM61" i="7"/>
  <c r="AL61" i="7"/>
  <c r="AK61" i="7"/>
  <c r="AM60" i="7"/>
  <c r="AL60" i="7"/>
  <c r="AK60" i="7"/>
  <c r="AM59" i="7"/>
  <c r="AL59" i="7"/>
  <c r="AK59" i="7"/>
  <c r="AM58" i="7"/>
  <c r="AL58" i="7"/>
  <c r="AK58" i="7"/>
  <c r="AM57" i="7"/>
  <c r="AL57" i="7"/>
  <c r="AK57" i="7"/>
  <c r="AM56" i="7"/>
  <c r="AL56" i="7"/>
  <c r="AK56" i="7"/>
  <c r="AM55" i="7"/>
  <c r="AL55" i="7"/>
  <c r="AK55" i="7"/>
  <c r="AM54" i="7"/>
  <c r="AL54" i="7"/>
  <c r="AK54" i="7"/>
  <c r="AM53" i="7"/>
  <c r="AL53" i="7"/>
  <c r="AK53" i="7"/>
  <c r="AM52" i="7"/>
  <c r="AL52" i="7"/>
  <c r="AK52" i="7"/>
  <c r="AM51" i="7"/>
  <c r="AL51" i="7"/>
  <c r="AK51" i="7"/>
  <c r="AM50" i="7"/>
  <c r="AL50" i="7"/>
  <c r="AK50" i="7"/>
  <c r="AM49" i="7"/>
  <c r="AL49" i="7"/>
  <c r="AK49" i="7"/>
  <c r="AM48" i="7"/>
  <c r="AL48" i="7"/>
  <c r="AK48" i="7"/>
  <c r="AM47" i="7"/>
  <c r="AL47" i="7"/>
  <c r="AK47" i="7"/>
  <c r="AM46" i="7"/>
  <c r="AL46" i="7"/>
  <c r="AK46" i="7"/>
  <c r="AM45" i="7"/>
  <c r="AL45" i="7"/>
  <c r="AK45" i="7"/>
  <c r="AM44" i="7"/>
  <c r="AL44" i="7"/>
  <c r="AK44" i="7"/>
  <c r="AM43" i="7"/>
  <c r="AL43" i="7"/>
  <c r="AK43" i="7"/>
  <c r="AM42" i="7"/>
  <c r="AL42" i="7"/>
  <c r="AK42" i="7"/>
  <c r="AM41" i="7"/>
  <c r="AL41" i="7"/>
  <c r="AK41" i="7"/>
  <c r="AM40" i="7"/>
  <c r="AL40" i="7"/>
  <c r="AK40" i="7"/>
  <c r="AM39" i="7"/>
  <c r="AL39" i="7"/>
  <c r="AK39" i="7"/>
  <c r="AM38" i="7"/>
  <c r="AL38" i="7"/>
  <c r="AK38" i="7"/>
  <c r="AM37" i="7"/>
  <c r="AL37" i="7"/>
  <c r="AK37" i="7"/>
  <c r="AM36" i="7"/>
  <c r="AL36" i="7"/>
  <c r="AK36" i="7"/>
  <c r="AM35" i="7"/>
  <c r="AL35" i="7"/>
  <c r="AK35" i="7"/>
  <c r="AM34" i="7"/>
  <c r="AL34" i="7"/>
  <c r="AK34" i="7"/>
  <c r="AM33" i="7"/>
  <c r="AL33" i="7"/>
  <c r="AK33" i="7"/>
  <c r="AM32" i="7"/>
  <c r="AL32" i="7"/>
  <c r="AK32" i="7"/>
  <c r="AM31" i="7"/>
  <c r="AL31" i="7"/>
  <c r="AK31" i="7"/>
  <c r="AM30" i="7"/>
  <c r="AL30" i="7"/>
  <c r="AK30" i="7"/>
  <c r="AM29" i="7"/>
  <c r="AL29" i="7"/>
  <c r="AK29" i="7"/>
  <c r="AM28" i="7"/>
  <c r="AL28" i="7"/>
  <c r="AK28" i="7"/>
  <c r="AM27" i="7"/>
  <c r="AL27" i="7"/>
  <c r="AK27" i="7"/>
  <c r="AM26" i="7"/>
  <c r="AL26" i="7"/>
  <c r="AK26" i="7"/>
  <c r="AM25" i="7"/>
  <c r="AL25" i="7"/>
  <c r="AK25" i="7"/>
  <c r="AM24" i="7"/>
  <c r="AL24" i="7"/>
  <c r="AK24" i="7"/>
  <c r="AM23" i="7"/>
  <c r="AL23" i="7"/>
  <c r="AK23" i="7"/>
  <c r="AM22" i="7"/>
  <c r="AL22" i="7"/>
  <c r="AK22" i="7"/>
  <c r="AM21" i="7"/>
  <c r="AL21" i="7"/>
  <c r="AK21" i="7"/>
  <c r="AM20" i="7"/>
  <c r="AL20" i="7"/>
  <c r="AK20" i="7"/>
  <c r="AM19" i="7"/>
  <c r="AL19" i="7"/>
  <c r="AK19" i="7"/>
  <c r="AM18" i="7"/>
  <c r="AL18" i="7"/>
  <c r="AK18" i="7"/>
  <c r="AM17" i="7"/>
  <c r="AL17" i="7"/>
  <c r="AK17" i="7"/>
  <c r="AM16" i="7"/>
  <c r="AL16" i="7"/>
  <c r="AK16" i="7"/>
  <c r="AM15" i="7"/>
  <c r="AL15" i="7"/>
  <c r="AK15" i="7"/>
  <c r="AM14" i="7"/>
  <c r="AL14" i="7"/>
  <c r="AK14" i="7"/>
  <c r="AM13" i="7"/>
  <c r="AL13" i="7"/>
  <c r="AK13" i="7"/>
  <c r="AM12" i="7"/>
  <c r="AL12" i="7"/>
  <c r="AK12" i="7"/>
  <c r="AM11" i="7"/>
  <c r="AL11" i="7"/>
  <c r="AK11" i="7"/>
  <c r="AM10" i="7"/>
  <c r="AL10" i="7"/>
  <c r="AK10" i="7"/>
  <c r="AM9" i="7"/>
  <c r="AL9" i="7"/>
  <c r="AK9" i="7"/>
  <c r="AM8" i="7"/>
  <c r="AL8" i="7"/>
  <c r="AK8" i="7"/>
  <c r="AM7" i="7"/>
  <c r="AL7" i="7"/>
  <c r="AK7" i="7"/>
  <c r="AM6" i="7"/>
  <c r="AL6" i="7"/>
  <c r="AK6" i="7"/>
  <c r="AM5" i="7"/>
  <c r="AJ5" i="7" s="1"/>
  <c r="AJ6" i="7" s="1"/>
  <c r="AJ7" i="7" s="1"/>
  <c r="AJ8" i="7" s="1"/>
  <c r="AJ9" i="7" s="1"/>
  <c r="AJ10" i="7" s="1"/>
  <c r="AL5" i="7"/>
  <c r="AK5" i="7"/>
  <c r="AC91" i="5"/>
  <c r="AB91" i="5"/>
  <c r="U91" i="5"/>
  <c r="T91" i="5"/>
  <c r="Q91" i="5"/>
  <c r="P91" i="5"/>
  <c r="M91" i="5"/>
  <c r="L91" i="5"/>
  <c r="F91" i="5"/>
  <c r="AM83" i="5"/>
  <c r="AL83" i="5"/>
  <c r="AK83" i="5"/>
  <c r="AJ83" i="5"/>
  <c r="AM81" i="5"/>
  <c r="AL81" i="5"/>
  <c r="AK81" i="5"/>
  <c r="AJ81" i="5"/>
  <c r="AM80" i="5"/>
  <c r="AM91" i="5" s="1"/>
  <c r="AL80" i="5"/>
  <c r="AL91" i="5" s="1"/>
  <c r="AK80" i="5"/>
  <c r="AK91" i="5" s="1"/>
  <c r="AJ80" i="5"/>
  <c r="AJ91" i="5" s="1"/>
  <c r="AC78" i="5"/>
  <c r="AB78" i="5"/>
  <c r="U78" i="5"/>
  <c r="T78" i="5"/>
  <c r="Q78" i="5"/>
  <c r="P78" i="5"/>
  <c r="M78" i="5"/>
  <c r="L78" i="5"/>
  <c r="F78" i="5"/>
  <c r="AM71" i="5"/>
  <c r="AL71" i="5"/>
  <c r="AK71" i="5"/>
  <c r="AJ71" i="5"/>
  <c r="AM70" i="5"/>
  <c r="AL70" i="5"/>
  <c r="AK70" i="5"/>
  <c r="AJ70" i="5"/>
  <c r="AM68" i="5"/>
  <c r="AL68" i="5"/>
  <c r="AL78" i="5" s="1"/>
  <c r="AK68" i="5"/>
  <c r="AK78" i="5" s="1"/>
  <c r="AJ68" i="5"/>
  <c r="AJ78" i="5" s="1"/>
  <c r="AM63" i="5"/>
  <c r="AL63" i="5"/>
  <c r="AK63" i="5"/>
  <c r="AJ63" i="5"/>
  <c r="AM62" i="5"/>
  <c r="AL62" i="5"/>
  <c r="AK62" i="5"/>
  <c r="AJ62" i="5"/>
  <c r="AM61" i="5"/>
  <c r="AL61" i="5"/>
  <c r="AK61" i="5"/>
  <c r="AJ61" i="5"/>
  <c r="AM60" i="5"/>
  <c r="AL60" i="5"/>
  <c r="AK60" i="5"/>
  <c r="AJ60" i="5"/>
  <c r="AM59" i="5"/>
  <c r="AL59" i="5"/>
  <c r="AK59" i="5"/>
  <c r="AJ59" i="5"/>
  <c r="AM56" i="5"/>
  <c r="AL56" i="5"/>
  <c r="AK56" i="5"/>
  <c r="AM55" i="5"/>
  <c r="AL55" i="5"/>
  <c r="AK55" i="5"/>
  <c r="AM54" i="5"/>
  <c r="AL54" i="5"/>
  <c r="AK54" i="5"/>
  <c r="AM53" i="5"/>
  <c r="AL53" i="5"/>
  <c r="AK53" i="5"/>
  <c r="AM52" i="5"/>
  <c r="AL52" i="5"/>
  <c r="AK52" i="5"/>
  <c r="AM51" i="5"/>
  <c r="AL51" i="5"/>
  <c r="AK51" i="5"/>
  <c r="AM50" i="5"/>
  <c r="AL50" i="5"/>
  <c r="AK50" i="5"/>
  <c r="AM49" i="5"/>
  <c r="AL49" i="5"/>
  <c r="AK49" i="5"/>
  <c r="AM48" i="5"/>
  <c r="AL48" i="5"/>
  <c r="AK48" i="5"/>
  <c r="AM47" i="5"/>
  <c r="AL47" i="5"/>
  <c r="AK47" i="5"/>
  <c r="AM46" i="5"/>
  <c r="AL46" i="5"/>
  <c r="AK46" i="5"/>
  <c r="AM45" i="5"/>
  <c r="AL45" i="5"/>
  <c r="AK45" i="5"/>
  <c r="AM44" i="5"/>
  <c r="AL44" i="5"/>
  <c r="AK44" i="5"/>
  <c r="AM43" i="5"/>
  <c r="AL43" i="5"/>
  <c r="AK43" i="5"/>
  <c r="AM42" i="5"/>
  <c r="AL42" i="5"/>
  <c r="AK42" i="5"/>
  <c r="AM41" i="5"/>
  <c r="AL41" i="5"/>
  <c r="AK41" i="5"/>
  <c r="AM40" i="5"/>
  <c r="AL40" i="5"/>
  <c r="AK40" i="5"/>
  <c r="AM39" i="5"/>
  <c r="AL39" i="5"/>
  <c r="AK39" i="5"/>
  <c r="AM38" i="5"/>
  <c r="AL38" i="5"/>
  <c r="AK38" i="5"/>
  <c r="AM37" i="5"/>
  <c r="AL37" i="5"/>
  <c r="AK37" i="5"/>
  <c r="AM36" i="5"/>
  <c r="AL36" i="5"/>
  <c r="AK36" i="5"/>
  <c r="AM35" i="5"/>
  <c r="AL35" i="5"/>
  <c r="AK35" i="5"/>
  <c r="AM34" i="5"/>
  <c r="AL34" i="5"/>
  <c r="AK34" i="5"/>
  <c r="AM33" i="5"/>
  <c r="AL33" i="5"/>
  <c r="AK33" i="5"/>
  <c r="AM32" i="5"/>
  <c r="AL32" i="5"/>
  <c r="AK32" i="5"/>
  <c r="AM31" i="5"/>
  <c r="AL31" i="5"/>
  <c r="AK31" i="5"/>
  <c r="AM30" i="5"/>
  <c r="AL30" i="5"/>
  <c r="AK30" i="5"/>
  <c r="AM29" i="5"/>
  <c r="AL29" i="5"/>
  <c r="AK29" i="5"/>
  <c r="AM28" i="5"/>
  <c r="AL28" i="5"/>
  <c r="AK28" i="5"/>
  <c r="AM27" i="5"/>
  <c r="AL27" i="5"/>
  <c r="AK27" i="5"/>
  <c r="AM26" i="5"/>
  <c r="AL26" i="5"/>
  <c r="AK26" i="5"/>
  <c r="AM25" i="5"/>
  <c r="AL25" i="5"/>
  <c r="AK25" i="5"/>
  <c r="AM24" i="5"/>
  <c r="AL24" i="5"/>
  <c r="AK24" i="5"/>
  <c r="AM23" i="5"/>
  <c r="AL23" i="5"/>
  <c r="AK23" i="5"/>
  <c r="AM22" i="5"/>
  <c r="AL22" i="5"/>
  <c r="AK22" i="5"/>
  <c r="AM21" i="5"/>
  <c r="AL21" i="5"/>
  <c r="AK21" i="5"/>
  <c r="AM20" i="5"/>
  <c r="AL20" i="5"/>
  <c r="AK20" i="5"/>
  <c r="AM19" i="5"/>
  <c r="AL19" i="5"/>
  <c r="AK19" i="5"/>
  <c r="AM18" i="5"/>
  <c r="AL18" i="5"/>
  <c r="AK18" i="5"/>
  <c r="AM17" i="5"/>
  <c r="AL17" i="5"/>
  <c r="AK17" i="5"/>
  <c r="AM16" i="5"/>
  <c r="AL16" i="5"/>
  <c r="AK16" i="5"/>
  <c r="AM15" i="5"/>
  <c r="AL15" i="5"/>
  <c r="AK15" i="5"/>
  <c r="AM14" i="5"/>
  <c r="AL14" i="5"/>
  <c r="AK14" i="5"/>
  <c r="AM13" i="5"/>
  <c r="AL13" i="5"/>
  <c r="AK13" i="5"/>
  <c r="AM12" i="5"/>
  <c r="AL12" i="5"/>
  <c r="AK12" i="5"/>
  <c r="AM11" i="5"/>
  <c r="AL11" i="5"/>
  <c r="AK11" i="5"/>
  <c r="AM10" i="5"/>
  <c r="AL10" i="5"/>
  <c r="AK10" i="5"/>
  <c r="AM9" i="5"/>
  <c r="AL9" i="5"/>
  <c r="AK9" i="5"/>
  <c r="AM8" i="5"/>
  <c r="AL8" i="5"/>
  <c r="AK8" i="5"/>
  <c r="AM7" i="5"/>
  <c r="AL7" i="5"/>
  <c r="AK7" i="5"/>
  <c r="AM6" i="5"/>
  <c r="AL6" i="5"/>
  <c r="AK6" i="5"/>
  <c r="AM5" i="5"/>
  <c r="AL5" i="5"/>
  <c r="AK5" i="5"/>
  <c r="AJ5" i="5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K5" i="3"/>
  <c r="AL5" i="3"/>
  <c r="AM5" i="3"/>
  <c r="AJ5" i="3" s="1"/>
  <c r="AK6" i="3"/>
  <c r="AL6" i="3"/>
  <c r="AM6" i="3"/>
  <c r="AK7" i="3"/>
  <c r="AL7" i="3"/>
  <c r="AM7" i="3"/>
  <c r="AK8" i="3"/>
  <c r="AL8" i="3"/>
  <c r="AM8" i="3"/>
  <c r="AK9" i="3"/>
  <c r="AL9" i="3"/>
  <c r="AM9" i="3"/>
  <c r="AK10" i="3"/>
  <c r="AL10" i="3"/>
  <c r="AM10" i="3"/>
  <c r="AK11" i="3"/>
  <c r="AL11" i="3"/>
  <c r="AM11" i="3"/>
  <c r="AK12" i="3"/>
  <c r="AL12" i="3"/>
  <c r="AM12" i="3"/>
  <c r="AK13" i="3"/>
  <c r="AL13" i="3"/>
  <c r="AM13" i="3"/>
  <c r="AK14" i="3"/>
  <c r="AL14" i="3"/>
  <c r="AM14" i="3"/>
  <c r="AK15" i="3"/>
  <c r="AL15" i="3"/>
  <c r="AM15" i="3"/>
  <c r="AK16" i="3"/>
  <c r="AL16" i="3"/>
  <c r="AM16" i="3"/>
  <c r="AK17" i="3"/>
  <c r="AL17" i="3"/>
  <c r="AM17" i="3"/>
  <c r="AK18" i="3"/>
  <c r="AL18" i="3"/>
  <c r="AM18" i="3"/>
  <c r="AK19" i="3"/>
  <c r="AL19" i="3"/>
  <c r="AM19" i="3"/>
  <c r="AK20" i="3"/>
  <c r="AL20" i="3"/>
  <c r="AM20" i="3"/>
  <c r="AK21" i="3"/>
  <c r="AL21" i="3"/>
  <c r="AM21" i="3"/>
  <c r="AK22" i="3"/>
  <c r="AL22" i="3"/>
  <c r="AM22" i="3"/>
  <c r="AK23" i="3"/>
  <c r="AL23" i="3"/>
  <c r="AM23" i="3"/>
  <c r="AK24" i="3"/>
  <c r="AL24" i="3"/>
  <c r="AM24" i="3"/>
  <c r="AK25" i="3"/>
  <c r="AL25" i="3"/>
  <c r="AM25" i="3"/>
  <c r="AK26" i="3"/>
  <c r="AL26" i="3"/>
  <c r="AM26" i="3"/>
  <c r="AK27" i="3"/>
  <c r="AL27" i="3"/>
  <c r="AM27" i="3"/>
  <c r="AK28" i="3"/>
  <c r="AL28" i="3"/>
  <c r="AM28" i="3"/>
  <c r="AK29" i="3"/>
  <c r="AL29" i="3"/>
  <c r="AM29" i="3"/>
  <c r="AK30" i="3"/>
  <c r="AL30" i="3"/>
  <c r="AM30" i="3"/>
  <c r="AK31" i="3"/>
  <c r="AL31" i="3"/>
  <c r="AM31" i="3"/>
  <c r="AK32" i="3"/>
  <c r="AL32" i="3"/>
  <c r="AM32" i="3"/>
  <c r="AK33" i="3"/>
  <c r="AL33" i="3"/>
  <c r="AM33" i="3"/>
  <c r="AK34" i="3"/>
  <c r="AL34" i="3"/>
  <c r="AM34" i="3"/>
  <c r="AK35" i="3"/>
  <c r="AL35" i="3"/>
  <c r="AM35" i="3"/>
  <c r="AK36" i="3"/>
  <c r="AL36" i="3"/>
  <c r="AM36" i="3"/>
  <c r="AK37" i="3"/>
  <c r="AL37" i="3"/>
  <c r="AM37" i="3"/>
  <c r="AK38" i="3"/>
  <c r="AL38" i="3"/>
  <c r="AM38" i="3"/>
  <c r="AK39" i="3"/>
  <c r="AL39" i="3"/>
  <c r="AM39" i="3"/>
  <c r="AK40" i="3"/>
  <c r="AL40" i="3"/>
  <c r="AM40" i="3"/>
  <c r="AK41" i="3"/>
  <c r="AL41" i="3"/>
  <c r="AM41" i="3"/>
  <c r="AK42" i="3"/>
  <c r="AL42" i="3"/>
  <c r="AM42" i="3"/>
  <c r="AK43" i="3"/>
  <c r="AL43" i="3"/>
  <c r="AM43" i="3"/>
  <c r="AK44" i="3"/>
  <c r="AL44" i="3"/>
  <c r="AM44" i="3"/>
  <c r="AK45" i="3"/>
  <c r="AL45" i="3"/>
  <c r="AM45" i="3"/>
  <c r="AK46" i="3"/>
  <c r="AL46" i="3"/>
  <c r="AM46" i="3"/>
  <c r="AK47" i="3"/>
  <c r="AL47" i="3"/>
  <c r="AM47" i="3"/>
  <c r="AK48" i="3"/>
  <c r="AL48" i="3"/>
  <c r="AM48" i="3"/>
  <c r="AK49" i="3"/>
  <c r="AL49" i="3"/>
  <c r="AM49" i="3"/>
  <c r="AK50" i="3"/>
  <c r="AL50" i="3"/>
  <c r="AM50" i="3"/>
  <c r="AK51" i="3"/>
  <c r="AL51" i="3"/>
  <c r="AM51" i="3"/>
  <c r="AK52" i="3"/>
  <c r="AL52" i="3"/>
  <c r="AM52" i="3"/>
  <c r="AK53" i="3"/>
  <c r="AL53" i="3"/>
  <c r="AM53" i="3"/>
  <c r="AK54" i="3"/>
  <c r="AL54" i="3"/>
  <c r="AM54" i="3"/>
  <c r="AK55" i="3"/>
  <c r="AL55" i="3"/>
  <c r="AM55" i="3"/>
  <c r="AK56" i="3"/>
  <c r="AL56" i="3"/>
  <c r="AM56" i="3"/>
  <c r="AJ64" i="3"/>
  <c r="AK64" i="3"/>
  <c r="AL64" i="3"/>
  <c r="AM64" i="3"/>
  <c r="AJ67" i="3"/>
  <c r="AK67" i="3"/>
  <c r="AL67" i="3"/>
  <c r="AM67" i="3"/>
  <c r="AJ71" i="3"/>
  <c r="AK71" i="3"/>
  <c r="AL71" i="3"/>
  <c r="AM71" i="3"/>
  <c r="AJ75" i="3"/>
  <c r="AK75" i="3"/>
  <c r="AL75" i="3"/>
  <c r="AM75" i="3"/>
  <c r="AJ82" i="3"/>
  <c r="AK82" i="3"/>
  <c r="AL82" i="3"/>
  <c r="AM82" i="3"/>
  <c r="AJ85" i="3"/>
  <c r="AK85" i="3"/>
  <c r="AL85" i="3"/>
  <c r="AM85" i="3"/>
  <c r="AJ87" i="3"/>
  <c r="AK87" i="3"/>
  <c r="AL87" i="3"/>
  <c r="AM87" i="3"/>
  <c r="AJ90" i="3"/>
  <c r="AK90" i="3"/>
  <c r="AL90" i="3"/>
  <c r="AM90" i="3"/>
  <c r="AJ93" i="3"/>
  <c r="AK93" i="3"/>
  <c r="AL93" i="3"/>
  <c r="AM93" i="3"/>
  <c r="AJ95" i="3"/>
  <c r="AK95" i="3"/>
  <c r="AL95" i="3"/>
  <c r="AM95" i="3"/>
  <c r="AJ99" i="3"/>
  <c r="AK99" i="3"/>
  <c r="AL99" i="3"/>
  <c r="AM99" i="3"/>
  <c r="AJ100" i="3"/>
  <c r="AK100" i="3"/>
  <c r="AL100" i="3"/>
  <c r="AM100" i="3"/>
  <c r="AJ101" i="3"/>
  <c r="AK101" i="3"/>
  <c r="AL101" i="3"/>
  <c r="AM101" i="3"/>
  <c r="F104" i="3"/>
  <c r="L104" i="3"/>
  <c r="M104" i="3"/>
  <c r="P104" i="3"/>
  <c r="Q104" i="3"/>
  <c r="T104" i="3"/>
  <c r="U104" i="3"/>
  <c r="AB104" i="3"/>
  <c r="AC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T136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J130" i="3"/>
  <c r="AK130" i="3"/>
  <c r="AL130" i="3"/>
  <c r="AM130" i="3"/>
  <c r="F423" i="1"/>
  <c r="F422" i="1"/>
  <c r="F421" i="1"/>
  <c r="F420" i="1"/>
  <c r="F419" i="1"/>
  <c r="F418" i="1"/>
  <c r="F417" i="1"/>
  <c r="AM324" i="1"/>
  <c r="AJ324" i="1"/>
  <c r="AM316" i="1"/>
  <c r="AJ316" i="1"/>
  <c r="AM308" i="1"/>
  <c r="AJ308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J292" i="1"/>
  <c r="I292" i="1"/>
  <c r="G292" i="1"/>
  <c r="F292" i="1"/>
  <c r="H292" i="1" s="1"/>
  <c r="H291" i="1"/>
  <c r="H290" i="1"/>
  <c r="H289" i="1"/>
  <c r="H288" i="1"/>
  <c r="H287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M280" i="1" s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J286" i="1"/>
  <c r="I286" i="1"/>
  <c r="H286" i="1"/>
  <c r="G286" i="1"/>
  <c r="F286" i="1"/>
  <c r="H285" i="1"/>
  <c r="H284" i="1"/>
  <c r="H283" i="1"/>
  <c r="H282" i="1"/>
  <c r="H281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J280" i="1"/>
  <c r="I280" i="1"/>
  <c r="G280" i="1"/>
  <c r="F280" i="1"/>
  <c r="H280" i="1" s="1"/>
  <c r="H279" i="1"/>
  <c r="H278" i="1"/>
  <c r="H277" i="1"/>
  <c r="H276" i="1"/>
  <c r="H275" i="1"/>
  <c r="H274" i="1"/>
  <c r="H273" i="1"/>
  <c r="AM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J272" i="1"/>
  <c r="I272" i="1"/>
  <c r="G272" i="1"/>
  <c r="F272" i="1"/>
  <c r="H272" i="1" s="1"/>
  <c r="H271" i="1"/>
  <c r="H270" i="1"/>
  <c r="H269" i="1"/>
  <c r="H268" i="1"/>
  <c r="H267" i="1"/>
  <c r="H266" i="1"/>
  <c r="AM265" i="1"/>
  <c r="AL265" i="1"/>
  <c r="AK265" i="1"/>
  <c r="AK332" i="1" s="1"/>
  <c r="AJ265" i="1"/>
  <c r="AJ332" i="1" s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AL272" i="1" s="1"/>
  <c r="V265" i="1"/>
  <c r="U265" i="1"/>
  <c r="T265" i="1"/>
  <c r="S265" i="1"/>
  <c r="R265" i="1"/>
  <c r="Q265" i="1"/>
  <c r="P265" i="1"/>
  <c r="O265" i="1"/>
  <c r="N265" i="1"/>
  <c r="M265" i="1"/>
  <c r="L265" i="1"/>
  <c r="J265" i="1"/>
  <c r="I265" i="1"/>
  <c r="G265" i="1"/>
  <c r="F265" i="1"/>
  <c r="H265" i="1" s="1"/>
  <c r="H264" i="1"/>
  <c r="H263" i="1"/>
  <c r="H262" i="1"/>
  <c r="H261" i="1"/>
  <c r="H260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J259" i="1"/>
  <c r="I259" i="1"/>
  <c r="H259" i="1"/>
  <c r="G259" i="1"/>
  <c r="F259" i="1"/>
  <c r="H258" i="1"/>
  <c r="H257" i="1"/>
  <c r="H256" i="1"/>
  <c r="H255" i="1"/>
  <c r="H254" i="1"/>
  <c r="H253" i="1"/>
  <c r="H252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J251" i="1"/>
  <c r="I251" i="1"/>
  <c r="H251" i="1"/>
  <c r="G251" i="1"/>
  <c r="F251" i="1"/>
  <c r="H250" i="1"/>
  <c r="H249" i="1"/>
  <c r="H248" i="1"/>
  <c r="H247" i="1"/>
  <c r="H246" i="1"/>
  <c r="H245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M332" i="1" s="1"/>
  <c r="L244" i="1"/>
  <c r="J244" i="1"/>
  <c r="I244" i="1"/>
  <c r="H244" i="1"/>
  <c r="G244" i="1"/>
  <c r="F244" i="1"/>
  <c r="AM237" i="1"/>
  <c r="AL237" i="1"/>
  <c r="AK237" i="1"/>
  <c r="AJ237" i="1"/>
  <c r="AC236" i="1"/>
  <c r="AB236" i="1"/>
  <c r="U236" i="1"/>
  <c r="T236" i="1"/>
  <c r="Q236" i="1"/>
  <c r="P236" i="1"/>
  <c r="M236" i="1"/>
  <c r="L236" i="1"/>
  <c r="G236" i="1"/>
  <c r="F236" i="1"/>
  <c r="AM231" i="1"/>
  <c r="AL231" i="1"/>
  <c r="AK231" i="1"/>
  <c r="AJ231" i="1"/>
  <c r="AC230" i="1"/>
  <c r="AB230" i="1"/>
  <c r="U230" i="1"/>
  <c r="T230" i="1"/>
  <c r="Q230" i="1"/>
  <c r="P230" i="1"/>
  <c r="M230" i="1"/>
  <c r="L230" i="1"/>
  <c r="G230" i="1"/>
  <c r="F230" i="1"/>
  <c r="AM223" i="1"/>
  <c r="AL223" i="1"/>
  <c r="AK223" i="1"/>
  <c r="AJ223" i="1"/>
  <c r="AC222" i="1"/>
  <c r="AB222" i="1"/>
  <c r="U222" i="1"/>
  <c r="T222" i="1"/>
  <c r="Q222" i="1"/>
  <c r="P222" i="1"/>
  <c r="M222" i="1"/>
  <c r="L222" i="1"/>
  <c r="G222" i="1"/>
  <c r="F222" i="1"/>
  <c r="AM215" i="1"/>
  <c r="AL215" i="1"/>
  <c r="AK215" i="1"/>
  <c r="AJ215" i="1"/>
  <c r="AC214" i="1"/>
  <c r="AB214" i="1"/>
  <c r="U214" i="1"/>
  <c r="T214" i="1"/>
  <c r="Q214" i="1"/>
  <c r="P214" i="1"/>
  <c r="M214" i="1"/>
  <c r="L214" i="1"/>
  <c r="G214" i="1"/>
  <c r="F214" i="1"/>
  <c r="AM207" i="1"/>
  <c r="AL207" i="1"/>
  <c r="AK207" i="1"/>
  <c r="AJ207" i="1"/>
  <c r="AC206" i="1"/>
  <c r="AB206" i="1"/>
  <c r="U206" i="1"/>
  <c r="T206" i="1"/>
  <c r="Q206" i="1"/>
  <c r="P206" i="1"/>
  <c r="M206" i="1"/>
  <c r="L206" i="1"/>
  <c r="G206" i="1"/>
  <c r="F206" i="1"/>
  <c r="AM200" i="1"/>
  <c r="AL200" i="1"/>
  <c r="AK200" i="1"/>
  <c r="AJ200" i="1"/>
  <c r="AC199" i="1"/>
  <c r="AB199" i="1"/>
  <c r="U199" i="1"/>
  <c r="T199" i="1"/>
  <c r="Q199" i="1"/>
  <c r="P199" i="1"/>
  <c r="M199" i="1"/>
  <c r="L199" i="1"/>
  <c r="G199" i="1"/>
  <c r="F199" i="1"/>
  <c r="AM192" i="1"/>
  <c r="AL192" i="1"/>
  <c r="AK192" i="1"/>
  <c r="AJ192" i="1"/>
  <c r="AC191" i="1"/>
  <c r="AB191" i="1"/>
  <c r="U191" i="1"/>
  <c r="T191" i="1"/>
  <c r="Q191" i="1"/>
  <c r="P191" i="1"/>
  <c r="M191" i="1"/>
  <c r="L191" i="1"/>
  <c r="G191" i="1"/>
  <c r="F191" i="1"/>
  <c r="AM185" i="1"/>
  <c r="AL185" i="1"/>
  <c r="AK185" i="1"/>
  <c r="AJ185" i="1"/>
  <c r="AJ243" i="1" s="1"/>
  <c r="AC184" i="1"/>
  <c r="AB184" i="1"/>
  <c r="U184" i="1"/>
  <c r="T184" i="1"/>
  <c r="Q184" i="1"/>
  <c r="P184" i="1"/>
  <c r="M184" i="1"/>
  <c r="L184" i="1"/>
  <c r="G184" i="1"/>
  <c r="F184" i="1"/>
  <c r="AM178" i="1"/>
  <c r="AL178" i="1"/>
  <c r="AK178" i="1"/>
  <c r="AJ178" i="1"/>
  <c r="AC177" i="1"/>
  <c r="AB177" i="1"/>
  <c r="U177" i="1"/>
  <c r="T177" i="1"/>
  <c r="Q177" i="1"/>
  <c r="P177" i="1"/>
  <c r="M177" i="1"/>
  <c r="L177" i="1"/>
  <c r="G177" i="1"/>
  <c r="F177" i="1"/>
  <c r="AM172" i="1"/>
  <c r="AL172" i="1"/>
  <c r="AK172" i="1"/>
  <c r="AJ172" i="1"/>
  <c r="AC171" i="1"/>
  <c r="AB171" i="1"/>
  <c r="U171" i="1"/>
  <c r="T171" i="1"/>
  <c r="Q171" i="1"/>
  <c r="P171" i="1"/>
  <c r="M171" i="1"/>
  <c r="L171" i="1"/>
  <c r="G171" i="1"/>
  <c r="F171" i="1"/>
  <c r="AM165" i="1"/>
  <c r="AL165" i="1"/>
  <c r="AK165" i="1"/>
  <c r="AJ165" i="1"/>
  <c r="AC164" i="1"/>
  <c r="AB164" i="1"/>
  <c r="U164" i="1"/>
  <c r="T164" i="1"/>
  <c r="Q164" i="1"/>
  <c r="P164" i="1"/>
  <c r="M164" i="1"/>
  <c r="L164" i="1"/>
  <c r="G164" i="1"/>
  <c r="F164" i="1"/>
  <c r="F243" i="1" s="1"/>
  <c r="AM158" i="1"/>
  <c r="AL158" i="1"/>
  <c r="AL243" i="1" s="1"/>
  <c r="AL332" i="1" s="1"/>
  <c r="AK158" i="1"/>
  <c r="AK243" i="1" s="1"/>
  <c r="AJ158" i="1"/>
  <c r="AC157" i="1"/>
  <c r="AB157" i="1"/>
  <c r="AB243" i="1" s="1"/>
  <c r="U157" i="1"/>
  <c r="U243" i="1" s="1"/>
  <c r="T157" i="1"/>
  <c r="Q157" i="1"/>
  <c r="P157" i="1"/>
  <c r="M157" i="1"/>
  <c r="M243" i="1" s="1"/>
  <c r="L157" i="1"/>
  <c r="G157" i="1"/>
  <c r="F157" i="1"/>
  <c r="F155" i="1"/>
  <c r="F154" i="1"/>
  <c r="F153" i="1"/>
  <c r="F152" i="1"/>
  <c r="F151" i="1"/>
  <c r="F150" i="1"/>
  <c r="F149" i="1"/>
  <c r="F148" i="1" s="1"/>
  <c r="AC148" i="1"/>
  <c r="AB148" i="1"/>
  <c r="U148" i="1"/>
  <c r="T148" i="1"/>
  <c r="Q148" i="1"/>
  <c r="P148" i="1"/>
  <c r="M148" i="1"/>
  <c r="L148" i="1"/>
  <c r="H147" i="1"/>
  <c r="H146" i="1"/>
  <c r="H145" i="1"/>
  <c r="H144" i="1"/>
  <c r="H143" i="1"/>
  <c r="H142" i="1"/>
  <c r="AM141" i="1"/>
  <c r="AL141" i="1"/>
  <c r="AK141" i="1"/>
  <c r="AJ141" i="1"/>
  <c r="H141" i="1"/>
  <c r="AC140" i="1"/>
  <c r="AB140" i="1"/>
  <c r="U140" i="1"/>
  <c r="T140" i="1"/>
  <c r="Q140" i="1"/>
  <c r="P140" i="1"/>
  <c r="M140" i="1"/>
  <c r="L140" i="1"/>
  <c r="H140" i="1"/>
  <c r="G140" i="1"/>
  <c r="F140" i="1"/>
  <c r="H139" i="1"/>
  <c r="H138" i="1"/>
  <c r="H137" i="1"/>
  <c r="H136" i="1"/>
  <c r="H135" i="1"/>
  <c r="AM134" i="1"/>
  <c r="AL134" i="1"/>
  <c r="AK134" i="1"/>
  <c r="AJ134" i="1"/>
  <c r="H134" i="1"/>
  <c r="AC133" i="1"/>
  <c r="AB133" i="1"/>
  <c r="U133" i="1"/>
  <c r="T133" i="1"/>
  <c r="Q133" i="1"/>
  <c r="P133" i="1"/>
  <c r="M133" i="1"/>
  <c r="L133" i="1"/>
  <c r="H133" i="1"/>
  <c r="G133" i="1"/>
  <c r="F133" i="1"/>
  <c r="H132" i="1"/>
  <c r="H131" i="1"/>
  <c r="H130" i="1"/>
  <c r="H129" i="1"/>
  <c r="H128" i="1"/>
  <c r="H127" i="1"/>
  <c r="AM126" i="1"/>
  <c r="AL126" i="1"/>
  <c r="AK126" i="1"/>
  <c r="AJ126" i="1"/>
  <c r="H126" i="1"/>
  <c r="AC125" i="1"/>
  <c r="AB125" i="1"/>
  <c r="U125" i="1"/>
  <c r="T125" i="1"/>
  <c r="Q125" i="1"/>
  <c r="P125" i="1"/>
  <c r="M125" i="1"/>
  <c r="L125" i="1"/>
  <c r="G125" i="1"/>
  <c r="F125" i="1"/>
  <c r="H125" i="1" s="1"/>
  <c r="H124" i="1"/>
  <c r="H123" i="1"/>
  <c r="H122" i="1"/>
  <c r="H121" i="1"/>
  <c r="AM120" i="1"/>
  <c r="AL120" i="1"/>
  <c r="AK120" i="1"/>
  <c r="AJ120" i="1"/>
  <c r="H120" i="1"/>
  <c r="AC119" i="1"/>
  <c r="AB119" i="1"/>
  <c r="U119" i="1"/>
  <c r="T119" i="1"/>
  <c r="Q119" i="1"/>
  <c r="P119" i="1"/>
  <c r="M119" i="1"/>
  <c r="L119" i="1"/>
  <c r="G119" i="1"/>
  <c r="F119" i="1"/>
  <c r="H119" i="1" s="1"/>
  <c r="AM116" i="1"/>
  <c r="AL116" i="1"/>
  <c r="AK116" i="1"/>
  <c r="AM115" i="1"/>
  <c r="AL115" i="1"/>
  <c r="AK115" i="1"/>
  <c r="AM114" i="1"/>
  <c r="AL114" i="1"/>
  <c r="AK114" i="1"/>
  <c r="AM113" i="1"/>
  <c r="AL113" i="1"/>
  <c r="AK113" i="1"/>
  <c r="AM112" i="1"/>
  <c r="AL112" i="1"/>
  <c r="AK112" i="1"/>
  <c r="AM111" i="1"/>
  <c r="AL111" i="1"/>
  <c r="AK111" i="1"/>
  <c r="AM110" i="1"/>
  <c r="AL110" i="1"/>
  <c r="AK110" i="1"/>
  <c r="AM109" i="1"/>
  <c r="AL109" i="1"/>
  <c r="AK109" i="1"/>
  <c r="AM108" i="1"/>
  <c r="AL108" i="1"/>
  <c r="AK108" i="1"/>
  <c r="AM107" i="1"/>
  <c r="AL107" i="1"/>
  <c r="AK107" i="1"/>
  <c r="AM106" i="1"/>
  <c r="AL106" i="1"/>
  <c r="AK106" i="1"/>
  <c r="AM105" i="1"/>
  <c r="AL105" i="1"/>
  <c r="AK105" i="1"/>
  <c r="AM104" i="1"/>
  <c r="AL104" i="1"/>
  <c r="AK104" i="1"/>
  <c r="AM103" i="1"/>
  <c r="AL103" i="1"/>
  <c r="AK103" i="1"/>
  <c r="AM102" i="1"/>
  <c r="AL102" i="1"/>
  <c r="AK102" i="1"/>
  <c r="AM101" i="1"/>
  <c r="AL101" i="1"/>
  <c r="AK101" i="1"/>
  <c r="AM100" i="1"/>
  <c r="AL100" i="1"/>
  <c r="AK100" i="1"/>
  <c r="AM99" i="1"/>
  <c r="AL99" i="1"/>
  <c r="AK99" i="1"/>
  <c r="AM96" i="1"/>
  <c r="AL96" i="1"/>
  <c r="AK96" i="1"/>
  <c r="AM94" i="1"/>
  <c r="AL94" i="1"/>
  <c r="AK94" i="1"/>
  <c r="AM93" i="1"/>
  <c r="AL93" i="1"/>
  <c r="AK93" i="1"/>
  <c r="AM92" i="1"/>
  <c r="AL92" i="1"/>
  <c r="AK92" i="1"/>
  <c r="AM91" i="1"/>
  <c r="AL91" i="1"/>
  <c r="AK91" i="1"/>
  <c r="AM90" i="1"/>
  <c r="AL90" i="1"/>
  <c r="AK90" i="1"/>
  <c r="AM89" i="1"/>
  <c r="AL89" i="1"/>
  <c r="AK89" i="1"/>
  <c r="AM88" i="1"/>
  <c r="AL88" i="1"/>
  <c r="AK88" i="1"/>
  <c r="AM87" i="1"/>
  <c r="AL87" i="1"/>
  <c r="AK87" i="1"/>
  <c r="AM86" i="1"/>
  <c r="AL86" i="1"/>
  <c r="AK86" i="1"/>
  <c r="AM85" i="1"/>
  <c r="AL85" i="1"/>
  <c r="AK85" i="1"/>
  <c r="AM84" i="1"/>
  <c r="AL84" i="1"/>
  <c r="AK84" i="1"/>
  <c r="AM83" i="1"/>
  <c r="AL83" i="1"/>
  <c r="AK83" i="1"/>
  <c r="AM82" i="1"/>
  <c r="AL82" i="1"/>
  <c r="AK82" i="1"/>
  <c r="AM81" i="1"/>
  <c r="AL81" i="1"/>
  <c r="AK81" i="1"/>
  <c r="AM80" i="1"/>
  <c r="AL80" i="1"/>
  <c r="AK80" i="1"/>
  <c r="AM79" i="1"/>
  <c r="AL79" i="1"/>
  <c r="AK79" i="1"/>
  <c r="AM78" i="1"/>
  <c r="AL78" i="1"/>
  <c r="AK78" i="1"/>
  <c r="AM77" i="1"/>
  <c r="AL77" i="1"/>
  <c r="AK77" i="1"/>
  <c r="AM76" i="1"/>
  <c r="AL76" i="1"/>
  <c r="AK76" i="1"/>
  <c r="AM75" i="1"/>
  <c r="AL75" i="1"/>
  <c r="AK75" i="1"/>
  <c r="AM74" i="1"/>
  <c r="AL74" i="1"/>
  <c r="AK74" i="1"/>
  <c r="AM73" i="1"/>
  <c r="AL73" i="1"/>
  <c r="AK73" i="1"/>
  <c r="AM72" i="1"/>
  <c r="AL72" i="1"/>
  <c r="AK72" i="1"/>
  <c r="AM71" i="1"/>
  <c r="AL71" i="1"/>
  <c r="AK71" i="1"/>
  <c r="AM70" i="1"/>
  <c r="AL70" i="1"/>
  <c r="AK70" i="1"/>
  <c r="AM69" i="1"/>
  <c r="AL69" i="1"/>
  <c r="AK69" i="1"/>
  <c r="AM68" i="1"/>
  <c r="AL68" i="1"/>
  <c r="AK68" i="1"/>
  <c r="AM67" i="1"/>
  <c r="AL67" i="1"/>
  <c r="AK67" i="1"/>
  <c r="AM66" i="1"/>
  <c r="AL66" i="1"/>
  <c r="AK66" i="1"/>
  <c r="AM65" i="1"/>
  <c r="AL65" i="1"/>
  <c r="AK65" i="1"/>
  <c r="AM64" i="1"/>
  <c r="AL64" i="1"/>
  <c r="AK64" i="1"/>
  <c r="AM63" i="1"/>
  <c r="AL63" i="1"/>
  <c r="AK63" i="1"/>
  <c r="AM62" i="1"/>
  <c r="AL62" i="1"/>
  <c r="AK62" i="1"/>
  <c r="AM61" i="1"/>
  <c r="AL61" i="1"/>
  <c r="AK61" i="1"/>
  <c r="AM60" i="1"/>
  <c r="AL60" i="1"/>
  <c r="AK60" i="1"/>
  <c r="AM59" i="1"/>
  <c r="AL59" i="1"/>
  <c r="AK59" i="1"/>
  <c r="AM58" i="1"/>
  <c r="AL58" i="1"/>
  <c r="AK58" i="1"/>
  <c r="AM57" i="1"/>
  <c r="AL57" i="1"/>
  <c r="AK57" i="1"/>
  <c r="AM56" i="1"/>
  <c r="AL56" i="1"/>
  <c r="AK56" i="1"/>
  <c r="AM55" i="1"/>
  <c r="AL55" i="1"/>
  <c r="AK55" i="1"/>
  <c r="AM54" i="1"/>
  <c r="AL54" i="1"/>
  <c r="AK54" i="1"/>
  <c r="AM53" i="1"/>
  <c r="AL53" i="1"/>
  <c r="AK53" i="1"/>
  <c r="AM52" i="1"/>
  <c r="AL52" i="1"/>
  <c r="AK52" i="1"/>
  <c r="AM51" i="1"/>
  <c r="AL51" i="1"/>
  <c r="AK51" i="1"/>
  <c r="AM50" i="1"/>
  <c r="AL50" i="1"/>
  <c r="AK50" i="1"/>
  <c r="AM49" i="1"/>
  <c r="AL49" i="1"/>
  <c r="AK49" i="1"/>
  <c r="AM48" i="1"/>
  <c r="AL48" i="1"/>
  <c r="AK48" i="1"/>
  <c r="AM47" i="1"/>
  <c r="AL47" i="1"/>
  <c r="AK47" i="1"/>
  <c r="AM46" i="1"/>
  <c r="AL46" i="1"/>
  <c r="AK46" i="1"/>
  <c r="AM45" i="1"/>
  <c r="AL45" i="1"/>
  <c r="AK45" i="1"/>
  <c r="AM44" i="1"/>
  <c r="AL44" i="1"/>
  <c r="AK44" i="1"/>
  <c r="AM43" i="1"/>
  <c r="AL43" i="1"/>
  <c r="AK43" i="1"/>
  <c r="AM42" i="1"/>
  <c r="AL42" i="1"/>
  <c r="AK42" i="1"/>
  <c r="AM41" i="1"/>
  <c r="AL41" i="1"/>
  <c r="AK41" i="1"/>
  <c r="AM40" i="1"/>
  <c r="AL40" i="1"/>
  <c r="AK40" i="1"/>
  <c r="AM39" i="1"/>
  <c r="AL39" i="1"/>
  <c r="AK39" i="1"/>
  <c r="AM38" i="1"/>
  <c r="AL38" i="1"/>
  <c r="AK38" i="1"/>
  <c r="AM37" i="1"/>
  <c r="AL37" i="1"/>
  <c r="AK37" i="1"/>
  <c r="AM36" i="1"/>
  <c r="AL36" i="1"/>
  <c r="AK36" i="1"/>
  <c r="AM35" i="1"/>
  <c r="AL35" i="1"/>
  <c r="AK35" i="1"/>
  <c r="AM34" i="1"/>
  <c r="AL34" i="1"/>
  <c r="AK34" i="1"/>
  <c r="AM33" i="1"/>
  <c r="AL33" i="1"/>
  <c r="AK33" i="1"/>
  <c r="AM32" i="1"/>
  <c r="AL32" i="1"/>
  <c r="AK32" i="1"/>
  <c r="AM31" i="1"/>
  <c r="AL31" i="1"/>
  <c r="AK31" i="1"/>
  <c r="AM30" i="1"/>
  <c r="AL30" i="1"/>
  <c r="AK30" i="1"/>
  <c r="AM29" i="1"/>
  <c r="AL29" i="1"/>
  <c r="AK29" i="1"/>
  <c r="AM28" i="1"/>
  <c r="AL28" i="1"/>
  <c r="AK28" i="1"/>
  <c r="AM27" i="1"/>
  <c r="AL27" i="1"/>
  <c r="AK27" i="1"/>
  <c r="AM26" i="1"/>
  <c r="AL26" i="1"/>
  <c r="AK26" i="1"/>
  <c r="AM25" i="1"/>
  <c r="AL25" i="1"/>
  <c r="AK25" i="1"/>
  <c r="AM24" i="1"/>
  <c r="AL24" i="1"/>
  <c r="AK24" i="1"/>
  <c r="AM23" i="1"/>
  <c r="AL23" i="1"/>
  <c r="AK23" i="1"/>
  <c r="AM22" i="1"/>
  <c r="AL22" i="1"/>
  <c r="AK22" i="1"/>
  <c r="AM21" i="1"/>
  <c r="AL21" i="1"/>
  <c r="AK21" i="1"/>
  <c r="AM20" i="1"/>
  <c r="AL20" i="1"/>
  <c r="AK20" i="1"/>
  <c r="AM19" i="1"/>
  <c r="AL19" i="1"/>
  <c r="AK19" i="1"/>
  <c r="AM18" i="1"/>
  <c r="AL18" i="1"/>
  <c r="AK18" i="1"/>
  <c r="AM17" i="1"/>
  <c r="AL17" i="1"/>
  <c r="AK17" i="1"/>
  <c r="AM16" i="1"/>
  <c r="AL16" i="1"/>
  <c r="AK16" i="1"/>
  <c r="AM15" i="1"/>
  <c r="AL15" i="1"/>
  <c r="AK15" i="1"/>
  <c r="AM14" i="1"/>
  <c r="AL14" i="1"/>
  <c r="AK14" i="1"/>
  <c r="AM13" i="1"/>
  <c r="AL13" i="1"/>
  <c r="AK13" i="1"/>
  <c r="AM12" i="1"/>
  <c r="AL12" i="1"/>
  <c r="AK12" i="1"/>
  <c r="AM11" i="1"/>
  <c r="AL11" i="1"/>
  <c r="AK11" i="1"/>
  <c r="AM10" i="1"/>
  <c r="AL10" i="1"/>
  <c r="AK10" i="1"/>
  <c r="AM9" i="1"/>
  <c r="AL9" i="1"/>
  <c r="AK9" i="1"/>
  <c r="AM8" i="1"/>
  <c r="AL8" i="1"/>
  <c r="AK8" i="1"/>
  <c r="AM7" i="1"/>
  <c r="AL7" i="1"/>
  <c r="AK7" i="1"/>
  <c r="AM6" i="1"/>
  <c r="AL6" i="1"/>
  <c r="AK6" i="1"/>
  <c r="AM5" i="1"/>
  <c r="AJ5" i="1" s="1"/>
  <c r="AJ6" i="1" s="1"/>
  <c r="AL5" i="1"/>
  <c r="AK5" i="1"/>
  <c r="H300" i="1" l="1"/>
  <c r="Q172" i="9"/>
  <c r="AJ7" i="9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J19" i="9" s="1"/>
  <c r="AJ20" i="9" s="1"/>
  <c r="AJ21" i="9" s="1"/>
  <c r="AJ22" i="9" s="1"/>
  <c r="AJ23" i="9" s="1"/>
  <c r="AJ24" i="9" s="1"/>
  <c r="AJ25" i="9" s="1"/>
  <c r="AJ26" i="9" s="1"/>
  <c r="AJ27" i="9" s="1"/>
  <c r="AJ28" i="9" s="1"/>
  <c r="AJ29" i="9" s="1"/>
  <c r="AJ30" i="9" s="1"/>
  <c r="AJ31" i="9" s="1"/>
  <c r="AJ32" i="9" s="1"/>
  <c r="AJ33" i="9" s="1"/>
  <c r="AJ34" i="9" s="1"/>
  <c r="AJ35" i="9" s="1"/>
  <c r="AJ36" i="9" s="1"/>
  <c r="AJ37" i="9" s="1"/>
  <c r="AJ38" i="9" s="1"/>
  <c r="AJ39" i="9" s="1"/>
  <c r="AJ40" i="9" s="1"/>
  <c r="AJ41" i="9" s="1"/>
  <c r="AJ42" i="9" s="1"/>
  <c r="AJ43" i="9" s="1"/>
  <c r="AJ44" i="9" s="1"/>
  <c r="AJ45" i="9" s="1"/>
  <c r="AJ46" i="9" s="1"/>
  <c r="AJ47" i="9" s="1"/>
  <c r="AJ48" i="9" s="1"/>
  <c r="AJ49" i="9" s="1"/>
  <c r="AJ50" i="9" s="1"/>
  <c r="AJ51" i="9" s="1"/>
  <c r="AJ52" i="9" s="1"/>
  <c r="AJ53" i="9" s="1"/>
  <c r="AJ54" i="9" s="1"/>
  <c r="AJ55" i="9" s="1"/>
  <c r="AJ56" i="9" s="1"/>
  <c r="AJ57" i="9" s="1"/>
  <c r="AJ58" i="9" s="1"/>
  <c r="AJ59" i="9" s="1"/>
  <c r="AJ60" i="9" s="1"/>
  <c r="AJ61" i="9" s="1"/>
  <c r="AJ62" i="9" s="1"/>
  <c r="AJ63" i="9" s="1"/>
  <c r="AJ64" i="9" s="1"/>
  <c r="AJ65" i="9" s="1"/>
  <c r="AJ66" i="9" s="1"/>
  <c r="AJ67" i="9" s="1"/>
  <c r="AJ68" i="9" s="1"/>
  <c r="AJ69" i="9" s="1"/>
  <c r="AJ70" i="9" s="1"/>
  <c r="AJ71" i="9" s="1"/>
  <c r="AM172" i="9"/>
  <c r="AM137" i="9"/>
  <c r="P172" i="9"/>
  <c r="L154" i="7"/>
  <c r="T154" i="7"/>
  <c r="AB154" i="7"/>
  <c r="AM127" i="7"/>
  <c r="AJ11" i="7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J52" i="7" s="1"/>
  <c r="AJ53" i="7" s="1"/>
  <c r="AJ54" i="7" s="1"/>
  <c r="AJ55" i="7" s="1"/>
  <c r="AJ56" i="7" s="1"/>
  <c r="AJ57" i="7" s="1"/>
  <c r="AJ58" i="7" s="1"/>
  <c r="AJ59" i="7" s="1"/>
  <c r="AJ60" i="7" s="1"/>
  <c r="AJ61" i="7" s="1"/>
  <c r="AJ62" i="7" s="1"/>
  <c r="AJ63" i="7" s="1"/>
  <c r="AJ64" i="7" s="1"/>
  <c r="AJ65" i="7" s="1"/>
  <c r="AJ66" i="7" s="1"/>
  <c r="AJ67" i="7" s="1"/>
  <c r="AJ68" i="7" s="1"/>
  <c r="AJ69" i="7" s="1"/>
  <c r="AJ70" i="7" s="1"/>
  <c r="AJ71" i="7" s="1"/>
  <c r="AJ72" i="7" s="1"/>
  <c r="AC154" i="7"/>
  <c r="U154" i="7"/>
  <c r="AJ154" i="7"/>
  <c r="AL154" i="7"/>
  <c r="AM154" i="7"/>
  <c r="AJ17" i="5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M78" i="5"/>
  <c r="AB136" i="3"/>
  <c r="M136" i="3"/>
  <c r="L136" i="3"/>
  <c r="AM104" i="3"/>
  <c r="AC136" i="3"/>
  <c r="AL104" i="3"/>
  <c r="AK104" i="3"/>
  <c r="AJ104" i="3"/>
  <c r="F136" i="3"/>
  <c r="AL136" i="3"/>
  <c r="AM108" i="3"/>
  <c r="AM136" i="3" s="1"/>
  <c r="AK136" i="3"/>
  <c r="Q136" i="3"/>
  <c r="AJ6" i="3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U136" i="3"/>
  <c r="AJ136" i="3"/>
  <c r="P136" i="3"/>
  <c r="AJ7" i="1"/>
  <c r="AJ8" i="1" s="1"/>
  <c r="AC243" i="1"/>
  <c r="AC332" i="1"/>
  <c r="U332" i="1"/>
  <c r="Q332" i="1"/>
  <c r="Q243" i="1"/>
  <c r="AB332" i="1"/>
  <c r="AM243" i="1"/>
  <c r="AM332" i="1"/>
  <c r="AJ9" i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6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T332" i="1"/>
  <c r="T243" i="1"/>
  <c r="P243" i="1"/>
  <c r="P332" i="1"/>
  <c r="L243" i="1"/>
  <c r="L332" i="1"/>
</calcChain>
</file>

<file path=xl/sharedStrings.xml><?xml version="1.0" encoding="utf-8"?>
<sst xmlns="http://schemas.openxmlformats.org/spreadsheetml/2006/main" count="1584" uniqueCount="177">
  <si>
    <t xml:space="preserve">    Końcowy bilans produkcji      -      Okres zarządzania produktami      Od      01.09.2024     Do    31.08.2025     -      Zakład      LPPA</t>
  </si>
  <si>
    <t>miesiąc</t>
  </si>
  <si>
    <t>tydzień</t>
  </si>
  <si>
    <t>Linia</t>
  </si>
  <si>
    <t>Rodzina</t>
  </si>
  <si>
    <t>QL/TOT</t>
  </si>
  <si>
    <t>% Dvt</t>
  </si>
  <si>
    <t>Zmiana</t>
  </si>
  <si>
    <t>Q/Zm.</t>
  </si>
  <si>
    <t>Q/CPK</t>
  </si>
  <si>
    <t>Ope/LN Sh.</t>
  </si>
  <si>
    <t>Ope/EL Sh.</t>
  </si>
  <si>
    <t>G/QL</t>
  </si>
  <si>
    <t>% SC</t>
  </si>
  <si>
    <t>% SR</t>
  </si>
  <si>
    <t>% SF/SP</t>
  </si>
  <si>
    <t>Godz./Prac.</t>
  </si>
  <si>
    <t>% E/LINIA</t>
  </si>
  <si>
    <t>% E/Prac.</t>
  </si>
  <si>
    <t>% Zysku</t>
  </si>
  <si>
    <t xml:space="preserve">suma </t>
  </si>
  <si>
    <t>% scrap</t>
  </si>
  <si>
    <t>oszczędności</t>
  </si>
  <si>
    <t>Akt</t>
  </si>
  <si>
    <t>Pln</t>
  </si>
  <si>
    <t>Produk.</t>
  </si>
  <si>
    <t>Czysty</t>
  </si>
  <si>
    <t>Prg</t>
  </si>
  <si>
    <t>Standard</t>
  </si>
  <si>
    <t>Docel</t>
  </si>
  <si>
    <t>Eff</t>
  </si>
  <si>
    <t>Std.</t>
  </si>
  <si>
    <t>Obb</t>
  </si>
  <si>
    <t>oszczęd</t>
  </si>
  <si>
    <t>02.09 - 08.09</t>
  </si>
  <si>
    <t>I210</t>
  </si>
  <si>
    <t>I211</t>
  </si>
  <si>
    <t>I212</t>
  </si>
  <si>
    <t>09.09 - 15.09</t>
  </si>
  <si>
    <t>I215</t>
  </si>
  <si>
    <t>16.09 - 22.09</t>
  </si>
  <si>
    <t>I213</t>
  </si>
  <si>
    <t>I214</t>
  </si>
  <si>
    <t>23.09 - 29.09</t>
  </si>
  <si>
    <t>30.09 - 06.10</t>
  </si>
  <si>
    <t>07.10 - 13.10</t>
  </si>
  <si>
    <t>14.10 - 20.10</t>
  </si>
  <si>
    <t>21.10 - 27.10</t>
  </si>
  <si>
    <t>I216</t>
  </si>
  <si>
    <t>28.10 - 03.11</t>
  </si>
  <si>
    <t>04.11- 10.11</t>
  </si>
  <si>
    <t>11.11 - 17.11</t>
  </si>
  <si>
    <t>18.11 - 24.11</t>
  </si>
  <si>
    <t>25.11 - 01.12</t>
  </si>
  <si>
    <t>02.12 - 08.12</t>
  </si>
  <si>
    <t>05.12 - 11.12</t>
  </si>
  <si>
    <t>16.12 - 22.12</t>
  </si>
  <si>
    <t>23.12 - 29.12</t>
  </si>
  <si>
    <t>30.12 - 05.01</t>
  </si>
  <si>
    <t>06.01 -12.01</t>
  </si>
  <si>
    <t>13.01 - 19.01</t>
  </si>
  <si>
    <t>20.01 - 26.01</t>
  </si>
  <si>
    <t>27.01 - 02.02</t>
  </si>
  <si>
    <t>03.02 - 09.02</t>
  </si>
  <si>
    <t>10.02 - 16.02</t>
  </si>
  <si>
    <t>17.02 - 23.02</t>
  </si>
  <si>
    <t>24.02 -02.03</t>
  </si>
  <si>
    <t>03.03 - 09.03</t>
  </si>
  <si>
    <t>10.03 - 16.03</t>
  </si>
  <si>
    <t>17.03 - 23.03</t>
  </si>
  <si>
    <t>24.03 - 30.03</t>
  </si>
  <si>
    <t>31.03 - 06.04</t>
  </si>
  <si>
    <t>07.04 - 13.04</t>
  </si>
  <si>
    <t>14.04 - 20.04</t>
  </si>
  <si>
    <t>21.04 - 27.04</t>
  </si>
  <si>
    <t>28.04 - 04.05</t>
  </si>
  <si>
    <t>05.05 - 11.05</t>
  </si>
  <si>
    <t>12.05 - 18.05</t>
  </si>
  <si>
    <t>19.05 - 25.05</t>
  </si>
  <si>
    <t>26.05 - 01.06</t>
  </si>
  <si>
    <t>02.06 - 08.06</t>
  </si>
  <si>
    <t>09.06 - 15.06</t>
  </si>
  <si>
    <t>16.06 - 22.06</t>
  </si>
  <si>
    <t>23.06 - 29.06</t>
  </si>
  <si>
    <t>30.06 - 06.07</t>
  </si>
  <si>
    <t>07.07 - 13.07</t>
  </si>
  <si>
    <t>14.07 - 20.07</t>
  </si>
  <si>
    <t>21.07 - 27.07</t>
  </si>
  <si>
    <t>28.07 -03.08</t>
  </si>
  <si>
    <t>04.08 - 10.08</t>
  </si>
  <si>
    <t>11.08 - 17.08</t>
  </si>
  <si>
    <t>18.08 - 24.08</t>
  </si>
  <si>
    <t>25.08 - 31.08</t>
  </si>
  <si>
    <t>SUMA QL</t>
  </si>
  <si>
    <t>ŚREDNIA</t>
  </si>
  <si>
    <t>SUMA GODZ</t>
  </si>
  <si>
    <t>kampania 2020/2021</t>
  </si>
  <si>
    <t>kampania 2021/2022</t>
  </si>
  <si>
    <t>kampania 2022/2023</t>
  </si>
  <si>
    <t>kampania 2023/2024</t>
  </si>
  <si>
    <t>kampania 2024/2025</t>
  </si>
  <si>
    <t>wrzesień</t>
  </si>
  <si>
    <t>październik</t>
  </si>
  <si>
    <t>listopad</t>
  </si>
  <si>
    <t>grudzień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</si>
  <si>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</si>
  <si>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</si>
  <si>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</si>
  <si>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</si>
  <si>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</si>
  <si>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</si>
  <si>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</si>
  <si>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</si>
  <si>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 xml:space="preserve">Milk </t>
  </si>
  <si>
    <t>Almond</t>
  </si>
  <si>
    <t>Dark</t>
  </si>
  <si>
    <t>Karmel</t>
  </si>
  <si>
    <t>White</t>
  </si>
  <si>
    <t>Raffaello</t>
  </si>
  <si>
    <t>Ananas</t>
  </si>
  <si>
    <t>DATA</t>
  </si>
  <si>
    <t>QL/TOT Akt</t>
  </si>
  <si>
    <t>QL/TOT Plan</t>
  </si>
  <si>
    <t>% Dvt Produkt.</t>
  </si>
  <si>
    <t>Zmiana wykonanie</t>
  </si>
  <si>
    <t>Zmiana plan</t>
  </si>
  <si>
    <t>Q/Zm. Standard</t>
  </si>
  <si>
    <t>Q/Zm. Akt</t>
  </si>
  <si>
    <t>Q/Zm. Docel</t>
  </si>
  <si>
    <t>Q/CPK Akt</t>
  </si>
  <si>
    <t>Q/CPK Docel</t>
  </si>
  <si>
    <t>Ope/LN Sh. Akt</t>
  </si>
  <si>
    <t>Ope/LN Sh. Docel</t>
  </si>
  <si>
    <t>Ope/EL Sh. Akt</t>
  </si>
  <si>
    <t>Ope/EL Sh. Docel</t>
  </si>
  <si>
    <t>G/QL Akt</t>
  </si>
  <si>
    <t>G/QL Docel</t>
  </si>
  <si>
    <t xml:space="preserve">% S.C. Eff </t>
  </si>
  <si>
    <t>% S.C. Std.</t>
  </si>
  <si>
    <t>% SR Eff</t>
  </si>
  <si>
    <t>% SR Std.</t>
  </si>
  <si>
    <t xml:space="preserve">% SF/SP Eff </t>
  </si>
  <si>
    <t>% SF/SP Std.</t>
  </si>
  <si>
    <t>Godz./Prac. Akt</t>
  </si>
  <si>
    <t>Godz./Prac. Docel</t>
  </si>
  <si>
    <t>% E/LINIA Eff</t>
  </si>
  <si>
    <t>% E/LINIA Obb</t>
  </si>
  <si>
    <t>% E/Prac. Eff</t>
  </si>
  <si>
    <t>% E/Prac. Obb</t>
  </si>
  <si>
    <t>% Zysku Eff</t>
  </si>
  <si>
    <t>% Zysku Obb</t>
  </si>
  <si>
    <t>suma oszczęd</t>
  </si>
  <si>
    <t>% Scrap Eff</t>
  </si>
  <si>
    <t>% Scrap Act</t>
  </si>
  <si>
    <t>Oszczęd Godz./Prac.</t>
  </si>
  <si>
    <t xml:space="preserve">    Końcowy bilans produkcji      -      Okres zarządzania produktami      Od      01.09.2024      Do    31.08.2025      -      Zakład      LPPA</t>
  </si>
  <si>
    <t>H709</t>
  </si>
  <si>
    <t>IF01</t>
  </si>
  <si>
    <t>C101</t>
  </si>
  <si>
    <t>C102</t>
  </si>
  <si>
    <t>H711</t>
  </si>
  <si>
    <t>C103</t>
  </si>
  <si>
    <t>04.10 - 10.11</t>
  </si>
  <si>
    <t>09.12 - 15.12</t>
  </si>
  <si>
    <t>06.01 - 12.01</t>
  </si>
  <si>
    <t>24.02 - 02.03</t>
  </si>
  <si>
    <t xml:space="preserve">    Końcowy bilans produkcji      -      Okres zarządzania produktami      Od      01.09.2024      Do    31.08.2025     -      Zakład      LPPA</t>
  </si>
  <si>
    <t>O301</t>
  </si>
  <si>
    <t>H701</t>
  </si>
  <si>
    <t>O211</t>
  </si>
  <si>
    <t>O212</t>
  </si>
  <si>
    <t>kampania 2021/2021</t>
  </si>
  <si>
    <t>O205</t>
  </si>
  <si>
    <t>O209</t>
  </si>
  <si>
    <t>O206</t>
  </si>
  <si>
    <t>O207</t>
  </si>
  <si>
    <t>O208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</si>
</sst>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"/>
    <numFmt numFmtId="167" formatCode="[$-415]mmm\ yy;@"/>
  </numFmts>
  <fonts count="39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0"/>
      <color theme="1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indexed="62"/>
      <name val="Aptos Narrow"/>
      <family val="2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1"/>
      <color indexed="8"/>
      <name val="Aptos Narrow"/>
      <family val="2"/>
      <scheme val="minor"/>
    </font>
    <font>
      <b/>
      <sz val="10"/>
      <color indexed="8"/>
      <name val="Arial"/>
      <family val="2"/>
    </font>
    <font>
      <b/>
      <sz val="8"/>
      <color theme="1"/>
      <name val="Aptos Narrow"/>
      <family val="2"/>
      <charset val="238"/>
      <scheme val="minor"/>
    </font>
    <font>
      <sz val="10"/>
      <color indexed="8"/>
      <name val="Arial"/>
      <family val="2"/>
    </font>
    <font>
      <b/>
      <sz val="8"/>
      <color indexed="8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8"/>
      <name val="Aptos Narrow"/>
      <family val="2"/>
      <charset val="238"/>
      <scheme val="minor"/>
    </font>
    <font>
      <b/>
      <sz val="8"/>
      <color rgb="FFFF0000"/>
      <name val="Aptos Narrow"/>
      <family val="2"/>
      <charset val="238"/>
      <scheme val="minor"/>
    </font>
    <font>
      <b/>
      <u/>
      <sz val="10"/>
      <name val="Arial Unicode MS"/>
      <family val="2"/>
      <charset val="238"/>
    </font>
    <font>
      <b/>
      <sz val="10"/>
      <color indexed="8"/>
      <name val="Arial"/>
      <family val="2"/>
      <charset val="238"/>
    </font>
    <font>
      <b/>
      <sz val="16"/>
      <color theme="1"/>
      <name val="Aptos Narrow"/>
      <family val="2"/>
      <charset val="238"/>
      <scheme val="minor"/>
    </font>
    <font>
      <u/>
      <sz val="10"/>
      <name val="Arial Unicode MS"/>
      <family val="2"/>
      <charset val="238"/>
    </font>
    <font>
      <b/>
      <sz val="11"/>
      <color indexed="8"/>
      <name val="Aptos Narrow"/>
      <family val="2"/>
      <charset val="238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8" borderId="0" applyNumberFormat="0" applyBorder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5" fillId="9" borderId="0" applyNumberFormat="0" applyBorder="0" applyAlignment="0" applyProtection="0"/>
    <xf numFmtId="0" fontId="26" fillId="12" borderId="9" applyNumberFormat="0" applyAlignment="0" applyProtection="0"/>
    <xf numFmtId="0" fontId="27" fillId="13" borderId="12" applyNumberFormat="0" applyAlignment="0" applyProtection="0"/>
    <xf numFmtId="0" fontId="28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3" fillId="11" borderId="9" applyNumberFormat="0" applyAlignment="0" applyProtection="0"/>
    <xf numFmtId="0" fontId="34" fillId="0" borderId="11" applyNumberFormat="0" applyFill="0" applyAlignment="0" applyProtection="0"/>
    <xf numFmtId="0" fontId="35" fillId="10" borderId="0" applyNumberFormat="0" applyBorder="0" applyAlignment="0" applyProtection="0"/>
    <xf numFmtId="0" fontId="5" fillId="14" borderId="13" applyNumberFormat="0" applyFont="0" applyAlignment="0" applyProtection="0"/>
    <xf numFmtId="0" fontId="36" fillId="12" borderId="10" applyNumberFormat="0" applyAlignment="0" applyProtection="0"/>
    <xf numFmtId="0" fontId="37" fillId="0" borderId="0" applyNumberFormat="0" applyFill="0" applyBorder="0" applyAlignment="0" applyProtection="0"/>
    <xf numFmtId="0" fontId="38" fillId="0" borderId="14" applyNumberFormat="0" applyFill="0" applyAlignment="0" applyProtection="0"/>
    <xf numFmtId="0" fontId="23" fillId="0" borderId="0" applyNumberFormat="0" applyFill="0" applyBorder="0" applyAlignment="0" applyProtection="0"/>
  </cellStyleXfs>
  <cellXfs count="229">
    <xf numFmtId="0" fontId="0" fillId="0" borderId="0" xfId="0"/>
    <xf numFmtId="17" fontId="2" fillId="2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7" fontId="2" fillId="2" borderId="2" xfId="0" applyNumberFormat="1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0" fontId="4" fillId="0" borderId="0" xfId="1" applyFont="1"/>
    <xf numFmtId="0" fontId="7" fillId="0" borderId="0" xfId="0" applyFont="1" applyAlignment="1">
      <alignment horizontal="center"/>
    </xf>
    <xf numFmtId="0" fontId="9" fillId="0" borderId="0" xfId="3" applyFont="1"/>
    <xf numFmtId="0" fontId="10" fillId="0" borderId="0" xfId="4" applyFont="1"/>
    <xf numFmtId="164" fontId="10" fillId="0" borderId="0" xfId="4" applyNumberFormat="1" applyFont="1"/>
    <xf numFmtId="164" fontId="10" fillId="3" borderId="0" xfId="4" applyNumberFormat="1" applyFont="1" applyFill="1"/>
    <xf numFmtId="164" fontId="11" fillId="4" borderId="0" xfId="3" applyNumberFormat="1" applyFont="1" applyFill="1"/>
    <xf numFmtId="164" fontId="11" fillId="5" borderId="0" xfId="3" applyNumberFormat="1" applyFont="1" applyFill="1"/>
    <xf numFmtId="0" fontId="8" fillId="0" borderId="0" xfId="3"/>
    <xf numFmtId="0" fontId="5" fillId="0" borderId="0" xfId="4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5" applyFont="1"/>
    <xf numFmtId="164" fontId="4" fillId="0" borderId="0" xfId="5" applyNumberFormat="1" applyFont="1"/>
    <xf numFmtId="164" fontId="4" fillId="3" borderId="0" xfId="5" applyNumberFormat="1" applyFont="1" applyFill="1"/>
    <xf numFmtId="164" fontId="13" fillId="4" borderId="0" xfId="6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12" fillId="0" borderId="0" xfId="2" applyFont="1" applyAlignment="1">
      <alignment horizontal="center"/>
    </xf>
    <xf numFmtId="164" fontId="4" fillId="0" borderId="0" xfId="1" applyNumberFormat="1" applyFont="1"/>
    <xf numFmtId="164" fontId="4" fillId="3" borderId="0" xfId="1" applyNumberFormat="1" applyFont="1" applyFill="1"/>
    <xf numFmtId="0" fontId="14" fillId="0" borderId="0" xfId="2" applyFont="1" applyAlignment="1">
      <alignment horizontal="center"/>
    </xf>
    <xf numFmtId="0" fontId="4" fillId="0" borderId="0" xfId="2" applyFont="1"/>
    <xf numFmtId="164" fontId="4" fillId="0" borderId="0" xfId="2" applyNumberFormat="1" applyFont="1"/>
    <xf numFmtId="164" fontId="4" fillId="3" borderId="0" xfId="2" applyNumberFormat="1" applyFont="1" applyFill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164" fontId="4" fillId="0" borderId="0" xfId="0" applyNumberFormat="1" applyFont="1"/>
    <xf numFmtId="164" fontId="4" fillId="3" borderId="0" xfId="0" applyNumberFormat="1" applyFont="1" applyFill="1"/>
    <xf numFmtId="0" fontId="0" fillId="0" borderId="3" xfId="0" applyBorder="1"/>
    <xf numFmtId="0" fontId="17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3" xfId="2" applyFont="1" applyBorder="1"/>
    <xf numFmtId="164" fontId="4" fillId="0" borderId="3" xfId="2" applyNumberFormat="1" applyFont="1" applyBorder="1"/>
    <xf numFmtId="164" fontId="4" fillId="3" borderId="3" xfId="2" applyNumberFormat="1" applyFont="1" applyFill="1" applyBorder="1"/>
    <xf numFmtId="164" fontId="13" fillId="4" borderId="3" xfId="6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" fontId="1" fillId="4" borderId="0" xfId="0" applyNumberFormat="1" applyFont="1" applyFill="1"/>
    <xf numFmtId="4" fontId="1" fillId="5" borderId="0" xfId="0" applyNumberFormat="1" applyFont="1" applyFill="1"/>
    <xf numFmtId="4" fontId="19" fillId="4" borderId="0" xfId="6" applyNumberFormat="1" applyFont="1" applyFill="1"/>
    <xf numFmtId="4" fontId="13" fillId="4" borderId="0" xfId="6" applyNumberFormat="1" applyFont="1" applyFill="1"/>
    <xf numFmtId="4" fontId="0" fillId="5" borderId="0" xfId="0" applyNumberFormat="1" applyFill="1"/>
    <xf numFmtId="164" fontId="13" fillId="4" borderId="0" xfId="6" applyNumberFormat="1" applyFont="1" applyFill="1"/>
    <xf numFmtId="164" fontId="0" fillId="5" borderId="0" xfId="0" applyNumberFormat="1" applyFill="1"/>
    <xf numFmtId="0" fontId="18" fillId="0" borderId="3" xfId="0" applyFont="1" applyBorder="1" applyAlignment="1">
      <alignment horizontal="center"/>
    </xf>
    <xf numFmtId="164" fontId="0" fillId="3" borderId="3" xfId="0" applyNumberFormat="1" applyFill="1" applyBorder="1"/>
    <xf numFmtId="0" fontId="21" fillId="0" borderId="0" xfId="0" applyFont="1"/>
    <xf numFmtId="0" fontId="20" fillId="0" borderId="0" xfId="0" applyFont="1" applyAlignment="1">
      <alignment horizontal="center" vertical="center" textRotation="90"/>
    </xf>
    <xf numFmtId="164" fontId="19" fillId="4" borderId="0" xfId="6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20" fillId="0" borderId="3" xfId="0" applyFont="1" applyBorder="1" applyAlignment="1">
      <alignment horizontal="center" vertical="center" textRotation="90"/>
    </xf>
    <xf numFmtId="0" fontId="21" fillId="0" borderId="3" xfId="0" applyFont="1" applyBorder="1"/>
    <xf numFmtId="0" fontId="4" fillId="0" borderId="3" xfId="1" applyFont="1" applyBorder="1"/>
    <xf numFmtId="164" fontId="4" fillId="0" borderId="3" xfId="1" applyNumberFormat="1" applyFont="1" applyBorder="1"/>
    <xf numFmtId="164" fontId="4" fillId="3" borderId="3" xfId="1" applyNumberFormat="1" applyFont="1" applyFill="1" applyBorder="1"/>
    <xf numFmtId="164" fontId="19" fillId="4" borderId="3" xfId="6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0" borderId="3" xfId="0" applyFont="1" applyBorder="1"/>
    <xf numFmtId="164" fontId="1" fillId="3" borderId="3" xfId="0" applyNumberFormat="1" applyFont="1" applyFill="1" applyBorder="1"/>
    <xf numFmtId="166" fontId="1" fillId="4" borderId="3" xfId="0" applyNumberFormat="1" applyFont="1" applyFill="1" applyBorder="1"/>
    <xf numFmtId="166" fontId="1" fillId="5" borderId="3" xfId="0" applyNumberFormat="1" applyFont="1" applyFill="1" applyBorder="1"/>
    <xf numFmtId="0" fontId="21" fillId="0" borderId="4" xfId="0" applyFont="1" applyBorder="1"/>
    <xf numFmtId="0" fontId="0" fillId="0" borderId="4" xfId="0" applyBorder="1"/>
    <xf numFmtId="164" fontId="1" fillId="0" borderId="0" xfId="0" applyNumberFormat="1" applyFont="1"/>
    <xf numFmtId="164" fontId="22" fillId="0" borderId="0" xfId="1" applyNumberFormat="1" applyFont="1"/>
    <xf numFmtId="164" fontId="1" fillId="3" borderId="0" xfId="0" applyNumberFormat="1" applyFont="1" applyFill="1"/>
    <xf numFmtId="164" fontId="4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4" fillId="3" borderId="0" xfId="1" applyNumberFormat="1" applyFont="1" applyFill="1" applyAlignment="1">
      <alignment horizontal="right"/>
    </xf>
    <xf numFmtId="164" fontId="4" fillId="0" borderId="0" xfId="2" applyNumberFormat="1" applyFont="1" applyAlignment="1">
      <alignment horizontal="right"/>
    </xf>
    <xf numFmtId="164" fontId="4" fillId="3" borderId="0" xfId="2" applyNumberFormat="1" applyFont="1" applyFill="1" applyAlignment="1">
      <alignment horizontal="right"/>
    </xf>
    <xf numFmtId="4" fontId="1" fillId="4" borderId="3" xfId="0" applyNumberFormat="1" applyFont="1" applyFill="1" applyBorder="1"/>
    <xf numFmtId="4" fontId="1" fillId="5" borderId="3" xfId="0" applyNumberFormat="1" applyFont="1" applyFill="1" applyBorder="1"/>
    <xf numFmtId="3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164" fontId="11" fillId="6" borderId="0" xfId="3" applyNumberFormat="1" applyFont="1" applyFill="1"/>
    <xf numFmtId="0" fontId="4" fillId="0" borderId="0" xfId="7" applyFont="1"/>
    <xf numFmtId="164" fontId="4" fillId="0" borderId="0" xfId="7" applyNumberFormat="1" applyFont="1"/>
    <xf numFmtId="164" fontId="4" fillId="3" borderId="0" xfId="7" applyNumberFormat="1" applyFont="1" applyFill="1"/>
    <xf numFmtId="0" fontId="16" fillId="0" borderId="0" xfId="2" applyFont="1" applyAlignment="1">
      <alignment horizontal="center"/>
    </xf>
    <xf numFmtId="0" fontId="4" fillId="0" borderId="0" xfId="8" applyFont="1"/>
    <xf numFmtId="164" fontId="4" fillId="0" borderId="0" xfId="8" applyNumberFormat="1" applyFont="1"/>
    <xf numFmtId="164" fontId="4" fillId="3" borderId="0" xfId="8" applyNumberFormat="1" applyFont="1" applyFill="1"/>
    <xf numFmtId="0" fontId="0" fillId="0" borderId="3" xfId="0" applyBorder="1" applyAlignment="1">
      <alignment horizontal="center"/>
    </xf>
    <xf numFmtId="0" fontId="4" fillId="0" borderId="3" xfId="8" applyFont="1" applyBorder="1"/>
    <xf numFmtId="164" fontId="4" fillId="0" borderId="3" xfId="8" applyNumberFormat="1" applyFont="1" applyBorder="1"/>
    <xf numFmtId="164" fontId="4" fillId="3" borderId="3" xfId="8" applyNumberFormat="1" applyFont="1" applyFill="1" applyBorder="1"/>
    <xf numFmtId="0" fontId="1" fillId="4" borderId="0" xfId="0" applyFont="1" applyFill="1"/>
    <xf numFmtId="0" fontId="1" fillId="5" borderId="0" xfId="0" applyFont="1" applyFill="1"/>
    <xf numFmtId="164" fontId="19" fillId="4" borderId="0" xfId="6" applyNumberFormat="1" applyFont="1" applyFill="1"/>
    <xf numFmtId="164" fontId="1" fillId="5" borderId="0" xfId="0" applyNumberFormat="1" applyFont="1" applyFill="1"/>
    <xf numFmtId="0" fontId="0" fillId="0" borderId="5" xfId="0" applyBorder="1"/>
    <xf numFmtId="0" fontId="22" fillId="0" borderId="5" xfId="8" applyFont="1" applyBorder="1"/>
    <xf numFmtId="0" fontId="1" fillId="0" borderId="5" xfId="0" applyFont="1" applyBorder="1"/>
    <xf numFmtId="164" fontId="1" fillId="3" borderId="5" xfId="0" applyNumberFormat="1" applyFont="1" applyFill="1" applyBorder="1"/>
    <xf numFmtId="0" fontId="22" fillId="0" borderId="0" xfId="8" applyFont="1"/>
    <xf numFmtId="164" fontId="1" fillId="0" borderId="0" xfId="0" applyNumberFormat="1" applyFont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4" fillId="0" borderId="0" xfId="7" applyNumberFormat="1" applyFont="1" applyAlignment="1">
      <alignment horizontal="right"/>
    </xf>
    <xf numFmtId="164" fontId="4" fillId="3" borderId="0" xfId="7" applyNumberFormat="1" applyFont="1" applyFill="1" applyAlignment="1">
      <alignment horizontal="right"/>
    </xf>
    <xf numFmtId="164" fontId="22" fillId="0" borderId="0" xfId="7" applyNumberFormat="1" applyFont="1"/>
    <xf numFmtId="164" fontId="22" fillId="3" borderId="0" xfId="7" applyNumberFormat="1" applyFont="1" applyFill="1"/>
    <xf numFmtId="0" fontId="22" fillId="0" borderId="4" xfId="8" applyFont="1" applyBorder="1"/>
    <xf numFmtId="0" fontId="1" fillId="0" borderId="4" xfId="0" applyFont="1" applyBorder="1"/>
    <xf numFmtId="164" fontId="1" fillId="3" borderId="4" xfId="0" applyNumberFormat="1" applyFont="1" applyFill="1" applyBorder="1"/>
    <xf numFmtId="166" fontId="1" fillId="4" borderId="0" xfId="0" applyNumberFormat="1" applyFont="1" applyFill="1"/>
    <xf numFmtId="166" fontId="1" fillId="5" borderId="0" xfId="0" applyNumberFormat="1" applyFont="1" applyFill="1"/>
    <xf numFmtId="0" fontId="1" fillId="0" borderId="0" xfId="0" applyFont="1" applyAlignment="1">
      <alignment horizontal="center"/>
    </xf>
    <xf numFmtId="0" fontId="4" fillId="0" borderId="0" xfId="8" applyFont="1" applyAlignment="1">
      <alignment horizontal="center"/>
    </xf>
    <xf numFmtId="1" fontId="0" fillId="0" borderId="0" xfId="0" applyNumberFormat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164" fontId="10" fillId="7" borderId="0" xfId="4" applyNumberFormat="1" applyFont="1" applyFill="1"/>
    <xf numFmtId="164" fontId="4" fillId="7" borderId="0" xfId="5" applyNumberFormat="1" applyFont="1" applyFill="1"/>
    <xf numFmtId="164" fontId="4" fillId="7" borderId="0" xfId="1" applyNumberFormat="1" applyFont="1" applyFill="1"/>
    <xf numFmtId="164" fontId="4" fillId="7" borderId="0" xfId="2" applyNumberFormat="1" applyFont="1" applyFill="1"/>
    <xf numFmtId="164" fontId="4" fillId="7" borderId="0" xfId="0" applyNumberFormat="1" applyFont="1" applyFill="1"/>
    <xf numFmtId="164" fontId="4" fillId="7" borderId="3" xfId="2" applyNumberFormat="1" applyFont="1" applyFill="1" applyBorder="1"/>
    <xf numFmtId="0" fontId="0" fillId="7" borderId="3" xfId="0" applyFill="1" applyBorder="1"/>
    <xf numFmtId="164" fontId="0" fillId="7" borderId="0" xfId="0" applyNumberFormat="1" applyFill="1"/>
    <xf numFmtId="164" fontId="4" fillId="7" borderId="3" xfId="1" applyNumberFormat="1" applyFont="1" applyFill="1" applyBorder="1"/>
    <xf numFmtId="164" fontId="1" fillId="7" borderId="3" xfId="0" applyNumberFormat="1" applyFont="1" applyFill="1" applyBorder="1" applyAlignment="1">
      <alignment horizontal="center"/>
    </xf>
    <xf numFmtId="164" fontId="1" fillId="7" borderId="0" xfId="0" applyNumberFormat="1" applyFont="1" applyFill="1"/>
    <xf numFmtId="164" fontId="4" fillId="7" borderId="0" xfId="1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center"/>
    </xf>
    <xf numFmtId="164" fontId="0" fillId="7" borderId="3" xfId="0" applyNumberFormat="1" applyFill="1" applyBorder="1"/>
    <xf numFmtId="3" fontId="1" fillId="3" borderId="5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164" fontId="4" fillId="7" borderId="0" xfId="7" applyNumberFormat="1" applyFont="1" applyFill="1"/>
    <xf numFmtId="164" fontId="4" fillId="7" borderId="0" xfId="8" applyNumberFormat="1" applyFont="1" applyFill="1"/>
    <xf numFmtId="0" fontId="0" fillId="7" borderId="0" xfId="0" applyFill="1"/>
    <xf numFmtId="164" fontId="4" fillId="7" borderId="3" xfId="8" applyNumberFormat="1" applyFont="1" applyFill="1" applyBorder="1"/>
    <xf numFmtId="164" fontId="1" fillId="7" borderId="3" xfId="0" applyNumberFormat="1" applyFont="1" applyFill="1" applyBorder="1"/>
    <xf numFmtId="164" fontId="1" fillId="7" borderId="5" xfId="0" applyNumberFormat="1" applyFont="1" applyFill="1" applyBorder="1"/>
    <xf numFmtId="164" fontId="1" fillId="7" borderId="0" xfId="0" applyNumberFormat="1" applyFont="1" applyFill="1" applyAlignment="1">
      <alignment horizontal="right"/>
    </xf>
    <xf numFmtId="164" fontId="4" fillId="7" borderId="0" xfId="7" applyNumberFormat="1" applyFont="1" applyFill="1" applyAlignment="1">
      <alignment horizontal="right"/>
    </xf>
    <xf numFmtId="164" fontId="22" fillId="7" borderId="0" xfId="7" applyNumberFormat="1" applyFont="1" applyFill="1"/>
    <xf numFmtId="164" fontId="1" fillId="7" borderId="4" xfId="0" applyNumberFormat="1" applyFont="1" applyFill="1" applyBorder="1"/>
    <xf numFmtId="167" fontId="0" fillId="0" borderId="0" xfId="0" applyNumberFormat="1"/>
    <xf numFmtId="0" fontId="4" fillId="0" borderId="0" xfId="9" applyFont="1"/>
    <xf numFmtId="164" fontId="4" fillId="0" borderId="0" xfId="9" applyNumberFormat="1" applyFont="1"/>
    <xf numFmtId="164" fontId="4" fillId="3" borderId="0" xfId="9" applyNumberFormat="1" applyFont="1" applyFill="1"/>
    <xf numFmtId="0" fontId="4" fillId="0" borderId="0" xfId="10" applyFont="1"/>
    <xf numFmtId="164" fontId="4" fillId="0" borderId="0" xfId="10" applyNumberFormat="1" applyFont="1"/>
    <xf numFmtId="164" fontId="4" fillId="3" borderId="0" xfId="10" applyNumberFormat="1" applyFont="1" applyFill="1"/>
    <xf numFmtId="0" fontId="4" fillId="0" borderId="3" xfId="9" applyFont="1" applyBorder="1"/>
    <xf numFmtId="164" fontId="4" fillId="0" borderId="3" xfId="9" applyNumberFormat="1" applyFont="1" applyBorder="1"/>
    <xf numFmtId="164" fontId="4" fillId="3" borderId="3" xfId="9" applyNumberFormat="1" applyFont="1" applyFill="1" applyBorder="1"/>
    <xf numFmtId="0" fontId="0" fillId="3" borderId="5" xfId="0" applyFill="1" applyBorder="1"/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4" fontId="0" fillId="4" borderId="0" xfId="0" applyNumberFormat="1" applyFill="1"/>
    <xf numFmtId="0" fontId="4" fillId="0" borderId="3" xfId="10" applyFont="1" applyBorder="1"/>
    <xf numFmtId="164" fontId="4" fillId="0" borderId="3" xfId="10" applyNumberFormat="1" applyFont="1" applyBorder="1"/>
    <xf numFmtId="164" fontId="4" fillId="3" borderId="3" xfId="10" applyNumberFormat="1" applyFont="1" applyFill="1" applyBorder="1"/>
    <xf numFmtId="4" fontId="0" fillId="4" borderId="3" xfId="0" applyNumberFormat="1" applyFill="1" applyBorder="1"/>
    <xf numFmtId="4" fontId="0" fillId="5" borderId="3" xfId="0" applyNumberFormat="1" applyFill="1" applyBorder="1"/>
    <xf numFmtId="164" fontId="4" fillId="7" borderId="0" xfId="9" applyNumberFormat="1" applyFont="1" applyFill="1"/>
    <xf numFmtId="164" fontId="4" fillId="7" borderId="0" xfId="10" applyNumberFormat="1" applyFont="1" applyFill="1"/>
    <xf numFmtId="164" fontId="4" fillId="7" borderId="3" xfId="9" applyNumberFormat="1" applyFont="1" applyFill="1" applyBorder="1"/>
    <xf numFmtId="0" fontId="0" fillId="7" borderId="5" xfId="0" applyFill="1" applyBorder="1"/>
    <xf numFmtId="164" fontId="4" fillId="7" borderId="3" xfId="10" applyNumberFormat="1" applyFont="1" applyFill="1" applyBorder="1"/>
    <xf numFmtId="3" fontId="1" fillId="7" borderId="5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0" fontId="4" fillId="0" borderId="0" xfId="11" applyFont="1"/>
    <xf numFmtId="164" fontId="4" fillId="0" borderId="0" xfId="11" applyNumberFormat="1" applyFont="1"/>
    <xf numFmtId="164" fontId="4" fillId="3" borderId="0" xfId="11" applyNumberFormat="1" applyFont="1" applyFill="1"/>
    <xf numFmtId="0" fontId="0" fillId="4" borderId="0" xfId="0" applyFill="1"/>
    <xf numFmtId="0" fontId="0" fillId="5" borderId="0" xfId="0" applyFill="1"/>
    <xf numFmtId="164" fontId="13" fillId="4" borderId="3" xfId="6" applyNumberFormat="1" applyFont="1" applyFill="1" applyBorder="1"/>
    <xf numFmtId="164" fontId="0" fillId="5" borderId="3" xfId="0" applyNumberFormat="1" applyFill="1" applyBorder="1"/>
    <xf numFmtId="164" fontId="22" fillId="0" borderId="0" xfId="11" applyNumberFormat="1" applyFont="1"/>
    <xf numFmtId="164" fontId="22" fillId="3" borderId="0" xfId="11" applyNumberFormat="1" applyFont="1" applyFill="1"/>
    <xf numFmtId="164" fontId="4" fillId="7" borderId="0" xfId="11" applyNumberFormat="1" applyFont="1" applyFill="1"/>
    <xf numFmtId="164" fontId="22" fillId="7" borderId="0" xfId="11" applyNumberFormat="1" applyFont="1" applyFill="1"/>
    <xf numFmtId="0" fontId="0" fillId="2" borderId="0" xfId="0" applyFill="1"/>
    <xf numFmtId="0" fontId="4" fillId="0" borderId="0" xfId="12" applyFont="1"/>
    <xf numFmtId="164" fontId="4" fillId="0" borderId="0" xfId="12" applyNumberFormat="1" applyFont="1"/>
    <xf numFmtId="164" fontId="4" fillId="3" borderId="0" xfId="12" applyNumberFormat="1" applyFont="1" applyFill="1"/>
    <xf numFmtId="0" fontId="4" fillId="0" borderId="3" xfId="12" applyFont="1" applyBorder="1"/>
    <xf numFmtId="164" fontId="4" fillId="0" borderId="3" xfId="12" applyNumberFormat="1" applyFont="1" applyBorder="1"/>
    <xf numFmtId="164" fontId="4" fillId="3" borderId="3" xfId="12" applyNumberFormat="1" applyFont="1" applyFill="1" applyBorder="1"/>
    <xf numFmtId="3" fontId="22" fillId="3" borderId="0" xfId="9" applyNumberFormat="1" applyFont="1" applyFill="1" applyAlignment="1">
      <alignment horizontal="center"/>
    </xf>
    <xf numFmtId="164" fontId="4" fillId="7" borderId="0" xfId="12" applyNumberFormat="1" applyFont="1" applyFill="1"/>
    <xf numFmtId="3" fontId="22" fillId="7" borderId="0" xfId="9" applyNumberFormat="1" applyFont="1" applyFill="1" applyAlignment="1">
      <alignment horizontal="center"/>
    </xf>
    <xf numFmtId="164" fontId="4" fillId="7" borderId="3" xfId="12" applyNumberFormat="1" applyFont="1" applyFill="1" applyBorder="1"/>
    <xf numFmtId="3" fontId="1" fillId="7" borderId="3" xfId="0" applyNumberFormat="1" applyFont="1" applyFill="1" applyBorder="1" applyAlignment="1">
      <alignment horizontal="center"/>
    </xf>
    <xf numFmtId="3" fontId="1" fillId="7" borderId="0" xfId="0" applyNumberFormat="1" applyFont="1" applyFill="1" applyAlignment="1">
      <alignment horizontal="center"/>
    </xf>
    <xf numFmtId="164" fontId="10" fillId="3" borderId="0" xfId="12" applyNumberFormat="1" applyFont="1" applyFill="1"/>
    <xf numFmtId="164" fontId="10" fillId="0" borderId="0" xfId="12" applyNumberFormat="1" applyFont="1"/>
    <xf numFmtId="164" fontId="10" fillId="7" borderId="0" xfId="12" applyNumberFormat="1" applyFont="1" applyFill="1"/>
    <xf numFmtId="164" fontId="10" fillId="3" borderId="0" xfId="1" applyNumberFormat="1" applyFont="1" applyFill="1"/>
    <xf numFmtId="164" fontId="10" fillId="0" borderId="0" xfId="1" applyNumberFormat="1" applyFont="1"/>
    <xf numFmtId="164" fontId="10" fillId="7" borderId="0" xfId="1" applyNumberFormat="1" applyFont="1" applyFill="1"/>
    <xf numFmtId="0" fontId="10" fillId="0" borderId="0" xfId="10" applyFont="1"/>
    <xf numFmtId="164" fontId="10" fillId="3" borderId="0" xfId="10" applyNumberFormat="1" applyFont="1" applyFill="1"/>
    <xf numFmtId="164" fontId="10" fillId="0" borderId="0" xfId="10" applyNumberFormat="1" applyFont="1"/>
    <xf numFmtId="164" fontId="10" fillId="7" borderId="0" xfId="10" applyNumberFormat="1" applyFont="1" applyFill="1"/>
    <xf numFmtId="0" fontId="20" fillId="0" borderId="4" xfId="0" applyFont="1" applyBorder="1" applyAlignment="1">
      <alignment horizontal="center" vertical="center" textRotation="90"/>
    </xf>
    <xf numFmtId="0" fontId="20" fillId="0" borderId="0" xfId="0" applyFont="1" applyAlignment="1">
      <alignment horizontal="center" vertical="center" textRotation="90"/>
    </xf>
    <xf numFmtId="0" fontId="18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</cellXfs>
  <cellStyles count="54">
    <cellStyle name="20% - Accent1" xfId="13" xr:uid="{D4F3FAF2-BAE7-432C-A39B-46C9F40FB24D}"/>
    <cellStyle name="20% - Accent2" xfId="14" xr:uid="{2C567377-0D61-44A0-9212-63D33EDB2AC8}"/>
    <cellStyle name="20% - Accent3" xfId="15" xr:uid="{EF881DEF-C10A-4E00-8758-5CE7D76DECAD}"/>
    <cellStyle name="20% - Accent4" xfId="16" xr:uid="{7291C3AD-6D4A-4A5A-AE14-8C505CD13C63}"/>
    <cellStyle name="20% - Accent5" xfId="17" xr:uid="{11FADA2E-CADC-4DBE-962D-518ED113938F}"/>
    <cellStyle name="20% - Accent6" xfId="18" xr:uid="{97C9D593-F3BF-4F23-8C44-9C8F6FAEC6CE}"/>
    <cellStyle name="40% - Accent1" xfId="19" xr:uid="{5C41F596-925D-4729-AEAB-91F4ACE64695}"/>
    <cellStyle name="40% - Accent2" xfId="20" xr:uid="{821871A6-CD74-41AA-A583-6A79F92DB9CA}"/>
    <cellStyle name="40% - Accent3" xfId="21" xr:uid="{76C26B43-DD3D-4A0D-9717-6477A53F06DF}"/>
    <cellStyle name="40% - Accent4" xfId="22" xr:uid="{DEDC7AB0-3955-4051-8BE4-FF6122ED44CF}"/>
    <cellStyle name="40% - Accent5" xfId="23" xr:uid="{FD3168AE-2E6C-4BF2-ACD4-23DBD47A78F8}"/>
    <cellStyle name="40% - Accent6" xfId="24" xr:uid="{57EFA6BE-9DE8-40FD-9B54-00E38848C769}"/>
    <cellStyle name="60% - Accent1" xfId="25" xr:uid="{C69B1147-FD72-4200-B0A5-186B0C817BF4}"/>
    <cellStyle name="60% - Accent2" xfId="26" xr:uid="{4299B393-3E83-4B95-BFB1-2D2FD0E00077}"/>
    <cellStyle name="60% - Accent3" xfId="27" xr:uid="{09B9B0CE-0D6B-4DEE-98A3-73B9B60415F8}"/>
    <cellStyle name="60% - Accent4" xfId="28" xr:uid="{C0CF5A17-9CFA-43A8-9577-4CFE0B02D97F}"/>
    <cellStyle name="60% - Accent5" xfId="29" xr:uid="{61E918EC-9067-4F13-9F5F-AEB41A5CE949}"/>
    <cellStyle name="60% - Accent6" xfId="30" xr:uid="{07B45223-C39A-483B-9355-362ADB14222E}"/>
    <cellStyle name="Accent1" xfId="31" xr:uid="{8DF2BAAB-D57D-482A-B219-23081DE665C3}"/>
    <cellStyle name="Accent2" xfId="32" xr:uid="{AB103057-27CF-42FF-B7B8-3ABDC3C1F82E}"/>
    <cellStyle name="Accent3" xfId="33" xr:uid="{27076536-4E96-46CD-8393-5142E50664D6}"/>
    <cellStyle name="Accent4" xfId="34" xr:uid="{893A8D87-BE46-451F-9134-E6718F9AA5C2}"/>
    <cellStyle name="Accent5" xfId="35" xr:uid="{B256B6DE-4206-45DD-AB2D-05EE92C2FAD2}"/>
    <cellStyle name="Accent6" xfId="36" xr:uid="{4C79BAC1-35C7-4204-9399-48FBCD21A193}"/>
    <cellStyle name="Bad" xfId="37" xr:uid="{C306A714-FDFE-480C-A1BA-018B0B9F5FAA}"/>
    <cellStyle name="Calculation" xfId="38" xr:uid="{C9C41D37-98B3-4C34-A50C-018172195508}"/>
    <cellStyle name="Check Cell" xfId="39" xr:uid="{C36BC7D7-4E97-49E7-AE0D-56590BB0C32D}"/>
    <cellStyle name="Explanatory Text" xfId="40" xr:uid="{29DEDABF-8133-4504-B3BA-FBDE5006AC48}"/>
    <cellStyle name="Good" xfId="41" xr:uid="{5B43F661-3E4E-4B77-B501-606469D01DA8}"/>
    <cellStyle name="Heading 1" xfId="42" xr:uid="{FB91F896-5EFF-44D0-ABDC-18CDB9437E3F}"/>
    <cellStyle name="Heading 2" xfId="43" xr:uid="{E68B437D-BDED-4DD8-A3FC-5D2AD21D6CE3}"/>
    <cellStyle name="Heading 3" xfId="44" xr:uid="{20017674-22C4-4819-ABA3-E240D05FB5F8}"/>
    <cellStyle name="Heading 4" xfId="45" xr:uid="{B26421C8-B5DB-4D6C-8549-0847E370286B}"/>
    <cellStyle name="Input" xfId="46" xr:uid="{AAA5B933-3AEA-40A8-B667-A27DE086BFA4}"/>
    <cellStyle name="Linked Cell" xfId="47" xr:uid="{0E47263A-2C5A-4D6A-B2BC-0AA197DD4BA3}"/>
    <cellStyle name="Neutral" xfId="48" xr:uid="{C8CE1160-4E20-4E93-AD51-AE2DD1A6E563}"/>
    <cellStyle name="Normal_bueno" xfId="6" xr:uid="{EB0949D8-9FE1-43FD-85E6-5D3A39DD7E07}"/>
    <cellStyle name="Normal_bueno 2" xfId="8" xr:uid="{8D1325EC-1518-4321-9E83-B7A072BF8E8D}"/>
    <cellStyle name="Normal_bueno 3" xfId="9" xr:uid="{46218AF6-A19F-4A85-B557-9AF161A56005}"/>
    <cellStyle name="Normal_Dane Bueno 2" xfId="4" xr:uid="{1B129685-98E4-4FFC-928C-83B728B8BE77}"/>
    <cellStyle name="Normal_Sheet1" xfId="3" xr:uid="{FAE39021-EBAB-43D9-87B2-9E22D6A96516}"/>
    <cellStyle name="Normal_White" xfId="2" xr:uid="{94CD3307-C7BD-4D63-99A5-EE777FC36FF0}"/>
    <cellStyle name="Normalny" xfId="0" builtinId="0"/>
    <cellStyle name="Normalny_010175 IFCR" xfId="7" xr:uid="{20DC1A69-3D16-4589-9191-1684D5E2FEE2}"/>
    <cellStyle name="Normalny_010176 GR07" xfId="10" xr:uid="{0426BB63-9BD3-4E43-AE62-D7AE495AA044}"/>
    <cellStyle name="Normalny_010177 BUHLER+GFR" xfId="11" xr:uid="{0802AF73-3B1B-4497-9119-D07D522EF02C}"/>
    <cellStyle name="Normalny_010178 CEDA" xfId="12" xr:uid="{221CAEE6-F9A5-4491-8B85-9751E8BB7FDD}"/>
    <cellStyle name="Normalny_Tablets" xfId="1" xr:uid="{610B68FB-6400-4C78-8B6A-9A92E75AE450}"/>
    <cellStyle name="Normalny_White" xfId="5" xr:uid="{5BD0FDD7-5D63-408A-B3EB-A009F6F9B9F6}"/>
    <cellStyle name="Note" xfId="49" xr:uid="{45EE7F00-9053-4E77-BBFE-E3F6BF11A93D}"/>
    <cellStyle name="Output" xfId="50" xr:uid="{1F39FB42-2A74-4056-9437-0AAA426C0447}"/>
    <cellStyle name="Title" xfId="51" xr:uid="{B544F978-D18D-422A-8163-7C337315601C}"/>
    <cellStyle name="Total" xfId="52" xr:uid="{D2846E85-615A-4B12-BBE5-2ABFB1C5C437}"/>
    <cellStyle name="Warning Text" xfId="53" xr:uid="{1EB3DB8C-3F9A-4D1B-B7F1-82F795AB415B}"/>
  </cellStyles>
  <dxfs count="188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7" formatCode="[$-415]mmm\ yy;@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7" formatCode="[$-415]mmm\ yy;@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7" formatCode="[$-415]mmm\ yy;@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7" formatCode="[$-415]mmm\ 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/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WYDAJNOŚĆ TABLETS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QL/ZM AKT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Tablets!$B$119,[1]Tablets!$B$125,[1]Tablets!$B$133,[1]Tablets!$B$157,[1]Tablets!$B$164,[1]Tablets!$B$171,[1]Tablets!$B$177,[1]Tablets!$B$184,[1]Tablets!$B$191,[1]Tablets!$B$199,[1]Tablets!$B$206,[1]Tablets!$B$214,[1]Tablets!$B$222,[1]Tablets!$B$230,[1]Tablets!$B$236,[1]Tablets!$B$244,[1]Tablets!$B$251,[1]Tablets!$B$259,[1]Tablets!$B$265,[1]Tablets!$B$272,[1]Tablets!$B$280,[1]Tablets!$B$286)</c:f>
              <c:strCache>
                <c:ptCount val="22"/>
                <c:pt idx="0">
                  <c:v>kampania 2020/2021</c:v>
                </c:pt>
                <c:pt idx="1">
                  <c:v>kampania 2021/2022</c:v>
                </c:pt>
                <c:pt idx="2">
                  <c:v>kampania 2022/2023</c:v>
                </c:pt>
                <c:pt idx="3">
                  <c:v>wrzesień</c:v>
                </c:pt>
                <c:pt idx="4">
                  <c:v>październik</c:v>
                </c:pt>
                <c:pt idx="5">
                  <c:v>listopad</c:v>
                </c:pt>
                <c:pt idx="6">
                  <c:v>grudzień</c:v>
                </c:pt>
                <c:pt idx="7">
                  <c:v>styczeń</c:v>
                </c:pt>
                <c:pt idx="8">
                  <c:v>luty</c:v>
                </c:pt>
                <c:pt idx="9">
                  <c:v>marzec</c:v>
                </c:pt>
                <c:pt idx="10">
                  <c:v>kwiecień</c:v>
                </c:pt>
                <c:pt idx="11">
                  <c:v>maj</c:v>
                </c:pt>
                <c:pt idx="12">
                  <c:v>czerwiec</c:v>
                </c:pt>
                <c:pt idx="13">
                  <c:v>lipiec</c:v>
                </c:pt>
                <c:pt idx="14">
                  <c:v>sierpień</c:v>
                </c:pt>
                <c:pt idx="15">
                  <c:v>wrzesień</c:v>
                </c:pt>
                <c:pt idx="16">
                  <c:v>październik</c:v>
                </c:pt>
                <c:pt idx="17">
                  <c:v>listopad</c:v>
                </c:pt>
                <c:pt idx="18">
                  <c:v>grudzień</c:v>
                </c:pt>
                <c:pt idx="19">
                  <c:v>styczeń</c:v>
                </c:pt>
                <c:pt idx="20">
                  <c:v>luty</c:v>
                </c:pt>
                <c:pt idx="21">
                  <c:v>marzec</c:v>
                </c:pt>
              </c:strCache>
            </c:strRef>
          </c:cat>
          <c:val>
            <c:numRef>
              <c:f>([1]Tablets!$L$119,[1]Tablets!$L$125,[1]Tablets!$L$133,[1]Tablets!$L$157,[1]Tablets!$L$164,[1]Tablets!$L$171,[1]Tablets!$L$177,[1]Tablets!$L$184,[1]Tablets!$L$191,[1]Tablets!$L$199,[1]Tablets!$L$206,[1]Tablets!$L$214,[1]Tablets!$L$222,[1]Tablets!$L$230,[1]Tablets!$L$236,[1]Tablets!$L$244,[1]Tablets!$L$251,[1]Tablets!$L$259,[1]Tablets!$L$265,[1]Tablets!$L$272,[1]Tablets!$L$280,[1]Tablets!$L$286)</c:f>
              <c:numCache>
                <c:formatCode>General</c:formatCode>
                <c:ptCount val="22"/>
                <c:pt idx="0">
                  <c:v>68.342763199999993</c:v>
                </c:pt>
                <c:pt idx="1">
                  <c:v>110.53479600000001</c:v>
                </c:pt>
                <c:pt idx="2">
                  <c:v>131.71051099999997</c:v>
                </c:pt>
                <c:pt idx="3">
                  <c:v>135.01994466666665</c:v>
                </c:pt>
                <c:pt idx="4">
                  <c:v>134.49595383333335</c:v>
                </c:pt>
                <c:pt idx="5">
                  <c:v>134.5229726</c:v>
                </c:pt>
                <c:pt idx="6">
                  <c:v>132.92666249999999</c:v>
                </c:pt>
                <c:pt idx="7">
                  <c:v>134.52566616666667</c:v>
                </c:pt>
                <c:pt idx="8">
                  <c:v>132.88603542857143</c:v>
                </c:pt>
                <c:pt idx="9">
                  <c:v>135.03222866666667</c:v>
                </c:pt>
                <c:pt idx="10">
                  <c:v>134.30462042857144</c:v>
                </c:pt>
                <c:pt idx="11">
                  <c:v>134.51685242857141</c:v>
                </c:pt>
                <c:pt idx="12">
                  <c:v>140.0187777142857</c:v>
                </c:pt>
                <c:pt idx="13">
                  <c:v>124.2028548</c:v>
                </c:pt>
                <c:pt idx="14">
                  <c:v>136.8368605</c:v>
                </c:pt>
                <c:pt idx="15">
                  <c:v>134.74430616666666</c:v>
                </c:pt>
                <c:pt idx="16">
                  <c:v>137.14931928571426</c:v>
                </c:pt>
                <c:pt idx="17">
                  <c:v>140.68003559999997</c:v>
                </c:pt>
                <c:pt idx="18">
                  <c:v>139.42404066666666</c:v>
                </c:pt>
                <c:pt idx="19">
                  <c:v>140.69675857142857</c:v>
                </c:pt>
                <c:pt idx="20">
                  <c:v>139.9253472</c:v>
                </c:pt>
                <c:pt idx="21">
                  <c:v>140.89207759999999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D-4ECA-A77B-97DB4D1D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1401599"/>
        <c:axId val="1321405439"/>
      </c:barChart>
      <c:lineChart>
        <c:grouping val="standard"/>
        <c:varyColors val="0"/>
        <c:ser>
          <c:idx val="1"/>
          <c:order val="1"/>
          <c:tx>
            <c:v>QL/ZM DOCEL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[1]Tablets!$A$157</c:f>
              <c:strCache>
                <c:ptCount val="1"/>
                <c:pt idx="0">
                  <c:v>kampania 2023/2024</c:v>
                </c:pt>
              </c:strCache>
            </c:strRef>
          </c:cat>
          <c:val>
            <c:numRef>
              <c:f>([1]Tablets!$M$119,[1]Tablets!$M$125,[1]Tablets!$M$133,[1]Tablets!$M$157,[1]Tablets!$M$164,[1]Tablets!$M$171,[1]Tablets!$M$177,[1]Tablets!$M$184,[1]Tablets!$M$191,[1]Tablets!$M$199,[1]Tablets!$M$206,[1]Tablets!$M$214,[1]Tablets!$M$222,[1]Tablets!$M$230,[1]Tablets!$M$236,[1]Tablets!$M$244,[1]Tablets!$M$251,[1]Tablets!$M$259,[1]Tablets!$M$265,[1]Tablets!$M$272,[1]Tablets!$M$280,[1]Tablets!$M$286)</c:f>
              <c:numCache>
                <c:formatCode>General</c:formatCode>
                <c:ptCount val="22"/>
                <c:pt idx="0">
                  <c:v>73.742332000000005</c:v>
                </c:pt>
                <c:pt idx="1">
                  <c:v>121.00550871428571</c:v>
                </c:pt>
                <c:pt idx="2">
                  <c:v>127.25048350000002</c:v>
                </c:pt>
                <c:pt idx="3">
                  <c:v>135.00224249999999</c:v>
                </c:pt>
                <c:pt idx="4">
                  <c:v>135.00224833333331</c:v>
                </c:pt>
                <c:pt idx="5">
                  <c:v>135.0021802</c:v>
                </c:pt>
                <c:pt idx="6">
                  <c:v>133.45662633333333</c:v>
                </c:pt>
                <c:pt idx="7">
                  <c:v>135.00223416666668</c:v>
                </c:pt>
                <c:pt idx="8">
                  <c:v>135.00224142857141</c:v>
                </c:pt>
                <c:pt idx="9">
                  <c:v>135.00227483333333</c:v>
                </c:pt>
                <c:pt idx="10">
                  <c:v>135.00224228571429</c:v>
                </c:pt>
                <c:pt idx="11">
                  <c:v>135.00239714285712</c:v>
                </c:pt>
                <c:pt idx="12">
                  <c:v>135.002318</c:v>
                </c:pt>
                <c:pt idx="13">
                  <c:v>126.43758</c:v>
                </c:pt>
                <c:pt idx="14">
                  <c:v>135.00218433333333</c:v>
                </c:pt>
                <c:pt idx="15">
                  <c:v>139.29807583333334</c:v>
                </c:pt>
                <c:pt idx="16">
                  <c:v>139.39734657142859</c:v>
                </c:pt>
                <c:pt idx="17">
                  <c:v>139.99408879999999</c:v>
                </c:pt>
                <c:pt idx="18">
                  <c:v>139.29810633333332</c:v>
                </c:pt>
                <c:pt idx="19">
                  <c:v>139.39747299999999</c:v>
                </c:pt>
                <c:pt idx="20">
                  <c:v>139.15901700000001</c:v>
                </c:pt>
                <c:pt idx="21">
                  <c:v>139.99411279999998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D-4ECA-A77B-97DB4D1D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401599"/>
        <c:axId val="1321405439"/>
      </c:lineChart>
      <c:catAx>
        <c:axId val="13214015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405439"/>
        <c:crosses val="autoZero"/>
        <c:auto val="0"/>
        <c:lblAlgn val="ctr"/>
        <c:lblOffset val="100"/>
        <c:noMultiLvlLbl val="0"/>
      </c:catAx>
      <c:valAx>
        <c:axId val="132140543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4015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Wykonane produkcje/smaki - Tavolette 010401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Tablets!$D$417:$E$423</c:f>
              <c:multiLvlStrCache>
                <c:ptCount val="7"/>
                <c:lvl>
                  <c:pt idx="0">
                    <c:v>I210</c:v>
                  </c:pt>
                  <c:pt idx="1">
                    <c:v>I211</c:v>
                  </c:pt>
                  <c:pt idx="2">
                    <c:v>I212</c:v>
                  </c:pt>
                  <c:pt idx="3">
                    <c:v>I213</c:v>
                  </c:pt>
                  <c:pt idx="4">
                    <c:v>I214</c:v>
                  </c:pt>
                  <c:pt idx="5">
                    <c:v>I215</c:v>
                  </c:pt>
                  <c:pt idx="6">
                    <c:v>I216</c:v>
                  </c:pt>
                </c:lvl>
                <c:lvl>
                  <c:pt idx="0">
                    <c:v>Milk </c:v>
                  </c:pt>
                  <c:pt idx="1">
                    <c:v>Almond</c:v>
                  </c:pt>
                  <c:pt idx="2">
                    <c:v>Dark</c:v>
                  </c:pt>
                  <c:pt idx="3">
                    <c:v>Karmel</c:v>
                  </c:pt>
                  <c:pt idx="4">
                    <c:v>White</c:v>
                  </c:pt>
                  <c:pt idx="5">
                    <c:v>Raffaello</c:v>
                  </c:pt>
                  <c:pt idx="6">
                    <c:v>Ananas</c:v>
                  </c:pt>
                </c:lvl>
              </c:multiLvlStrCache>
            </c:multiLvlStrRef>
          </c:cat>
          <c:val>
            <c:numRef>
              <c:f>Tablets!$F$417:$F$423</c:f>
              <c:numCache>
                <c:formatCode>General</c:formatCode>
                <c:ptCount val="7"/>
                <c:pt idx="0">
                  <c:v>22154.2772</c:v>
                </c:pt>
                <c:pt idx="1">
                  <c:v>3135.0230800000004</c:v>
                </c:pt>
                <c:pt idx="2">
                  <c:v>11224.66228</c:v>
                </c:pt>
                <c:pt idx="3">
                  <c:v>956.38739999999996</c:v>
                </c:pt>
                <c:pt idx="4">
                  <c:v>10212.197360000002</c:v>
                </c:pt>
                <c:pt idx="5">
                  <c:v>11779.66732</c:v>
                </c:pt>
                <c:pt idx="6">
                  <c:v>622.24736000000007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7-4F90-BDE7-64125579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87472"/>
        <c:axId val="633588912"/>
      </c:barChart>
      <c:catAx>
        <c:axId val="6335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588912"/>
        <c:crosses val="autoZero"/>
        <c:auto val="1"/>
        <c:lblAlgn val="ctr"/>
        <c:lblOffset val="100"/>
        <c:noMultiLvlLbl val="0"/>
      </c:catAx>
      <c:valAx>
        <c:axId val="633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58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OEE – Tavolette 010401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317302916267547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'Tablets Wykresy'!$AA$2</c:f>
              <c:strCache>
                <c:ptCount val="1"/>
                <c:pt idx="0">
                  <c:v>% E/LINIA Eff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DF9-4839-A5F2-1424E88FE92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F9-4839-A5F2-1424E88FE92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DF9-4839-A5F2-1424E88FE92C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'Tablets Wykresy'!$A$3:$A$14</c15:sqref>
                  </c15:fullRef>
                </c:ext>
              </c:extLst>
              <c:f>'Tablets Wykresy'!$A$3:$A$11</c:f>
              <c:numCache>
                <c:formatCode>mmm\-yy</c:formatCode>
                <c:ptCount val="9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'Tablets Wykresy'!$AA$3:$AA$14</c15:sqref>
                  </c15:fullRef>
                </c:ext>
              </c:extLst>
              <c:f>'Tablets Wykresy'!$AA$3:$AA$11</c:f>
              <c:numCache>
                <c:formatCode>#\ ##0.000</c:formatCode>
                <c:ptCount val="9"/>
                <c:pt idx="0">
                  <c:v>84.757785499999997</c:v>
                </c:pt>
                <c:pt idx="1">
                  <c:v>86.270550571428558</c:v>
                </c:pt>
                <c:pt idx="2">
                  <c:v>88.4914804</c:v>
                </c:pt>
                <c:pt idx="3">
                  <c:v>87.701410166666662</c:v>
                </c:pt>
                <c:pt idx="4">
                  <c:v>88.501922714285698</c:v>
                </c:pt>
                <c:pt idx="5">
                  <c:v>88.016698999999988</c:v>
                </c:pt>
                <c:pt idx="6">
                  <c:v>88.624843599999991</c:v>
                </c:pt>
                <c:pt idx="7">
                  <c:v>87.331999999999994</c:v>
                </c:pt>
                <c:pt idx="8">
                  <c:v>88.50459033333334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F9-4839-A5F2-1424E88F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'Tablets Wykresy'!$AB$2</c:f>
              <c:strCache>
                <c:ptCount val="1"/>
                <c:pt idx="0">
                  <c:v>% E/LINIA Obb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0-0DF9-4839-A5F2-1424E88FE92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2-0DF9-4839-A5F2-1424E88FE92C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'Tablets Wykresy'!$A$3:$A$14</c15:sqref>
                  </c15:fullRef>
                </c:ext>
              </c:extLst>
              <c:f>'Tablets Wykresy'!$A$3:$A$11</c:f>
              <c:numCache>
                <c:formatCode>mmm\-yy</c:formatCode>
                <c:ptCount val="9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'Tablets Wykresy'!$AB$3:$AB$14</c15:sqref>
                  </c15:fullRef>
                </c:ext>
              </c:extLst>
              <c:f>'Tablets Wykresy'!$AB$3:$AB$11</c:f>
              <c:numCache>
                <c:formatCode>#\ ##0.000</c:formatCode>
                <c:ptCount val="9"/>
                <c:pt idx="0">
                  <c:v>87.622221166666677</c:v>
                </c:pt>
                <c:pt idx="1">
                  <c:v>87.684616571428577</c:v>
                </c:pt>
                <c:pt idx="2">
                  <c:v>88.06</c:v>
                </c:pt>
                <c:pt idx="3">
                  <c:v>87.622194333333326</c:v>
                </c:pt>
                <c:pt idx="4">
                  <c:v>87.684638714285711</c:v>
                </c:pt>
                <c:pt idx="5">
                  <c:v>87.53465700000001</c:v>
                </c:pt>
                <c:pt idx="6">
                  <c:v>88.06</c:v>
                </c:pt>
                <c:pt idx="7">
                  <c:v>87.684714285714264</c:v>
                </c:pt>
                <c:pt idx="8">
                  <c:v>88.06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F9-4839-A5F2-1424E88F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IFCR 010175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'010175 IFCR Wykresy'!$I$2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3-4FA9-89C8-B37EDB7F9B4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3-4FA9-89C8-B37EDB7F9B4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3-4FA9-89C8-B37EDB7F9B4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3-4FA9-89C8-B37EDB7F9B43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Wykresy'!$I$3:$I$14</c:f>
              <c:numCache>
                <c:formatCode>0.000</c:formatCode>
                <c:ptCount val="12"/>
                <c:pt idx="0">
                  <c:v>16.741402000000001</c:v>
                </c:pt>
                <c:pt idx="1">
                  <c:v>17.3442428</c:v>
                </c:pt>
                <c:pt idx="2">
                  <c:v>18.050169</c:v>
                </c:pt>
                <c:pt idx="3">
                  <c:v>22.662012000000001</c:v>
                </c:pt>
                <c:pt idx="4">
                  <c:v>23.022602999999997</c:v>
                </c:pt>
                <c:pt idx="5">
                  <c:v>23.099668250000001</c:v>
                </c:pt>
                <c:pt idx="6">
                  <c:v>24.462288000000001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33-4FA9-89C8-B37EDB7F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'010175 IFCR Wykresy'!$J$2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333-4FA9-89C8-B37EDB7F9B4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333-4FA9-89C8-B37EDB7F9B4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333-4FA9-89C8-B37EDB7F9B4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333-4FA9-89C8-B37EDB7F9B4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333-4FA9-89C8-B37EDB7F9B43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Wykresy'!$J$3:$J$14</c:f>
              <c:numCache>
                <c:formatCode>0.000</c:formatCode>
                <c:ptCount val="12"/>
                <c:pt idx="0">
                  <c:v>14.900125500000001</c:v>
                </c:pt>
                <c:pt idx="1">
                  <c:v>17.064164799999997</c:v>
                </c:pt>
                <c:pt idx="2">
                  <c:v>16.129826000000001</c:v>
                </c:pt>
                <c:pt idx="3">
                  <c:v>20.160817999999999</c:v>
                </c:pt>
                <c:pt idx="4">
                  <c:v>23.251139999999999</c:v>
                </c:pt>
                <c:pt idx="5">
                  <c:v>20.25563125</c:v>
                </c:pt>
                <c:pt idx="6">
                  <c:v>19.611678000000001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33-4FA9-89C8-B37EDB7F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low"/>
        <c:spPr>
          <a:noFill/>
          <a:ln>
            <a:solidFill>
              <a:srgbClr val="C0504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IFCR 010175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82906347323"/>
          <c:y val="0.10302941251549511"/>
          <c:w val="0.87161698727255754"/>
          <c:h val="0.692493180911158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'Tablets Wykresy'!$Q$2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C3-40FD-80DD-35E30487305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3-40FD-80DD-35E30487305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3-40FD-80DD-35E30487305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C3-40FD-80DD-35E30487305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C3-40FD-80DD-35E30487305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C3-40FD-80DD-35E304873054}"/>
              </c:ext>
            </c:extLst>
          </c:dPt>
          <c:cat>
            <c:numRef>
              <c:f>'[1]010175 IFCR m-ce 24-25'!$A$3:$A$14</c:f>
              <c:numCache>
                <c:formatCode>General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Wykresy'!$Q$3:$Q$14</c:f>
              <c:numCache>
                <c:formatCode>0.000</c:formatCode>
                <c:ptCount val="12"/>
                <c:pt idx="0">
                  <c:v>6.4799135000000003</c:v>
                </c:pt>
                <c:pt idx="1">
                  <c:v>6.0700540000000007</c:v>
                </c:pt>
                <c:pt idx="2">
                  <c:v>7.7435554999999994</c:v>
                </c:pt>
                <c:pt idx="3">
                  <c:v>6.5501854999999995</c:v>
                </c:pt>
                <c:pt idx="4">
                  <c:v>5.0204829999999996</c:v>
                </c:pt>
                <c:pt idx="5">
                  <c:v>8.0902727500000005</c:v>
                </c:pt>
                <c:pt idx="6">
                  <c:v>11.260498999999999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C3-40FD-80DD-35E30487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0"/>
          <c:order val="1"/>
          <c:tx>
            <c:strRef>
              <c:f>'010175 IFCR Wykresy'!$R$2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EC3-40FD-80DD-35E30487305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EC3-40FD-80DD-35E30487305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EC3-40FD-80DD-35E30487305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EC3-40FD-80DD-35E304873054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C3-40FD-80DD-35E304873054}"/>
              </c:ext>
            </c:extLst>
          </c:dPt>
          <c:cat>
            <c:numRef>
              <c:f>'[1]010175 IFCR m-ce 24-25'!$A$3:$A$14</c:f>
              <c:numCache>
                <c:formatCode>General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Wykresy'!$R$3:$R$14</c:f>
              <c:numCache>
                <c:formatCode>0.000</c:formatCode>
                <c:ptCount val="12"/>
                <c:pt idx="0">
                  <c:v>7.8676455000000001</c:v>
                </c:pt>
                <c:pt idx="1">
                  <c:v>6.079847</c:v>
                </c:pt>
                <c:pt idx="2">
                  <c:v>8.0028834999999994</c:v>
                </c:pt>
                <c:pt idx="3">
                  <c:v>6.6735895000000003</c:v>
                </c:pt>
                <c:pt idx="4">
                  <c:v>5.819833</c:v>
                </c:pt>
                <c:pt idx="5">
                  <c:v>6.5665662499999993</c:v>
                </c:pt>
                <c:pt idx="6">
                  <c:v>6.4313459999999996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C3-40FD-80DD-35E30487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catAx>
        <c:axId val="1343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568176"/>
        <c:crosses val="autoZero"/>
        <c:auto val="1"/>
        <c:lblAlgn val="ctr"/>
        <c:lblOffset val="100"/>
        <c:noMultiLvlLbl val="1"/>
      </c:cat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Odpad % – IFCR 010175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317302916267547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'010175 IFCR Wykresy'!$S$2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09-4EA8-8EBE-D164D73AC17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09-4EA8-8EBE-D164D73AC1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09-4EA8-8EBE-D164D73AC17E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Wykresy'!$S$3:$S$14</c:f>
              <c:numCache>
                <c:formatCode>0.000</c:formatCode>
                <c:ptCount val="12"/>
                <c:pt idx="0">
                  <c:v>2.6252344999999999</c:v>
                </c:pt>
                <c:pt idx="1">
                  <c:v>1.5117702000000002</c:v>
                </c:pt>
                <c:pt idx="2">
                  <c:v>1.2423044999999999</c:v>
                </c:pt>
                <c:pt idx="3">
                  <c:v>1.1596250000000001</c:v>
                </c:pt>
                <c:pt idx="4">
                  <c:v>0.87698700000000007</c:v>
                </c:pt>
                <c:pt idx="5">
                  <c:v>1.2931144999999999</c:v>
                </c:pt>
                <c:pt idx="6">
                  <c:v>1.596554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09-4EA8-8EBE-D164D73A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'010175 IFCR Wykresy'!$T$2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09-4EA8-8EBE-D164D73AC17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09-4EA8-8EBE-D164D73AC17E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Wykresy'!$T$3:$T$14</c:f>
              <c:numCache>
                <c:formatCode>0.000</c:formatCode>
                <c:ptCount val="12"/>
                <c:pt idx="0">
                  <c:v>1.6999795</c:v>
                </c:pt>
                <c:pt idx="1">
                  <c:v>1.5599586000000001</c:v>
                </c:pt>
                <c:pt idx="2">
                  <c:v>1.4499905</c:v>
                </c:pt>
                <c:pt idx="3">
                  <c:v>1.3999804999999999</c:v>
                </c:pt>
                <c:pt idx="4">
                  <c:v>1.3999790000000001</c:v>
                </c:pt>
                <c:pt idx="5">
                  <c:v>1.4749832500000002</c:v>
                </c:pt>
                <c:pt idx="6">
                  <c:v>1.4999830000000001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09-4EA8-8EBE-D164D73A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Godz./Prac.– IFCR 010175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161698727255754"/>
          <c:h val="0.65061471395269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'010175 IFCR Wykresy'!$Y$2</c:f>
              <c:strCache>
                <c:ptCount val="1"/>
                <c:pt idx="0">
                  <c:v>Godz./Prac.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3-4D68-BC44-DCF5D93E875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E3-4D68-BC44-DCF5D93E875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E3-4D68-BC44-DCF5D93E875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E3-4D68-BC44-DCF5D93E8753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Wykresy'!$Y$3:$Y$14</c:f>
              <c:numCache>
                <c:formatCode>0.000</c:formatCode>
                <c:ptCount val="12"/>
                <c:pt idx="0">
                  <c:v>3767</c:v>
                </c:pt>
                <c:pt idx="1">
                  <c:v>4481</c:v>
                </c:pt>
                <c:pt idx="2">
                  <c:v>7056</c:v>
                </c:pt>
                <c:pt idx="3">
                  <c:v>7185</c:v>
                </c:pt>
                <c:pt idx="4">
                  <c:v>6825.5</c:v>
                </c:pt>
                <c:pt idx="5">
                  <c:v>11682</c:v>
                </c:pt>
                <c:pt idx="6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E3-4D68-BC44-DCF5D93E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'010175 IFCR Wykresy'!$Z$2</c:f>
              <c:strCache>
                <c:ptCount val="1"/>
                <c:pt idx="0">
                  <c:v>Godz./Prac.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3E3-4D68-BC44-DCF5D93E875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3E3-4D68-BC44-DCF5D93E875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3E3-4D68-BC44-DCF5D93E875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3E3-4D68-BC44-DCF5D93E8753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Wykresy'!$Z$3:$Z$14</c:f>
              <c:numCache>
                <c:formatCode>0.000</c:formatCode>
                <c:ptCount val="12"/>
                <c:pt idx="0">
                  <c:v>4589.2884800000002</c:v>
                </c:pt>
                <c:pt idx="1">
                  <c:v>4239.4981660000003</c:v>
                </c:pt>
                <c:pt idx="2">
                  <c:v>7500.2769319999998</c:v>
                </c:pt>
                <c:pt idx="3">
                  <c:v>7655.7539049999996</c:v>
                </c:pt>
                <c:pt idx="4">
                  <c:v>7248.8414780000003</c:v>
                </c:pt>
                <c:pt idx="5">
                  <c:v>11646.408117999999</c:v>
                </c:pt>
                <c:pt idx="6">
                  <c:v>1139.999783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E3-4D68-BC44-DCF5D93E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Wykonanie planu– IFCR 010175</a:t>
            </a:r>
          </a:p>
        </c:rich>
      </c:tx>
      <c:layout>
        <c:manualLayout>
          <c:xMode val="edge"/>
          <c:yMode val="edge"/>
          <c:x val="0.27395048573905512"/>
          <c:y val="1.581418457643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628511294291145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'010175 IFCR Wykresy'!$C$2</c:f>
              <c:strCache>
                <c:ptCount val="1"/>
                <c:pt idx="0">
                  <c:v>QL/TOT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7-4968-A7DF-86A0CB6D22A5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Wykresy'!$C$3:$C$14</c:f>
              <c:numCache>
                <c:formatCode>0.000</c:formatCode>
                <c:ptCount val="12"/>
                <c:pt idx="0">
                  <c:v>580.66596000000004</c:v>
                </c:pt>
                <c:pt idx="1">
                  <c:v>655.16147999999998</c:v>
                </c:pt>
                <c:pt idx="2">
                  <c:v>1136.646</c:v>
                </c:pt>
                <c:pt idx="3">
                  <c:v>1120.3163999999999</c:v>
                </c:pt>
                <c:pt idx="4">
                  <c:v>985.28219999999999</c:v>
                </c:pt>
                <c:pt idx="5">
                  <c:v>1690.6428000000001</c:v>
                </c:pt>
                <c:pt idx="6">
                  <c:v>177.2568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7-4968-A7DF-86A0CB6D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'010175 IFCR Wykresy'!$D$2</c:f>
              <c:strCache>
                <c:ptCount val="1"/>
                <c:pt idx="0">
                  <c:v>QL/TOT Plan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F7-4968-A7DF-86A0CB6D22A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F7-4968-A7DF-86A0CB6D22A5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BF7-4968-A7DF-86A0CB6D22A5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BF7-4968-A7DF-86A0CB6D22A5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BF7-4968-A7DF-86A0CB6D22A5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9BF7-4968-A7DF-86A0CB6D22A5}"/>
              </c:ext>
            </c:extLst>
          </c:dPt>
          <c:cat>
            <c:numRef>
              <c:f>'010175 IFCR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'010175 IFCR Wykresy'!$D$3:$D$14</c:f>
              <c:numCache>
                <c:formatCode>0.000</c:formatCode>
                <c:ptCount val="12"/>
                <c:pt idx="0">
                  <c:v>580.65419999999995</c:v>
                </c:pt>
                <c:pt idx="1">
                  <c:v>655.00577999999996</c:v>
                </c:pt>
                <c:pt idx="2">
                  <c:v>1135.39788</c:v>
                </c:pt>
                <c:pt idx="3">
                  <c:v>1119.1478099999999</c:v>
                </c:pt>
                <c:pt idx="4">
                  <c:v>1023.9674</c:v>
                </c:pt>
                <c:pt idx="5">
                  <c:v>1685.8269099999998</c:v>
                </c:pt>
                <c:pt idx="6">
                  <c:v>174.03659999999999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F7-4968-A7DF-86A0CB6D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GR07 010176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'010176 GR07 Wykresy'!$I$2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82-4804-8C7F-4C76F5E5D19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82-4804-8C7F-4C76F5E5D19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82-4804-8C7F-4C76F5E5D197}"/>
              </c:ext>
            </c:extLst>
          </c:dPt>
          <c:cat>
            <c:numRef>
              <c:f>'[1]010176 GR07 m-ce 24-25'!$A$3:$A$14</c:f>
              <c:numCache>
                <c:formatCode>General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Wykresy'!$K$3:$K$14</c:f>
              <c:numCache>
                <c:formatCode>0.000</c:formatCode>
                <c:ptCount val="12"/>
                <c:pt idx="1">
                  <c:v>8.038036</c:v>
                </c:pt>
                <c:pt idx="2">
                  <c:v>6.8693150000000003</c:v>
                </c:pt>
                <c:pt idx="3">
                  <c:v>0</c:v>
                </c:pt>
                <c:pt idx="4">
                  <c:v>7.0995590000000002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2-4804-8C7F-4C76F5E5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'010176 GR07 Wykresy'!$L$2</c:f>
              <c:strCache>
                <c:ptCount val="1"/>
                <c:pt idx="0">
                  <c:v>Q/CPK Docel</c:v>
                </c:pt>
              </c:strCache>
            </c:strRef>
          </c:tx>
          <c:spPr>
            <a:ln w="28575" cap="rnd" cmpd="sng">
              <a:solidFill>
                <a:srgbClr val="FFC000"/>
              </a:solidFill>
              <a:round/>
            </a:ln>
            <a:effectLst>
              <a:outerShdw blurRad="50800" dist="508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'[1]010176 GR07 m-ce 24-25'!$A$3:$A$14</c:f>
              <c:numCache>
                <c:formatCode>General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Wykresy'!$L$3:$L$14</c:f>
              <c:numCache>
                <c:formatCode>0.000</c:formatCode>
                <c:ptCount val="12"/>
                <c:pt idx="1">
                  <c:v>9.6001110000000001</c:v>
                </c:pt>
                <c:pt idx="2">
                  <c:v>9.6001110000000001</c:v>
                </c:pt>
                <c:pt idx="3">
                  <c:v>0</c:v>
                </c:pt>
                <c:pt idx="4">
                  <c:v>9.6001110000000001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82-4804-8C7F-4C76F5E5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catAx>
        <c:axId val="1343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568176"/>
        <c:crosses val="autoZero"/>
        <c:auto val="1"/>
        <c:lblAlgn val="ctr"/>
        <c:lblOffset val="100"/>
        <c:noMultiLvlLbl val="1"/>
      </c:cat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low"/>
        <c:spPr>
          <a:noFill/>
          <a:ln>
            <a:solidFill>
              <a:srgbClr val="C0504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GR07 010176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82906347323"/>
          <c:y val="0.10302941251549511"/>
          <c:w val="0.87161698727255754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'010176 GR07 Wykresy'!$Q$2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C-48E8-8640-A15A126348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C-48E8-8640-A15A1263481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C-48E8-8640-A15A1263481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4C-48E8-8640-A15A1263481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4C-48E8-8640-A15A1263481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4C-48E8-8640-A15A1263481F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Wykresy'!$Q$3:$Q$14</c:f>
              <c:numCache>
                <c:formatCode>0.000</c:formatCode>
                <c:ptCount val="12"/>
                <c:pt idx="1">
                  <c:v>20.463311999999998</c:v>
                </c:pt>
                <c:pt idx="2">
                  <c:v>17.345127999999999</c:v>
                </c:pt>
                <c:pt idx="3">
                  <c:v>0</c:v>
                </c:pt>
                <c:pt idx="4">
                  <c:v>11.880331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4C-48E8-8640-A15A1263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'010176 GR07 Wykresy'!$R$2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F4C-48E8-8640-A15A1263481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F4C-48E8-8640-A15A1263481F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7F4C-48E8-8640-A15A1263481F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7F4C-48E8-8640-A15A1263481F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F4C-48E8-8640-A15A1263481F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Wykresy'!$R$3:$R$14</c:f>
              <c:numCache>
                <c:formatCode>0.000</c:formatCode>
                <c:ptCount val="12"/>
                <c:pt idx="1">
                  <c:v>11.886725</c:v>
                </c:pt>
                <c:pt idx="2">
                  <c:v>11.886725</c:v>
                </c:pt>
                <c:pt idx="3">
                  <c:v>0</c:v>
                </c:pt>
                <c:pt idx="4">
                  <c:v>11.886725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4C-48E8-8640-A15A1263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Odpad % – GR07 010176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80203449219"/>
          <c:y val="0.10566510994490147"/>
          <c:w val="0.87317302916267547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'010176 GR07 Wykresy'!$S$2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9-42B1-9A94-02D741742EF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9-42B1-9A94-02D741742EF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C9-42B1-9A94-02D741742EF0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Wykresy'!$S$3:$S$14</c:f>
              <c:numCache>
                <c:formatCode>0.000</c:formatCode>
                <c:ptCount val="12"/>
                <c:pt idx="1">
                  <c:v>11.822577000000001</c:v>
                </c:pt>
                <c:pt idx="2">
                  <c:v>10.140229</c:v>
                </c:pt>
                <c:pt idx="3">
                  <c:v>0</c:v>
                </c:pt>
                <c:pt idx="4">
                  <c:v>11.391716000000001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9-42B1-9A94-02D74174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'010176 GR07 Wykresy'!$T$2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7C9-42B1-9A94-02D741742EF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7C9-42B1-9A94-02D741742EF0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Wykresy'!$T$3:$T$14</c:f>
              <c:numCache>
                <c:formatCode>0.000</c:formatCode>
                <c:ptCount val="12"/>
                <c:pt idx="1">
                  <c:v>11.999961000000001</c:v>
                </c:pt>
                <c:pt idx="2">
                  <c:v>11.999936999999999</c:v>
                </c:pt>
                <c:pt idx="3">
                  <c:v>0</c:v>
                </c:pt>
                <c:pt idx="4">
                  <c:v>11.999938999999999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C9-42B1-9A94-02D74174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BRAKI</a:t>
            </a:r>
            <a:r>
              <a:rPr lang="pl-PL" sz="1600" baseline="0"/>
              <a:t> TABLETS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SCRAP AKT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Tablets!$B$119,[1]Tablets!$B$125,[1]Tablets!$B$133,[1]Tablets!$B$157,[1]Tablets!$B$164,[1]Tablets!$B$171,[1]Tablets!$B$177,[1]Tablets!$B$184,[1]Tablets!$B$191,[1]Tablets!$B$199,[1]Tablets!$B$206,[1]Tablets!$B$214,[1]Tablets!$B$222,[1]Tablets!$B$230,[1]Tablets!$B$236,[1]Tablets!$B$244,[1]Tablets!$B$251,[1]Tablets!$B$259,[1]Tablets!$B$265,[1]Tablets!$B$272,[1]Tablets!$B$280,[1]Tablets!$B$286)</c:f>
              <c:strCache>
                <c:ptCount val="22"/>
                <c:pt idx="0">
                  <c:v>kampania 2020/2021</c:v>
                </c:pt>
                <c:pt idx="1">
                  <c:v>kampania 2021/2022</c:v>
                </c:pt>
                <c:pt idx="2">
                  <c:v>kampania 2022/2023</c:v>
                </c:pt>
                <c:pt idx="3">
                  <c:v>wrzesień</c:v>
                </c:pt>
                <c:pt idx="4">
                  <c:v>październik</c:v>
                </c:pt>
                <c:pt idx="5">
                  <c:v>listopad</c:v>
                </c:pt>
                <c:pt idx="6">
                  <c:v>grudzień</c:v>
                </c:pt>
                <c:pt idx="7">
                  <c:v>styczeń</c:v>
                </c:pt>
                <c:pt idx="8">
                  <c:v>luty</c:v>
                </c:pt>
                <c:pt idx="9">
                  <c:v>marzec</c:v>
                </c:pt>
                <c:pt idx="10">
                  <c:v>kwiecień</c:v>
                </c:pt>
                <c:pt idx="11">
                  <c:v>maj</c:v>
                </c:pt>
                <c:pt idx="12">
                  <c:v>czerwiec</c:v>
                </c:pt>
                <c:pt idx="13">
                  <c:v>lipiec</c:v>
                </c:pt>
                <c:pt idx="14">
                  <c:v>sierpień</c:v>
                </c:pt>
                <c:pt idx="15">
                  <c:v>wrzesień</c:v>
                </c:pt>
                <c:pt idx="16">
                  <c:v>październik</c:v>
                </c:pt>
                <c:pt idx="17">
                  <c:v>listopad</c:v>
                </c:pt>
                <c:pt idx="18">
                  <c:v>grudzień</c:v>
                </c:pt>
                <c:pt idx="19">
                  <c:v>styczeń</c:v>
                </c:pt>
                <c:pt idx="20">
                  <c:v>luty</c:v>
                </c:pt>
                <c:pt idx="21">
                  <c:v>marzec</c:v>
                </c:pt>
              </c:strCache>
            </c:strRef>
          </c:cat>
          <c:val>
            <c:numRef>
              <c:f>([1]Tablets!$AK$120,[1]Tablets!$AK$126,[1]Tablets!$AK$134,[1]Tablets!$AK$158,[1]Tablets!$AK$165,[1]Tablets!$AK$172,[1]Tablets!$AK$178,[1]Tablets!$AK$185,[1]Tablets!$AK$192,[1]Tablets!$AK$200,[1]Tablets!$AK$207,[1]Tablets!$AK$215,[1]Tablets!$AK$223,[1]Tablets!$AK$231,[1]Tablets!$AK$237,[1]Tablets!$AK$244,[1]Tablets!$AK$251,[1]Tablets!$AK$259,[1]Tablets!$AK$265,[1]Tablets!$AK$272,[1]Tablets!$AK$280,[1]Tablets!$AK$286)</c:f>
              <c:numCache>
                <c:formatCode>General</c:formatCode>
                <c:ptCount val="22"/>
                <c:pt idx="0">
                  <c:v>12.9627856</c:v>
                </c:pt>
                <c:pt idx="1">
                  <c:v>5.9147540000000012</c:v>
                </c:pt>
                <c:pt idx="2">
                  <c:v>3.4081630000000001</c:v>
                </c:pt>
                <c:pt idx="3">
                  <c:v>2.9674343333333333</c:v>
                </c:pt>
                <c:pt idx="4">
                  <c:v>3.5453500000000004</c:v>
                </c:pt>
                <c:pt idx="5">
                  <c:v>3.2922309999999997</c:v>
                </c:pt>
                <c:pt idx="6">
                  <c:v>4.7126640000000002</c:v>
                </c:pt>
                <c:pt idx="7">
                  <c:v>3.7296069999999997</c:v>
                </c:pt>
                <c:pt idx="8">
                  <c:v>3.5981709999999998</c:v>
                </c:pt>
                <c:pt idx="9">
                  <c:v>3.1218936666666668</c:v>
                </c:pt>
                <c:pt idx="10">
                  <c:v>3.8204505714285717</c:v>
                </c:pt>
                <c:pt idx="11">
                  <c:v>3.5939831428571423</c:v>
                </c:pt>
                <c:pt idx="12">
                  <c:v>3.8976204285714284</c:v>
                </c:pt>
                <c:pt idx="13">
                  <c:v>3.9565519999999998</c:v>
                </c:pt>
                <c:pt idx="14">
                  <c:v>3.1094323333333329</c:v>
                </c:pt>
                <c:pt idx="15">
                  <c:v>3.5395219999999998</c:v>
                </c:pt>
                <c:pt idx="16">
                  <c:v>3.134709285714286</c:v>
                </c:pt>
                <c:pt idx="17">
                  <c:v>2.1672491999999997</c:v>
                </c:pt>
                <c:pt idx="18">
                  <c:v>3.0117013333333333</c:v>
                </c:pt>
                <c:pt idx="19">
                  <c:v>3.1597808571428567</c:v>
                </c:pt>
                <c:pt idx="20">
                  <c:v>3.1570017666666672</c:v>
                </c:pt>
                <c:pt idx="21">
                  <c:v>2.2521626000000006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196-9378-90BF3247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547567"/>
        <c:axId val="1482554767"/>
      </c:barChart>
      <c:lineChart>
        <c:grouping val="standard"/>
        <c:varyColors val="0"/>
        <c:ser>
          <c:idx val="1"/>
          <c:order val="1"/>
          <c:tx>
            <c:v>% SCRAP STD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[1]Tablets!$B$119,[1]Tablets!$B$125,[1]Tablets!$B$133,[1]Tablets!$B$157,[1]Tablets!$B$164,[1]Tablets!$B$171,[1]Tablets!$B$177,[1]Tablets!$B$184,[1]Tablets!$B$191,[1]Tablets!$B$199,[1]Tablets!$B$206,[1]Tablets!$B$214,[1]Tablets!$B$222,[1]Tablets!$B$230,[1]Tablets!$B$236,[1]Tablets!$B$244,[1]Tablets!$B$251,[1]Tablets!$B$259,[1]Tablets!$B$265,[1]Tablets!$B$272,[1]Tablets!$B$280,[1]Tablets!$B$286)</c:f>
              <c:strCache>
                <c:ptCount val="22"/>
                <c:pt idx="0">
                  <c:v>kampania 2020/2021</c:v>
                </c:pt>
                <c:pt idx="1">
                  <c:v>kampania 2021/2022</c:v>
                </c:pt>
                <c:pt idx="2">
                  <c:v>kampania 2022/2023</c:v>
                </c:pt>
                <c:pt idx="3">
                  <c:v>wrzesień</c:v>
                </c:pt>
                <c:pt idx="4">
                  <c:v>październik</c:v>
                </c:pt>
                <c:pt idx="5">
                  <c:v>listopad</c:v>
                </c:pt>
                <c:pt idx="6">
                  <c:v>grudzień</c:v>
                </c:pt>
                <c:pt idx="7">
                  <c:v>styczeń</c:v>
                </c:pt>
                <c:pt idx="8">
                  <c:v>luty</c:v>
                </c:pt>
                <c:pt idx="9">
                  <c:v>marzec</c:v>
                </c:pt>
                <c:pt idx="10">
                  <c:v>kwiecień</c:v>
                </c:pt>
                <c:pt idx="11">
                  <c:v>maj</c:v>
                </c:pt>
                <c:pt idx="12">
                  <c:v>czerwiec</c:v>
                </c:pt>
                <c:pt idx="13">
                  <c:v>lipiec</c:v>
                </c:pt>
                <c:pt idx="14">
                  <c:v>sierpień</c:v>
                </c:pt>
                <c:pt idx="15">
                  <c:v>wrzesień</c:v>
                </c:pt>
                <c:pt idx="16">
                  <c:v>październik</c:v>
                </c:pt>
                <c:pt idx="17">
                  <c:v>listopad</c:v>
                </c:pt>
                <c:pt idx="18">
                  <c:v>grudzień</c:v>
                </c:pt>
                <c:pt idx="19">
                  <c:v>styczeń</c:v>
                </c:pt>
                <c:pt idx="20">
                  <c:v>luty</c:v>
                </c:pt>
                <c:pt idx="21">
                  <c:v>marzec</c:v>
                </c:pt>
              </c:strCache>
            </c:strRef>
          </c:cat>
          <c:val>
            <c:numRef>
              <c:f>([1]Tablets!$AL$120,[1]Tablets!$AL$126,[1]Tablets!$AL$134,[1]Tablets!$AL$158,[1]Tablets!$AL$165,[1]Tablets!$AL$172,[1]Tablets!$AL$178,[1]Tablets!$AL$185,[1]Tablets!$AL$192,[1]Tablets!$AL$200,[1]Tablets!$AL$207,[1]Tablets!$AL$215,[1]Tablets!$AL$223,[1]Tablets!$AL$231,[1]Tablets!$AL$237,[1]Tablets!$AL$244,[1]Tablets!$AL$251,[1]Tablets!$AL$259,[1]Tablets!$AL$265,[1]Tablets!$AL$272,[1]Tablets!$AL$280,[1]Tablets!$AL$286)</c:f>
              <c:numCache>
                <c:formatCode>General</c:formatCode>
                <c:ptCount val="22"/>
                <c:pt idx="0">
                  <c:v>8.4136248000000009</c:v>
                </c:pt>
                <c:pt idx="1">
                  <c:v>3.2363801428571426</c:v>
                </c:pt>
                <c:pt idx="2">
                  <c:v>3.4425296666666667</c:v>
                </c:pt>
                <c:pt idx="3">
                  <c:v>3.4166249999999998</c:v>
                </c:pt>
                <c:pt idx="4">
                  <c:v>3.4166109999999996</c:v>
                </c:pt>
                <c:pt idx="5">
                  <c:v>2.9799529999999996</c:v>
                </c:pt>
                <c:pt idx="6">
                  <c:v>3.5698239999999992</c:v>
                </c:pt>
                <c:pt idx="7">
                  <c:v>3.7283938333333331</c:v>
                </c:pt>
                <c:pt idx="8">
                  <c:v>3.7942898571428572</c:v>
                </c:pt>
                <c:pt idx="9">
                  <c:v>3.4582913333333338</c:v>
                </c:pt>
                <c:pt idx="10">
                  <c:v>3.7785217142857142</c:v>
                </c:pt>
                <c:pt idx="11">
                  <c:v>3.7785324285714279</c:v>
                </c:pt>
                <c:pt idx="12">
                  <c:v>3.7785278571428571</c:v>
                </c:pt>
                <c:pt idx="13">
                  <c:v>3.0799505999999996</c:v>
                </c:pt>
                <c:pt idx="14">
                  <c:v>3.5166206666666664</c:v>
                </c:pt>
                <c:pt idx="15">
                  <c:v>3.5162996666666668</c:v>
                </c:pt>
                <c:pt idx="16">
                  <c:v>3.8049941428571428</c:v>
                </c:pt>
                <c:pt idx="17">
                  <c:v>3.0799542000000004</c:v>
                </c:pt>
                <c:pt idx="18">
                  <c:v>3.5158311666666671</c:v>
                </c:pt>
                <c:pt idx="19">
                  <c:v>3.5941707780999508</c:v>
                </c:pt>
                <c:pt idx="20">
                  <c:v>3.5124936333333334</c:v>
                </c:pt>
                <c:pt idx="21">
                  <c:v>3.0799507999999998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2-4196-9378-90BF3247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47567"/>
        <c:axId val="1482554767"/>
      </c:lineChart>
      <c:catAx>
        <c:axId val="14825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554767"/>
        <c:crosses val="autoZero"/>
        <c:auto val="1"/>
        <c:lblAlgn val="ctr"/>
        <c:lblOffset val="100"/>
        <c:noMultiLvlLbl val="0"/>
      </c:catAx>
      <c:valAx>
        <c:axId val="14825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5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Godz./Prac.– GR07 010176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161698727255754"/>
          <c:h val="0.65061471395269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'010176 GR07 Wykresy'!$Y$2</c:f>
              <c:strCache>
                <c:ptCount val="1"/>
                <c:pt idx="0">
                  <c:v>Godz./Prac.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55-435C-B27C-3753D7722A3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5-435C-B27C-3753D7722A3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55-435C-B27C-3753D7722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55-435C-B27C-3753D7722A3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55-435C-B27C-3753D7722A35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Wykresy'!$Y$3:$Y$14</c:f>
              <c:numCache>
                <c:formatCode>0.000</c:formatCode>
                <c:ptCount val="12"/>
                <c:pt idx="1">
                  <c:v>1357</c:v>
                </c:pt>
                <c:pt idx="2">
                  <c:v>2340</c:v>
                </c:pt>
                <c:pt idx="3">
                  <c:v>0</c:v>
                </c:pt>
                <c:pt idx="4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55-435C-B27C-3753D77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'010176 GR07 Wykresy'!$Z$2</c:f>
              <c:strCache>
                <c:ptCount val="1"/>
                <c:pt idx="0">
                  <c:v>Godz./Prac.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155-435C-B27C-3753D7722A3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155-435C-B27C-3753D7722A35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55-435C-B27C-3753D7722A35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55-435C-B27C-3753D7722A35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Wykresy'!$Z$3:$Z$14</c:f>
              <c:numCache>
                <c:formatCode>0.000</c:formatCode>
                <c:ptCount val="12"/>
                <c:pt idx="1">
                  <c:v>788.25396000000001</c:v>
                </c:pt>
                <c:pt idx="2">
                  <c:v>1603.616786</c:v>
                </c:pt>
                <c:pt idx="3">
                  <c:v>0</c:v>
                </c:pt>
                <c:pt idx="4">
                  <c:v>851.45805800000005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155-435C-B27C-3753D77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Wykonanie planu– GR07 010176</a:t>
            </a:r>
          </a:p>
        </c:rich>
      </c:tx>
      <c:layout>
        <c:manualLayout>
          <c:xMode val="edge"/>
          <c:yMode val="edge"/>
          <c:x val="0.27395048573905512"/>
          <c:y val="1.581418457643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628511294291145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'010176 GR07 Wykresy'!$C$2</c:f>
              <c:strCache>
                <c:ptCount val="1"/>
                <c:pt idx="0">
                  <c:v>QL/TOT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B-402E-A620-F0C993E9BBEA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Wykresy'!$C$3:$C$14</c:f>
              <c:numCache>
                <c:formatCode>0.000</c:formatCode>
                <c:ptCount val="12"/>
                <c:pt idx="1">
                  <c:v>66.313800000000001</c:v>
                </c:pt>
                <c:pt idx="2">
                  <c:v>134.90819999999999</c:v>
                </c:pt>
                <c:pt idx="3">
                  <c:v>0</c:v>
                </c:pt>
                <c:pt idx="4">
                  <c:v>71.631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B-402E-A620-F0C993E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'010176 GR07 Wykresy'!$D$2</c:f>
              <c:strCache>
                <c:ptCount val="1"/>
                <c:pt idx="0">
                  <c:v>QL/TOT Plan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6B-402E-A620-F0C993E9BBE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6B-402E-A620-F0C993E9BBE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06B-402E-A620-F0C993E9BBE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06B-402E-A620-F0C993E9BBE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06B-402E-A620-F0C993E9BBE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06B-402E-A620-F0C993E9BBEA}"/>
              </c:ext>
            </c:extLst>
          </c:dPt>
          <c:cat>
            <c:numRef>
              <c:f>'010176 GR07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'010176 GR07 Wykresy'!$D$3:$D$14</c:f>
              <c:numCache>
                <c:formatCode>0.000</c:formatCode>
                <c:ptCount val="12"/>
                <c:pt idx="1">
                  <c:v>66.313800000000001</c:v>
                </c:pt>
                <c:pt idx="2">
                  <c:v>134.77879999999999</c:v>
                </c:pt>
                <c:pt idx="3">
                  <c:v>0</c:v>
                </c:pt>
                <c:pt idx="4">
                  <c:v>71.576210000000003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6B-402E-A620-F0C993E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BUHLER +GFR 010177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'010177 BUHLER+GFR Wykresy'!$I$2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Wykresy'!$I$3:$I$14</c:f>
              <c:numCache>
                <c:formatCode>0.000</c:formatCode>
                <c:ptCount val="12"/>
                <c:pt idx="0">
                  <c:v>21.716130249999999</c:v>
                </c:pt>
                <c:pt idx="1">
                  <c:v>21.588931250000002</c:v>
                </c:pt>
                <c:pt idx="2">
                  <c:v>9.3921349999999997</c:v>
                </c:pt>
                <c:pt idx="3">
                  <c:v>33.763071500000002</c:v>
                </c:pt>
                <c:pt idx="4">
                  <c:v>33.670544</c:v>
                </c:pt>
                <c:pt idx="5">
                  <c:v>33.665242999999997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E-4891-8CDD-2E7DF4C3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'010177 BUHLER+GFR Wykresy'!$J$2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Wykresy'!$J$3:$J$14</c:f>
              <c:numCache>
                <c:formatCode>0.000</c:formatCode>
                <c:ptCount val="12"/>
                <c:pt idx="0">
                  <c:v>21.492086749999999</c:v>
                </c:pt>
                <c:pt idx="1">
                  <c:v>21.492317999999997</c:v>
                </c:pt>
                <c:pt idx="2">
                  <c:v>9.3840705</c:v>
                </c:pt>
                <c:pt idx="3">
                  <c:v>33.600405500000001</c:v>
                </c:pt>
                <c:pt idx="4">
                  <c:v>33.600382666666661</c:v>
                </c:pt>
                <c:pt idx="5">
                  <c:v>33.600428999999998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E-4891-8CDD-2E7DF4C3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low"/>
        <c:spPr>
          <a:noFill/>
          <a:ln>
            <a:solidFill>
              <a:srgbClr val="C0504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BUHLER +GFR 010177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82906347323"/>
          <c:y val="0.10302941251549511"/>
          <c:w val="0.87161698727255754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'010177 BUHLER+GFR Wykresy'!$Q$2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9-4C20-B135-B41A3A53508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9-4C20-B135-B41A3A53508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9-4C20-B135-B41A3A53508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79-4C20-B135-B41A3A535088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79-4C20-B135-B41A3A53508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79-4C20-B135-B41A3A53508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79-4C20-B135-B41A3A535088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Wykresy'!$Q$3:$Q$14</c:f>
              <c:numCache>
                <c:formatCode>0.000</c:formatCode>
                <c:ptCount val="12"/>
                <c:pt idx="0">
                  <c:v>11.194111250000001</c:v>
                </c:pt>
                <c:pt idx="1">
                  <c:v>10.89129</c:v>
                </c:pt>
                <c:pt idx="2">
                  <c:v>8.2662600000000008</c:v>
                </c:pt>
                <c:pt idx="3">
                  <c:v>12.096435</c:v>
                </c:pt>
                <c:pt idx="4">
                  <c:v>14.380291666666666</c:v>
                </c:pt>
                <c:pt idx="5">
                  <c:v>16.605060000000002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79-4C20-B135-B41A3A53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'010177 BUHLER+GFR Wykresy'!$R$2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779-4C20-B135-B41A3A53508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2779-4C20-B135-B41A3A535088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779-4C20-B135-B41A3A535088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779-4C20-B135-B41A3A535088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779-4C20-B135-B41A3A535088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Wykresy'!$R$3:$R$14</c:f>
              <c:numCache>
                <c:formatCode>0.000</c:formatCode>
                <c:ptCount val="12"/>
                <c:pt idx="0">
                  <c:v>10.6076905</c:v>
                </c:pt>
                <c:pt idx="1">
                  <c:v>10.6899125</c:v>
                </c:pt>
                <c:pt idx="2">
                  <c:v>8.2671340000000004</c:v>
                </c:pt>
                <c:pt idx="3">
                  <c:v>13.602063999999999</c:v>
                </c:pt>
                <c:pt idx="4">
                  <c:v>13.780750666666668</c:v>
                </c:pt>
                <c:pt idx="5">
                  <c:v>13.979108999999999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779-4C20-B135-B41A3A53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Odpad % – BUHLER +GFR 010177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80203449219"/>
          <c:y val="0.10566510994490147"/>
          <c:w val="0.87317302916267547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'010177 BUHLER+GFR Wykresy'!$S$2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3-4384-9677-E7D614E5382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E3-4384-9677-E7D614E5382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E3-4384-9677-E7D614E5382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E3-4384-9677-E7D614E5382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E3-4384-9677-E7D614E5382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DE3-4384-9677-E7D614E53827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Wykresy'!$S$3:$S$14</c:f>
              <c:numCache>
                <c:formatCode>0.000</c:formatCode>
                <c:ptCount val="12"/>
                <c:pt idx="0">
                  <c:v>1.8091997500000001</c:v>
                </c:pt>
                <c:pt idx="1">
                  <c:v>2.3618914999999996</c:v>
                </c:pt>
                <c:pt idx="2">
                  <c:v>1.5120555</c:v>
                </c:pt>
                <c:pt idx="3">
                  <c:v>3.3416329999999999</c:v>
                </c:pt>
                <c:pt idx="4">
                  <c:v>3.3948966666666665</c:v>
                </c:pt>
                <c:pt idx="5">
                  <c:v>2.8059620000000001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E3-4384-9677-E7D614E5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'010177 BUHLER+GFR Wykresy'!$T$2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DE3-4384-9677-E7D614E5382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DE3-4384-9677-E7D614E53827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Wykresy'!$T$3:$T$14</c:f>
              <c:numCache>
                <c:formatCode>0.000</c:formatCode>
                <c:ptCount val="12"/>
                <c:pt idx="0">
                  <c:v>2.2399589999999998</c:v>
                </c:pt>
                <c:pt idx="1">
                  <c:v>2.2399665</c:v>
                </c:pt>
                <c:pt idx="2">
                  <c:v>0.89998549999999999</c:v>
                </c:pt>
                <c:pt idx="3">
                  <c:v>3.579923</c:v>
                </c:pt>
                <c:pt idx="4">
                  <c:v>3.353237</c:v>
                </c:pt>
                <c:pt idx="5">
                  <c:v>2.899918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E3-4384-9677-E7D614E5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Godz./Prac.– BUHLER +GFR 010177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161698727255754"/>
          <c:h val="0.65061471395269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'010177 BUHLER+GFR Wykresy'!$Y$2</c:f>
              <c:strCache>
                <c:ptCount val="1"/>
                <c:pt idx="0">
                  <c:v>Godz./Prac.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1F-4557-BB5B-B675A1E7F11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F-4557-BB5B-B675A1E7F11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F-4557-BB5B-B675A1E7F11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F-4557-BB5B-B675A1E7F11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F-4557-BB5B-B675A1E7F11E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Wykresy'!$Y$3:$Y$14</c:f>
              <c:numCache>
                <c:formatCode>0.000</c:formatCode>
                <c:ptCount val="12"/>
                <c:pt idx="0">
                  <c:v>17971</c:v>
                </c:pt>
                <c:pt idx="1">
                  <c:v>14605</c:v>
                </c:pt>
                <c:pt idx="2">
                  <c:v>664.25</c:v>
                </c:pt>
                <c:pt idx="3">
                  <c:v>4220.5</c:v>
                </c:pt>
                <c:pt idx="4">
                  <c:v>10464</c:v>
                </c:pt>
                <c:pt idx="5">
                  <c:v>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1F-4557-BB5B-B675A1E7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'010177 BUHLER+GFR Wykresy'!$Z$2</c:f>
              <c:strCache>
                <c:ptCount val="1"/>
                <c:pt idx="0">
                  <c:v>Godz./Prac.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1F-4557-BB5B-B675A1E7F11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1F-4557-BB5B-B675A1E7F11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61F-4557-BB5B-B675A1E7F11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1F-4557-BB5B-B675A1E7F11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1F-4557-BB5B-B675A1E7F11E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1F-4557-BB5B-B675A1E7F11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1F-4557-BB5B-B675A1E7F11E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Wykresy'!$Z$3:$Z$14</c:f>
              <c:numCache>
                <c:formatCode>0.000</c:formatCode>
                <c:ptCount val="12"/>
                <c:pt idx="0">
                  <c:v>18258.446037999998</c:v>
                </c:pt>
                <c:pt idx="1">
                  <c:v>14734.704348000001</c:v>
                </c:pt>
                <c:pt idx="2">
                  <c:v>664.43088</c:v>
                </c:pt>
                <c:pt idx="3">
                  <c:v>4539.1394289999998</c:v>
                </c:pt>
                <c:pt idx="4">
                  <c:v>10473.708025999998</c:v>
                </c:pt>
                <c:pt idx="5">
                  <c:v>2241.8689749999999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61F-4557-BB5B-B675A1E7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Wykonanie planu– BUHLER +GFR 010177</a:t>
            </a:r>
          </a:p>
        </c:rich>
      </c:tx>
      <c:layout>
        <c:manualLayout>
          <c:xMode val="edge"/>
          <c:yMode val="edge"/>
          <c:x val="0.27395048573905512"/>
          <c:y val="1.581418457643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628511294291145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'010177 BUHLER+GFR Wykresy'!$C$2</c:f>
              <c:strCache>
                <c:ptCount val="1"/>
                <c:pt idx="0">
                  <c:v>QL/TOT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F-474B-A5DB-ED3E9D75C4F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F-474B-A5DB-ED3E9D75C4F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F-474B-A5DB-ED3E9D75C4F2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Wykresy'!$C$3:$C$14</c:f>
              <c:numCache>
                <c:formatCode>0.000</c:formatCode>
                <c:ptCount val="12"/>
                <c:pt idx="0">
                  <c:v>1554.2665400000003</c:v>
                </c:pt>
                <c:pt idx="1">
                  <c:v>1219.17695</c:v>
                </c:pt>
                <c:pt idx="2">
                  <c:v>213.00299999999999</c:v>
                </c:pt>
                <c:pt idx="3">
                  <c:v>670.40268000000003</c:v>
                </c:pt>
                <c:pt idx="4">
                  <c:v>760.9090799999999</c:v>
                </c:pt>
                <c:pt idx="5">
                  <c:v>160.37280000000001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6F-474B-A5DB-ED3E9D75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'010177 BUHLER+GFR Wykresy'!$D$2</c:f>
              <c:strCache>
                <c:ptCount val="1"/>
                <c:pt idx="0">
                  <c:v>QL/TOT Plan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46F-474B-A5DB-ED3E9D75C4F2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46F-474B-A5DB-ED3E9D75C4F2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46F-474B-A5DB-ED3E9D75C4F2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46F-474B-A5DB-ED3E9D75C4F2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46F-474B-A5DB-ED3E9D75C4F2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46F-474B-A5DB-ED3E9D75C4F2}"/>
              </c:ext>
            </c:extLst>
          </c:dPt>
          <c:cat>
            <c:numRef>
              <c:f>'010177 BUHLER+GFR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'010177 BUHLER+GFR Wykresy'!$D$3:$D$14</c:f>
              <c:numCache>
                <c:formatCode>0.000</c:formatCode>
                <c:ptCount val="12"/>
                <c:pt idx="0">
                  <c:v>1546.5355</c:v>
                </c:pt>
                <c:pt idx="1">
                  <c:v>1218.61967</c:v>
                </c:pt>
                <c:pt idx="2">
                  <c:v>213.06278</c:v>
                </c:pt>
                <c:pt idx="3">
                  <c:v>669.55644000000007</c:v>
                </c:pt>
                <c:pt idx="4">
                  <c:v>760.25900999999988</c:v>
                </c:pt>
                <c:pt idx="5">
                  <c:v>170.50712999999999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6F-474B-A5DB-ED3E9D75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CEDA 010178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'010178 CEDA Wykresy'!$I$2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D-41C4-8A2F-D609BF69EFC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D-41C4-8A2F-D609BF69EFC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D-41C4-8A2F-D609BF69EFCE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Wykresy'!$I$3:$I$14</c:f>
              <c:numCache>
                <c:formatCode>0.000</c:formatCode>
                <c:ptCount val="12"/>
                <c:pt idx="0">
                  <c:v>32.371875500000002</c:v>
                </c:pt>
                <c:pt idx="1">
                  <c:v>20.060755200000003</c:v>
                </c:pt>
                <c:pt idx="2">
                  <c:v>12.527725500000001</c:v>
                </c:pt>
                <c:pt idx="3">
                  <c:v>18.456870500000001</c:v>
                </c:pt>
                <c:pt idx="4">
                  <c:v>20.902463999999998</c:v>
                </c:pt>
                <c:pt idx="5">
                  <c:v>23.81156833333333</c:v>
                </c:pt>
                <c:pt idx="6">
                  <c:v>24.676850000000002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08-4FCC-963C-DD58A606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0"/>
          <c:order val="0"/>
          <c:tx>
            <c:strRef>
              <c:f>'010178 CEDA Wykresy'!$J$2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08-4FCC-963C-DD58A606402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008-4FCC-963C-DD58A606402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08-4FCC-963C-DD58A6064023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Wykresy'!$J$3:$J$14</c:f>
              <c:numCache>
                <c:formatCode>0.000</c:formatCode>
                <c:ptCount val="12"/>
                <c:pt idx="0">
                  <c:v>30.150582</c:v>
                </c:pt>
                <c:pt idx="1">
                  <c:v>20.800236599999998</c:v>
                </c:pt>
                <c:pt idx="2">
                  <c:v>15.36703825</c:v>
                </c:pt>
                <c:pt idx="3">
                  <c:v>17.573548500000001</c:v>
                </c:pt>
                <c:pt idx="4">
                  <c:v>21.625432749999998</c:v>
                </c:pt>
                <c:pt idx="5">
                  <c:v>22.291712666666669</c:v>
                </c:pt>
                <c:pt idx="6">
                  <c:v>23.998467999999999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08-4FCC-963C-DD58A606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low"/>
        <c:spPr>
          <a:noFill/>
          <a:ln>
            <a:solidFill>
              <a:srgbClr val="C0504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CEDA 010178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46450612857509"/>
          <c:y val="0.10302941251549511"/>
          <c:w val="0.87161698727255754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'010178 CEDA Wykresy'!$Q$2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A-421C-90F7-D7E3682D21A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A-421C-90F7-D7E3682D21A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AA-421C-90F7-D7E3682D21A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AA-421C-90F7-D7E3682D21A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AA-421C-90F7-D7E3682D21A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AA-421C-90F7-D7E3682D21A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AA-421C-90F7-D7E3682D21A9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Wykresy'!$Q$3:$Q$14</c:f>
              <c:numCache>
                <c:formatCode>0.000</c:formatCode>
                <c:ptCount val="12"/>
                <c:pt idx="0">
                  <c:v>10.010515999999999</c:v>
                </c:pt>
                <c:pt idx="1">
                  <c:v>6.7221770000000003</c:v>
                </c:pt>
                <c:pt idx="2">
                  <c:v>7.9839467500000003</c:v>
                </c:pt>
                <c:pt idx="3">
                  <c:v>7.0611062499999999</c:v>
                </c:pt>
                <c:pt idx="4">
                  <c:v>5.7841775000000002</c:v>
                </c:pt>
                <c:pt idx="5">
                  <c:v>6.6161250000000003</c:v>
                </c:pt>
                <c:pt idx="6">
                  <c:v>10.395241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AA-421C-90F7-D7E3682D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'010178 CEDA Wykresy'!$R$2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0AA-421C-90F7-D7E3682D21A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0AA-421C-90F7-D7E3682D21A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0AA-421C-90F7-D7E3682D21A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0AA-421C-90F7-D7E3682D21A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0AA-421C-90F7-D7E3682D21A9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Wykresy'!$R$3:$R$14</c:f>
              <c:numCache>
                <c:formatCode>0.000</c:formatCode>
                <c:ptCount val="12"/>
                <c:pt idx="0">
                  <c:v>11.9642895</c:v>
                </c:pt>
                <c:pt idx="1">
                  <c:v>6.1585844000000005</c:v>
                </c:pt>
                <c:pt idx="2">
                  <c:v>7.4428815000000004</c:v>
                </c:pt>
                <c:pt idx="3">
                  <c:v>7.1490155000000009</c:v>
                </c:pt>
                <c:pt idx="4">
                  <c:v>6.1151125000000004</c:v>
                </c:pt>
                <c:pt idx="5">
                  <c:v>6.1715480000000005</c:v>
                </c:pt>
                <c:pt idx="6">
                  <c:v>5.7336999999999998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0AA-421C-90F7-D7E3682D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Odpad % – CEDA 010178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80203449219"/>
          <c:y val="0.10566510994490147"/>
          <c:w val="0.87317302916267547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'010178 CEDA Wykresy'!$S$2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2-48A2-B621-0F7BF7796BA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2-48A2-B621-0F7BF7796BA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12-48A2-B621-0F7BF7796BA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12-48A2-B621-0F7BF7796BA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12-48A2-B621-0F7BF7796BA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12-48A2-B621-0F7BF7796BA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12-48A2-B621-0F7BF7796BA1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Wykresy'!$S$3:$S$14</c:f>
              <c:numCache>
                <c:formatCode>0.000</c:formatCode>
                <c:ptCount val="12"/>
                <c:pt idx="0">
                  <c:v>3.46454</c:v>
                </c:pt>
                <c:pt idx="1">
                  <c:v>17.377223800000003</c:v>
                </c:pt>
                <c:pt idx="2">
                  <c:v>8.2474272499999994</c:v>
                </c:pt>
                <c:pt idx="3">
                  <c:v>2.338133</c:v>
                </c:pt>
                <c:pt idx="4">
                  <c:v>4.7526909999999996</c:v>
                </c:pt>
                <c:pt idx="5">
                  <c:v>3.2718923333333332</c:v>
                </c:pt>
                <c:pt idx="6">
                  <c:v>3.8260260000000001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12-48A2-B621-0F7BF779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'010178 CEDA Wykresy'!$T$2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312-48A2-B621-0F7BF7796BA1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312-48A2-B621-0F7BF7796BA1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Wykresy'!$T$3:$T$14</c:f>
              <c:numCache>
                <c:formatCode>0.000</c:formatCode>
                <c:ptCount val="12"/>
                <c:pt idx="0">
                  <c:v>3.7999654999999999</c:v>
                </c:pt>
                <c:pt idx="1">
                  <c:v>2.6939635999999996</c:v>
                </c:pt>
                <c:pt idx="2">
                  <c:v>2.44997525</c:v>
                </c:pt>
                <c:pt idx="3">
                  <c:v>2.0924907500000001</c:v>
                </c:pt>
                <c:pt idx="4">
                  <c:v>3.1674810000000004</c:v>
                </c:pt>
                <c:pt idx="5">
                  <c:v>3.4999853333333331</c:v>
                </c:pt>
                <c:pt idx="6">
                  <c:v>3.499987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12-48A2-B621-0F7BF779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GODZINY</a:t>
            </a:r>
            <a:r>
              <a:rPr lang="pl-PL" sz="1600" baseline="0"/>
              <a:t> TABLETS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GODZ. PRAC AKT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([1]Tablets!$B$119,[1]Tablets!$B$125,[1]Tablets!$B$133,[1]Tablets!$B$140,[1]Tablets!$B$148)</c:f>
              <c:strCache>
                <c:ptCount val="5"/>
                <c:pt idx="0">
                  <c:v>kampania 2020/2021</c:v>
                </c:pt>
                <c:pt idx="1">
                  <c:v>kampania 2021/2022</c:v>
                </c:pt>
                <c:pt idx="2">
                  <c:v>kampania 2022/2023</c:v>
                </c:pt>
                <c:pt idx="3">
                  <c:v>kampania 2023/2024</c:v>
                </c:pt>
                <c:pt idx="4">
                  <c:v>kampania 2024/2025</c:v>
                </c:pt>
              </c:strCache>
            </c:strRef>
          </c:cat>
          <c:val>
            <c:numRef>
              <c:f>([1]Tablets!$AB$119,[1]Tablets!$AB$125,[1]Tablets!$AB$133,[1]Tablets!$AB$140,[1]Tablets!$AB$332)</c:f>
              <c:numCache>
                <c:formatCode>General</c:formatCode>
                <c:ptCount val="5"/>
                <c:pt idx="0">
                  <c:v>57682.5</c:v>
                </c:pt>
                <c:pt idx="1">
                  <c:v>278606</c:v>
                </c:pt>
                <c:pt idx="2">
                  <c:v>211400</c:v>
                </c:pt>
                <c:pt idx="3">
                  <c:v>201017</c:v>
                </c:pt>
                <c:pt idx="4">
                  <c:v>119965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0-4266-8489-BBA57743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34703"/>
        <c:axId val="1596135183"/>
      </c:barChart>
      <c:lineChart>
        <c:grouping val="standard"/>
        <c:varyColors val="0"/>
        <c:ser>
          <c:idx val="1"/>
          <c:order val="1"/>
          <c:tx>
            <c:v>GODZ. PRACY DOCEL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([1]Tablets!$AC$119,[1]Tablets!$AC$125,[1]Tablets!$AC$133,[1]Tablets!$AC$140,[1]Tablets!$AC$332)</c:f>
              <c:numCache>
                <c:formatCode>General</c:formatCode>
                <c:ptCount val="5"/>
                <c:pt idx="0">
                  <c:v>45472.19051</c:v>
                </c:pt>
                <c:pt idx="1">
                  <c:v>225778.60799599998</c:v>
                </c:pt>
                <c:pt idx="2">
                  <c:v>213730.55734500001</c:v>
                </c:pt>
                <c:pt idx="3">
                  <c:v>200727.048737</c:v>
                </c:pt>
                <c:pt idx="4">
                  <c:v>122272.056944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266-8489-BBA57743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134703"/>
        <c:axId val="1596135183"/>
      </c:lineChart>
      <c:catAx>
        <c:axId val="15961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135183"/>
        <c:crosses val="autoZero"/>
        <c:auto val="1"/>
        <c:lblAlgn val="ctr"/>
        <c:lblOffset val="100"/>
        <c:noMultiLvlLbl val="0"/>
      </c:catAx>
      <c:valAx>
        <c:axId val="15961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Godz./Prac.– CEDA 010178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161698727255754"/>
          <c:h val="0.65061471395269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'010178 CEDA Wykresy'!$Y$2</c:f>
              <c:strCache>
                <c:ptCount val="1"/>
                <c:pt idx="0">
                  <c:v>Godz./Prac.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5C-4DB9-AD74-184ECACB1E9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5C-4DB9-AD74-184ECACB1E9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5C-4DB9-AD74-184ECACB1E9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5C-4DB9-AD74-184ECACB1E9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5C-4DB9-AD74-184ECACB1E90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Wykresy'!$Y$3:$Y$14</c:f>
              <c:numCache>
                <c:formatCode>0.000</c:formatCode>
                <c:ptCount val="12"/>
                <c:pt idx="0">
                  <c:v>2157</c:v>
                </c:pt>
                <c:pt idx="1">
                  <c:v>3346</c:v>
                </c:pt>
                <c:pt idx="2">
                  <c:v>6037</c:v>
                </c:pt>
                <c:pt idx="3">
                  <c:v>6858</c:v>
                </c:pt>
                <c:pt idx="4">
                  <c:v>6809</c:v>
                </c:pt>
                <c:pt idx="5">
                  <c:v>9411</c:v>
                </c:pt>
                <c:pt idx="6">
                  <c:v>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5C-4DB9-AD74-184ECACB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'010178 CEDA Wykresy'!$Z$2</c:f>
              <c:strCache>
                <c:ptCount val="1"/>
                <c:pt idx="0">
                  <c:v>Godz./Prac.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45C-4DB9-AD74-184ECACB1E9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E45C-4DB9-AD74-184ECACB1E9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E45C-4DB9-AD74-184ECACB1E9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E45C-4DB9-AD74-184ECACB1E9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E45C-4DB9-AD74-184ECACB1E9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E45C-4DB9-AD74-184ECACB1E9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E45C-4DB9-AD74-184ECACB1E90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Wykresy'!$Z$3:$Z$14</c:f>
              <c:numCache>
                <c:formatCode>0.000</c:formatCode>
                <c:ptCount val="12"/>
                <c:pt idx="0">
                  <c:v>2669.640265</c:v>
                </c:pt>
                <c:pt idx="1">
                  <c:v>3127.3629420000002</c:v>
                </c:pt>
                <c:pt idx="2">
                  <c:v>5985.2285510000002</c:v>
                </c:pt>
                <c:pt idx="3">
                  <c:v>6987.7313900000008</c:v>
                </c:pt>
                <c:pt idx="4">
                  <c:v>7163.4732910000002</c:v>
                </c:pt>
                <c:pt idx="5">
                  <c:v>9932.2234790000002</c:v>
                </c:pt>
                <c:pt idx="6">
                  <c:v>1032.538487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5C-4DB9-AD74-184ECACB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Wykonanie planu– CEDA 010178</a:t>
            </a:r>
          </a:p>
        </c:rich>
      </c:tx>
      <c:layout>
        <c:manualLayout>
          <c:xMode val="edge"/>
          <c:yMode val="edge"/>
          <c:x val="0.27395048573905512"/>
          <c:y val="1.581418457643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628511294291145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'010178 CEDA Wykresy'!$C$2</c:f>
              <c:strCache>
                <c:ptCount val="1"/>
                <c:pt idx="0">
                  <c:v>QL/TOT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9-4AEB-877A-FE913036019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9-4AEB-877A-FE913036019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59-4AEB-877A-FE913036019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59-4AEB-877A-FE913036019F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Wykresy'!$C$3:$C$14</c:f>
              <c:numCache>
                <c:formatCode>0.000</c:formatCode>
                <c:ptCount val="12"/>
                <c:pt idx="0">
                  <c:v>488.95029999999997</c:v>
                </c:pt>
                <c:pt idx="1">
                  <c:v>566.19217000000003</c:v>
                </c:pt>
                <c:pt idx="2">
                  <c:v>1104.2775300000001</c:v>
                </c:pt>
                <c:pt idx="3">
                  <c:v>1152.0237999999999</c:v>
                </c:pt>
                <c:pt idx="4">
                  <c:v>1076.30612</c:v>
                </c:pt>
                <c:pt idx="5">
                  <c:v>1529.3797800000002</c:v>
                </c:pt>
                <c:pt idx="6">
                  <c:v>180.08240000000001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9-4AEB-877A-FE913036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'010178 CEDA Wykresy'!$D$2</c:f>
              <c:strCache>
                <c:ptCount val="1"/>
                <c:pt idx="0">
                  <c:v>QL/TOT Plan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259-4AEB-877A-FE913036019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259-4AEB-877A-FE913036019F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E259-4AEB-877A-FE913036019F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E259-4AEB-877A-FE913036019F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E259-4AEB-877A-FE913036019F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E259-4AEB-877A-FE913036019F}"/>
              </c:ext>
            </c:extLst>
          </c:dPt>
          <c:cat>
            <c:numRef>
              <c:f>'010178 CEDA Wykresy'!$A$3:$A$14</c:f>
              <c:numCache>
                <c:formatCode>[$-415]mmm\ yy;@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'010178 CEDA Wykresy'!$D$3:$D$14</c:f>
              <c:numCache>
                <c:formatCode>0.000</c:formatCode>
                <c:ptCount val="12"/>
                <c:pt idx="0">
                  <c:v>488.93790000000001</c:v>
                </c:pt>
                <c:pt idx="1">
                  <c:v>565.21422000000007</c:v>
                </c:pt>
                <c:pt idx="2">
                  <c:v>1104.27683</c:v>
                </c:pt>
                <c:pt idx="3">
                  <c:v>1152.4908799999998</c:v>
                </c:pt>
                <c:pt idx="4">
                  <c:v>1118.5917299999999</c:v>
                </c:pt>
                <c:pt idx="5">
                  <c:v>1528.6343000000002</c:v>
                </c:pt>
                <c:pt idx="6">
                  <c:v>180.08240000000001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59-4AEB-877A-FE913036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[$-415]mmm\ yy;@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ILOŚĆ</a:t>
            </a:r>
            <a:r>
              <a:rPr lang="pl-PL" sz="1600" baseline="0"/>
              <a:t> QL TABLETS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([1]Tablets!$B$119,[1]Tablets!$B$125,[1]Tablets!$B$133,[1]Tablets!$B$140,[1]Tablets!$B$148)</c:f>
              <c:strCache>
                <c:ptCount val="5"/>
                <c:pt idx="0">
                  <c:v>kampania 2020/2021</c:v>
                </c:pt>
                <c:pt idx="1">
                  <c:v>kampania 2021/2022</c:v>
                </c:pt>
                <c:pt idx="2">
                  <c:v>kampania 2022/2023</c:v>
                </c:pt>
                <c:pt idx="3">
                  <c:v>kampania 2023/2024</c:v>
                </c:pt>
                <c:pt idx="4">
                  <c:v>kampania 2024/2025</c:v>
                </c:pt>
              </c:strCache>
            </c:strRef>
          </c:cat>
          <c:val>
            <c:numRef>
              <c:f>([1]Tablets!$F$119,[1]Tablets!$F$125,[1]Tablets!$F$133,[1]Tablets!$F$140,[1]Tablets!$F$148)</c:f>
              <c:numCache>
                <c:formatCode>General</c:formatCode>
                <c:ptCount val="5"/>
                <c:pt idx="0">
                  <c:v>8731.7862400000013</c:v>
                </c:pt>
                <c:pt idx="1">
                  <c:v>70530.295679999996</c:v>
                </c:pt>
                <c:pt idx="2">
                  <c:v>66415.272880000004</c:v>
                </c:pt>
                <c:pt idx="3">
                  <c:v>80923.22024000001</c:v>
                </c:pt>
                <c:pt idx="4">
                  <c:v>57475.424960000004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1-4F31-9080-CDDC396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955775"/>
        <c:axId val="1695954815"/>
      </c:barChart>
      <c:catAx>
        <c:axId val="16959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954815"/>
        <c:crosses val="autoZero"/>
        <c:auto val="1"/>
        <c:lblAlgn val="ctr"/>
        <c:lblOffset val="100"/>
        <c:noMultiLvlLbl val="0"/>
      </c:catAx>
      <c:valAx>
        <c:axId val="16959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95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EFFICIENCY – Tavolette 010401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'Tablets Wykresy'!$I$2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8-492C-8362-DA8DC270D84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8-492C-8362-DA8DC270D84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8-492C-8362-DA8DC270D84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'Tablets Wykresy'!$A$3:$A$14</c15:sqref>
                  </c15:fullRef>
                </c:ext>
              </c:extLst>
              <c:f>'Tablets Wykresy'!$A$3:$A$11</c:f>
              <c:numCache>
                <c:formatCode>mmm\-yy</c:formatCode>
                <c:ptCount val="9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'Tablets Wykresy'!$I$3:$I$14</c15:sqref>
                  </c15:fullRef>
                </c:ext>
              </c:extLst>
              <c:f>'Tablets Wykresy'!$I$3:$I$11</c:f>
              <c:numCache>
                <c:formatCode>#\ ##0.000</c:formatCode>
                <c:ptCount val="9"/>
                <c:pt idx="0">
                  <c:v>134.74430616666666</c:v>
                </c:pt>
                <c:pt idx="1">
                  <c:v>137.14931928571426</c:v>
                </c:pt>
                <c:pt idx="2">
                  <c:v>140.68003559999997</c:v>
                </c:pt>
                <c:pt idx="3">
                  <c:v>139.42404066666666</c:v>
                </c:pt>
                <c:pt idx="4">
                  <c:v>140.69675857142857</c:v>
                </c:pt>
                <c:pt idx="5">
                  <c:v>139.9253472</c:v>
                </c:pt>
                <c:pt idx="6">
                  <c:v>140.89207759999999</c:v>
                </c:pt>
                <c:pt idx="7">
                  <c:v>138.83714285714288</c:v>
                </c:pt>
                <c:pt idx="8">
                  <c:v>140.700785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8-492C-8362-DA8DC270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'Tablets Wykresy'!$J$2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78-492C-8362-DA8DC270D84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478-492C-8362-DA8DC270D84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2478-492C-8362-DA8DC270D84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478-492C-8362-DA8DC270D84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'[2]B-ready m-ce 24-25'!$A$5:$A$16</c15:sqref>
                  </c15:fullRef>
                </c:ext>
              </c:extLst>
              <c:f>'[2]B-ready m-ce 24-25'!$A$5:$A$13</c:f>
              <c:numCache>
                <c:formatCode>General</c:formatCode>
                <c:ptCount val="9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'Tablets Wykresy'!$J$3:$J$14</c15:sqref>
                  </c15:fullRef>
                </c:ext>
              </c:extLst>
              <c:f>'Tablets Wykresy'!$J$3:$J$11</c:f>
              <c:numCache>
                <c:formatCode>#\ ##0.000</c:formatCode>
                <c:ptCount val="9"/>
                <c:pt idx="0">
                  <c:v>139.29807583333334</c:v>
                </c:pt>
                <c:pt idx="1">
                  <c:v>139.39734657142859</c:v>
                </c:pt>
                <c:pt idx="2">
                  <c:v>139.99408879999999</c:v>
                </c:pt>
                <c:pt idx="3">
                  <c:v>139.29810633333332</c:v>
                </c:pt>
                <c:pt idx="4">
                  <c:v>139.39747299999999</c:v>
                </c:pt>
                <c:pt idx="5">
                  <c:v>139.15901700000001</c:v>
                </c:pt>
                <c:pt idx="6">
                  <c:v>139.99411279999998</c:v>
                </c:pt>
                <c:pt idx="7">
                  <c:v>139.39742857142858</c:v>
                </c:pt>
                <c:pt idx="8">
                  <c:v>139.99399333333332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'Tablets Wykresy'!$J$12</c15:sqref>
                  <c15:spPr xmlns:c15="http://schemas.microsoft.com/office/drawing/2012/chart">
                    <a:ln w="28575" cap="rnd">
                      <a:solidFill>
                        <a:srgbClr val="FFC000"/>
                      </a:solidFill>
                      <a:round/>
                    </a:ln>
                    <a:effectLst/>
                  </c15:spPr>
                  <c15:bubble3D val="0"/>
                  <c15:marker>
                    <c:symbol val="none"/>
                  </c15:marke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2478-492C-8362-DA8DC270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low"/>
        <c:spPr>
          <a:noFill/>
          <a:ln>
            <a:solidFill>
              <a:srgbClr val="C0504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Tavolette 010401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82906347323"/>
          <c:y val="0.10302941251549511"/>
          <c:w val="0.87161698727255754"/>
          <c:h val="0.692493180911158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'Tablets Wykresy'!$Q$2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E-4EEC-8837-F3EDAAD9F2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E-4EEC-8837-F3EDAAD9F23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8E-4EEC-8837-F3EDAAD9F23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E-4EEC-8837-F3EDAAD9F23D}"/>
              </c:ext>
            </c:extLst>
          </c:dPt>
          <c:cat>
            <c:numRef>
              <c:f>'Tablets Wykresy'!$A$3:$A$14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'Tablets Wykresy'!$Q$3:$Q$14</c:f>
              <c:numCache>
                <c:formatCode>#\ ##0.000</c:formatCode>
                <c:ptCount val="12"/>
                <c:pt idx="0">
                  <c:v>2.3152831666666667</c:v>
                </c:pt>
                <c:pt idx="1">
                  <c:v>2.6743064285714282</c:v>
                </c:pt>
                <c:pt idx="2">
                  <c:v>2.2921792000000005</c:v>
                </c:pt>
                <c:pt idx="3">
                  <c:v>2.0577065000000001</c:v>
                </c:pt>
                <c:pt idx="4">
                  <c:v>2.2347865714285713</c:v>
                </c:pt>
                <c:pt idx="5">
                  <c:v>2.1602790000000001</c:v>
                </c:pt>
                <c:pt idx="6">
                  <c:v>2.2175218000000001</c:v>
                </c:pt>
                <c:pt idx="7">
                  <c:v>2.5564285714285715</c:v>
                </c:pt>
                <c:pt idx="8">
                  <c:v>2.2572760000000001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8E-4EEC-8837-F3EDAAD9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0"/>
          <c:order val="1"/>
          <c:tx>
            <c:strRef>
              <c:f>'Tablets Wykresy'!$R$2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8E-4EEC-8837-F3EDAAD9F23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28E-4EEC-8837-F3EDAAD9F23D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28E-4EEC-8837-F3EDAAD9F23D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28E-4EEC-8837-F3EDAAD9F23D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28E-4EEC-8837-F3EDAAD9F23D}"/>
              </c:ext>
            </c:extLst>
          </c:dPt>
          <c:cat>
            <c:numRef>
              <c:f>'Tablets Wykresy'!$A$3:$A$14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'Tablets Wykresy'!$R$3:$R$14</c:f>
              <c:numCache>
                <c:formatCode>#\ ##0.000</c:formatCode>
                <c:ptCount val="12"/>
                <c:pt idx="0">
                  <c:v>2.1784126666666666</c:v>
                </c:pt>
                <c:pt idx="1">
                  <c:v>2.1652781428571433</c:v>
                </c:pt>
                <c:pt idx="2">
                  <c:v>2.1778419999999996</c:v>
                </c:pt>
                <c:pt idx="3">
                  <c:v>2.1880566666666668</c:v>
                </c:pt>
                <c:pt idx="4">
                  <c:v>2.2628077142857146</c:v>
                </c:pt>
                <c:pt idx="5">
                  <c:v>2.2154122000000003</c:v>
                </c:pt>
                <c:pt idx="6">
                  <c:v>2.2815916000000001</c:v>
                </c:pt>
                <c:pt idx="7">
                  <c:v>2.1797142857142857</c:v>
                </c:pt>
                <c:pt idx="8">
                  <c:v>2.172797333333333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28E-4EEC-8837-F3EDAAD9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SCRAP % – Tavolette 010401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317302916267547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'Tablets Wykresy'!$S$2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0-4863-A164-121A19CFF0E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0-4863-A164-121A19CFF0E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'Tablets Wykresy'!$A$3:$A$14</c15:sqref>
                  </c15:fullRef>
                </c:ext>
              </c:extLst>
              <c:f>'Tablets Wykresy'!$A$3:$A$11</c:f>
              <c:numCache>
                <c:formatCode>mmm\-yy</c:formatCode>
                <c:ptCount val="9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'Tablets Wykresy'!$S$3:$S$14</c15:sqref>
                  </c15:fullRef>
                </c:ext>
              </c:extLst>
              <c:f>'Tablets Wykresy'!$S$3:$S$11</c:f>
              <c:numCache>
                <c:formatCode>#\ ##0.000</c:formatCode>
                <c:ptCount val="9"/>
                <c:pt idx="0">
                  <c:v>3.5395219999999998</c:v>
                </c:pt>
                <c:pt idx="1">
                  <c:v>3.134709285714286</c:v>
                </c:pt>
                <c:pt idx="2">
                  <c:v>2.1672491999999997</c:v>
                </c:pt>
                <c:pt idx="3">
                  <c:v>3.0117013333333333</c:v>
                </c:pt>
                <c:pt idx="4">
                  <c:v>3.1597808571428567</c:v>
                </c:pt>
                <c:pt idx="5">
                  <c:v>3.3379696000000001</c:v>
                </c:pt>
                <c:pt idx="6">
                  <c:v>2.2521626000000006</c:v>
                </c:pt>
                <c:pt idx="7">
                  <c:v>3.9681428571428574</c:v>
                </c:pt>
                <c:pt idx="8">
                  <c:v>3.0128810000000001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0-4863-A164-121A19CF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'Tablets Wykresy'!$T$2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40-4863-A164-121A19CFF0E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40-4863-A164-121A19CFF0E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'Tablets Wykresy'!$A$3:$A$14</c15:sqref>
                  </c15:fullRef>
                </c:ext>
              </c:extLst>
              <c:f>'Tablets Wykresy'!$A$3:$A$11</c:f>
              <c:numCache>
                <c:formatCode>mmm\-yy</c:formatCode>
                <c:ptCount val="9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'Tablets Wykresy'!$T$3:$T$14</c15:sqref>
                  </c15:fullRef>
                </c:ext>
              </c:extLst>
              <c:f>'Tablets Wykresy'!$T$3:$T$11</c:f>
              <c:numCache>
                <c:formatCode>#\ ##0.000</c:formatCode>
                <c:ptCount val="9"/>
                <c:pt idx="0">
                  <c:v>3.5162996666666668</c:v>
                </c:pt>
                <c:pt idx="1">
                  <c:v>3.8049941428571428</c:v>
                </c:pt>
                <c:pt idx="2">
                  <c:v>3.0799542000000004</c:v>
                </c:pt>
                <c:pt idx="3">
                  <c:v>3.5158311666666671</c:v>
                </c:pt>
                <c:pt idx="4">
                  <c:v>3.8049969999999997</c:v>
                </c:pt>
                <c:pt idx="5">
                  <c:v>3.5990022000000002</c:v>
                </c:pt>
                <c:pt idx="6">
                  <c:v>3.0799507999999998</c:v>
                </c:pt>
                <c:pt idx="7">
                  <c:v>3.8050000000000002</c:v>
                </c:pt>
                <c:pt idx="8">
                  <c:v>3.0999463333333335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40-4863-A164-121A19CF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Godz./Prac.– Tavolette 010401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161698727255754"/>
          <c:h val="0.65061471395269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'Tablets Wykresy'!$Y$2</c:f>
              <c:strCache>
                <c:ptCount val="1"/>
                <c:pt idx="0">
                  <c:v>Godz./Prac.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CD-4AF2-9BFE-ECAAC47EF7C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CD-4AF2-9BFE-ECAAC47EF7C2}"/>
              </c:ext>
            </c:extLst>
          </c:dPt>
          <c:cat>
            <c:numRef>
              <c:f>'Tablets Wykresy'!$A$3:$A$14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'Tablets Wykresy'!$Y$3:$Y$14</c:f>
              <c:numCache>
                <c:formatCode>#\ ##0.000</c:formatCode>
                <c:ptCount val="12"/>
                <c:pt idx="0">
                  <c:v>16907.5</c:v>
                </c:pt>
                <c:pt idx="1">
                  <c:v>19465</c:v>
                </c:pt>
                <c:pt idx="2">
                  <c:v>18530.5</c:v>
                </c:pt>
                <c:pt idx="3">
                  <c:v>12953</c:v>
                </c:pt>
                <c:pt idx="4">
                  <c:v>14859</c:v>
                </c:pt>
                <c:pt idx="5">
                  <c:v>9188</c:v>
                </c:pt>
                <c:pt idx="6">
                  <c:v>13693</c:v>
                </c:pt>
                <c:pt idx="7">
                  <c:v>14369</c:v>
                </c:pt>
                <c:pt idx="8">
                  <c:v>7452.5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D-4AF2-9BFE-ECAAC47E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'Tablets Wykresy'!$Z$2</c:f>
              <c:strCache>
                <c:ptCount val="1"/>
                <c:pt idx="0">
                  <c:v>Godz./Prac.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CD-4AF2-9BFE-ECAAC47EF7C2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3CD-4AF2-9BFE-ECAAC47EF7C2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D-4AF2-9BFE-ECAAC47EF7C2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D-4AF2-9BFE-ECAAC47EF7C2}"/>
              </c:ext>
            </c:extLst>
          </c:dPt>
          <c:cat>
            <c:numRef>
              <c:f>'Tablets Wykresy'!$A$3:$A$14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'Tablets Wykresy'!$Z$3:$Z$14</c:f>
              <c:numCache>
                <c:formatCode>#\ ##0.000</c:formatCode>
                <c:ptCount val="12"/>
                <c:pt idx="0">
                  <c:v>17554.933369999999</c:v>
                </c:pt>
                <c:pt idx="1">
                  <c:v>18343.989894999999</c:v>
                </c:pt>
                <c:pt idx="2">
                  <c:v>19479.192471000002</c:v>
                </c:pt>
                <c:pt idx="3">
                  <c:v>14216.385638</c:v>
                </c:pt>
                <c:pt idx="4">
                  <c:v>15488.783712000002</c:v>
                </c:pt>
                <c:pt idx="5">
                  <c:v>9553.5120630000001</c:v>
                </c:pt>
                <c:pt idx="6">
                  <c:v>14110.915795000001</c:v>
                </c:pt>
                <c:pt idx="7">
                  <c:v>13524.344000000001</c:v>
                </c:pt>
                <c:pt idx="8">
                  <c:v>7192.3909979999999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CD-4AF2-9BFE-ECAAC47E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Wykonanie planu – Tavolette 010401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628511294291145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'Tablets Wykresy'!$C$2</c:f>
              <c:strCache>
                <c:ptCount val="1"/>
                <c:pt idx="0">
                  <c:v>QL/TOT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'Tablets Wykresy'!$A$3:$A$14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'Tablets Wykresy'!$C$3:$C$14</c:f>
              <c:numCache>
                <c:formatCode>#\ ##0.000</c:formatCode>
                <c:ptCount val="12"/>
                <c:pt idx="0">
                  <c:v>8243.9617600000001</c:v>
                </c:pt>
                <c:pt idx="1">
                  <c:v>8806.2492000000002</c:v>
                </c:pt>
                <c:pt idx="2">
                  <c:v>9030.9720800000014</c:v>
                </c:pt>
                <c:pt idx="3">
                  <c:v>6628.5484800000013</c:v>
                </c:pt>
                <c:pt idx="4">
                  <c:v>7076.9932799999997</c:v>
                </c:pt>
                <c:pt idx="5">
                  <c:v>4397.0369600000004</c:v>
                </c:pt>
                <c:pt idx="6">
                  <c:v>6205.7091200000004</c:v>
                </c:pt>
                <c:pt idx="7">
                  <c:v>6353.15</c:v>
                </c:pt>
                <c:pt idx="8">
                  <c:v>3341.84112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9-4A58-B9FF-6C7204C9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'Tablets Wykresy'!$D$2</c:f>
              <c:strCache>
                <c:ptCount val="1"/>
                <c:pt idx="0">
                  <c:v>QL/TOT 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69-4A58-B9FF-6C7204C94F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69-4A58-B9FF-6C7204C94F0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69-4A58-B9FF-6C7204C94F0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69-4A58-B9FF-6C7204C94F0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769-4A58-B9FF-6C7204C94F0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769-4A58-B9FF-6C7204C94F06}"/>
              </c:ext>
            </c:extLst>
          </c:dPt>
          <c:cat>
            <c:numRef>
              <c:f>'Tablets Wykresy'!$A$3:$A$14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'Tablets Wykresy'!$D$3:$D$14</c:f>
              <c:numCache>
                <c:formatCode>#\ ##0.000</c:formatCode>
                <c:ptCount val="12"/>
                <c:pt idx="0">
                  <c:v>8225.5342600000004</c:v>
                </c:pt>
                <c:pt idx="1">
                  <c:v>8797.5294000000013</c:v>
                </c:pt>
                <c:pt idx="2">
                  <c:v>9010.8722199999993</c:v>
                </c:pt>
                <c:pt idx="3">
                  <c:v>6620.3788800000002</c:v>
                </c:pt>
                <c:pt idx="4">
                  <c:v>7068.6286399999999</c:v>
                </c:pt>
                <c:pt idx="5">
                  <c:v>4391.3200799999995</c:v>
                </c:pt>
                <c:pt idx="6">
                  <c:v>6193.8275200000007</c:v>
                </c:pt>
                <c:pt idx="7">
                  <c:v>6339.0829999999996</c:v>
                </c:pt>
                <c:pt idx="8">
                  <c:v>3321.0436200000004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69-4A58-B9FF-6C7204C9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4</xdr:row>
      <xdr:rowOff>0</xdr:rowOff>
    </xdr:from>
    <xdr:to>
      <xdr:col>55</xdr:col>
      <xdr:colOff>47626</xdr:colOff>
      <xdr:row>33</xdr:row>
      <xdr:rowOff>139797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760190B-3359-4CB3-87F9-E7DCE6E12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65300" y="809625"/>
          <a:ext cx="7972426" cy="566429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36</xdr:row>
      <xdr:rowOff>0</xdr:rowOff>
    </xdr:from>
    <xdr:to>
      <xdr:col>55</xdr:col>
      <xdr:colOff>64880</xdr:colOff>
      <xdr:row>65</xdr:row>
      <xdr:rowOff>150341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849F9FD-FE86-44FC-9FC0-DC3AA2FAD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65300" y="6905625"/>
          <a:ext cx="7989680" cy="5674841"/>
        </a:xfrm>
        <a:prstGeom prst="rect">
          <a:avLst/>
        </a:prstGeom>
      </xdr:spPr>
    </xdr:pic>
    <xdr:clientData/>
  </xdr:twoCellAnchor>
  <xdr:twoCellAnchor>
    <xdr:from>
      <xdr:col>4</xdr:col>
      <xdr:colOff>5898</xdr:colOff>
      <xdr:row>338</xdr:row>
      <xdr:rowOff>14438</xdr:rowOff>
    </xdr:from>
    <xdr:to>
      <xdr:col>17</xdr:col>
      <xdr:colOff>13607</xdr:colOff>
      <xdr:row>363</xdr:row>
      <xdr:rowOff>13607</xdr:rowOff>
    </xdr:to>
    <xdr:graphicFrame macro="">
      <xdr:nvGraphicFramePr>
        <xdr:cNvPr id="4" name="Wykres 3" descr="&#10;">
          <a:extLst>
            <a:ext uri="{FF2B5EF4-FFF2-40B4-BE49-F238E27FC236}">
              <a16:creationId xmlns:a16="http://schemas.microsoft.com/office/drawing/2014/main" id="{BC3A5D30-D8B3-4147-A7F9-5FC0CA71B5C3}"/>
            </a:ext>
            <a:ext uri="{147F2762-F138-4A5C-976F-8EAC2B608ADB}">
              <a16:predDERef xmlns:a16="http://schemas.microsoft.com/office/drawing/2014/main" pred="{D849F9FD-FE86-44FC-9FC0-DC3AA2FAD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111331</xdr:colOff>
      <xdr:row>359</xdr:row>
      <xdr:rowOff>64326</xdr:rowOff>
    </xdr:from>
    <xdr:to>
      <xdr:col>10</xdr:col>
      <xdr:colOff>440376</xdr:colOff>
      <xdr:row>360</xdr:row>
      <xdr:rowOff>47007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8C1AE8EE-1D53-4846-9E25-2F5F31962A68}"/>
            </a:ext>
          </a:extLst>
        </xdr:cNvPr>
        <xdr:cNvSpPr txBox="1"/>
      </xdr:nvSpPr>
      <xdr:spPr>
        <a:xfrm>
          <a:off x="5607256" y="68491926"/>
          <a:ext cx="1548245" cy="17318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900"/>
            <a:t>kampania 2023/2024</a:t>
          </a:r>
        </a:p>
        <a:p>
          <a:endParaRPr lang="pl-PL" sz="1100"/>
        </a:p>
      </xdr:txBody>
    </xdr:sp>
    <xdr:clientData/>
  </xdr:twoCellAnchor>
  <xdr:twoCellAnchor>
    <xdr:from>
      <xdr:col>18</xdr:col>
      <xdr:colOff>19559</xdr:colOff>
      <xdr:row>337</xdr:row>
      <xdr:rowOff>182167</xdr:rowOff>
    </xdr:from>
    <xdr:to>
      <xdr:col>31</xdr:col>
      <xdr:colOff>68035</xdr:colOff>
      <xdr:row>363</xdr:row>
      <xdr:rowOff>13607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D2DB7AE-96B9-4271-9F58-0AEFDDC7CBC2}"/>
            </a:ext>
            <a:ext uri="{147F2762-F138-4A5C-976F-8EAC2B608ADB}">
              <a16:predDERef xmlns:a16="http://schemas.microsoft.com/office/drawing/2014/main" pred="{8C1AE8EE-1D53-4846-9E25-2F5F3196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5953</xdr:colOff>
      <xdr:row>363</xdr:row>
      <xdr:rowOff>165156</xdr:rowOff>
    </xdr:from>
    <xdr:to>
      <xdr:col>17</xdr:col>
      <xdr:colOff>27213</xdr:colOff>
      <xdr:row>390</xdr:row>
      <xdr:rowOff>13607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494FCCE-C64D-42C2-8BFB-79C8FC5D7AD5}"/>
            </a:ext>
            <a:ext uri="{147F2762-F138-4A5C-976F-8EAC2B608ADB}">
              <a16:predDERef xmlns:a16="http://schemas.microsoft.com/office/drawing/2014/main" pred="{FD2DB7AE-96B9-4271-9F58-0AEFDDC7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20410</xdr:colOff>
      <xdr:row>363</xdr:row>
      <xdr:rowOff>159202</xdr:rowOff>
    </xdr:from>
    <xdr:to>
      <xdr:col>30</xdr:col>
      <xdr:colOff>585107</xdr:colOff>
      <xdr:row>390</xdr:row>
      <xdr:rowOff>68036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D205A4E-39EF-4E52-9411-1CA5CA241BBE}"/>
            </a:ext>
            <a:ext uri="{147F2762-F138-4A5C-976F-8EAC2B608ADB}">
              <a16:predDERef xmlns:a16="http://schemas.microsoft.com/office/drawing/2014/main" pred="{8494FCCE-C64D-42C2-8BFB-79C8FC5D7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0.21032</cdr:x>
      <cdr:y>0.65298</cdr:y>
    </cdr:from>
    <cdr:to>
      <cdr:x>0.21032</cdr:x>
      <cdr:y>0.92296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5C3C3C61-00AF-BE8E-6CE8-0C9048A5E85A}"/>
            </a:ext>
          </a:extLst>
        </cdr:cNvPr>
        <cdr:cNvCxnSpPr/>
      </cdr:nvCxnSpPr>
      <cdr:spPr>
        <a:xfrm xmlns:a="http://schemas.openxmlformats.org/drawingml/2006/main">
          <a:off x="1438948" y="2711648"/>
          <a:ext cx="0" cy="11211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0.7488</cdr:x>
      <cdr:y>0.85321</cdr:y>
    </cdr:from>
    <cdr:to>
      <cdr:x>0.97476</cdr:x>
      <cdr:y>0.8964</cdr:y>
    </cdr:to>
    <cdr:sp macro="" textlink="">
      <cdr:nvSpPr>
        <cdr:cNvPr id="6" name="pole tekstowe 6">
          <a:extLst xmlns:a="http://schemas.openxmlformats.org/drawingml/2006/main">
            <a:ext uri="{FF2B5EF4-FFF2-40B4-BE49-F238E27FC236}">
              <a16:creationId xmlns:a16="http://schemas.microsoft.com/office/drawing/2014/main" id="{9C792DAD-2472-C79F-0F99-11CC8ED26941}"/>
            </a:ext>
          </a:extLst>
        </cdr:cNvPr>
        <cdr:cNvSpPr txBox="1"/>
      </cdr:nvSpPr>
      <cdr:spPr>
        <a:xfrm xmlns:a="http://schemas.openxmlformats.org/drawingml/2006/main">
          <a:off x="5129593" y="3482199"/>
          <a:ext cx="1547921" cy="1763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/>
            <a:t>kampania 2024/2025</a:t>
          </a: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0.68247</cdr:x>
      <cdr:y>0.64435</cdr:y>
    </cdr:from>
    <cdr:to>
      <cdr:x>0.68247</cdr:x>
      <cdr:y>0.91433</cdr:y>
    </cdr:to>
    <cdr:cxnSp macro="">
      <cdr:nvCxnSpPr>
        <cdr:cNvPr id="10" name="Łącznik prosty 9">
          <a:extLst xmlns:a="http://schemas.openxmlformats.org/drawingml/2006/main">
            <a:ext uri="{FF2B5EF4-FFF2-40B4-BE49-F238E27FC236}">
              <a16:creationId xmlns:a16="http://schemas.microsoft.com/office/drawing/2014/main" id="{0B7AAA7E-9187-D3CF-AB9B-AF9580311D2D}"/>
            </a:ext>
          </a:extLst>
        </cdr:cNvPr>
        <cdr:cNvCxnSpPr/>
      </cdr:nvCxnSpPr>
      <cdr:spPr>
        <a:xfrm xmlns:a="http://schemas.openxmlformats.org/drawingml/2006/main">
          <a:off x="4655249" y="2583217"/>
          <a:ext cx="0" cy="10823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0.19107</cdr:x>
      <cdr:y>0.65556</cdr:y>
    </cdr:from>
    <cdr:to>
      <cdr:x>0.19107</cdr:x>
      <cdr:y>0.92332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4BDBCA86-E3EB-82B3-6795-69BB82617A43}"/>
            </a:ext>
          </a:extLst>
        </cdr:cNvPr>
        <cdr:cNvCxnSpPr/>
      </cdr:nvCxnSpPr>
      <cdr:spPr>
        <a:xfrm xmlns:a="http://schemas.openxmlformats.org/drawingml/2006/main">
          <a:off x="1281930" y="2745130"/>
          <a:ext cx="0" cy="11211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0.69037</cdr:x>
      <cdr:y>0.65736</cdr:y>
    </cdr:from>
    <cdr:to>
      <cdr:x>0.69037</cdr:x>
      <cdr:y>0.92511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C2305A21-A4F5-7FAB-22B9-46FD8B1B1BE7}"/>
            </a:ext>
          </a:extLst>
        </cdr:cNvPr>
        <cdr:cNvCxnSpPr/>
      </cdr:nvCxnSpPr>
      <cdr:spPr>
        <a:xfrm xmlns:a="http://schemas.openxmlformats.org/drawingml/2006/main">
          <a:off x="4631844" y="2752634"/>
          <a:ext cx="0" cy="11211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0.34314</cdr:x>
      <cdr:y>0.85376</cdr:y>
    </cdr:from>
    <cdr:to>
      <cdr:x>0.57287</cdr:x>
      <cdr:y>0.89512</cdr:y>
    </cdr:to>
    <cdr:sp macro="" textlink="">
      <cdr:nvSpPr>
        <cdr:cNvPr id="4" name="pole tekstowe 6">
          <a:extLst xmlns:a="http://schemas.openxmlformats.org/drawingml/2006/main">
            <a:ext uri="{FF2B5EF4-FFF2-40B4-BE49-F238E27FC236}">
              <a16:creationId xmlns:a16="http://schemas.microsoft.com/office/drawing/2014/main" id="{9C792DAD-2472-C79F-0F99-11CC8ED26941}"/>
            </a:ext>
          </a:extLst>
        </cdr:cNvPr>
        <cdr:cNvSpPr txBox="1"/>
      </cdr:nvSpPr>
      <cdr:spPr>
        <a:xfrm xmlns:a="http://schemas.openxmlformats.org/drawingml/2006/main">
          <a:off x="2302164" y="3575050"/>
          <a:ext cx="1541318" cy="1731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/>
            <a:t>kampania 2023/2024</a:t>
          </a: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0.76517</cdr:x>
      <cdr:y>0.84755</cdr:y>
    </cdr:from>
    <cdr:to>
      <cdr:x>0.99491</cdr:x>
      <cdr:y>0.88891</cdr:y>
    </cdr:to>
    <cdr:sp macro="" textlink="">
      <cdr:nvSpPr>
        <cdr:cNvPr id="5" name="pole tekstowe 6">
          <a:extLst xmlns:a="http://schemas.openxmlformats.org/drawingml/2006/main">
            <a:ext uri="{FF2B5EF4-FFF2-40B4-BE49-F238E27FC236}">
              <a16:creationId xmlns:a16="http://schemas.microsoft.com/office/drawing/2014/main" id="{9C792DAD-2472-C79F-0F99-11CC8ED26941}"/>
            </a:ext>
          </a:extLst>
        </cdr:cNvPr>
        <cdr:cNvSpPr txBox="1"/>
      </cdr:nvSpPr>
      <cdr:spPr>
        <a:xfrm xmlns:a="http://schemas.openxmlformats.org/drawingml/2006/main">
          <a:off x="5133686" y="3549072"/>
          <a:ext cx="1541318" cy="1731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/>
            <a:t>kampania 2024/2025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16</xdr:row>
      <xdr:rowOff>47625</xdr:rowOff>
    </xdr:from>
    <xdr:to>
      <xdr:col>9</xdr:col>
      <xdr:colOff>636984</xdr:colOff>
      <xdr:row>41</xdr:row>
      <xdr:rowOff>103584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1595CA-FB9A-4473-AF1A-325F63A91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761999</xdr:colOff>
      <xdr:row>16</xdr:row>
      <xdr:rowOff>11906</xdr:rowOff>
    </xdr:from>
    <xdr:to>
      <xdr:col>18</xdr:col>
      <xdr:colOff>696515</xdr:colOff>
      <xdr:row>41</xdr:row>
      <xdr:rowOff>67865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F79669-9E9F-47CE-A25A-6099B1037185}"/>
            </a:ext>
            <a:ext uri="{147F2762-F138-4A5C-976F-8EAC2B608ADB}">
              <a16:predDERef xmlns:a16="http://schemas.microsoft.com/office/drawing/2014/main" pred="{CB1595CA-FB9A-4473-AF1A-325F63A91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29</xdr:col>
      <xdr:colOff>660797</xdr:colOff>
      <xdr:row>42</xdr:row>
      <xdr:rowOff>55959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C79BD84-A486-4854-BCC3-307CC9417EF6}"/>
            </a:ext>
            <a:ext uri="{147F2762-F138-4A5C-976F-8EAC2B608ADB}">
              <a16:predDERef xmlns:a16="http://schemas.microsoft.com/office/drawing/2014/main" pred="{41F79669-9E9F-47CE-A25A-6099B103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43</xdr:row>
      <xdr:rowOff>11906</xdr:rowOff>
    </xdr:from>
    <xdr:to>
      <xdr:col>18</xdr:col>
      <xdr:colOff>696516</xdr:colOff>
      <xdr:row>68</xdr:row>
      <xdr:rowOff>122464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18B501F-6570-4A80-A8F8-6C8AF6FBEBF0}"/>
            </a:ext>
            <a:ext uri="{147F2762-F138-4A5C-976F-8EAC2B608ADB}">
              <a16:predDERef xmlns:a16="http://schemas.microsoft.com/office/drawing/2014/main" pred="{4C79BD84-A486-4854-BCC3-307CC941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120763</xdr:colOff>
      <xdr:row>43</xdr:row>
      <xdr:rowOff>8505</xdr:rowOff>
    </xdr:from>
    <xdr:to>
      <xdr:col>9</xdr:col>
      <xdr:colOff>626778</xdr:colOff>
      <xdr:row>68</xdr:row>
      <xdr:rowOff>64464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104C52E-BA5B-46A4-A4B3-1C49AC825276}"/>
            </a:ext>
            <a:ext uri="{147F2762-F138-4A5C-976F-8EAC2B608ADB}">
              <a16:predDERef xmlns:a16="http://schemas.microsoft.com/office/drawing/2014/main" pred="{518B501F-6570-4A80-A8F8-6C8AF6FBE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42</xdr:row>
      <xdr:rowOff>190499</xdr:rowOff>
    </xdr:from>
    <xdr:to>
      <xdr:col>29</xdr:col>
      <xdr:colOff>678656</xdr:colOff>
      <xdr:row>68</xdr:row>
      <xdr:rowOff>163286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D98D663-DE24-49A0-97CC-8908098DEC4D}"/>
            </a:ext>
            <a:ext uri="{147F2762-F138-4A5C-976F-8EAC2B608ADB}">
              <a16:predDERef xmlns:a16="http://schemas.microsoft.com/office/drawing/2014/main" pred="{C104C52E-BA5B-46A4-A4B3-1C49AC825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870857</xdr:colOff>
      <xdr:row>17</xdr:row>
      <xdr:rowOff>0</xdr:rowOff>
    </xdr:from>
    <xdr:to>
      <xdr:col>39</xdr:col>
      <xdr:colOff>551941</xdr:colOff>
      <xdr:row>42</xdr:row>
      <xdr:rowOff>55959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F93EA72-30F9-111D-2AD8-0C4E76EFFA80}"/>
            </a:ext>
            <a:ext uri="{147F2762-F138-4A5C-976F-8EAC2B608ADB}">
              <a16:predDERef xmlns:a16="http://schemas.microsoft.com/office/drawing/2014/main" pred="{41F79669-9E9F-47CE-A25A-6099B103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16</xdr:row>
      <xdr:rowOff>47625</xdr:rowOff>
    </xdr:from>
    <xdr:to>
      <xdr:col>9</xdr:col>
      <xdr:colOff>636984</xdr:colOff>
      <xdr:row>41</xdr:row>
      <xdr:rowOff>103584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A1D189-576A-4433-8B07-196FA7383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16</xdr:row>
      <xdr:rowOff>59531</xdr:rowOff>
    </xdr:from>
    <xdr:to>
      <xdr:col>20</xdr:col>
      <xdr:colOff>419100</xdr:colOff>
      <xdr:row>41</xdr:row>
      <xdr:rowOff>115490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773726-553A-437F-81AA-04F81DAA89BC}"/>
            </a:ext>
            <a:ext uri="{147F2762-F138-4A5C-976F-8EAC2B608ADB}">
              <a16:predDERef xmlns:a16="http://schemas.microsoft.com/office/drawing/2014/main" pred="{E1A1D189-576A-4433-8B07-196FA7383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347663</xdr:colOff>
      <xdr:row>16</xdr:row>
      <xdr:rowOff>45244</xdr:rowOff>
    </xdr:from>
    <xdr:to>
      <xdr:col>31</xdr:col>
      <xdr:colOff>233363</xdr:colOff>
      <xdr:row>41</xdr:row>
      <xdr:rowOff>101203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02E1694-99A7-44EB-93A8-36887BDED87F}"/>
            </a:ext>
            <a:ext uri="{147F2762-F138-4A5C-976F-8EAC2B608ADB}">
              <a16:predDERef xmlns:a16="http://schemas.microsoft.com/office/drawing/2014/main" pred="{AD773726-553A-437F-81AA-04F81DAA8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43</xdr:row>
      <xdr:rowOff>11906</xdr:rowOff>
    </xdr:from>
    <xdr:to>
      <xdr:col>20</xdr:col>
      <xdr:colOff>428625</xdr:colOff>
      <xdr:row>70</xdr:row>
      <xdr:rowOff>23812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4A40326-B5ED-403E-8B88-FD8138868317}"/>
            </a:ext>
            <a:ext uri="{147F2762-F138-4A5C-976F-8EAC2B608ADB}">
              <a16:predDERef xmlns:a16="http://schemas.microsoft.com/office/drawing/2014/main" pred="{E02E1694-99A7-44EB-93A8-36887BDED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107156</xdr:colOff>
      <xdr:row>42</xdr:row>
      <xdr:rowOff>130968</xdr:rowOff>
    </xdr:from>
    <xdr:to>
      <xdr:col>9</xdr:col>
      <xdr:colOff>619125</xdr:colOff>
      <xdr:row>70</xdr:row>
      <xdr:rowOff>23811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9C46C63-28ED-4E02-ABA2-DB6038E10300}"/>
            </a:ext>
            <a:ext uri="{147F2762-F138-4A5C-976F-8EAC2B608ADB}">
              <a16:predDERef xmlns:a16="http://schemas.microsoft.com/office/drawing/2014/main" pred="{34A40326-B5ED-403E-8B88-FD8138868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16</xdr:row>
      <xdr:rowOff>47625</xdr:rowOff>
    </xdr:from>
    <xdr:to>
      <xdr:col>9</xdr:col>
      <xdr:colOff>636984</xdr:colOff>
      <xdr:row>41</xdr:row>
      <xdr:rowOff>103584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4F51F5-8928-4FB8-BF5A-EAE53703D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16</xdr:row>
      <xdr:rowOff>59531</xdr:rowOff>
    </xdr:from>
    <xdr:to>
      <xdr:col>20</xdr:col>
      <xdr:colOff>419100</xdr:colOff>
      <xdr:row>41</xdr:row>
      <xdr:rowOff>115490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427A49-7EC1-4760-BC1A-D81394E50DF2}"/>
            </a:ext>
            <a:ext uri="{147F2762-F138-4A5C-976F-8EAC2B608ADB}">
              <a16:predDERef xmlns:a16="http://schemas.microsoft.com/office/drawing/2014/main" pred="{A54F51F5-8928-4FB8-BF5A-EAE53703D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347663</xdr:colOff>
      <xdr:row>16</xdr:row>
      <xdr:rowOff>45244</xdr:rowOff>
    </xdr:from>
    <xdr:to>
      <xdr:col>31</xdr:col>
      <xdr:colOff>233363</xdr:colOff>
      <xdr:row>41</xdr:row>
      <xdr:rowOff>101203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DB17CD-E979-42F1-9BF8-D832CEAE1B05}"/>
            </a:ext>
            <a:ext uri="{147F2762-F138-4A5C-976F-8EAC2B608ADB}">
              <a16:predDERef xmlns:a16="http://schemas.microsoft.com/office/drawing/2014/main" pred="{7D427A49-7EC1-4760-BC1A-D81394E50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43</xdr:row>
      <xdr:rowOff>11906</xdr:rowOff>
    </xdr:from>
    <xdr:to>
      <xdr:col>20</xdr:col>
      <xdr:colOff>428625</xdr:colOff>
      <xdr:row>70</xdr:row>
      <xdr:rowOff>23812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5722014-7557-44C9-826A-10378CDA13DA}"/>
            </a:ext>
            <a:ext uri="{147F2762-F138-4A5C-976F-8EAC2B608ADB}">
              <a16:predDERef xmlns:a16="http://schemas.microsoft.com/office/drawing/2014/main" pred="{2DDB17CD-E979-42F1-9BF8-D832CEAE1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107156</xdr:colOff>
      <xdr:row>42</xdr:row>
      <xdr:rowOff>130968</xdr:rowOff>
    </xdr:from>
    <xdr:to>
      <xdr:col>9</xdr:col>
      <xdr:colOff>619125</xdr:colOff>
      <xdr:row>70</xdr:row>
      <xdr:rowOff>23811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EC5D6D-B0A4-4301-BDC6-98359C838BC1}"/>
            </a:ext>
            <a:ext uri="{147F2762-F138-4A5C-976F-8EAC2B608ADB}">
              <a16:predDERef xmlns:a16="http://schemas.microsoft.com/office/drawing/2014/main" pred="{B5722014-7557-44C9-826A-10378CDA1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16</xdr:row>
      <xdr:rowOff>47625</xdr:rowOff>
    </xdr:from>
    <xdr:to>
      <xdr:col>9</xdr:col>
      <xdr:colOff>636984</xdr:colOff>
      <xdr:row>41</xdr:row>
      <xdr:rowOff>103584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419517-EB6D-40BC-AF9C-D74A8677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16</xdr:row>
      <xdr:rowOff>59531</xdr:rowOff>
    </xdr:from>
    <xdr:to>
      <xdr:col>20</xdr:col>
      <xdr:colOff>419100</xdr:colOff>
      <xdr:row>41</xdr:row>
      <xdr:rowOff>115490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FD6841-D4BF-4BCC-9825-2FD3AE150E84}"/>
            </a:ext>
            <a:ext uri="{147F2762-F138-4A5C-976F-8EAC2B608ADB}">
              <a16:predDERef xmlns:a16="http://schemas.microsoft.com/office/drawing/2014/main" pred="{C9419517-EB6D-40BC-AF9C-D74A8677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347663</xdr:colOff>
      <xdr:row>16</xdr:row>
      <xdr:rowOff>45244</xdr:rowOff>
    </xdr:from>
    <xdr:to>
      <xdr:col>31</xdr:col>
      <xdr:colOff>233363</xdr:colOff>
      <xdr:row>41</xdr:row>
      <xdr:rowOff>101203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E627360-1634-4E9D-9028-65C6FA95BAB9}"/>
            </a:ext>
            <a:ext uri="{147F2762-F138-4A5C-976F-8EAC2B608ADB}">
              <a16:predDERef xmlns:a16="http://schemas.microsoft.com/office/drawing/2014/main" pred="{59FD6841-D4BF-4BCC-9825-2FD3AE150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43</xdr:row>
      <xdr:rowOff>11906</xdr:rowOff>
    </xdr:from>
    <xdr:to>
      <xdr:col>20</xdr:col>
      <xdr:colOff>428625</xdr:colOff>
      <xdr:row>70</xdr:row>
      <xdr:rowOff>23812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029AAAC-1A02-49C2-A49A-1497FE566FB7}"/>
            </a:ext>
            <a:ext uri="{147F2762-F138-4A5C-976F-8EAC2B608ADB}">
              <a16:predDERef xmlns:a16="http://schemas.microsoft.com/office/drawing/2014/main" pred="{FE627360-1634-4E9D-9028-65C6FA95B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107156</xdr:colOff>
      <xdr:row>42</xdr:row>
      <xdr:rowOff>130968</xdr:rowOff>
    </xdr:from>
    <xdr:to>
      <xdr:col>9</xdr:col>
      <xdr:colOff>619125</xdr:colOff>
      <xdr:row>70</xdr:row>
      <xdr:rowOff>23811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A320F0-9931-4D0F-8FC8-6D840A70AAC6}"/>
            </a:ext>
            <a:ext uri="{147F2762-F138-4A5C-976F-8EAC2B608ADB}">
              <a16:predDERef xmlns:a16="http://schemas.microsoft.com/office/drawing/2014/main" pred="{9029AAAC-1A02-49C2-A49A-1497FE566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16</xdr:row>
      <xdr:rowOff>47625</xdr:rowOff>
    </xdr:from>
    <xdr:to>
      <xdr:col>9</xdr:col>
      <xdr:colOff>636984</xdr:colOff>
      <xdr:row>41</xdr:row>
      <xdr:rowOff>103584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2943460-5460-40C8-A982-1DC6FA0F5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16</xdr:row>
      <xdr:rowOff>59531</xdr:rowOff>
    </xdr:from>
    <xdr:to>
      <xdr:col>20</xdr:col>
      <xdr:colOff>419100</xdr:colOff>
      <xdr:row>41</xdr:row>
      <xdr:rowOff>115490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87844B8-A0E9-4275-B0BC-3180C5D98584}"/>
            </a:ext>
            <a:ext uri="{147F2762-F138-4A5C-976F-8EAC2B608ADB}">
              <a16:predDERef xmlns:a16="http://schemas.microsoft.com/office/drawing/2014/main" pred="{02943460-5460-40C8-A982-1DC6FA0F5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347663</xdr:colOff>
      <xdr:row>16</xdr:row>
      <xdr:rowOff>45244</xdr:rowOff>
    </xdr:from>
    <xdr:to>
      <xdr:col>31</xdr:col>
      <xdr:colOff>233363</xdr:colOff>
      <xdr:row>41</xdr:row>
      <xdr:rowOff>101203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A14CE0A-7F83-4828-A9BE-35DC63888CEE}"/>
            </a:ext>
            <a:ext uri="{147F2762-F138-4A5C-976F-8EAC2B608ADB}">
              <a16:predDERef xmlns:a16="http://schemas.microsoft.com/office/drawing/2014/main" pred="{487844B8-A0E9-4275-B0BC-3180C5D98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43</xdr:row>
      <xdr:rowOff>11906</xdr:rowOff>
    </xdr:from>
    <xdr:to>
      <xdr:col>20</xdr:col>
      <xdr:colOff>428625</xdr:colOff>
      <xdr:row>70</xdr:row>
      <xdr:rowOff>23812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CD1ABE5-AD31-421E-894F-DC24916FCC71}"/>
            </a:ext>
            <a:ext uri="{147F2762-F138-4A5C-976F-8EAC2B608ADB}">
              <a16:predDERef xmlns:a16="http://schemas.microsoft.com/office/drawing/2014/main" pred="{3A14CE0A-7F83-4828-A9BE-35DC63888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107156</xdr:colOff>
      <xdr:row>42</xdr:row>
      <xdr:rowOff>130968</xdr:rowOff>
    </xdr:from>
    <xdr:to>
      <xdr:col>9</xdr:col>
      <xdr:colOff>619125</xdr:colOff>
      <xdr:row>70</xdr:row>
      <xdr:rowOff>23811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252D93D-CE8A-4343-B39F-02BAAEE396A7}"/>
            </a:ext>
            <a:ext uri="{147F2762-F138-4A5C-976F-8EAC2B608ADB}">
              <a16:predDERef xmlns:a16="http://schemas.microsoft.com/office/drawing/2014/main" pred="{BCD1ABE5-AD31-421E-894F-DC24916FC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icwojc1\Downloads\Bilans%20produkcyjny%20UGP13,%2024-25.xlsx" TargetMode="External"/><Relationship Id="rId1" Type="http://schemas.openxmlformats.org/officeDocument/2006/relationships/externalLinkPath" Target="file:///C:\Users\tomicwojc1\Downloads\Bilans%20produkcyjny%20UGP13,%2024-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icwojc1\Downloads\Wyniki%20linii%20UGP12-%20dane%20z%20Effi.xlsx" TargetMode="External"/><Relationship Id="rId1" Type="http://schemas.openxmlformats.org/officeDocument/2006/relationships/externalLinkPath" Target="file:///C:\Users\tomicwojc1\Downloads\Wyniki%20linii%20UGP12-%20dane%20z%20Ef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ts"/>
      <sheetName val="Tablets m-ce 24-25"/>
      <sheetName val="010175 IFCR"/>
      <sheetName val="010175 IFCR m-ce 24-25"/>
      <sheetName val="010176 GR07"/>
      <sheetName val="010176 GR07 m-ce 24-25"/>
      <sheetName val="010177 BUHLER+GFR"/>
      <sheetName val="010177 BUHLER+GFR m-ce 24-25 "/>
      <sheetName val="010178 CEDA"/>
      <sheetName val="010178 CEDA m-ce 24-25"/>
      <sheetName val="Arkusz6"/>
    </sheetNames>
    <sheetDataSet>
      <sheetData sheetId="0">
        <row r="119">
          <cell r="B119" t="str">
            <v>kampania 2020/2021</v>
          </cell>
          <cell r="F119">
            <v>8731.7862400000013</v>
          </cell>
          <cell r="L119">
            <v>68.342763199999993</v>
          </cell>
          <cell r="M119">
            <v>73.742332000000005</v>
          </cell>
          <cell r="AB119">
            <v>57682.5</v>
          </cell>
          <cell r="AC119">
            <v>45472.19051</v>
          </cell>
        </row>
        <row r="120">
          <cell r="AK120">
            <v>12.9627856</v>
          </cell>
          <cell r="AL120">
            <v>8.4136248000000009</v>
          </cell>
        </row>
        <row r="125">
          <cell r="B125" t="str">
            <v>kampania 2021/2022</v>
          </cell>
          <cell r="F125">
            <v>70530.295679999996</v>
          </cell>
          <cell r="L125">
            <v>110.53479600000001</v>
          </cell>
          <cell r="M125">
            <v>121.00550871428571</v>
          </cell>
          <cell r="AB125">
            <v>278606</v>
          </cell>
          <cell r="AC125">
            <v>225778.60799599998</v>
          </cell>
        </row>
        <row r="126">
          <cell r="AK126">
            <v>5.9147540000000012</v>
          </cell>
          <cell r="AL126">
            <v>3.2363801428571426</v>
          </cell>
        </row>
        <row r="133">
          <cell r="B133" t="str">
            <v>kampania 2022/2023</v>
          </cell>
          <cell r="F133">
            <v>66415.272880000004</v>
          </cell>
          <cell r="L133">
            <v>131.71051099999997</v>
          </cell>
          <cell r="M133">
            <v>127.25048350000002</v>
          </cell>
          <cell r="AB133">
            <v>211400</v>
          </cell>
          <cell r="AC133">
            <v>213730.55734500001</v>
          </cell>
        </row>
        <row r="134">
          <cell r="AK134">
            <v>3.4081630000000001</v>
          </cell>
          <cell r="AL134">
            <v>3.4425296666666667</v>
          </cell>
        </row>
        <row r="140">
          <cell r="B140" t="str">
            <v>kampania 2023/2024</v>
          </cell>
          <cell r="F140">
            <v>80923.22024000001</v>
          </cell>
          <cell r="AB140">
            <v>201017</v>
          </cell>
          <cell r="AC140">
            <v>200727.048737</v>
          </cell>
        </row>
        <row r="148">
          <cell r="B148" t="str">
            <v>kampania 2024/2025</v>
          </cell>
          <cell r="F148">
            <v>57475.424960000004</v>
          </cell>
        </row>
        <row r="157">
          <cell r="A157" t="str">
            <v>kampania 2023/2024</v>
          </cell>
          <cell r="B157" t="str">
            <v>wrzesień</v>
          </cell>
          <cell r="L157">
            <v>135.01994466666665</v>
          </cell>
          <cell r="M157">
            <v>135.00224249999999</v>
          </cell>
        </row>
        <row r="158">
          <cell r="AK158">
            <v>2.9674343333333333</v>
          </cell>
          <cell r="AL158">
            <v>3.4166249999999998</v>
          </cell>
        </row>
        <row r="164">
          <cell r="B164" t="str">
            <v>październik</v>
          </cell>
          <cell r="L164">
            <v>134.49595383333335</v>
          </cell>
          <cell r="M164">
            <v>135.00224833333331</v>
          </cell>
        </row>
        <row r="165">
          <cell r="AK165">
            <v>3.5453500000000004</v>
          </cell>
          <cell r="AL165">
            <v>3.4166109999999996</v>
          </cell>
        </row>
        <row r="171">
          <cell r="B171" t="str">
            <v>listopad</v>
          </cell>
          <cell r="L171">
            <v>134.5229726</v>
          </cell>
          <cell r="M171">
            <v>135.0021802</v>
          </cell>
        </row>
        <row r="172">
          <cell r="AK172">
            <v>3.2922309999999997</v>
          </cell>
          <cell r="AL172">
            <v>2.9799529999999996</v>
          </cell>
        </row>
        <row r="177">
          <cell r="B177" t="str">
            <v>grudzień</v>
          </cell>
          <cell r="L177">
            <v>132.92666249999999</v>
          </cell>
          <cell r="M177">
            <v>133.45662633333333</v>
          </cell>
        </row>
        <row r="178">
          <cell r="AK178">
            <v>4.7126640000000002</v>
          </cell>
          <cell r="AL178">
            <v>3.5698239999999992</v>
          </cell>
        </row>
        <row r="184">
          <cell r="B184" t="str">
            <v>styczeń</v>
          </cell>
          <cell r="L184">
            <v>134.52566616666667</v>
          </cell>
          <cell r="M184">
            <v>135.00223416666668</v>
          </cell>
        </row>
        <row r="185">
          <cell r="AK185">
            <v>3.7296069999999997</v>
          </cell>
          <cell r="AL185">
            <v>3.7283938333333331</v>
          </cell>
        </row>
        <row r="191">
          <cell r="B191" t="str">
            <v>luty</v>
          </cell>
          <cell r="L191">
            <v>132.88603542857143</v>
          </cell>
          <cell r="M191">
            <v>135.00224142857141</v>
          </cell>
        </row>
        <row r="192">
          <cell r="AK192">
            <v>3.5981709999999998</v>
          </cell>
          <cell r="AL192">
            <v>3.7942898571428572</v>
          </cell>
        </row>
        <row r="199">
          <cell r="B199" t="str">
            <v>marzec</v>
          </cell>
          <cell r="L199">
            <v>135.03222866666667</v>
          </cell>
          <cell r="M199">
            <v>135.00227483333333</v>
          </cell>
        </row>
        <row r="200">
          <cell r="AK200">
            <v>3.1218936666666668</v>
          </cell>
          <cell r="AL200">
            <v>3.4582913333333338</v>
          </cell>
        </row>
        <row r="206">
          <cell r="B206" t="str">
            <v>kwiecień</v>
          </cell>
          <cell r="L206">
            <v>134.30462042857144</v>
          </cell>
          <cell r="M206">
            <v>135.00224228571429</v>
          </cell>
        </row>
        <row r="207">
          <cell r="AK207">
            <v>3.8204505714285717</v>
          </cell>
          <cell r="AL207">
            <v>3.7785217142857142</v>
          </cell>
        </row>
        <row r="214">
          <cell r="B214" t="str">
            <v>maj</v>
          </cell>
          <cell r="L214">
            <v>134.51685242857141</v>
          </cell>
          <cell r="M214">
            <v>135.00239714285712</v>
          </cell>
        </row>
        <row r="215">
          <cell r="AK215">
            <v>3.5939831428571423</v>
          </cell>
          <cell r="AL215">
            <v>3.7785324285714279</v>
          </cell>
        </row>
        <row r="222">
          <cell r="B222" t="str">
            <v>czerwiec</v>
          </cell>
          <cell r="L222">
            <v>140.0187777142857</v>
          </cell>
          <cell r="M222">
            <v>135.002318</v>
          </cell>
        </row>
        <row r="223">
          <cell r="AK223">
            <v>3.8976204285714284</v>
          </cell>
          <cell r="AL223">
            <v>3.7785278571428571</v>
          </cell>
        </row>
        <row r="230">
          <cell r="B230" t="str">
            <v>lipiec</v>
          </cell>
          <cell r="L230">
            <v>124.2028548</v>
          </cell>
          <cell r="M230">
            <v>126.43758</v>
          </cell>
        </row>
        <row r="231">
          <cell r="AK231">
            <v>3.9565519999999998</v>
          </cell>
          <cell r="AL231">
            <v>3.0799505999999996</v>
          </cell>
        </row>
        <row r="236">
          <cell r="B236" t="str">
            <v>sierpień</v>
          </cell>
          <cell r="L236">
            <v>136.8368605</v>
          </cell>
          <cell r="M236">
            <v>135.00218433333333</v>
          </cell>
        </row>
        <row r="237">
          <cell r="AK237">
            <v>3.1094323333333329</v>
          </cell>
          <cell r="AL237">
            <v>3.5166206666666664</v>
          </cell>
        </row>
        <row r="244">
          <cell r="B244" t="str">
            <v>wrzesień</v>
          </cell>
          <cell r="L244">
            <v>134.74430616666666</v>
          </cell>
          <cell r="M244">
            <v>139.29807583333334</v>
          </cell>
          <cell r="AK244">
            <v>3.5395219999999998</v>
          </cell>
          <cell r="AL244">
            <v>3.5162996666666668</v>
          </cell>
        </row>
        <row r="251">
          <cell r="B251" t="str">
            <v>październik</v>
          </cell>
          <cell r="L251">
            <v>137.14931928571426</v>
          </cell>
          <cell r="M251">
            <v>139.39734657142859</v>
          </cell>
          <cell r="AK251">
            <v>3.134709285714286</v>
          </cell>
          <cell r="AL251">
            <v>3.8049941428571428</v>
          </cell>
        </row>
        <row r="259">
          <cell r="B259" t="str">
            <v>listopad</v>
          </cell>
          <cell r="L259">
            <v>140.68003559999997</v>
          </cell>
          <cell r="M259">
            <v>139.99408879999999</v>
          </cell>
          <cell r="AK259">
            <v>2.1672491999999997</v>
          </cell>
          <cell r="AL259">
            <v>3.0799542000000004</v>
          </cell>
        </row>
        <row r="265">
          <cell r="B265" t="str">
            <v>grudzień</v>
          </cell>
          <cell r="L265">
            <v>139.42404066666666</v>
          </cell>
          <cell r="M265">
            <v>139.29810633333332</v>
          </cell>
          <cell r="AK265">
            <v>3.0117013333333333</v>
          </cell>
          <cell r="AL265">
            <v>3.5158311666666671</v>
          </cell>
        </row>
        <row r="272">
          <cell r="B272" t="str">
            <v>styczeń</v>
          </cell>
          <cell r="L272">
            <v>140.69675857142857</v>
          </cell>
          <cell r="M272">
            <v>139.39747299999999</v>
          </cell>
          <cell r="AK272">
            <v>3.1597808571428567</v>
          </cell>
          <cell r="AL272">
            <v>3.5941707780999508</v>
          </cell>
        </row>
        <row r="280">
          <cell r="B280" t="str">
            <v>luty</v>
          </cell>
          <cell r="L280">
            <v>139.9253472</v>
          </cell>
          <cell r="M280">
            <v>139.15901700000001</v>
          </cell>
          <cell r="AK280">
            <v>3.1570017666666672</v>
          </cell>
          <cell r="AL280">
            <v>3.5124936333333334</v>
          </cell>
        </row>
        <row r="286">
          <cell r="B286" t="str">
            <v>marzec</v>
          </cell>
          <cell r="L286">
            <v>140.89207759999999</v>
          </cell>
          <cell r="M286">
            <v>139.99411279999998</v>
          </cell>
          <cell r="AK286">
            <v>2.2521626000000006</v>
          </cell>
          <cell r="AL286">
            <v>3.0799507999999998</v>
          </cell>
        </row>
        <row r="332">
          <cell r="AB332">
            <v>119965</v>
          </cell>
          <cell r="AC332">
            <v>122272.056944</v>
          </cell>
        </row>
      </sheetData>
      <sheetData sheetId="1">
        <row r="2">
          <cell r="C2" t="str">
            <v>QL/TOT Akt</v>
          </cell>
        </row>
      </sheetData>
      <sheetData sheetId="2"/>
      <sheetData sheetId="3">
        <row r="2">
          <cell r="C2" t="str">
            <v>QL/TOT Akt</v>
          </cell>
        </row>
        <row r="3">
          <cell r="A3">
            <v>45536</v>
          </cell>
        </row>
        <row r="4">
          <cell r="A4">
            <v>45566</v>
          </cell>
        </row>
        <row r="5">
          <cell r="A5">
            <v>45597</v>
          </cell>
        </row>
        <row r="6">
          <cell r="A6">
            <v>45627</v>
          </cell>
        </row>
        <row r="7">
          <cell r="A7">
            <v>45658</v>
          </cell>
        </row>
        <row r="8">
          <cell r="A8">
            <v>45689</v>
          </cell>
        </row>
        <row r="9">
          <cell r="A9">
            <v>45717</v>
          </cell>
        </row>
        <row r="10">
          <cell r="A10">
            <v>45748</v>
          </cell>
        </row>
        <row r="11">
          <cell r="A11">
            <v>45778</v>
          </cell>
        </row>
        <row r="12">
          <cell r="A12">
            <v>45809</v>
          </cell>
        </row>
        <row r="13">
          <cell r="A13">
            <v>45839</v>
          </cell>
        </row>
        <row r="14">
          <cell r="A14">
            <v>45870</v>
          </cell>
        </row>
      </sheetData>
      <sheetData sheetId="4"/>
      <sheetData sheetId="5">
        <row r="2">
          <cell r="C2" t="str">
            <v>QL/TOT Akt</v>
          </cell>
        </row>
        <row r="3">
          <cell r="A3">
            <v>45536</v>
          </cell>
        </row>
        <row r="4">
          <cell r="A4">
            <v>45566</v>
          </cell>
        </row>
        <row r="5">
          <cell r="A5">
            <v>45597</v>
          </cell>
        </row>
        <row r="6">
          <cell r="A6">
            <v>45627</v>
          </cell>
        </row>
        <row r="7">
          <cell r="A7">
            <v>45658</v>
          </cell>
        </row>
        <row r="8">
          <cell r="A8">
            <v>45689</v>
          </cell>
        </row>
        <row r="9">
          <cell r="A9">
            <v>45717</v>
          </cell>
        </row>
        <row r="10">
          <cell r="A10">
            <v>45748</v>
          </cell>
        </row>
        <row r="11">
          <cell r="A11">
            <v>45778</v>
          </cell>
        </row>
        <row r="12">
          <cell r="A12">
            <v>45809</v>
          </cell>
        </row>
        <row r="13">
          <cell r="A13">
            <v>45839</v>
          </cell>
        </row>
        <row r="14">
          <cell r="A14">
            <v>45870</v>
          </cell>
        </row>
      </sheetData>
      <sheetData sheetId="6"/>
      <sheetData sheetId="7">
        <row r="2">
          <cell r="C2" t="str">
            <v>QL/TOT Akt</v>
          </cell>
        </row>
      </sheetData>
      <sheetData sheetId="8"/>
      <sheetData sheetId="9">
        <row r="2">
          <cell r="C2" t="str">
            <v>QL/TOT Akt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-ready 16-23"/>
      <sheetName val="KC 21-23"/>
      <sheetName val="B-ready m-ce 23-24"/>
      <sheetName val="KC m-ce 23-24"/>
      <sheetName val="B-ready tyg 23-24"/>
      <sheetName val="KC tyg 23-24"/>
      <sheetName val="KC tyg 24-25"/>
      <sheetName val="KC m-ce 24-25"/>
      <sheetName val="B-ready tyg 24-25"/>
      <sheetName val="B-ready m-ce 24-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D4" t="str">
            <v>QL/TOT Akt</v>
          </cell>
        </row>
        <row r="5">
          <cell r="A5">
            <v>45536</v>
          </cell>
        </row>
        <row r="6">
          <cell r="A6">
            <v>45566</v>
          </cell>
        </row>
        <row r="7">
          <cell r="A7">
            <v>45597</v>
          </cell>
        </row>
        <row r="8">
          <cell r="A8">
            <v>45627</v>
          </cell>
        </row>
        <row r="9">
          <cell r="A9">
            <v>45658</v>
          </cell>
        </row>
        <row r="10">
          <cell r="A10">
            <v>45689</v>
          </cell>
        </row>
        <row r="11">
          <cell r="A11">
            <v>45717</v>
          </cell>
        </row>
        <row r="12">
          <cell r="A12">
            <v>45748</v>
          </cell>
        </row>
        <row r="13">
          <cell r="A13">
            <v>45778</v>
          </cell>
        </row>
        <row r="14">
          <cell r="A14">
            <v>45809</v>
          </cell>
        </row>
        <row r="15">
          <cell r="A15">
            <v>45839</v>
          </cell>
        </row>
        <row r="16">
          <cell r="A16">
            <v>45870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A4580-51DC-412A-A81D-6C157F5E4BF1}" name="Tabela1" displayName="Tabela1" ref="A2:AJ14" totalsRowShown="0" dataDxfId="187" tableBorderDxfId="186">
  <autoFilter ref="A2:AJ14" xr:uid="{C5DA4580-51DC-412A-A81D-6C157F5E4BF1}"/>
  <tableColumns count="36">
    <tableColumn id="1" xr3:uid="{2F52F309-446C-4698-8B9D-0C9063216228}" name="DATA" dataDxfId="185"/>
    <tableColumn id="2" xr3:uid="{5DCE3CD3-7171-4359-A0CC-95048A59A5FD}" name="Linia" dataDxfId="184"/>
    <tableColumn id="3" xr3:uid="{AFE191AB-C148-49C1-9BFC-A83D1A9CF06C}" name="QL/TOT Akt" dataDxfId="183"/>
    <tableColumn id="4" xr3:uid="{B59C8277-13F5-443D-A23D-FAC6F6F09455}" name="QL/TOT Plan" dataDxfId="182"/>
    <tableColumn id="5" xr3:uid="{B2EAD9E1-6485-493D-8286-C2C1BC2604FB}" name="% Dvt Produkt." dataDxfId="181"/>
    <tableColumn id="6" xr3:uid="{23B648F6-9E37-408E-BB47-6894F2143956}" name="Zmiana wykonanie" dataDxfId="180"/>
    <tableColumn id="7" xr3:uid="{691AEA23-D157-41FB-A670-62A883AD7FE6}" name="Zmiana plan" dataDxfId="179"/>
    <tableColumn id="8" xr3:uid="{648C50FD-9FF0-4BE3-A91A-781DDB11E2C0}" name="Q/Zm. Standard" dataDxfId="178"/>
    <tableColumn id="9" xr3:uid="{9F0DA42E-6DED-4D0B-BAC6-F1DCFDFB40CA}" name="Q/Zm. Akt" dataDxfId="177"/>
    <tableColumn id="10" xr3:uid="{D4BFEFDA-31DF-4FAF-B69C-A99F4A86AA2C}" name="Q/Zm. Docel" dataDxfId="176"/>
    <tableColumn id="11" xr3:uid="{29F3F69E-F3B5-4C26-B4F1-82C0C8350D8C}" name="Q/CPK Akt" dataDxfId="175"/>
    <tableColumn id="12" xr3:uid="{67C4FB65-B221-4195-8965-8C355F15D237}" name="Q/CPK Docel" dataDxfId="174"/>
    <tableColumn id="13" xr3:uid="{430AD46C-6D90-4257-94F6-1D242D88EF77}" name="Ope/LN Sh. Akt" dataDxfId="173"/>
    <tableColumn id="14" xr3:uid="{F6FEC394-396C-4C5A-9F24-1A70DB6B1525}" name="Ope/LN Sh. Docel" dataDxfId="172"/>
    <tableColumn id="15" xr3:uid="{83505F40-86C1-46FB-AFC0-DF0FDDBC8B5F}" name="Ope/EL Sh. Akt" dataDxfId="171"/>
    <tableColumn id="16" xr3:uid="{BA8B2DDF-705D-4253-BD0C-59067A6FAB13}" name="Ope/EL Sh. Docel" dataDxfId="170"/>
    <tableColumn id="17" xr3:uid="{6F4C9F3A-AE75-4A44-B798-BEDF126FEDDB}" name="G/QL Akt" dataDxfId="169"/>
    <tableColumn id="18" xr3:uid="{C46EA8E4-5B08-45FC-AD35-56D011089DB2}" name="G/QL Docel" dataDxfId="168"/>
    <tableColumn id="19" xr3:uid="{D0189964-899D-4477-B7C6-09FF409EDF04}" name="% S.C. Eff " dataDxfId="167"/>
    <tableColumn id="20" xr3:uid="{7A910142-3D9C-4B59-AC32-1FDD2B3BD8BD}" name="% S.C. Std." dataDxfId="166"/>
    <tableColumn id="21" xr3:uid="{478F0EEE-2C1E-44CC-BEE0-CF1CBDE7CBE6}" name="% SR Eff" dataDxfId="165"/>
    <tableColumn id="22" xr3:uid="{E558C2D7-4CF1-4EE6-882E-A9E6FC7B8011}" name="% SR Std." dataDxfId="164"/>
    <tableColumn id="23" xr3:uid="{06DD17E6-FBE3-46A4-BCCE-938DBEC84E6D}" name="% SF/SP Eff " dataDxfId="163"/>
    <tableColumn id="24" xr3:uid="{618D0AF2-AC4A-44D2-B914-E3284FAA6D20}" name="% SF/SP Std." dataDxfId="162"/>
    <tableColumn id="25" xr3:uid="{E0BC5CBA-56C2-4918-B321-2C654A2C8DFC}" name="Godz./Prac. Akt" dataDxfId="161"/>
    <tableColumn id="26" xr3:uid="{F63FB4FD-BE83-475C-AE1A-0399B41ABE59}" name="Godz./Prac. Docel" dataDxfId="160"/>
    <tableColumn id="27" xr3:uid="{C03D5189-663C-4071-9718-237B9DDF70B7}" name="% E/LINIA Eff" dataDxfId="159"/>
    <tableColumn id="28" xr3:uid="{E18531CE-21CB-4014-891F-14CC7418E914}" name="% E/LINIA Obb" dataDxfId="158"/>
    <tableColumn id="29" xr3:uid="{1A98C6ED-E038-4BF1-91D9-4A00103F5736}" name="% E/Prac. Eff" dataDxfId="157"/>
    <tableColumn id="30" xr3:uid="{E675355A-A7A8-47D4-953F-E1D86E66C62D}" name="% E/Prac. Obb" dataDxfId="156"/>
    <tableColumn id="31" xr3:uid="{57EE5B96-D264-4F48-8AC8-EB914DE2B8EC}" name="% Zysku Eff" dataDxfId="155"/>
    <tableColumn id="32" xr3:uid="{F8118A1D-94B9-4F9A-ADA2-7828636FEB55}" name="% Zysku Obb" dataDxfId="154"/>
    <tableColumn id="33" xr3:uid="{019B40C0-292A-40FF-A18E-EF71B28EE3AD}" name="suma oszczęd" dataDxfId="153"/>
    <tableColumn id="34" xr3:uid="{3F28563C-2E5E-4674-8502-C7DAC3A1C000}" name="% Scrap Eff" dataDxfId="152"/>
    <tableColumn id="35" xr3:uid="{326C95B2-9249-4142-BE90-AFAE1849D801}" name="% Scrap Act" dataDxfId="151"/>
    <tableColumn id="36" xr3:uid="{984176A2-D4BA-44EA-9BEB-9BF9A78A9620}" name="Oszczęd Godz./Prac." dataDxfId="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3527D-7242-4DDF-A8D3-5C44A19A8FBC}" name="Tabela2" displayName="Tabela2" ref="A2:AJ14" totalsRowShown="0">
  <autoFilter ref="A2:AJ14" xr:uid="{08F3527D-7242-4DDF-A8D3-5C44A19A8FBC}"/>
  <tableColumns count="36">
    <tableColumn id="1" xr3:uid="{5AE84443-AFB1-402A-AD6E-54103CEEFB9D}" name="DATA" dataDxfId="149"/>
    <tableColumn id="2" xr3:uid="{DAE2D0A4-9F8A-4D1E-8B8A-10F8A724B0BB}" name="Linia"/>
    <tableColumn id="3" xr3:uid="{2802709D-8CBE-47DD-B413-97A995216949}" name="QL/TOT Akt" dataDxfId="148"/>
    <tableColumn id="4" xr3:uid="{E3C3D453-361E-43BC-B4C2-BC62ABC6464B}" name="QL/TOT Plan" dataDxfId="147"/>
    <tableColumn id="5" xr3:uid="{C00001E2-09E3-4ADF-8B15-CBC346C98785}" name="% Dvt Produkt." dataDxfId="146"/>
    <tableColumn id="6" xr3:uid="{EC4A6225-C1F6-42CA-90D2-4555798F488A}" name="Zmiana wykonanie" dataDxfId="145"/>
    <tableColumn id="7" xr3:uid="{55D6E7FC-7A42-457E-AD38-2EE71A96585E}" name="Zmiana plan" dataDxfId="144"/>
    <tableColumn id="8" xr3:uid="{34EEFFDE-51EA-43AE-97AD-D4148E9F965D}" name="Q/Zm. Standard" dataDxfId="143"/>
    <tableColumn id="9" xr3:uid="{DE1DD9CE-D5D9-4E93-9739-B7D4D79BD1FC}" name="Q/Zm. Akt" dataDxfId="142"/>
    <tableColumn id="10" xr3:uid="{35F77E9F-D300-4164-9786-5EEA9325C919}" name="Q/Zm. Docel" dataDxfId="141"/>
    <tableColumn id="11" xr3:uid="{F188E249-79BE-4268-9CC1-81321E88D3A1}" name="Q/CPK Akt" dataDxfId="140"/>
    <tableColumn id="12" xr3:uid="{494C7AD5-41D9-42BA-BEF1-20C313DDF648}" name="Q/CPK Docel" dataDxfId="139"/>
    <tableColumn id="13" xr3:uid="{31064195-1510-4E4A-9F2F-11A5B826996A}" name="Ope/LN Sh. Akt" dataDxfId="138"/>
    <tableColumn id="14" xr3:uid="{CC4E46A6-F4AF-4559-8518-F82160560E7A}" name="Ope/LN Sh. Docel" dataDxfId="137"/>
    <tableColumn id="15" xr3:uid="{22796470-B010-45AD-95B8-47BD312D9D60}" name="Ope/EL Sh. Akt" dataDxfId="136"/>
    <tableColumn id="16" xr3:uid="{63031D6A-64AC-48AA-870E-EE6A580AAC28}" name="Ope/EL Sh. Docel" dataDxfId="135"/>
    <tableColumn id="17" xr3:uid="{4505A578-6AEE-43F0-A1E7-B9D18D6FAA97}" name="G/QL Akt" dataDxfId="134"/>
    <tableColumn id="18" xr3:uid="{1CCE73FA-A225-4D51-87B2-37B39A0A4E22}" name="G/QL Docel" dataDxfId="133"/>
    <tableColumn id="19" xr3:uid="{71317A2A-97F7-4F78-9BB2-DF6AEACBEFC5}" name="% S.C. Eff " dataDxfId="132"/>
    <tableColumn id="20" xr3:uid="{FEC316A9-E808-4CCC-8E9F-1E66038DB61A}" name="% S.C. Std." dataDxfId="131"/>
    <tableColumn id="21" xr3:uid="{A629AA90-A334-4121-AEB5-D0F13000E826}" name="% SR Eff" dataDxfId="130"/>
    <tableColumn id="22" xr3:uid="{7517607F-6B24-4192-A9BA-0AC2247C4D06}" name="% SR Std." dataDxfId="129"/>
    <tableColumn id="23" xr3:uid="{D86E5087-D1D9-430D-A44A-7E0666B62CBF}" name="% SF/SP Eff " dataDxfId="128"/>
    <tableColumn id="24" xr3:uid="{AA7C1EF8-BA64-4EC5-A646-11F173647E3B}" name="% SF/SP Std." dataDxfId="127"/>
    <tableColumn id="25" xr3:uid="{6E453EE3-2318-44D5-B967-1D90C83101C6}" name="Godz./Prac. Akt" dataDxfId="126"/>
    <tableColumn id="26" xr3:uid="{082775BE-DDE4-4942-BB3F-6CF60BFDC434}" name="Godz./Prac. Docel" dataDxfId="125"/>
    <tableColumn id="27" xr3:uid="{EE4CF862-672A-449B-916F-5C61A18345CD}" name="% E/LINIA Eff" dataDxfId="124"/>
    <tableColumn id="28" xr3:uid="{BF27F8F1-3EB0-4A54-B8E6-BBD2AEDB76CF}" name="% E/LINIA Obb" dataDxfId="123"/>
    <tableColumn id="29" xr3:uid="{BED0AD29-153E-4D65-A79C-2CA7D15BFE1B}" name="% E/Prac. Eff" dataDxfId="122"/>
    <tableColumn id="30" xr3:uid="{370CA1DB-E57E-4B7B-9550-7D685BFF0707}" name="% E/Prac. Obb" dataDxfId="121"/>
    <tableColumn id="31" xr3:uid="{227F62FC-14F4-4AF0-8BE4-54048563499C}" name="% Zysku Eff" dataDxfId="120"/>
    <tableColumn id="32" xr3:uid="{56B66395-A18A-4851-91CC-3D5600F91153}" name="% Zysku Obb" dataDxfId="119"/>
    <tableColumn id="33" xr3:uid="{F14AED82-0C07-4CD4-B33A-F2549E729E70}" name="suma oszczęd" dataDxfId="118"/>
    <tableColumn id="34" xr3:uid="{73BF2280-4F9A-4F73-8104-B5502C144BAF}" name="% Scrap Eff" dataDxfId="117"/>
    <tableColumn id="35" xr3:uid="{7AA940EF-BE8C-4379-A03F-B5ED4C6F2448}" name="% Scrap Act" dataDxfId="116"/>
    <tableColumn id="36" xr3:uid="{E892A123-9D5F-407B-A2F9-4F628C31255F}" name="Oszczęd Godz./Prac." dataDxfId="115"/>
  </tableColumns>
  <tableStyleInfo name="TableStyleLight9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2DDE9D-062C-438B-9697-28AC271B4F2F}" name="Tabela4" displayName="Tabela4" ref="A2:AJ14" totalsRowShown="0">
  <autoFilter ref="A2:AJ14" xr:uid="{0C2DDE9D-062C-438B-9697-28AC271B4F2F}"/>
  <tableColumns count="36">
    <tableColumn id="1" xr3:uid="{AD688F34-01A8-49E4-961B-ABA7E417CDB7}" name="DATA" dataDxfId="114"/>
    <tableColumn id="2" xr3:uid="{8EA90E5E-2860-4DCC-B572-99EB805C9F0C}" name="Linia"/>
    <tableColumn id="3" xr3:uid="{E9B5D4F7-D7C1-4924-88C9-1EFB590A27B6}" name="QL/TOT Akt" dataDxfId="113"/>
    <tableColumn id="4" xr3:uid="{180F5F0C-22E2-4638-AAAD-7AD8C1219173}" name="QL/TOT Plan" dataDxfId="112"/>
    <tableColumn id="5" xr3:uid="{4D21378D-B2DA-4F35-AE99-1DEE52A892FE}" name="% Dvt Produkt." dataDxfId="111"/>
    <tableColumn id="6" xr3:uid="{8E2FCAE6-3DA6-46AC-A448-07DA88C2A6A1}" name="Zmiana wykonanie" dataDxfId="110"/>
    <tableColumn id="7" xr3:uid="{BDD7EF36-228C-4C58-A2EC-C5C49ACB4241}" name="Zmiana plan" dataDxfId="109"/>
    <tableColumn id="8" xr3:uid="{381EEB6A-EB5D-4EE8-82E4-AA0B80624597}" name="Q/Zm. Standard" dataDxfId="108"/>
    <tableColumn id="9" xr3:uid="{9BD9923C-0F11-459D-BEDD-BC16DED60178}" name="Q/Zm. Akt" dataDxfId="107"/>
    <tableColumn id="10" xr3:uid="{D131D164-5E8E-48BB-B9DD-7BF5F68341D2}" name="Q/Zm. Docel" dataDxfId="106"/>
    <tableColumn id="11" xr3:uid="{56DAF392-06BF-46DC-B79B-72457B4D51D5}" name="Q/CPK Akt" dataDxfId="105"/>
    <tableColumn id="12" xr3:uid="{052103A2-0F9C-4AF2-9C2F-57D09D0BE464}" name="Q/CPK Docel" dataDxfId="104"/>
    <tableColumn id="13" xr3:uid="{83DE57CB-EA5C-45F6-821B-63CA6A124EFF}" name="Ope/LN Sh. Akt" dataDxfId="103"/>
    <tableColumn id="14" xr3:uid="{6DED495A-613E-4D51-A5E1-C0D1552B31FD}" name="Ope/LN Sh. Docel" dataDxfId="102"/>
    <tableColumn id="15" xr3:uid="{32BE8DD7-D994-4F65-9F62-C885E74A40B6}" name="Ope/EL Sh. Akt" dataDxfId="101"/>
    <tableColumn id="16" xr3:uid="{3F8E51B2-72B4-4BA7-BF43-88C98F8299CA}" name="Ope/EL Sh. Docel" dataDxfId="100"/>
    <tableColumn id="17" xr3:uid="{245EB9AF-B99C-4D4A-9A0E-DAA97D55B9CC}" name="G/QL Akt" dataDxfId="99"/>
    <tableColumn id="18" xr3:uid="{32871807-DA02-4EB2-A17D-C7AD3A570EC7}" name="G/QL Docel" dataDxfId="98"/>
    <tableColumn id="19" xr3:uid="{54932D06-5EC6-460C-AEFB-54C13E2CB0DE}" name="% S.C. Eff " dataDxfId="97"/>
    <tableColumn id="20" xr3:uid="{DBB90972-5418-4E9D-87D3-0CEA7EDFFFBD}" name="% S.C. Std." dataDxfId="96"/>
    <tableColumn id="21" xr3:uid="{9FA1577C-2DA8-4245-8A4F-FCC58E94CD77}" name="% SR Eff" dataDxfId="95"/>
    <tableColumn id="22" xr3:uid="{6506DC3A-A243-400B-AD89-54553BCB3606}" name="% SR Std." dataDxfId="94"/>
    <tableColumn id="23" xr3:uid="{A731F31C-3C2A-4071-BD44-C9A08F45A26E}" name="% SF/SP Eff " dataDxfId="93"/>
    <tableColumn id="24" xr3:uid="{7DBC6D93-EDAC-40DF-9ABB-4C599CA88BD7}" name="% SF/SP Std." dataDxfId="92"/>
    <tableColumn id="25" xr3:uid="{80AC6985-06FA-4863-B5B2-177CA3CCF7E9}" name="Godz./Prac. Akt" dataDxfId="91"/>
    <tableColumn id="26" xr3:uid="{18A63030-C7EE-4CB2-826A-4AD96317C229}" name="Godz./Prac. Docel" dataDxfId="90"/>
    <tableColumn id="27" xr3:uid="{4161C83D-8175-430A-BB18-718BB5B1D1EF}" name="% E/LINIA Eff" dataDxfId="89"/>
    <tableColumn id="28" xr3:uid="{BA0C6631-8B63-4923-94FB-978B093B64EC}" name="% E/LINIA Obb" dataDxfId="88"/>
    <tableColumn id="29" xr3:uid="{943DF936-A7C3-4A30-8100-7EB9667ADEFF}" name="% E/Prac. Eff" dataDxfId="87"/>
    <tableColumn id="30" xr3:uid="{89540639-D89B-48D4-9490-D901106A0E0E}" name="% E/Prac. Obb" dataDxfId="86"/>
    <tableColumn id="31" xr3:uid="{5D987218-37E3-4711-9F2C-6B487D0B7D88}" name="% Zysku Eff" dataDxfId="85"/>
    <tableColumn id="32" xr3:uid="{0EC37DB1-940F-45D4-9BF1-1955C1F84031}" name="% Zysku Obb" dataDxfId="84"/>
    <tableColumn id="33" xr3:uid="{2CE2A12F-52BA-4E8B-9539-59B411FE4D1D}" name="suma oszczęd" dataDxfId="83"/>
    <tableColumn id="34" xr3:uid="{9A1E03CD-B5A9-4738-8C29-E24D187706D7}" name="% Scrap Eff" dataDxfId="82"/>
    <tableColumn id="35" xr3:uid="{4249B058-8ADD-4A86-A21D-1B03E6CE1DFE}" name="% Scrap Act" dataDxfId="81"/>
    <tableColumn id="36" xr3:uid="{5EA7BDE4-BFAA-497E-9A1C-DA1250E5D472}" name="Oszczęd Godz./Prac." dataDxfId="8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F67347-C7F8-4208-AF4E-6341D6CFB055}" name="Tabela6" displayName="Tabela6" ref="A2:AJ14" totalsRowShown="0">
  <autoFilter ref="A2:AJ14" xr:uid="{4FF67347-C7F8-4208-AF4E-6341D6CFB055}"/>
  <tableColumns count="36">
    <tableColumn id="1" xr3:uid="{C7291F5E-042E-4129-8F18-114E58F81048}" name="DATA" dataDxfId="79"/>
    <tableColumn id="2" xr3:uid="{69B10CD0-5261-49C2-AA5A-508C74FB0F12}" name="Linia"/>
    <tableColumn id="3" xr3:uid="{76517D67-C51C-4316-9C89-4B7230CA85BF}" name="QL/TOT Akt" dataDxfId="78"/>
    <tableColumn id="4" xr3:uid="{5A51E3DA-A28B-4F9A-B6ED-CB852334CEAA}" name="QL/TOT Plan" dataDxfId="77"/>
    <tableColumn id="5" xr3:uid="{2DF08FBE-DBE7-42E3-A196-D6E855FD4DFE}" name="% Dvt Produkt." dataDxfId="76"/>
    <tableColumn id="6" xr3:uid="{AD070CF9-76E8-4DB8-8298-ED9AFC58A560}" name="Zmiana wykonanie" dataDxfId="75"/>
    <tableColumn id="7" xr3:uid="{ED477A7B-CE18-42BA-9D18-F47C1434A3D2}" name="Zmiana plan" dataDxfId="74"/>
    <tableColumn id="8" xr3:uid="{D980EAA2-B30C-462A-86B7-A69404470BFA}" name="Q/Zm. Standard" dataDxfId="73"/>
    <tableColumn id="9" xr3:uid="{2CF21529-94AB-4A64-BAE9-DDA60E6EAC00}" name="Q/Zm. Akt" dataDxfId="72"/>
    <tableColumn id="10" xr3:uid="{3C95E53B-C25C-4D51-9804-2895C1C60340}" name="Q/Zm. Docel" dataDxfId="71"/>
    <tableColumn id="11" xr3:uid="{5466B9B1-50CA-400A-8100-83CFBE48E8FC}" name="Q/CPK Akt" dataDxfId="70"/>
    <tableColumn id="12" xr3:uid="{387FD49A-B511-475B-94DD-8336AA9BA703}" name="Q/CPK Docel" dataDxfId="69"/>
    <tableColumn id="13" xr3:uid="{C11E6B7D-8FD3-4EC4-BBF3-91E2FC9940D1}" name="Ope/LN Sh. Akt" dataDxfId="68"/>
    <tableColumn id="14" xr3:uid="{E616716B-E161-402E-AC87-67105AA70A26}" name="Ope/LN Sh. Docel" dataDxfId="67"/>
    <tableColumn id="15" xr3:uid="{43BB7C98-EDC4-43EB-8232-3A2157DBA617}" name="Ope/EL Sh. Akt" dataDxfId="66"/>
    <tableColumn id="16" xr3:uid="{E6303538-E796-4752-8DAC-5EAEC12080C6}" name="Ope/EL Sh. Docel" dataDxfId="65"/>
    <tableColumn id="17" xr3:uid="{D803774A-B47F-442C-975D-9E4AC636983A}" name="G/QL Akt" dataDxfId="64"/>
    <tableColumn id="18" xr3:uid="{8FC0813A-B293-471B-BE5E-90D5C74F9A72}" name="G/QL Docel" dataDxfId="63"/>
    <tableColumn id="19" xr3:uid="{04BEFE06-C055-4B63-AC7A-78B873085429}" name="% S.C. Eff " dataDxfId="62"/>
    <tableColumn id="20" xr3:uid="{96C34F04-63F5-4DED-B963-B66F8D33869B}" name="% S.C. Std." dataDxfId="61"/>
    <tableColumn id="21" xr3:uid="{D9B22F62-8BD7-4686-B3B8-8CF378096702}" name="% SR Eff" dataDxfId="60"/>
    <tableColumn id="22" xr3:uid="{C27FB84D-7D6F-48B6-BF17-CB8293514BA3}" name="% SR Std." dataDxfId="59"/>
    <tableColumn id="23" xr3:uid="{595FE148-78CB-47AE-B41B-EBC9A0D74FE3}" name="% SF/SP Eff " dataDxfId="58"/>
    <tableColumn id="24" xr3:uid="{A5AA2FE2-EA15-41A6-9498-11DCEF6FD705}" name="% SF/SP Std." dataDxfId="57"/>
    <tableColumn id="25" xr3:uid="{ED60EFFA-5A62-45F5-B1B9-3F438A4E353B}" name="Godz./Prac. Akt" dataDxfId="56"/>
    <tableColumn id="26" xr3:uid="{A6B65839-6787-42BA-A5E2-C2E8C1CC5B81}" name="Godz./Prac. Docel" dataDxfId="55"/>
    <tableColumn id="27" xr3:uid="{D37B88F4-C406-4B8E-B1D0-07110032C53A}" name="% E/LINIA Eff" dataDxfId="54"/>
    <tableColumn id="28" xr3:uid="{F5E31A68-EFC0-4674-97F7-5F52C86D2BD5}" name="% E/LINIA Obb" dataDxfId="53"/>
    <tableColumn id="29" xr3:uid="{2E48FBDC-B0FB-4D1B-906D-754E12D4EB3D}" name="% E/Prac. Eff" dataDxfId="52"/>
    <tableColumn id="30" xr3:uid="{9D293323-22BE-47E1-B9AE-ECAB394BB580}" name="% E/Prac. Obb" dataDxfId="51"/>
    <tableColumn id="31" xr3:uid="{9A0C8978-BD00-4567-BF2E-05B63639EB3C}" name="% Zysku Eff" dataDxfId="50"/>
    <tableColumn id="32" xr3:uid="{FE7D5D34-8A37-4223-A910-3693FC3C5BF2}" name="% Zysku Obb" dataDxfId="49"/>
    <tableColumn id="33" xr3:uid="{4B0A22DF-5B6A-400C-AABA-B3C992B8B295}" name="suma oszczęd" dataDxfId="48"/>
    <tableColumn id="34" xr3:uid="{51AA9860-389E-4A91-9615-07CA17EC60DF}" name="% Scrap Eff" dataDxfId="47"/>
    <tableColumn id="35" xr3:uid="{6F72121F-F657-40DF-BA6E-FC778A1B6A8A}" name="% Scrap Act" dataDxfId="46"/>
    <tableColumn id="36" xr3:uid="{8B4C6728-D319-4A5C-B0FD-C79F2D347BF8}" name="Oszczęd Godz./Prac." dataDxfId="45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ADEEA6-0B82-4157-BD7B-238C8D2641B4}" name="Tabela7" displayName="Tabela7" ref="A2:AJ14" totalsRowShown="0">
  <autoFilter ref="A2:AJ14" xr:uid="{4FADEEA6-0B82-4157-BD7B-238C8D2641B4}"/>
  <tableColumns count="36">
    <tableColumn id="1" xr3:uid="{CB32D1A8-FF6C-47AA-B3CE-8E87F2D23FC6}" name="DATA" dataDxfId="44"/>
    <tableColumn id="2" xr3:uid="{E83FFBD1-A34D-4BE2-BBD0-4F7B00E9AB34}" name="Linia"/>
    <tableColumn id="3" xr3:uid="{8BC7C7C5-2D16-46B0-AE47-19E8EDFE6A12}" name="QL/TOT Akt" dataDxfId="43"/>
    <tableColumn id="4" xr3:uid="{4F602F0F-64D5-44DD-8663-E3E10A06DB88}" name="QL/TOT Plan" dataDxfId="42"/>
    <tableColumn id="5" xr3:uid="{EC97D1D4-3EE2-4F47-80EC-40661F4EE466}" name="% Dvt Produkt." dataDxfId="41"/>
    <tableColumn id="6" xr3:uid="{1D088F16-1BF3-4C7A-BD02-85B55111CE8C}" name="Zmiana wykonanie" dataDxfId="40"/>
    <tableColumn id="7" xr3:uid="{49A0DCE7-9BD3-4555-81DC-0708BDD42A03}" name="Zmiana plan" dataDxfId="39"/>
    <tableColumn id="8" xr3:uid="{2CD930BE-66DE-42CC-80AD-BE30096B1B35}" name="Q/Zm. Standard" dataDxfId="38"/>
    <tableColumn id="9" xr3:uid="{A4C0A68F-62B3-4038-B1DE-4B975F15AF38}" name="Q/Zm. Akt" dataDxfId="37"/>
    <tableColumn id="10" xr3:uid="{B71A55A9-122B-41AF-9DF7-EFEB3F50D9A0}" name="Q/Zm. Docel" dataDxfId="36"/>
    <tableColumn id="11" xr3:uid="{CA6499AC-E43D-4AB7-92DD-F4326E4CFC6A}" name="Q/CPK Akt" dataDxfId="35"/>
    <tableColumn id="12" xr3:uid="{F3096D85-FE75-4164-B0FC-19330641E053}" name="Q/CPK Docel" dataDxfId="34"/>
    <tableColumn id="13" xr3:uid="{143D617F-659E-49FD-9446-C3C61A31B0FF}" name="Ope/LN Sh. Akt" dataDxfId="33"/>
    <tableColumn id="14" xr3:uid="{59BE793B-183B-4866-865E-CE4251F1F996}" name="Ope/LN Sh. Docel" dataDxfId="32"/>
    <tableColumn id="15" xr3:uid="{44B51B8F-57DE-4AA9-885C-D5919E7DCA73}" name="Ope/EL Sh. Akt" dataDxfId="31"/>
    <tableColumn id="16" xr3:uid="{511D828D-7FB4-4DA3-A373-BC0EF8F364AF}" name="Ope/EL Sh. Docel" dataDxfId="30"/>
    <tableColumn id="17" xr3:uid="{32308097-2239-4D27-8712-D49D27ABECBD}" name="G/QL Akt" dataDxfId="29"/>
    <tableColumn id="18" xr3:uid="{2F26A11B-95AD-4E26-BCFA-DE2F4C2BED7A}" name="G/QL Docel" dataDxfId="28"/>
    <tableColumn id="19" xr3:uid="{AC29ED8A-C810-41D4-BDDD-115F394136A5}" name="% S.C. Eff " dataDxfId="27"/>
    <tableColumn id="20" xr3:uid="{8008D396-78B4-4D9F-84BA-A6FE5F85988A}" name="% S.C. Std." dataDxfId="26"/>
    <tableColumn id="21" xr3:uid="{3DFDB32B-23FB-4922-80E2-2EB9A441B3E6}" name="% SR Eff" dataDxfId="25"/>
    <tableColumn id="22" xr3:uid="{0AE0D49A-8012-4BDF-B609-315399AB1342}" name="% SR Std." dataDxfId="24"/>
    <tableColumn id="23" xr3:uid="{2666F56B-E73B-4DB1-ACD3-9797F51AC551}" name="% SF/SP Eff " dataDxfId="23"/>
    <tableColumn id="24" xr3:uid="{AB8152D4-2F28-4E58-A06A-36D51656E82E}" name="% SF/SP Std." dataDxfId="22"/>
    <tableColumn id="25" xr3:uid="{E68D7CF7-62C2-40A2-8169-B0539FC561AA}" name="Godz./Prac. Akt" dataDxfId="21"/>
    <tableColumn id="26" xr3:uid="{909B9645-D2F5-40F5-AD1D-AAC4BF8D2AB7}" name="Godz./Prac. Docel" dataDxfId="20"/>
    <tableColumn id="27" xr3:uid="{1C2B0DDE-7F12-4033-8CA1-D826063E0A33}" name="% E/LINIA Eff" dataDxfId="19"/>
    <tableColumn id="28" xr3:uid="{D362746F-20E8-4F8D-8A32-AA56BCD7315A}" name="% E/LINIA Obb" dataDxfId="18"/>
    <tableColumn id="29" xr3:uid="{EDCABBD3-235F-4A5C-B65E-2B8F532FA2C2}" name="% E/Prac. Eff" dataDxfId="17"/>
    <tableColumn id="30" xr3:uid="{4776C13F-9EEA-48B8-BC4F-04F5DEEC91F5}" name="% E/Prac. Obb" dataDxfId="16"/>
    <tableColumn id="31" xr3:uid="{4CE35778-2B54-4583-BEA9-7B99B95FA03A}" name="% Zysku Eff" dataDxfId="15"/>
    <tableColumn id="32" xr3:uid="{6F0521E3-EC94-4475-B53A-C1ADE9FA61C1}" name="% Zysku Obb" dataDxfId="14"/>
    <tableColumn id="33" xr3:uid="{680AB8A1-34F9-4EF0-A6C6-04513BE03151}" name="suma oszczęd" dataDxfId="13"/>
    <tableColumn id="34" xr3:uid="{C3D9179E-DB83-4A73-B8EA-ED78608C9959}" name="% Scrap Eff" dataDxfId="12"/>
    <tableColumn id="35" xr3:uid="{3616D3ED-86CD-43DD-AE44-B83A603D6F5D}" name="% Scrap Act" dataDxfId="11"/>
    <tableColumn id="36" xr3:uid="{B65FBC82-9EEF-4DB3-A7CB-ECDD995ABE71}" name="Oszczęd Godz./Prac." dataDxfId="1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335-912B-4B3B-B965-DB761773C8DB}">
  <sheetPr>
    <tabColor theme="9" tint="0.79998168889431442"/>
  </sheetPr>
  <dimension ref="A2:AM423"/>
  <sheetViews>
    <sheetView tabSelected="1" workbookViewId="0">
      <pane xSplit="3" ySplit="4" topLeftCell="D291" activePane="bottomRight" state="frozen"/>
      <selection pane="topRight" activeCell="D1" sqref="D1"/>
      <selection pane="bottomLeft" activeCell="A5" sqref="A5"/>
      <selection pane="bottomRight" activeCell="AF309" sqref="AF309"/>
    </sheetView>
  </sheetViews>
  <sheetFormatPr defaultRowHeight="15" outlineLevelRow="1"/>
  <cols>
    <col min="2" max="2" width="14.28515625" customWidth="1"/>
    <col min="3" max="3" width="7.5703125" bestFit="1" customWidth="1"/>
    <col min="4" max="4" width="9" bestFit="1" customWidth="1"/>
    <col min="5" max="5" width="8" bestFit="1" customWidth="1"/>
    <col min="6" max="6" width="12" bestFit="1" customWidth="1"/>
    <col min="7" max="7" width="11.42578125" bestFit="1" customWidth="1"/>
    <col min="8" max="8" width="11" customWidth="1"/>
    <col min="12" max="12" width="9.5703125" bestFit="1" customWidth="1"/>
    <col min="28" max="29" width="12.42578125" bestFit="1" customWidth="1"/>
    <col min="36" max="36" width="12" bestFit="1" customWidth="1"/>
    <col min="39" max="39" width="13.42578125" style="20" bestFit="1" customWidth="1"/>
  </cols>
  <sheetData>
    <row r="2" spans="2:39" ht="18.75">
      <c r="B2" s="226" t="s">
        <v>0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</row>
    <row r="3" spans="2:39">
      <c r="B3" s="10" t="s">
        <v>1</v>
      </c>
      <c r="C3" s="11" t="s">
        <v>2</v>
      </c>
      <c r="D3" s="12" t="s">
        <v>3</v>
      </c>
      <c r="E3" s="12" t="s">
        <v>4</v>
      </c>
      <c r="F3" s="14" t="s">
        <v>5</v>
      </c>
      <c r="G3" s="13" t="s">
        <v>5</v>
      </c>
      <c r="H3" s="13" t="s">
        <v>6</v>
      </c>
      <c r="I3" s="13" t="s">
        <v>7</v>
      </c>
      <c r="J3" s="13" t="s">
        <v>7</v>
      </c>
      <c r="K3" s="13" t="s">
        <v>8</v>
      </c>
      <c r="L3" s="14" t="s">
        <v>8</v>
      </c>
      <c r="M3" s="135" t="s">
        <v>8</v>
      </c>
      <c r="N3" s="13" t="s">
        <v>9</v>
      </c>
      <c r="O3" s="13" t="s">
        <v>9</v>
      </c>
      <c r="P3" s="14" t="s">
        <v>10</v>
      </c>
      <c r="Q3" s="135" t="s">
        <v>10</v>
      </c>
      <c r="R3" s="13" t="s">
        <v>11</v>
      </c>
      <c r="S3" s="13" t="s">
        <v>11</v>
      </c>
      <c r="T3" s="14" t="s">
        <v>12</v>
      </c>
      <c r="U3" s="135" t="s">
        <v>12</v>
      </c>
      <c r="V3" s="13" t="s">
        <v>13</v>
      </c>
      <c r="W3" s="13" t="s">
        <v>13</v>
      </c>
      <c r="X3" s="13" t="s">
        <v>14</v>
      </c>
      <c r="Y3" s="13" t="s">
        <v>14</v>
      </c>
      <c r="Z3" s="13" t="s">
        <v>15</v>
      </c>
      <c r="AA3" s="13" t="s">
        <v>15</v>
      </c>
      <c r="AB3" s="14" t="s">
        <v>16</v>
      </c>
      <c r="AC3" s="14" t="s">
        <v>16</v>
      </c>
      <c r="AD3" s="13" t="s">
        <v>17</v>
      </c>
      <c r="AE3" s="13" t="s">
        <v>17</v>
      </c>
      <c r="AF3" s="13" t="s">
        <v>18</v>
      </c>
      <c r="AG3" s="13" t="s">
        <v>18</v>
      </c>
      <c r="AH3" s="13" t="s">
        <v>19</v>
      </c>
      <c r="AI3" s="13" t="s">
        <v>19</v>
      </c>
      <c r="AJ3" s="14" t="s">
        <v>20</v>
      </c>
      <c r="AK3" s="15" t="s">
        <v>21</v>
      </c>
      <c r="AL3" s="16" t="s">
        <v>21</v>
      </c>
      <c r="AM3" s="14" t="s">
        <v>22</v>
      </c>
    </row>
    <row r="4" spans="2:39">
      <c r="C4" s="17"/>
      <c r="D4" s="18"/>
      <c r="E4" s="18"/>
      <c r="F4" s="14" t="s">
        <v>23</v>
      </c>
      <c r="G4" s="13" t="s">
        <v>24</v>
      </c>
      <c r="H4" s="13" t="s">
        <v>25</v>
      </c>
      <c r="I4" s="13" t="s">
        <v>26</v>
      </c>
      <c r="J4" s="13" t="s">
        <v>27</v>
      </c>
      <c r="K4" s="13" t="s">
        <v>28</v>
      </c>
      <c r="L4" s="14" t="s">
        <v>23</v>
      </c>
      <c r="M4" s="135" t="s">
        <v>29</v>
      </c>
      <c r="N4" s="13" t="s">
        <v>23</v>
      </c>
      <c r="O4" s="13" t="s">
        <v>29</v>
      </c>
      <c r="P4" s="14" t="s">
        <v>23</v>
      </c>
      <c r="Q4" s="135" t="s">
        <v>29</v>
      </c>
      <c r="R4" s="13" t="s">
        <v>23</v>
      </c>
      <c r="S4" s="13" t="s">
        <v>29</v>
      </c>
      <c r="T4" s="14" t="s">
        <v>23</v>
      </c>
      <c r="U4" s="135" t="s">
        <v>29</v>
      </c>
      <c r="V4" s="13" t="s">
        <v>30</v>
      </c>
      <c r="W4" s="13" t="s">
        <v>31</v>
      </c>
      <c r="X4" s="13" t="s">
        <v>30</v>
      </c>
      <c r="Y4" s="13" t="s">
        <v>31</v>
      </c>
      <c r="Z4" s="13" t="s">
        <v>30</v>
      </c>
      <c r="AA4" s="13" t="s">
        <v>31</v>
      </c>
      <c r="AB4" s="14" t="s">
        <v>23</v>
      </c>
      <c r="AC4" s="14" t="s">
        <v>29</v>
      </c>
      <c r="AD4" s="13" t="s">
        <v>30</v>
      </c>
      <c r="AE4" s="13" t="s">
        <v>32</v>
      </c>
      <c r="AF4" s="13" t="s">
        <v>30</v>
      </c>
      <c r="AG4" s="13" t="s">
        <v>32</v>
      </c>
      <c r="AH4" s="13" t="s">
        <v>30</v>
      </c>
      <c r="AI4" s="13" t="s">
        <v>32</v>
      </c>
      <c r="AJ4" s="14" t="s">
        <v>33</v>
      </c>
      <c r="AK4" s="15" t="s">
        <v>30</v>
      </c>
      <c r="AL4" s="16" t="s">
        <v>31</v>
      </c>
      <c r="AM4" s="14" t="s">
        <v>16</v>
      </c>
    </row>
    <row r="5" spans="2:39">
      <c r="B5" s="19" t="s">
        <v>34</v>
      </c>
      <c r="C5" s="20">
        <v>36</v>
      </c>
      <c r="D5" s="21">
        <v>10401</v>
      </c>
      <c r="E5" s="21" t="s">
        <v>35</v>
      </c>
      <c r="F5" s="23">
        <v>1398.7974400000001</v>
      </c>
      <c r="G5" s="22">
        <v>1397.894</v>
      </c>
      <c r="H5" s="22">
        <v>6.4629000000000006E-2</v>
      </c>
      <c r="I5" s="22">
        <v>9.9912500000000009</v>
      </c>
      <c r="J5" s="22">
        <v>9.9849530000000009</v>
      </c>
      <c r="K5" s="22">
        <v>158.97559200000001</v>
      </c>
      <c r="L5" s="23">
        <v>140.00224600000001</v>
      </c>
      <c r="M5" s="136">
        <v>139.99390600000001</v>
      </c>
      <c r="N5" s="22">
        <v>140.00224600000001</v>
      </c>
      <c r="O5" s="22">
        <v>140.00026500000001</v>
      </c>
      <c r="P5" s="23">
        <v>29.901164000000001</v>
      </c>
      <c r="Q5" s="136">
        <v>22.303217</v>
      </c>
      <c r="R5" s="22">
        <v>4.0410360000000001</v>
      </c>
      <c r="S5" s="22">
        <v>6.2606840000000004</v>
      </c>
      <c r="T5" s="23">
        <v>1.9395230000000001</v>
      </c>
      <c r="U5" s="136">
        <v>1.6322939999999999</v>
      </c>
      <c r="V5" s="22">
        <v>3.0819329999999998</v>
      </c>
      <c r="W5" s="22">
        <v>3.1023550000000002</v>
      </c>
      <c r="X5" s="22">
        <v>0</v>
      </c>
      <c r="Y5" s="22">
        <v>0</v>
      </c>
      <c r="Z5" s="22">
        <v>1.419076</v>
      </c>
      <c r="AA5" s="22">
        <v>1.43428</v>
      </c>
      <c r="AB5" s="23">
        <v>2713</v>
      </c>
      <c r="AC5" s="23">
        <v>2283.248576</v>
      </c>
      <c r="AD5" s="22">
        <v>88.065246000000002</v>
      </c>
      <c r="AE5" s="22">
        <v>88.06</v>
      </c>
      <c r="AF5" s="22">
        <v>74.110899000000003</v>
      </c>
      <c r="AG5" s="22">
        <v>88.06</v>
      </c>
      <c r="AH5" s="22">
        <v>88.065246000000002</v>
      </c>
      <c r="AI5" s="22">
        <v>88.063999999999993</v>
      </c>
      <c r="AJ5" s="23">
        <f>0-AM5</f>
        <v>-429.75142400000004</v>
      </c>
      <c r="AK5" s="24">
        <f>V5+X5</f>
        <v>3.0819329999999998</v>
      </c>
      <c r="AL5" s="25">
        <f>W5+Y5</f>
        <v>3.1023550000000002</v>
      </c>
      <c r="AM5" s="23">
        <f>AB5-AC5</f>
        <v>429.75142400000004</v>
      </c>
    </row>
    <row r="6" spans="2:39">
      <c r="B6" s="19"/>
      <c r="C6" s="20"/>
      <c r="D6" s="21">
        <v>10401</v>
      </c>
      <c r="E6" s="21" t="s">
        <v>36</v>
      </c>
      <c r="F6" s="23">
        <v>108.19199999999999</v>
      </c>
      <c r="G6" s="22">
        <v>108.11472000000001</v>
      </c>
      <c r="H6" s="22">
        <v>7.1480000000000002E-2</v>
      </c>
      <c r="I6" s="22">
        <v>0.77275000000000005</v>
      </c>
      <c r="J6" s="22">
        <v>0.77224800000000005</v>
      </c>
      <c r="K6" s="22">
        <v>158.97550100000001</v>
      </c>
      <c r="L6" s="23">
        <v>140.00905900000001</v>
      </c>
      <c r="M6" s="136">
        <v>139.99382600000001</v>
      </c>
      <c r="N6" s="22">
        <v>140.00905900000001</v>
      </c>
      <c r="O6" s="22">
        <v>140.00018499999999</v>
      </c>
      <c r="P6" s="23">
        <v>29.763829999999999</v>
      </c>
      <c r="Q6" s="136">
        <v>29.742795000000001</v>
      </c>
      <c r="R6" s="22">
        <v>3.073439</v>
      </c>
      <c r="S6" s="22">
        <v>6.2189439999999996</v>
      </c>
      <c r="T6" s="23">
        <v>1.8762939999999999</v>
      </c>
      <c r="U6" s="136">
        <v>2.0550470000000001</v>
      </c>
      <c r="V6" s="22">
        <v>2.8190620000000002</v>
      </c>
      <c r="W6" s="22">
        <v>2.8999760000000001</v>
      </c>
      <c r="X6" s="22">
        <v>0</v>
      </c>
      <c r="Y6" s="22">
        <v>0</v>
      </c>
      <c r="Z6" s="22">
        <v>6.6086220000000004</v>
      </c>
      <c r="AA6" s="22">
        <v>6.6299479999999997</v>
      </c>
      <c r="AB6" s="23">
        <v>203</v>
      </c>
      <c r="AC6" s="23">
        <v>222.33965900000001</v>
      </c>
      <c r="AD6" s="22">
        <v>88.069581999999997</v>
      </c>
      <c r="AE6" s="22">
        <v>88.06</v>
      </c>
      <c r="AF6" s="22">
        <v>96.449410999999998</v>
      </c>
      <c r="AG6" s="22">
        <v>88.06</v>
      </c>
      <c r="AH6" s="22">
        <v>88.069581999999997</v>
      </c>
      <c r="AI6" s="22">
        <v>88.063999999999993</v>
      </c>
      <c r="AJ6" s="23">
        <f t="shared" ref="AJ6:AJ69" si="0">AJ5-AM6</f>
        <v>-410.41176500000006</v>
      </c>
      <c r="AK6" s="24">
        <f t="shared" ref="AK6:AL69" si="1">V6+X6</f>
        <v>2.8190620000000002</v>
      </c>
      <c r="AL6" s="25">
        <f t="shared" si="1"/>
        <v>2.8999760000000001</v>
      </c>
      <c r="AM6" s="23">
        <f t="shared" ref="AM6:AM69" si="2">AB6-AC6</f>
        <v>-19.339659000000012</v>
      </c>
    </row>
    <row r="7" spans="2:39">
      <c r="B7" s="19"/>
      <c r="C7" s="20"/>
      <c r="D7" s="21">
        <v>10401</v>
      </c>
      <c r="E7" s="21" t="s">
        <v>37</v>
      </c>
      <c r="F7" s="23">
        <v>1079.1600000000001</v>
      </c>
      <c r="G7" s="22">
        <v>1078.57672</v>
      </c>
      <c r="H7" s="22">
        <v>5.4079000000000002E-2</v>
      </c>
      <c r="I7" s="22">
        <v>7.7071249999999996</v>
      </c>
      <c r="J7" s="22">
        <v>7.704116</v>
      </c>
      <c r="K7" s="22">
        <v>158.975629</v>
      </c>
      <c r="L7" s="23">
        <v>140.021084</v>
      </c>
      <c r="M7" s="136">
        <v>139.99393900000001</v>
      </c>
      <c r="N7" s="22">
        <v>140.021084</v>
      </c>
      <c r="O7" s="22">
        <v>140.00029799999999</v>
      </c>
      <c r="P7" s="23">
        <v>29.242422000000001</v>
      </c>
      <c r="Q7" s="136">
        <v>45.213937999999999</v>
      </c>
      <c r="R7" s="22">
        <v>4.5899089999999996</v>
      </c>
      <c r="S7" s="22">
        <v>6.3710100000000001</v>
      </c>
      <c r="T7" s="23">
        <v>1.932985</v>
      </c>
      <c r="U7" s="136">
        <v>2.9478390000000001</v>
      </c>
      <c r="V7" s="22">
        <v>2.6566960000000002</v>
      </c>
      <c r="W7" s="22">
        <v>3.2024490000000001</v>
      </c>
      <c r="X7" s="22">
        <v>0</v>
      </c>
      <c r="Y7" s="22">
        <v>0</v>
      </c>
      <c r="Z7" s="22">
        <v>2.0970010000000001</v>
      </c>
      <c r="AA7" s="22">
        <v>4.0139379999999996</v>
      </c>
      <c r="AB7" s="23">
        <v>2086</v>
      </c>
      <c r="AC7" s="23">
        <v>3181.1898369999999</v>
      </c>
      <c r="AD7" s="22">
        <v>88.077074999999994</v>
      </c>
      <c r="AE7" s="22">
        <v>88.06</v>
      </c>
      <c r="AF7" s="22">
        <v>134.293182</v>
      </c>
      <c r="AG7" s="22">
        <v>88.06</v>
      </c>
      <c r="AH7" s="22">
        <v>88.077074999999994</v>
      </c>
      <c r="AI7" s="22">
        <v>88.063999999999993</v>
      </c>
      <c r="AJ7" s="23">
        <f t="shared" si="0"/>
        <v>684.77807199999984</v>
      </c>
      <c r="AK7" s="24">
        <f t="shared" si="1"/>
        <v>2.6566960000000002</v>
      </c>
      <c r="AL7" s="25">
        <f t="shared" si="1"/>
        <v>3.2024490000000001</v>
      </c>
      <c r="AM7" s="23">
        <f t="shared" si="2"/>
        <v>-1095.1898369999999</v>
      </c>
    </row>
    <row r="8" spans="2:39">
      <c r="B8" s="19" t="s">
        <v>38</v>
      </c>
      <c r="C8" s="20">
        <v>37</v>
      </c>
      <c r="D8" s="21">
        <v>10401</v>
      </c>
      <c r="E8" s="21" t="s">
        <v>36</v>
      </c>
      <c r="F8" s="23">
        <v>477.14695999999998</v>
      </c>
      <c r="G8" s="22">
        <v>476.20119999999997</v>
      </c>
      <c r="H8" s="22">
        <v>0.198605</v>
      </c>
      <c r="I8" s="22">
        <v>3.4081250000000001</v>
      </c>
      <c r="J8" s="22">
        <v>3.4014359999999999</v>
      </c>
      <c r="K8" s="22">
        <v>158.97586799999999</v>
      </c>
      <c r="L8" s="23">
        <v>140.00277600000001</v>
      </c>
      <c r="M8" s="136">
        <v>139.99414899999999</v>
      </c>
      <c r="N8" s="22">
        <v>140.00277600000001</v>
      </c>
      <c r="O8" s="22">
        <v>140.000508</v>
      </c>
      <c r="P8" s="23">
        <v>30.992114000000001</v>
      </c>
      <c r="Q8" s="136">
        <v>30.897359000000002</v>
      </c>
      <c r="R8" s="22">
        <v>10.306253</v>
      </c>
      <c r="S8" s="22">
        <v>6.2189579999999998</v>
      </c>
      <c r="T8" s="23">
        <v>2.3598599999999998</v>
      </c>
      <c r="U8" s="136">
        <v>2.1210209999999998</v>
      </c>
      <c r="V8" s="22">
        <v>2.8984779999999999</v>
      </c>
      <c r="W8" s="22">
        <v>2.8999609999999998</v>
      </c>
      <c r="X8" s="22">
        <v>0</v>
      </c>
      <c r="Y8" s="22">
        <v>0</v>
      </c>
      <c r="Z8" s="22">
        <v>2.6826120000000002</v>
      </c>
      <c r="AA8" s="22">
        <v>6.6299260000000002</v>
      </c>
      <c r="AB8" s="23">
        <v>1126</v>
      </c>
      <c r="AC8" s="23">
        <v>1012.038752</v>
      </c>
      <c r="AD8" s="22">
        <v>88.065426000000002</v>
      </c>
      <c r="AE8" s="22">
        <v>88.06</v>
      </c>
      <c r="AF8" s="22">
        <v>79.147542000000001</v>
      </c>
      <c r="AG8" s="22">
        <v>88.06</v>
      </c>
      <c r="AH8" s="22">
        <v>88.065426000000002</v>
      </c>
      <c r="AI8" s="22">
        <v>88.063999999999993</v>
      </c>
      <c r="AJ8" s="23">
        <f t="shared" si="0"/>
        <v>570.81682399999988</v>
      </c>
      <c r="AK8" s="24">
        <f t="shared" si="1"/>
        <v>2.8984779999999999</v>
      </c>
      <c r="AL8" s="25">
        <f t="shared" si="1"/>
        <v>2.8999609999999998</v>
      </c>
      <c r="AM8" s="23">
        <f t="shared" si="2"/>
        <v>113.96124799999996</v>
      </c>
    </row>
    <row r="9" spans="2:39">
      <c r="B9" s="19"/>
      <c r="C9" s="20"/>
      <c r="D9" s="21">
        <v>10401</v>
      </c>
      <c r="E9" s="21" t="s">
        <v>39</v>
      </c>
      <c r="F9" s="23">
        <v>1049.7439199999999</v>
      </c>
      <c r="G9" s="22">
        <v>1048.30504</v>
      </c>
      <c r="H9" s="22">
        <v>0.13725799999999999</v>
      </c>
      <c r="I9" s="22">
        <v>7.4978749999999996</v>
      </c>
      <c r="J9" s="22">
        <v>7.4878900000000002</v>
      </c>
      <c r="K9" s="22">
        <v>158.97551200000001</v>
      </c>
      <c r="L9" s="23">
        <v>140.00552400000001</v>
      </c>
      <c r="M9" s="136">
        <v>139.99383599999999</v>
      </c>
      <c r="N9" s="22">
        <v>140.00552400000001</v>
      </c>
      <c r="O9" s="22">
        <v>140.00019499999999</v>
      </c>
      <c r="P9" s="23">
        <v>30.9421</v>
      </c>
      <c r="Q9" s="136">
        <v>29.967013999999999</v>
      </c>
      <c r="R9" s="22">
        <v>8.4357229999999994</v>
      </c>
      <c r="S9" s="22">
        <v>6.2189459999999999</v>
      </c>
      <c r="T9" s="23">
        <v>2.250073</v>
      </c>
      <c r="U9" s="136">
        <v>2.06786</v>
      </c>
      <c r="V9" s="22">
        <v>3.0064479999999998</v>
      </c>
      <c r="W9" s="22">
        <v>3.0999690000000002</v>
      </c>
      <c r="X9" s="22">
        <v>0</v>
      </c>
      <c r="Y9" s="22">
        <v>0</v>
      </c>
      <c r="Z9" s="22">
        <v>1.226013</v>
      </c>
      <c r="AA9" s="22">
        <v>2.1699419999999998</v>
      </c>
      <c r="AB9" s="23">
        <v>2362</v>
      </c>
      <c r="AC9" s="23">
        <v>2170.7236750000002</v>
      </c>
      <c r="AD9" s="22">
        <v>88.067352</v>
      </c>
      <c r="AE9" s="22">
        <v>88.06</v>
      </c>
      <c r="AF9" s="22">
        <v>80.928843000000001</v>
      </c>
      <c r="AG9" s="22">
        <v>88.06</v>
      </c>
      <c r="AH9" s="22">
        <v>88.067352</v>
      </c>
      <c r="AI9" s="22">
        <v>88.063999999999993</v>
      </c>
      <c r="AJ9" s="23">
        <f t="shared" si="0"/>
        <v>379.54049900000007</v>
      </c>
      <c r="AK9" s="24">
        <f t="shared" si="1"/>
        <v>3.0064479999999998</v>
      </c>
      <c r="AL9" s="25">
        <f t="shared" si="1"/>
        <v>3.0999690000000002</v>
      </c>
      <c r="AM9" s="23">
        <f t="shared" si="2"/>
        <v>191.27632499999982</v>
      </c>
    </row>
    <row r="10" spans="2:39">
      <c r="B10" s="26" t="s">
        <v>40</v>
      </c>
      <c r="C10" s="20">
        <v>38</v>
      </c>
      <c r="D10" s="9">
        <v>10401</v>
      </c>
      <c r="E10" s="9" t="s">
        <v>35</v>
      </c>
      <c r="F10" s="28">
        <v>490.94144</v>
      </c>
      <c r="G10" s="27">
        <v>490.26983999999999</v>
      </c>
      <c r="H10" s="27">
        <v>0.136986</v>
      </c>
      <c r="I10" s="27">
        <v>3.5063749999999998</v>
      </c>
      <c r="J10" s="27">
        <v>3.5019260000000001</v>
      </c>
      <c r="K10" s="27">
        <v>158.975843</v>
      </c>
      <c r="L10" s="28">
        <v>140.013957</v>
      </c>
      <c r="M10" s="137">
        <v>139.99412699999999</v>
      </c>
      <c r="N10" s="27">
        <v>140.013957</v>
      </c>
      <c r="O10" s="27">
        <v>140.000486</v>
      </c>
      <c r="P10" s="28">
        <v>30.016755</v>
      </c>
      <c r="Q10" s="137">
        <v>31.703330999999999</v>
      </c>
      <c r="R10" s="27">
        <v>7.8785069999999999</v>
      </c>
      <c r="S10" s="27">
        <v>6.2189579999999998</v>
      </c>
      <c r="T10" s="28">
        <v>2.1652279999999999</v>
      </c>
      <c r="U10" s="137">
        <v>2.1670790000000002</v>
      </c>
      <c r="V10" s="27">
        <v>3.0675759999999999</v>
      </c>
      <c r="W10" s="27">
        <v>3.0999439999999998</v>
      </c>
      <c r="X10" s="27">
        <v>0</v>
      </c>
      <c r="Y10" s="27">
        <v>0</v>
      </c>
      <c r="Z10" s="27">
        <v>1.364725</v>
      </c>
      <c r="AA10" s="27">
        <v>1.4328419999999999</v>
      </c>
      <c r="AB10" s="28">
        <v>1063</v>
      </c>
      <c r="AC10" s="28">
        <v>1063.9087830000001</v>
      </c>
      <c r="AD10" s="27">
        <v>88.072474</v>
      </c>
      <c r="AE10" s="27">
        <v>88.06</v>
      </c>
      <c r="AF10" s="27">
        <v>88.135283999999999</v>
      </c>
      <c r="AG10" s="27">
        <v>88.06</v>
      </c>
      <c r="AH10" s="27">
        <v>88.072474</v>
      </c>
      <c r="AI10" s="27">
        <v>88.063999999999993</v>
      </c>
      <c r="AJ10" s="28">
        <f t="shared" si="0"/>
        <v>380.44928200000015</v>
      </c>
      <c r="AK10" s="24">
        <f t="shared" si="1"/>
        <v>3.0675759999999999</v>
      </c>
      <c r="AL10" s="25">
        <f t="shared" si="1"/>
        <v>3.0999439999999998</v>
      </c>
      <c r="AM10" s="28">
        <f t="shared" si="2"/>
        <v>-0.90878300000008494</v>
      </c>
    </row>
    <row r="11" spans="2:39">
      <c r="B11" s="26"/>
      <c r="C11" s="20"/>
      <c r="D11" s="9">
        <v>10401</v>
      </c>
      <c r="E11" s="9" t="s">
        <v>37</v>
      </c>
      <c r="F11" s="28">
        <v>547.18655999999999</v>
      </c>
      <c r="G11" s="27">
        <v>545.30975999999998</v>
      </c>
      <c r="H11" s="27">
        <v>0.344171</v>
      </c>
      <c r="I11" s="27">
        <v>3.9005000000000001</v>
      </c>
      <c r="J11" s="27">
        <v>3.8950680000000002</v>
      </c>
      <c r="K11" s="27">
        <v>158.97561300000001</v>
      </c>
      <c r="L11" s="28">
        <v>140.286261</v>
      </c>
      <c r="M11" s="137">
        <v>139.99392499999999</v>
      </c>
      <c r="N11" s="27">
        <v>140.286261</v>
      </c>
      <c r="O11" s="27">
        <v>140.00028399999999</v>
      </c>
      <c r="P11" s="28">
        <v>30.188437</v>
      </c>
      <c r="Q11" s="137">
        <v>29.902353999999999</v>
      </c>
      <c r="R11" s="27">
        <v>3.9738500000000001</v>
      </c>
      <c r="S11" s="27">
        <v>6.2189480000000001</v>
      </c>
      <c r="T11" s="28">
        <v>1.9481470000000001</v>
      </c>
      <c r="U11" s="137">
        <v>2.0641639999999999</v>
      </c>
      <c r="V11" s="27">
        <v>3.1616270000000002</v>
      </c>
      <c r="W11" s="27">
        <v>3.1999460000000002</v>
      </c>
      <c r="X11" s="27">
        <v>0</v>
      </c>
      <c r="Y11" s="27">
        <v>0</v>
      </c>
      <c r="Z11" s="27">
        <v>3.3626559999999999</v>
      </c>
      <c r="AA11" s="27">
        <v>4.0099210000000003</v>
      </c>
      <c r="AB11" s="28">
        <v>1066</v>
      </c>
      <c r="AC11" s="28">
        <v>1129.4828</v>
      </c>
      <c r="AD11" s="27">
        <v>88.243887000000001</v>
      </c>
      <c r="AE11" s="27">
        <v>88.06</v>
      </c>
      <c r="AF11" s="27">
        <v>93.304180000000002</v>
      </c>
      <c r="AG11" s="27">
        <v>88.06</v>
      </c>
      <c r="AH11" s="27">
        <v>88.243887000000001</v>
      </c>
      <c r="AI11" s="27">
        <v>88.063999999999993</v>
      </c>
      <c r="AJ11" s="28">
        <f t="shared" si="0"/>
        <v>443.93208200000015</v>
      </c>
      <c r="AK11" s="24">
        <f t="shared" si="1"/>
        <v>3.1616270000000002</v>
      </c>
      <c r="AL11" s="25">
        <f t="shared" si="1"/>
        <v>3.1999460000000002</v>
      </c>
      <c r="AM11" s="28">
        <f t="shared" si="2"/>
        <v>-63.482799999999997</v>
      </c>
    </row>
    <row r="12" spans="2:39">
      <c r="B12" s="26"/>
      <c r="C12" s="20"/>
      <c r="D12" s="9">
        <v>10401</v>
      </c>
      <c r="E12" s="9" t="s">
        <v>41</v>
      </c>
      <c r="F12" s="28">
        <v>231.57504</v>
      </c>
      <c r="G12" s="27">
        <v>231.51616000000001</v>
      </c>
      <c r="H12" s="27">
        <v>2.5432E-2</v>
      </c>
      <c r="I12" s="27">
        <v>2.105</v>
      </c>
      <c r="J12" s="27">
        <v>1.7149369999999999</v>
      </c>
      <c r="K12" s="27">
        <v>158.97619299999999</v>
      </c>
      <c r="L12" s="28">
        <v>110.011895</v>
      </c>
      <c r="M12" s="137">
        <v>135.81865099999999</v>
      </c>
      <c r="N12" s="27">
        <v>110.011895</v>
      </c>
      <c r="O12" s="27">
        <v>134.999404</v>
      </c>
      <c r="P12" s="28">
        <v>31.294536999999998</v>
      </c>
      <c r="Q12" s="137">
        <v>32.180509999999998</v>
      </c>
      <c r="R12" s="27">
        <v>16.567696000000002</v>
      </c>
      <c r="S12" s="27">
        <v>6.2503580000000003</v>
      </c>
      <c r="T12" s="28">
        <v>3.4805130000000002</v>
      </c>
      <c r="U12" s="137">
        <v>2.2636579999999999</v>
      </c>
      <c r="V12" s="27">
        <v>6.935117</v>
      </c>
      <c r="W12" s="27">
        <v>5.6952389999999999</v>
      </c>
      <c r="X12" s="27">
        <v>0</v>
      </c>
      <c r="Y12" s="27">
        <v>0</v>
      </c>
      <c r="Z12" s="27">
        <v>2.0511710000000001</v>
      </c>
      <c r="AA12" s="27">
        <v>3.8461500000000002</v>
      </c>
      <c r="AB12" s="28">
        <v>806</v>
      </c>
      <c r="AC12" s="28">
        <v>524.20663300000001</v>
      </c>
      <c r="AD12" s="27">
        <v>69.200232999999997</v>
      </c>
      <c r="AE12" s="27">
        <v>85.433327000000006</v>
      </c>
      <c r="AF12" s="27">
        <v>55.230307000000003</v>
      </c>
      <c r="AG12" s="27">
        <v>84.92</v>
      </c>
      <c r="AH12" s="27">
        <v>69.200232999999997</v>
      </c>
      <c r="AI12" s="27">
        <v>84.918000000000006</v>
      </c>
      <c r="AJ12" s="28">
        <f t="shared" si="0"/>
        <v>162.13871500000016</v>
      </c>
      <c r="AK12" s="24">
        <f t="shared" si="1"/>
        <v>6.935117</v>
      </c>
      <c r="AL12" s="25">
        <f t="shared" si="1"/>
        <v>5.6952389999999999</v>
      </c>
      <c r="AM12" s="28">
        <f t="shared" si="2"/>
        <v>281.79336699999999</v>
      </c>
    </row>
    <row r="13" spans="2:39">
      <c r="B13" s="26"/>
      <c r="C13" s="20"/>
      <c r="D13" s="9">
        <v>10401</v>
      </c>
      <c r="E13" s="9" t="s">
        <v>42</v>
      </c>
      <c r="F13" s="28">
        <v>386.55455999999998</v>
      </c>
      <c r="G13" s="27">
        <v>386.40010000000001</v>
      </c>
      <c r="H13" s="27">
        <v>3.9974000000000003E-2</v>
      </c>
      <c r="I13" s="27">
        <v>2.7592500000000002</v>
      </c>
      <c r="J13" s="27">
        <v>2.76</v>
      </c>
      <c r="K13" s="27">
        <v>158.975639</v>
      </c>
      <c r="L13" s="28">
        <v>140.09406899999999</v>
      </c>
      <c r="M13" s="137">
        <v>139.99394799999999</v>
      </c>
      <c r="N13" s="27">
        <v>140.09406899999999</v>
      </c>
      <c r="O13" s="27">
        <v>140.00030699999999</v>
      </c>
      <c r="P13" s="28">
        <v>30.035336000000001</v>
      </c>
      <c r="Q13" s="137">
        <v>30.331851</v>
      </c>
      <c r="R13" s="27">
        <v>11.234937</v>
      </c>
      <c r="S13" s="27">
        <v>6.2189509999999997</v>
      </c>
      <c r="T13" s="28">
        <v>2.3567179999999999</v>
      </c>
      <c r="U13" s="137">
        <v>2.088708</v>
      </c>
      <c r="V13" s="27">
        <v>3.096587</v>
      </c>
      <c r="W13" s="27">
        <v>3.0999270000000001</v>
      </c>
      <c r="X13" s="27">
        <v>0</v>
      </c>
      <c r="Y13" s="27">
        <v>0</v>
      </c>
      <c r="Z13" s="27">
        <v>1.8134570000000001</v>
      </c>
      <c r="AA13" s="27">
        <v>1.929902</v>
      </c>
      <c r="AB13" s="28">
        <v>911</v>
      </c>
      <c r="AC13" s="28">
        <v>807.39943300000004</v>
      </c>
      <c r="AD13" s="27">
        <v>88.122979000000001</v>
      </c>
      <c r="AE13" s="27">
        <v>88.06</v>
      </c>
      <c r="AF13" s="27">
        <v>78.045658000000003</v>
      </c>
      <c r="AG13" s="27">
        <v>88.06</v>
      </c>
      <c r="AH13" s="27">
        <v>88.122979000000001</v>
      </c>
      <c r="AI13" s="27">
        <v>88.063999999999993</v>
      </c>
      <c r="AJ13" s="28">
        <f t="shared" si="0"/>
        <v>58.538148000000206</v>
      </c>
      <c r="AK13" s="24">
        <f t="shared" si="1"/>
        <v>3.096587</v>
      </c>
      <c r="AL13" s="25">
        <f t="shared" si="1"/>
        <v>3.0999270000000001</v>
      </c>
      <c r="AM13" s="28">
        <f t="shared" si="2"/>
        <v>103.60056699999996</v>
      </c>
    </row>
    <row r="14" spans="2:39">
      <c r="B14" s="26" t="s">
        <v>43</v>
      </c>
      <c r="C14" s="20">
        <v>39</v>
      </c>
      <c r="D14" s="9">
        <v>10401</v>
      </c>
      <c r="E14" s="9" t="s">
        <v>35</v>
      </c>
      <c r="F14" s="28">
        <v>626.42064000000005</v>
      </c>
      <c r="G14" s="27">
        <v>623.27791999999999</v>
      </c>
      <c r="H14" s="27">
        <v>0.50422500000000003</v>
      </c>
      <c r="I14" s="27">
        <v>4.4625000000000004</v>
      </c>
      <c r="J14" s="27">
        <v>4.4519830000000002</v>
      </c>
      <c r="K14" s="27">
        <v>158.97546199999999</v>
      </c>
      <c r="L14" s="28">
        <v>140.37437299999999</v>
      </c>
      <c r="M14" s="137">
        <v>139.99379200000001</v>
      </c>
      <c r="N14" s="27">
        <v>140.37437299999999</v>
      </c>
      <c r="O14" s="27">
        <v>140.00015099999999</v>
      </c>
      <c r="P14" s="28">
        <v>29.411764999999999</v>
      </c>
      <c r="Q14" s="137">
        <v>29.431781000000001</v>
      </c>
      <c r="R14" s="27">
        <v>6.3305319999999998</v>
      </c>
      <c r="S14" s="27">
        <v>6.2189430000000003</v>
      </c>
      <c r="T14" s="28">
        <v>2.0369700000000002</v>
      </c>
      <c r="U14" s="137">
        <v>2.0372750000000002</v>
      </c>
      <c r="V14" s="27">
        <v>3.098557</v>
      </c>
      <c r="W14" s="27">
        <v>3.0999509999999999</v>
      </c>
      <c r="X14" s="27">
        <v>0</v>
      </c>
      <c r="Y14" s="27">
        <v>0</v>
      </c>
      <c r="Z14" s="27">
        <v>1.471854</v>
      </c>
      <c r="AA14" s="27">
        <v>1.432839</v>
      </c>
      <c r="AB14" s="28">
        <v>1276</v>
      </c>
      <c r="AC14" s="28">
        <v>1276.1908169999999</v>
      </c>
      <c r="AD14" s="27">
        <v>88.299396000000002</v>
      </c>
      <c r="AE14" s="27">
        <v>88.06</v>
      </c>
      <c r="AF14" s="27">
        <v>88.073168999999993</v>
      </c>
      <c r="AG14" s="27">
        <v>88.06</v>
      </c>
      <c r="AH14" s="27">
        <v>88.299396000000002</v>
      </c>
      <c r="AI14" s="27">
        <v>88.063999999999993</v>
      </c>
      <c r="AJ14" s="28">
        <f t="shared" si="0"/>
        <v>58.72896500000013</v>
      </c>
      <c r="AK14" s="24">
        <f t="shared" si="1"/>
        <v>3.098557</v>
      </c>
      <c r="AL14" s="25">
        <f t="shared" si="1"/>
        <v>3.0999509999999999</v>
      </c>
      <c r="AM14" s="28">
        <f t="shared" si="2"/>
        <v>-0.19081699999992452</v>
      </c>
    </row>
    <row r="15" spans="2:39">
      <c r="B15" s="26"/>
      <c r="C15" s="20"/>
      <c r="D15" s="9">
        <v>10401</v>
      </c>
      <c r="E15" s="9" t="s">
        <v>42</v>
      </c>
      <c r="F15" s="28">
        <v>580.15751999999998</v>
      </c>
      <c r="G15" s="27">
        <v>579.27431999999999</v>
      </c>
      <c r="H15" s="27">
        <v>0.15246699999999999</v>
      </c>
      <c r="I15" s="27">
        <v>4.1141249999999996</v>
      </c>
      <c r="J15" s="27">
        <v>4.1376720000000002</v>
      </c>
      <c r="K15" s="27">
        <v>158.97570899999999</v>
      </c>
      <c r="L15" s="28">
        <v>141.01601700000001</v>
      </c>
      <c r="M15" s="137">
        <v>139.99400900000001</v>
      </c>
      <c r="N15" s="27">
        <v>141.01601700000001</v>
      </c>
      <c r="O15" s="27">
        <v>140.00036800000001</v>
      </c>
      <c r="P15" s="28">
        <v>29.152614</v>
      </c>
      <c r="Q15" s="137">
        <v>30.226358999999999</v>
      </c>
      <c r="R15" s="27">
        <v>7.5350169999999999</v>
      </c>
      <c r="S15" s="27">
        <v>6.2189540000000001</v>
      </c>
      <c r="T15" s="28">
        <v>2.081331</v>
      </c>
      <c r="U15" s="137">
        <v>2.082678</v>
      </c>
      <c r="V15" s="27">
        <v>2.4958740000000001</v>
      </c>
      <c r="W15" s="27">
        <v>3.099942</v>
      </c>
      <c r="X15" s="27">
        <v>0</v>
      </c>
      <c r="Y15" s="27">
        <v>0</v>
      </c>
      <c r="Z15" s="27">
        <v>1.9253389999999999</v>
      </c>
      <c r="AA15" s="27">
        <v>1.9299280000000001</v>
      </c>
      <c r="AB15" s="28">
        <v>1207.5</v>
      </c>
      <c r="AC15" s="28">
        <v>1208.281555</v>
      </c>
      <c r="AD15" s="27">
        <v>88.702870000000004</v>
      </c>
      <c r="AE15" s="27">
        <v>88.06</v>
      </c>
      <c r="AF15" s="27">
        <v>88.116996999999998</v>
      </c>
      <c r="AG15" s="27">
        <v>88.06</v>
      </c>
      <c r="AH15" s="27">
        <v>88.702870000000004</v>
      </c>
      <c r="AI15" s="27">
        <v>88.063999999999993</v>
      </c>
      <c r="AJ15" s="28">
        <f t="shared" si="0"/>
        <v>59.510520000000156</v>
      </c>
      <c r="AK15" s="24">
        <f t="shared" si="1"/>
        <v>2.4958740000000001</v>
      </c>
      <c r="AL15" s="25">
        <f t="shared" si="1"/>
        <v>3.099942</v>
      </c>
      <c r="AM15" s="28">
        <f t="shared" si="2"/>
        <v>-0.78155500000002576</v>
      </c>
    </row>
    <row r="16" spans="2:39">
      <c r="B16" s="26"/>
      <c r="C16" s="20"/>
      <c r="D16" s="9">
        <v>10401</v>
      </c>
      <c r="E16" s="9" t="s">
        <v>39</v>
      </c>
      <c r="F16" s="28">
        <v>823.72752000000003</v>
      </c>
      <c r="G16" s="27">
        <v>823.57295999999997</v>
      </c>
      <c r="H16" s="27">
        <v>1.8766999999999999E-2</v>
      </c>
      <c r="I16" s="27">
        <v>6.123875</v>
      </c>
      <c r="J16" s="27">
        <v>5.8826619999999998</v>
      </c>
      <c r="K16" s="27">
        <v>158.97558000000001</v>
      </c>
      <c r="L16" s="28">
        <v>134.51083199999999</v>
      </c>
      <c r="M16" s="137">
        <v>139.99389600000001</v>
      </c>
      <c r="N16" s="27">
        <v>134.51083199999999</v>
      </c>
      <c r="O16" s="27">
        <v>140.00025500000001</v>
      </c>
      <c r="P16" s="28">
        <v>28.964504000000002</v>
      </c>
      <c r="Q16" s="137">
        <v>30.436912</v>
      </c>
      <c r="R16" s="27">
        <v>6.3072809999999997</v>
      </c>
      <c r="S16" s="27">
        <v>6.2189490000000003</v>
      </c>
      <c r="T16" s="28">
        <v>2.0977809999999999</v>
      </c>
      <c r="U16" s="137">
        <v>2.0947119999999999</v>
      </c>
      <c r="V16" s="27">
        <v>2.7958270000000001</v>
      </c>
      <c r="W16" s="27">
        <v>3.0999669999999999</v>
      </c>
      <c r="X16" s="27">
        <v>0</v>
      </c>
      <c r="Y16" s="27">
        <v>0</v>
      </c>
      <c r="Z16" s="27">
        <v>2.1208469999999999</v>
      </c>
      <c r="AA16" s="27">
        <v>2.1699489999999999</v>
      </c>
      <c r="AB16" s="28">
        <v>1728</v>
      </c>
      <c r="AC16" s="28">
        <v>1725.47191</v>
      </c>
      <c r="AD16" s="27">
        <v>84.611001999999999</v>
      </c>
      <c r="AE16" s="27">
        <v>88.06</v>
      </c>
      <c r="AF16" s="27">
        <v>87.931167000000002</v>
      </c>
      <c r="AG16" s="27">
        <v>88.06</v>
      </c>
      <c r="AH16" s="27">
        <v>84.611001999999999</v>
      </c>
      <c r="AI16" s="27">
        <v>88.063999999999993</v>
      </c>
      <c r="AJ16" s="28">
        <f t="shared" si="0"/>
        <v>56.982430000000136</v>
      </c>
      <c r="AK16" s="24">
        <f t="shared" si="1"/>
        <v>2.7958270000000001</v>
      </c>
      <c r="AL16" s="25">
        <f t="shared" si="1"/>
        <v>3.0999669999999999</v>
      </c>
      <c r="AM16" s="28">
        <f t="shared" si="2"/>
        <v>2.5280900000000202</v>
      </c>
    </row>
    <row r="17" spans="2:39">
      <c r="B17" s="29" t="s">
        <v>44</v>
      </c>
      <c r="C17" s="20">
        <v>40</v>
      </c>
      <c r="D17" s="9">
        <v>10401</v>
      </c>
      <c r="E17" s="9" t="s">
        <v>35</v>
      </c>
      <c r="F17" s="28">
        <v>870.70087999999998</v>
      </c>
      <c r="G17" s="27">
        <v>869.33202000000006</v>
      </c>
      <c r="H17" s="27">
        <v>0.15746099999999999</v>
      </c>
      <c r="I17" s="27">
        <v>6.2074999999999996</v>
      </c>
      <c r="J17" s="27">
        <v>6.2095120000000001</v>
      </c>
      <c r="K17" s="27">
        <v>158.97564700000001</v>
      </c>
      <c r="L17" s="28">
        <v>140.26594900000001</v>
      </c>
      <c r="M17" s="137">
        <v>139.993955</v>
      </c>
      <c r="N17" s="27">
        <v>140.26594900000001</v>
      </c>
      <c r="O17" s="27">
        <v>140.000314</v>
      </c>
      <c r="P17" s="28">
        <v>29.701972999999999</v>
      </c>
      <c r="Q17" s="137">
        <v>29.965724000000002</v>
      </c>
      <c r="R17" s="27">
        <v>5.6987519999999998</v>
      </c>
      <c r="S17" s="27">
        <v>6.2189500000000004</v>
      </c>
      <c r="T17" s="28">
        <v>2.0190630000000001</v>
      </c>
      <c r="U17" s="137">
        <v>2.0677850000000002</v>
      </c>
      <c r="V17" s="27">
        <v>2.5760860000000001</v>
      </c>
      <c r="W17" s="27">
        <v>3.0999479999999999</v>
      </c>
      <c r="X17" s="27">
        <v>0</v>
      </c>
      <c r="Y17" s="27">
        <v>0</v>
      </c>
      <c r="Z17" s="27">
        <v>1.0991150000000001</v>
      </c>
      <c r="AA17" s="27">
        <v>1.432836</v>
      </c>
      <c r="AB17" s="28">
        <v>1758</v>
      </c>
      <c r="AC17" s="28">
        <v>1800.4221540000001</v>
      </c>
      <c r="AD17" s="27">
        <v>88.231092000000004</v>
      </c>
      <c r="AE17" s="27">
        <v>88.06</v>
      </c>
      <c r="AF17" s="27">
        <v>90.184968999999995</v>
      </c>
      <c r="AG17" s="27">
        <v>88.06</v>
      </c>
      <c r="AH17" s="27">
        <v>88.231092000000004</v>
      </c>
      <c r="AI17" s="27">
        <v>88.063999999999993</v>
      </c>
      <c r="AJ17" s="28">
        <f t="shared" si="0"/>
        <v>99.404584000000227</v>
      </c>
      <c r="AK17" s="24">
        <f t="shared" si="1"/>
        <v>2.5760860000000001</v>
      </c>
      <c r="AL17" s="25">
        <f t="shared" si="1"/>
        <v>3.0999479999999999</v>
      </c>
      <c r="AM17" s="28">
        <f t="shared" si="2"/>
        <v>-42.422154000000091</v>
      </c>
    </row>
    <row r="18" spans="2:39">
      <c r="B18" s="29"/>
      <c r="C18" s="20"/>
      <c r="D18" s="9">
        <v>10401</v>
      </c>
      <c r="E18" s="9" t="s">
        <v>36</v>
      </c>
      <c r="F18" s="28">
        <v>401.60392000000002</v>
      </c>
      <c r="G18" s="27">
        <v>400.84584000000001</v>
      </c>
      <c r="H18" s="27">
        <v>0.18912000000000001</v>
      </c>
      <c r="I18" s="27">
        <v>2.8685</v>
      </c>
      <c r="J18" s="27">
        <v>2.8631829999999998</v>
      </c>
      <c r="K18" s="27">
        <v>158.97594799999999</v>
      </c>
      <c r="L18" s="28">
        <v>140.004853</v>
      </c>
      <c r="M18" s="137">
        <v>139.99422000000001</v>
      </c>
      <c r="N18" s="27">
        <v>140.004853</v>
      </c>
      <c r="O18" s="27">
        <v>140.00057899999999</v>
      </c>
      <c r="P18" s="28">
        <v>31.026668999999998</v>
      </c>
      <c r="Q18" s="137">
        <v>31.080317000000001</v>
      </c>
      <c r="R18" s="27">
        <v>8.1052820000000008</v>
      </c>
      <c r="S18" s="27">
        <v>6.2189620000000003</v>
      </c>
      <c r="T18" s="28">
        <v>2.2360340000000001</v>
      </c>
      <c r="U18" s="137">
        <v>2.131475</v>
      </c>
      <c r="V18" s="27">
        <v>2.7664070000000001</v>
      </c>
      <c r="W18" s="27">
        <v>2.8999579999999998</v>
      </c>
      <c r="X18" s="27">
        <v>0</v>
      </c>
      <c r="Y18" s="27">
        <v>0</v>
      </c>
      <c r="Z18" s="27">
        <v>4.2255560000000001</v>
      </c>
      <c r="AA18" s="27">
        <v>6.6299260000000002</v>
      </c>
      <c r="AB18" s="28">
        <v>898</v>
      </c>
      <c r="AC18" s="28">
        <v>856.00884699999995</v>
      </c>
      <c r="AD18" s="27">
        <v>88.066687999999999</v>
      </c>
      <c r="AE18" s="27">
        <v>88.06</v>
      </c>
      <c r="AF18" s="27">
        <v>83.942248000000006</v>
      </c>
      <c r="AG18" s="27">
        <v>88.06</v>
      </c>
      <c r="AH18" s="27">
        <v>88.066687999999999</v>
      </c>
      <c r="AI18" s="27">
        <v>88.063999999999993</v>
      </c>
      <c r="AJ18" s="28">
        <f t="shared" si="0"/>
        <v>57.413431000000173</v>
      </c>
      <c r="AK18" s="24">
        <f t="shared" si="1"/>
        <v>2.7664070000000001</v>
      </c>
      <c r="AL18" s="25">
        <f t="shared" si="1"/>
        <v>2.8999579999999998</v>
      </c>
      <c r="AM18" s="28">
        <f t="shared" si="2"/>
        <v>41.991153000000054</v>
      </c>
    </row>
    <row r="19" spans="2:39">
      <c r="B19" s="29"/>
      <c r="C19" s="20"/>
      <c r="D19" s="9">
        <v>10401</v>
      </c>
      <c r="E19" s="9" t="s">
        <v>37</v>
      </c>
      <c r="F19" s="28">
        <v>670.35248000000001</v>
      </c>
      <c r="G19" s="27">
        <v>667.55016000000001</v>
      </c>
      <c r="H19" s="27">
        <v>0.419792</v>
      </c>
      <c r="I19" s="27">
        <v>4.874625</v>
      </c>
      <c r="J19" s="27">
        <v>4.7682130000000003</v>
      </c>
      <c r="K19" s="27">
        <v>158.97573199999999</v>
      </c>
      <c r="L19" s="28">
        <v>137.51877899999999</v>
      </c>
      <c r="M19" s="137">
        <v>139.99403000000001</v>
      </c>
      <c r="N19" s="27">
        <v>137.51877899999999</v>
      </c>
      <c r="O19" s="27">
        <v>140.00038900000001</v>
      </c>
      <c r="P19" s="28">
        <v>29.438161999999998</v>
      </c>
      <c r="Q19" s="137">
        <v>30.051639999999999</v>
      </c>
      <c r="R19" s="27">
        <v>6.1286769999999997</v>
      </c>
      <c r="S19" s="27">
        <v>6.218953</v>
      </c>
      <c r="T19" s="28">
        <v>2.069061</v>
      </c>
      <c r="U19" s="137">
        <v>2.0726939999999998</v>
      </c>
      <c r="V19" s="27">
        <v>3.1923499999999998</v>
      </c>
      <c r="W19" s="27">
        <v>3.1999499999999999</v>
      </c>
      <c r="X19" s="27">
        <v>0</v>
      </c>
      <c r="Y19" s="27">
        <v>0</v>
      </c>
      <c r="Z19" s="27">
        <v>2.0422090000000002</v>
      </c>
      <c r="AA19" s="27">
        <v>4.0099200000000002</v>
      </c>
      <c r="AB19" s="28">
        <v>1387</v>
      </c>
      <c r="AC19" s="28">
        <v>1389.4353739999999</v>
      </c>
      <c r="AD19" s="27">
        <v>86.503000999999998</v>
      </c>
      <c r="AE19" s="27">
        <v>88.06</v>
      </c>
      <c r="AF19" s="27">
        <v>88.214620999999994</v>
      </c>
      <c r="AG19" s="27">
        <v>88.06</v>
      </c>
      <c r="AH19" s="27">
        <v>86.503000999999998</v>
      </c>
      <c r="AI19" s="27">
        <v>88.063999999999993</v>
      </c>
      <c r="AJ19" s="28">
        <f t="shared" si="0"/>
        <v>59.848805000000084</v>
      </c>
      <c r="AK19" s="24">
        <f t="shared" si="1"/>
        <v>3.1923499999999998</v>
      </c>
      <c r="AL19" s="25">
        <f t="shared" si="1"/>
        <v>3.1999499999999999</v>
      </c>
      <c r="AM19" s="28">
        <f t="shared" si="2"/>
        <v>-2.4353739999999107</v>
      </c>
    </row>
    <row r="20" spans="2:39">
      <c r="B20" s="26" t="s">
        <v>45</v>
      </c>
      <c r="C20" s="20">
        <v>41</v>
      </c>
      <c r="D20" s="9">
        <v>10401</v>
      </c>
      <c r="E20" s="9" t="s">
        <v>35</v>
      </c>
      <c r="F20" s="28">
        <v>831.38008000000002</v>
      </c>
      <c r="G20" s="27">
        <v>830.09208000000001</v>
      </c>
      <c r="H20" s="27">
        <v>0.155164</v>
      </c>
      <c r="I20" s="27">
        <v>5.8962500000000002</v>
      </c>
      <c r="J20" s="27">
        <v>5.929227</v>
      </c>
      <c r="K20" s="27">
        <v>158.975572</v>
      </c>
      <c r="L20" s="28">
        <v>141.001498</v>
      </c>
      <c r="M20" s="137">
        <v>139.993889</v>
      </c>
      <c r="N20" s="27">
        <v>141.001498</v>
      </c>
      <c r="O20" s="27">
        <v>140.000248</v>
      </c>
      <c r="P20" s="28">
        <v>29.171082999999999</v>
      </c>
      <c r="Q20" s="137">
        <v>29.17361</v>
      </c>
      <c r="R20" s="27">
        <v>6.4659740000000001</v>
      </c>
      <c r="S20" s="27">
        <v>6.218947</v>
      </c>
      <c r="T20" s="28">
        <v>2.0219390000000002</v>
      </c>
      <c r="U20" s="137">
        <v>2.0225200000000001</v>
      </c>
      <c r="V20" s="27">
        <v>3.1862680000000001</v>
      </c>
      <c r="W20" s="27">
        <v>3.0999660000000002</v>
      </c>
      <c r="X20" s="27">
        <v>0</v>
      </c>
      <c r="Y20" s="27">
        <v>0</v>
      </c>
      <c r="Z20" s="27">
        <v>1.4277470000000001</v>
      </c>
      <c r="AA20" s="27">
        <v>1.4328639999999999</v>
      </c>
      <c r="AB20" s="28">
        <v>1681</v>
      </c>
      <c r="AC20" s="28">
        <v>1681.4829070000001</v>
      </c>
      <c r="AD20" s="27">
        <v>88.693814000000003</v>
      </c>
      <c r="AE20" s="27">
        <v>88.06</v>
      </c>
      <c r="AF20" s="27">
        <v>88.085296999999997</v>
      </c>
      <c r="AG20" s="27">
        <v>88.06</v>
      </c>
      <c r="AH20" s="27">
        <v>88.693814000000003</v>
      </c>
      <c r="AI20" s="27">
        <v>88.063999999999993</v>
      </c>
      <c r="AJ20" s="28">
        <f t="shared" si="0"/>
        <v>60.331712000000152</v>
      </c>
      <c r="AK20" s="24">
        <f t="shared" si="1"/>
        <v>3.1862680000000001</v>
      </c>
      <c r="AL20" s="25">
        <f t="shared" si="1"/>
        <v>3.0999660000000002</v>
      </c>
      <c r="AM20" s="28">
        <f t="shared" si="2"/>
        <v>-0.48290700000006836</v>
      </c>
    </row>
    <row r="21" spans="2:39">
      <c r="B21" s="26"/>
      <c r="C21" s="20"/>
      <c r="D21" s="9">
        <v>10401</v>
      </c>
      <c r="E21" s="9" t="s">
        <v>42</v>
      </c>
      <c r="F21" s="28">
        <v>358.94720000000001</v>
      </c>
      <c r="G21" s="27">
        <v>356.36360000000002</v>
      </c>
      <c r="H21" s="27">
        <v>0.72499000000000002</v>
      </c>
      <c r="I21" s="27">
        <v>2.65</v>
      </c>
      <c r="J21" s="27">
        <v>2.5454530000000002</v>
      </c>
      <c r="K21" s="27">
        <v>158.97566599999999</v>
      </c>
      <c r="L21" s="28">
        <v>135.451774</v>
      </c>
      <c r="M21" s="137">
        <v>139.99397099999999</v>
      </c>
      <c r="N21" s="27">
        <v>135.451774</v>
      </c>
      <c r="O21" s="27">
        <v>140.00033099999999</v>
      </c>
      <c r="P21" s="28">
        <v>29.952829999999999</v>
      </c>
      <c r="Q21" s="137">
        <v>30.134058</v>
      </c>
      <c r="R21" s="27">
        <v>5.1886789999999996</v>
      </c>
      <c r="S21" s="27">
        <v>6.2189519999999998</v>
      </c>
      <c r="T21" s="28">
        <v>2.0755140000000001</v>
      </c>
      <c r="U21" s="137">
        <v>2.077404</v>
      </c>
      <c r="V21" s="27">
        <v>3.6802069999999998</v>
      </c>
      <c r="W21" s="27">
        <v>3.0999099999999999</v>
      </c>
      <c r="X21" s="27">
        <v>0</v>
      </c>
      <c r="Y21" s="27">
        <v>0</v>
      </c>
      <c r="Z21" s="27">
        <v>1.891643</v>
      </c>
      <c r="AA21" s="27">
        <v>1.9298789999999999</v>
      </c>
      <c r="AB21" s="28">
        <v>745</v>
      </c>
      <c r="AC21" s="28">
        <v>745.67846099999997</v>
      </c>
      <c r="AD21" s="27">
        <v>85.202833999999996</v>
      </c>
      <c r="AE21" s="27">
        <v>88.06</v>
      </c>
      <c r="AF21" s="27">
        <v>88.140195000000006</v>
      </c>
      <c r="AG21" s="27">
        <v>88.06</v>
      </c>
      <c r="AH21" s="27">
        <v>85.202833999999996</v>
      </c>
      <c r="AI21" s="27">
        <v>88.063999999999993</v>
      </c>
      <c r="AJ21" s="28">
        <f t="shared" si="0"/>
        <v>61.010173000000123</v>
      </c>
      <c r="AK21" s="24">
        <f t="shared" si="1"/>
        <v>3.6802069999999998</v>
      </c>
      <c r="AL21" s="25">
        <f t="shared" si="1"/>
        <v>3.0999099999999999</v>
      </c>
      <c r="AM21" s="28">
        <f t="shared" si="2"/>
        <v>-0.67846099999997023</v>
      </c>
    </row>
    <row r="22" spans="2:39">
      <c r="B22" s="26"/>
      <c r="C22" s="20"/>
      <c r="D22" s="9">
        <v>10401</v>
      </c>
      <c r="E22" s="9" t="s">
        <v>39</v>
      </c>
      <c r="F22" s="28">
        <v>696.50624000000005</v>
      </c>
      <c r="G22" s="27">
        <v>696.20632000000001</v>
      </c>
      <c r="H22" s="27">
        <v>4.3078999999999999E-2</v>
      </c>
      <c r="I22" s="27">
        <v>4.9733749999999999</v>
      </c>
      <c r="J22" s="27">
        <v>4.9729000000000001</v>
      </c>
      <c r="K22" s="27">
        <v>158.97557599999999</v>
      </c>
      <c r="L22" s="28">
        <v>140.046998</v>
      </c>
      <c r="M22" s="137">
        <v>139.99389199999999</v>
      </c>
      <c r="N22" s="27">
        <v>140.046998</v>
      </c>
      <c r="O22" s="27">
        <v>140.00025099999999</v>
      </c>
      <c r="P22" s="28">
        <v>30.411943999999998</v>
      </c>
      <c r="Q22" s="137">
        <v>30.394514000000001</v>
      </c>
      <c r="R22" s="27">
        <v>6.2080580000000003</v>
      </c>
      <c r="S22" s="27">
        <v>6.2189490000000003</v>
      </c>
      <c r="T22" s="28">
        <v>2.091869</v>
      </c>
      <c r="U22" s="137">
        <v>2.0922890000000001</v>
      </c>
      <c r="V22" s="27">
        <v>2.5024899999999999</v>
      </c>
      <c r="W22" s="27">
        <v>3.0999569999999999</v>
      </c>
      <c r="X22" s="27">
        <v>0</v>
      </c>
      <c r="Y22" s="27">
        <v>0</v>
      </c>
      <c r="Z22" s="27">
        <v>1.837744</v>
      </c>
      <c r="AA22" s="27">
        <v>2.1699320000000002</v>
      </c>
      <c r="AB22" s="28">
        <v>1457</v>
      </c>
      <c r="AC22" s="28">
        <v>1457.2924310000001</v>
      </c>
      <c r="AD22" s="27">
        <v>88.093405000000004</v>
      </c>
      <c r="AE22" s="27">
        <v>88.06</v>
      </c>
      <c r="AF22" s="27">
        <v>88.077674000000002</v>
      </c>
      <c r="AG22" s="27">
        <v>88.06</v>
      </c>
      <c r="AH22" s="27">
        <v>88.093405000000004</v>
      </c>
      <c r="AI22" s="27">
        <v>88.063999999999993</v>
      </c>
      <c r="AJ22" s="28">
        <f t="shared" si="0"/>
        <v>61.302604000000201</v>
      </c>
      <c r="AK22" s="24">
        <f t="shared" si="1"/>
        <v>2.5024899999999999</v>
      </c>
      <c r="AL22" s="25">
        <f t="shared" si="1"/>
        <v>3.0999569999999999</v>
      </c>
      <c r="AM22" s="28">
        <f t="shared" si="2"/>
        <v>-0.29243100000007871</v>
      </c>
    </row>
    <row r="23" spans="2:39">
      <c r="B23" s="26" t="s">
        <v>46</v>
      </c>
      <c r="C23" s="20">
        <v>42</v>
      </c>
      <c r="D23" s="9">
        <v>10401</v>
      </c>
      <c r="E23" s="9" t="s">
        <v>35</v>
      </c>
      <c r="F23" s="28">
        <v>1481.8550399999999</v>
      </c>
      <c r="G23" s="27">
        <v>1480.85592</v>
      </c>
      <c r="H23" s="27">
        <v>6.7469000000000001E-2</v>
      </c>
      <c r="I23" s="27">
        <v>10.5695</v>
      </c>
      <c r="J23" s="27">
        <v>10.577538000000001</v>
      </c>
      <c r="K23" s="27">
        <v>158.97565399999999</v>
      </c>
      <c r="L23" s="28">
        <v>140.201054</v>
      </c>
      <c r="M23" s="137">
        <v>139.99396100000001</v>
      </c>
      <c r="N23" s="27">
        <v>140.201054</v>
      </c>
      <c r="O23" s="27">
        <v>140.00031999999999</v>
      </c>
      <c r="P23" s="28">
        <v>30.062916999999999</v>
      </c>
      <c r="Q23" s="137">
        <v>30.064273</v>
      </c>
      <c r="R23" s="27">
        <v>5.842282</v>
      </c>
      <c r="S23" s="27">
        <v>6.2189500000000004</v>
      </c>
      <c r="T23" s="28">
        <v>2.0487829999999998</v>
      </c>
      <c r="U23" s="137">
        <v>2.0734159999999999</v>
      </c>
      <c r="V23" s="27">
        <v>1.957681</v>
      </c>
      <c r="W23" s="27">
        <v>3.0999650000000001</v>
      </c>
      <c r="X23" s="27">
        <v>0</v>
      </c>
      <c r="Y23" s="27">
        <v>0</v>
      </c>
      <c r="Z23" s="27">
        <v>1.4157930000000001</v>
      </c>
      <c r="AA23" s="27">
        <v>1.4328650000000001</v>
      </c>
      <c r="AB23" s="28">
        <v>3036</v>
      </c>
      <c r="AC23" s="28">
        <v>3072.5026750000002</v>
      </c>
      <c r="AD23" s="27">
        <v>88.190267000000006</v>
      </c>
      <c r="AE23" s="27">
        <v>88.06</v>
      </c>
      <c r="AF23" s="27">
        <v>89.118769999999998</v>
      </c>
      <c r="AG23" s="27">
        <v>88.06</v>
      </c>
      <c r="AH23" s="27">
        <v>88.190267000000006</v>
      </c>
      <c r="AI23" s="27">
        <v>88.063999999999993</v>
      </c>
      <c r="AJ23" s="28">
        <f t="shared" si="0"/>
        <v>97.805279000000382</v>
      </c>
      <c r="AK23" s="24">
        <f t="shared" si="1"/>
        <v>1.957681</v>
      </c>
      <c r="AL23" s="25">
        <f t="shared" si="1"/>
        <v>3.0999650000000001</v>
      </c>
      <c r="AM23" s="28">
        <f t="shared" si="2"/>
        <v>-36.502675000000181</v>
      </c>
    </row>
    <row r="24" spans="2:39">
      <c r="B24" s="26"/>
      <c r="C24" s="20"/>
      <c r="D24" s="9">
        <v>10401</v>
      </c>
      <c r="E24" s="9" t="s">
        <v>37</v>
      </c>
      <c r="F24" s="28">
        <v>711.68808000000001</v>
      </c>
      <c r="G24" s="27">
        <v>710.60616000000005</v>
      </c>
      <c r="H24" s="27">
        <v>0.152253</v>
      </c>
      <c r="I24" s="27">
        <v>5.12</v>
      </c>
      <c r="J24" s="27">
        <v>5.0757560000000002</v>
      </c>
      <c r="K24" s="27">
        <v>158.97561300000001</v>
      </c>
      <c r="L24" s="28">
        <v>139.00157799999999</v>
      </c>
      <c r="M24" s="137">
        <v>139.99392499999999</v>
      </c>
      <c r="N24" s="27">
        <v>139.00157799999999</v>
      </c>
      <c r="O24" s="27">
        <v>140.00028399999999</v>
      </c>
      <c r="P24" s="28">
        <v>29.711914</v>
      </c>
      <c r="Q24" s="137">
        <v>29.731491999999999</v>
      </c>
      <c r="R24" s="27">
        <v>5.9814449999999999</v>
      </c>
      <c r="S24" s="27">
        <v>6.2189480000000001</v>
      </c>
      <c r="T24" s="28">
        <v>2.054271</v>
      </c>
      <c r="U24" s="137">
        <v>2.0543999999999998</v>
      </c>
      <c r="V24" s="27">
        <v>2.6556579999999999</v>
      </c>
      <c r="W24" s="27">
        <v>3.199948</v>
      </c>
      <c r="X24" s="27">
        <v>0</v>
      </c>
      <c r="Y24" s="27">
        <v>0</v>
      </c>
      <c r="Z24" s="27">
        <v>1.7015880000000001</v>
      </c>
      <c r="AA24" s="27">
        <v>4.0099260000000001</v>
      </c>
      <c r="AB24" s="28">
        <v>1462</v>
      </c>
      <c r="AC24" s="28">
        <v>1462.09202</v>
      </c>
      <c r="AD24" s="27">
        <v>87.435787000000005</v>
      </c>
      <c r="AE24" s="27">
        <v>88.06</v>
      </c>
      <c r="AF24" s="27">
        <v>88.065543000000005</v>
      </c>
      <c r="AG24" s="27">
        <v>88.06</v>
      </c>
      <c r="AH24" s="27">
        <v>87.435787000000005</v>
      </c>
      <c r="AI24" s="27">
        <v>88.063999999999993</v>
      </c>
      <c r="AJ24" s="28">
        <f t="shared" si="0"/>
        <v>97.89729900000043</v>
      </c>
      <c r="AK24" s="24">
        <f t="shared" si="1"/>
        <v>2.6556579999999999</v>
      </c>
      <c r="AL24" s="25">
        <f t="shared" si="1"/>
        <v>3.199948</v>
      </c>
      <c r="AM24" s="28">
        <f t="shared" si="2"/>
        <v>-9.202000000004773E-2</v>
      </c>
    </row>
    <row r="25" spans="2:39">
      <c r="B25" s="29" t="s">
        <v>47</v>
      </c>
      <c r="C25" s="20">
        <v>43</v>
      </c>
      <c r="D25" s="9">
        <v>10401</v>
      </c>
      <c r="E25" s="9" t="s">
        <v>35</v>
      </c>
      <c r="F25" s="28">
        <v>513.26432</v>
      </c>
      <c r="G25" s="27">
        <v>512.21184000000005</v>
      </c>
      <c r="H25" s="27">
        <v>0.20547699999999999</v>
      </c>
      <c r="I25" s="27">
        <v>3.6644999999999999</v>
      </c>
      <c r="J25" s="27">
        <v>3.6586539999999999</v>
      </c>
      <c r="K25" s="27">
        <v>158.97552400000001</v>
      </c>
      <c r="L25" s="28">
        <v>140.06394299999999</v>
      </c>
      <c r="M25" s="137">
        <v>139.99384599999999</v>
      </c>
      <c r="N25" s="27">
        <v>140.06394299999999</v>
      </c>
      <c r="O25" s="27">
        <v>140.00020499999999</v>
      </c>
      <c r="P25" s="28">
        <v>29.915405</v>
      </c>
      <c r="Q25" s="137">
        <v>29.914891999999998</v>
      </c>
      <c r="R25" s="27">
        <v>9.5169870000000003</v>
      </c>
      <c r="S25" s="27">
        <v>6.2189449999999997</v>
      </c>
      <c r="T25" s="28">
        <v>2.2522509999999998</v>
      </c>
      <c r="U25" s="137">
        <v>2.0648810000000002</v>
      </c>
      <c r="V25" s="27">
        <v>2.4198059999999999</v>
      </c>
      <c r="W25" s="27">
        <v>3.099958</v>
      </c>
      <c r="X25" s="27">
        <v>0</v>
      </c>
      <c r="Y25" s="27">
        <v>0</v>
      </c>
      <c r="Z25" s="27">
        <v>1.176782</v>
      </c>
      <c r="AA25" s="27">
        <v>1.4328540000000001</v>
      </c>
      <c r="AB25" s="28">
        <v>1156</v>
      </c>
      <c r="AC25" s="28">
        <v>1059.82996</v>
      </c>
      <c r="AD25" s="27">
        <v>88.104093000000006</v>
      </c>
      <c r="AE25" s="27">
        <v>88.06</v>
      </c>
      <c r="AF25" s="27">
        <v>80.734105999999997</v>
      </c>
      <c r="AG25" s="27">
        <v>88.06</v>
      </c>
      <c r="AH25" s="27">
        <v>88.104093000000006</v>
      </c>
      <c r="AI25" s="27">
        <v>88.063999999999993</v>
      </c>
      <c r="AJ25" s="28">
        <f t="shared" si="0"/>
        <v>1.7272590000004584</v>
      </c>
      <c r="AK25" s="24">
        <f t="shared" si="1"/>
        <v>2.4198059999999999</v>
      </c>
      <c r="AL25" s="25">
        <f t="shared" si="1"/>
        <v>3.099958</v>
      </c>
      <c r="AM25" s="28">
        <f t="shared" si="2"/>
        <v>96.170039999999972</v>
      </c>
    </row>
    <row r="26" spans="2:39">
      <c r="B26" s="29"/>
      <c r="C26" s="20"/>
      <c r="D26" s="9">
        <v>10401</v>
      </c>
      <c r="E26" s="9" t="s">
        <v>42</v>
      </c>
      <c r="F26" s="28">
        <v>716.06912</v>
      </c>
      <c r="G26" s="27">
        <v>714.95407999999998</v>
      </c>
      <c r="H26" s="27">
        <v>0.15595999999999999</v>
      </c>
      <c r="I26" s="27">
        <v>5.1130000000000004</v>
      </c>
      <c r="J26" s="27">
        <v>5.1068129999999998</v>
      </c>
      <c r="K26" s="27">
        <v>158.97572099999999</v>
      </c>
      <c r="L26" s="28">
        <v>140.048723</v>
      </c>
      <c r="M26" s="137">
        <v>139.99402000000001</v>
      </c>
      <c r="N26" s="27">
        <v>140.048723</v>
      </c>
      <c r="O26" s="27">
        <v>140.00037900000001</v>
      </c>
      <c r="P26" s="28">
        <v>30.754937999999999</v>
      </c>
      <c r="Q26" s="137">
        <v>30.764482000000001</v>
      </c>
      <c r="R26" s="27">
        <v>4.424995</v>
      </c>
      <c r="S26" s="27">
        <v>6.2189550000000002</v>
      </c>
      <c r="T26" s="28">
        <v>2.0095830000000001</v>
      </c>
      <c r="U26" s="137">
        <v>2.1134300000000001</v>
      </c>
      <c r="V26" s="27">
        <v>2.2260420000000001</v>
      </c>
      <c r="W26" s="27">
        <v>3.099952</v>
      </c>
      <c r="X26" s="27">
        <v>0</v>
      </c>
      <c r="Y26" s="27">
        <v>0</v>
      </c>
      <c r="Z26" s="27">
        <v>1.699557</v>
      </c>
      <c r="AA26" s="27">
        <v>1.9299329999999999</v>
      </c>
      <c r="AB26" s="28">
        <v>1439</v>
      </c>
      <c r="AC26" s="28">
        <v>1513.3616119999999</v>
      </c>
      <c r="AD26" s="27">
        <v>88.094409999999996</v>
      </c>
      <c r="AE26" s="27">
        <v>88.06</v>
      </c>
      <c r="AF26" s="27">
        <v>92.610579000000001</v>
      </c>
      <c r="AG26" s="27">
        <v>88.06</v>
      </c>
      <c r="AH26" s="27">
        <v>88.094409999999996</v>
      </c>
      <c r="AI26" s="27">
        <v>88.063999999999993</v>
      </c>
      <c r="AJ26" s="28">
        <f t="shared" si="0"/>
        <v>76.088871000000381</v>
      </c>
      <c r="AK26" s="24">
        <f t="shared" si="1"/>
        <v>2.2260420000000001</v>
      </c>
      <c r="AL26" s="25">
        <f t="shared" si="1"/>
        <v>3.099952</v>
      </c>
      <c r="AM26" s="28">
        <f t="shared" si="2"/>
        <v>-74.361611999999923</v>
      </c>
    </row>
    <row r="27" spans="2:39">
      <c r="B27" s="29"/>
      <c r="C27" s="20"/>
      <c r="D27" s="9">
        <v>10401</v>
      </c>
      <c r="E27" s="9" t="s">
        <v>39</v>
      </c>
      <c r="F27" s="28">
        <v>762.28808000000004</v>
      </c>
      <c r="G27" s="27">
        <v>761.82623999999998</v>
      </c>
      <c r="H27" s="27">
        <v>6.0623000000000003E-2</v>
      </c>
      <c r="I27" s="27">
        <v>5.4448749999999997</v>
      </c>
      <c r="J27" s="27">
        <v>5.4416140000000004</v>
      </c>
      <c r="K27" s="27">
        <v>158.97538900000001</v>
      </c>
      <c r="L27" s="28">
        <v>140.001025</v>
      </c>
      <c r="M27" s="137">
        <v>139.993728</v>
      </c>
      <c r="N27" s="27">
        <v>140.001025</v>
      </c>
      <c r="O27" s="27">
        <v>140.00008700000001</v>
      </c>
      <c r="P27" s="28">
        <v>30.992446999999999</v>
      </c>
      <c r="Q27" s="137">
        <v>29.13862</v>
      </c>
      <c r="R27" s="27">
        <v>4.3619000000000003</v>
      </c>
      <c r="S27" s="27">
        <v>6.2189410000000001</v>
      </c>
      <c r="T27" s="28">
        <v>2.0202339999999999</v>
      </c>
      <c r="U27" s="137">
        <v>2.0205229999999998</v>
      </c>
      <c r="V27" s="27">
        <v>2.4754420000000001</v>
      </c>
      <c r="W27" s="27">
        <v>3.0999720000000002</v>
      </c>
      <c r="X27" s="27">
        <v>0</v>
      </c>
      <c r="Y27" s="27">
        <v>0</v>
      </c>
      <c r="Z27" s="27">
        <v>2.164536</v>
      </c>
      <c r="AA27" s="27">
        <v>2.1699519999999999</v>
      </c>
      <c r="AB27" s="28">
        <v>1540</v>
      </c>
      <c r="AC27" s="28">
        <v>1540.2203159999999</v>
      </c>
      <c r="AD27" s="27">
        <v>88.064589999999995</v>
      </c>
      <c r="AE27" s="27">
        <v>88.06</v>
      </c>
      <c r="AF27" s="27">
        <v>88.072597999999999</v>
      </c>
      <c r="AG27" s="27">
        <v>88.06</v>
      </c>
      <c r="AH27" s="27">
        <v>88.064589999999995</v>
      </c>
      <c r="AI27" s="27">
        <v>88.063999999999993</v>
      </c>
      <c r="AJ27" s="28">
        <f t="shared" si="0"/>
        <v>76.309187000000293</v>
      </c>
      <c r="AK27" s="24">
        <f t="shared" si="1"/>
        <v>2.4754420000000001</v>
      </c>
      <c r="AL27" s="25">
        <f t="shared" si="1"/>
        <v>3.0999720000000002</v>
      </c>
      <c r="AM27" s="28">
        <f t="shared" si="2"/>
        <v>-0.22031599999991158</v>
      </c>
    </row>
    <row r="28" spans="2:39">
      <c r="B28" s="29"/>
      <c r="C28" s="20"/>
      <c r="D28" s="9">
        <v>10401</v>
      </c>
      <c r="E28" s="9" t="s">
        <v>48</v>
      </c>
      <c r="F28" s="28">
        <v>140.37912</v>
      </c>
      <c r="G28" s="27">
        <v>140.37922</v>
      </c>
      <c r="H28" s="27">
        <v>-7.1000000000000005E-5</v>
      </c>
      <c r="I28" s="27">
        <v>1.0375000000000001</v>
      </c>
      <c r="J28" s="27">
        <v>1.0027079999999999</v>
      </c>
      <c r="K28" s="27">
        <v>158.97619399999999</v>
      </c>
      <c r="L28" s="28">
        <v>135.30517599999999</v>
      </c>
      <c r="M28" s="137">
        <v>139.99443600000001</v>
      </c>
      <c r="N28" s="27">
        <v>135.30517599999999</v>
      </c>
      <c r="O28" s="27">
        <v>140.00079500000001</v>
      </c>
      <c r="P28" s="28">
        <v>36.987952</v>
      </c>
      <c r="Q28" s="137">
        <v>37.000025000000001</v>
      </c>
      <c r="R28" s="27">
        <v>32.289157000000003</v>
      </c>
      <c r="S28" s="27">
        <v>6.2189730000000001</v>
      </c>
      <c r="T28" s="28">
        <v>4.0960510000000001</v>
      </c>
      <c r="U28" s="137">
        <v>2.4697550000000001</v>
      </c>
      <c r="V28" s="27">
        <v>4.003444</v>
      </c>
      <c r="W28" s="27">
        <v>5.5399830000000003</v>
      </c>
      <c r="X28" s="27">
        <v>0</v>
      </c>
      <c r="Y28" s="27">
        <v>0</v>
      </c>
      <c r="Z28" s="27">
        <v>18.03687</v>
      </c>
      <c r="AA28" s="27">
        <v>18.179976</v>
      </c>
      <c r="AB28" s="28">
        <v>575</v>
      </c>
      <c r="AC28" s="28">
        <v>346.70205600000003</v>
      </c>
      <c r="AD28" s="27">
        <v>85.110337999999999</v>
      </c>
      <c r="AE28" s="27">
        <v>88.06</v>
      </c>
      <c r="AF28" s="27">
        <v>53.096665999999999</v>
      </c>
      <c r="AG28" s="27">
        <v>88.06</v>
      </c>
      <c r="AH28" s="27">
        <v>85.110337999999999</v>
      </c>
      <c r="AI28" s="27">
        <v>88.063999999999993</v>
      </c>
      <c r="AJ28" s="28">
        <f t="shared" si="0"/>
        <v>-151.98875699999968</v>
      </c>
      <c r="AK28" s="24">
        <f t="shared" si="1"/>
        <v>4.003444</v>
      </c>
      <c r="AL28" s="25">
        <f t="shared" si="1"/>
        <v>5.5399830000000003</v>
      </c>
      <c r="AM28" s="28">
        <f t="shared" si="2"/>
        <v>228.29794399999997</v>
      </c>
    </row>
    <row r="29" spans="2:39">
      <c r="B29" s="29" t="s">
        <v>49</v>
      </c>
      <c r="C29" s="20">
        <v>44</v>
      </c>
      <c r="D29" s="9">
        <v>10401</v>
      </c>
      <c r="E29" s="9" t="s">
        <v>36</v>
      </c>
      <c r="F29" s="28">
        <v>429.93256000000002</v>
      </c>
      <c r="G29" s="27">
        <v>428.60408000000001</v>
      </c>
      <c r="H29" s="27">
        <v>0.30995499999999998</v>
      </c>
      <c r="I29" s="27">
        <v>3.0706250000000002</v>
      </c>
      <c r="J29" s="27">
        <v>3.0614560000000002</v>
      </c>
      <c r="K29" s="27">
        <v>158.97594000000001</v>
      </c>
      <c r="L29" s="28">
        <v>140.01467500000001</v>
      </c>
      <c r="M29" s="137">
        <v>139.994213</v>
      </c>
      <c r="N29" s="27">
        <v>140.01467500000001</v>
      </c>
      <c r="O29" s="27">
        <v>140.00057200000001</v>
      </c>
      <c r="P29" s="28">
        <v>31.304701999999999</v>
      </c>
      <c r="Q29" s="137">
        <v>31.313233</v>
      </c>
      <c r="R29" s="27">
        <v>10.258497999999999</v>
      </c>
      <c r="S29" s="27">
        <v>6.2189610000000002</v>
      </c>
      <c r="T29" s="28">
        <v>2.3747910000000001</v>
      </c>
      <c r="U29" s="137">
        <v>2.1447850000000002</v>
      </c>
      <c r="V29" s="27">
        <v>2.2352340000000002</v>
      </c>
      <c r="W29" s="27">
        <v>2.899937</v>
      </c>
      <c r="X29" s="27">
        <v>0</v>
      </c>
      <c r="Y29" s="27">
        <v>0</v>
      </c>
      <c r="Z29" s="27">
        <v>1.8281940000000001</v>
      </c>
      <c r="AA29" s="27">
        <v>6.6299080000000004</v>
      </c>
      <c r="AB29" s="28">
        <v>1021</v>
      </c>
      <c r="AC29" s="28">
        <v>922.11312299999997</v>
      </c>
      <c r="AD29" s="27">
        <v>88.072871000000006</v>
      </c>
      <c r="AE29" s="27">
        <v>88.06</v>
      </c>
      <c r="AF29" s="27">
        <v>79.531127999999995</v>
      </c>
      <c r="AG29" s="27">
        <v>88.06</v>
      </c>
      <c r="AH29" s="27">
        <v>88.072871000000006</v>
      </c>
      <c r="AI29" s="27">
        <v>88.063999999999993</v>
      </c>
      <c r="AJ29" s="28">
        <f t="shared" si="0"/>
        <v>-250.87563399999971</v>
      </c>
      <c r="AK29" s="24">
        <f t="shared" si="1"/>
        <v>2.2352340000000002</v>
      </c>
      <c r="AL29" s="25">
        <f t="shared" si="1"/>
        <v>2.899937</v>
      </c>
      <c r="AM29" s="28">
        <f t="shared" si="2"/>
        <v>98.886877000000027</v>
      </c>
    </row>
    <row r="30" spans="2:39">
      <c r="B30" s="29"/>
      <c r="C30" s="20"/>
      <c r="D30" s="9">
        <v>10401</v>
      </c>
      <c r="E30" s="9" t="s">
        <v>37</v>
      </c>
      <c r="F30" s="28">
        <v>514.67927999999995</v>
      </c>
      <c r="G30" s="27">
        <v>513.73904000000005</v>
      </c>
      <c r="H30" s="27">
        <v>0.18301899999999999</v>
      </c>
      <c r="I30" s="27">
        <v>3.6760000000000002</v>
      </c>
      <c r="J30" s="27">
        <v>3.6695630000000001</v>
      </c>
      <c r="K30" s="27">
        <v>158.97589099999999</v>
      </c>
      <c r="L30" s="28">
        <v>140.01068599999999</v>
      </c>
      <c r="M30" s="137">
        <v>139.99417</v>
      </c>
      <c r="N30" s="27">
        <v>140.01068599999999</v>
      </c>
      <c r="O30" s="27">
        <v>140.000529</v>
      </c>
      <c r="P30" s="28">
        <v>31.403020000000001</v>
      </c>
      <c r="Q30" s="137">
        <v>31.403886</v>
      </c>
      <c r="R30" s="27">
        <v>5.2366700000000002</v>
      </c>
      <c r="S30" s="27">
        <v>6.21896</v>
      </c>
      <c r="T30" s="28">
        <v>2.093537</v>
      </c>
      <c r="U30" s="137">
        <v>2.149966</v>
      </c>
      <c r="V30" s="27">
        <v>1.8088930000000001</v>
      </c>
      <c r="W30" s="27">
        <v>3.1999279999999999</v>
      </c>
      <c r="X30" s="27">
        <v>0</v>
      </c>
      <c r="Y30" s="27">
        <v>0</v>
      </c>
      <c r="Z30" s="27">
        <v>3.4895520000000002</v>
      </c>
      <c r="AA30" s="27">
        <v>4.0098969999999996</v>
      </c>
      <c r="AB30" s="28">
        <v>1077.5</v>
      </c>
      <c r="AC30" s="28">
        <v>1106.543163</v>
      </c>
      <c r="AD30" s="27">
        <v>88.070389000000006</v>
      </c>
      <c r="AE30" s="27">
        <v>88.06</v>
      </c>
      <c r="AF30" s="27">
        <v>90.433588</v>
      </c>
      <c r="AG30" s="27">
        <v>88.06</v>
      </c>
      <c r="AH30" s="27">
        <v>88.070389000000006</v>
      </c>
      <c r="AI30" s="27">
        <v>88.063999999999993</v>
      </c>
      <c r="AJ30" s="28">
        <f t="shared" si="0"/>
        <v>-221.83247099999966</v>
      </c>
      <c r="AK30" s="24">
        <f t="shared" si="1"/>
        <v>1.8088930000000001</v>
      </c>
      <c r="AL30" s="25">
        <f t="shared" si="1"/>
        <v>3.1999279999999999</v>
      </c>
      <c r="AM30" s="28">
        <f t="shared" si="2"/>
        <v>-29.04316300000005</v>
      </c>
    </row>
    <row r="31" spans="2:39">
      <c r="B31" s="29"/>
      <c r="C31" s="20"/>
      <c r="D31" s="9">
        <v>10401</v>
      </c>
      <c r="E31" s="9" t="s">
        <v>41</v>
      </c>
      <c r="F31" s="28">
        <v>150.96096</v>
      </c>
      <c r="G31" s="27">
        <v>150.78432000000001</v>
      </c>
      <c r="H31" s="27">
        <v>0.117147</v>
      </c>
      <c r="I31" s="27">
        <v>1.1875</v>
      </c>
      <c r="J31" s="27">
        <v>1.116922</v>
      </c>
      <c r="K31" s="27">
        <v>158.97616500000001</v>
      </c>
      <c r="L31" s="28">
        <v>127.12501899999999</v>
      </c>
      <c r="M31" s="137">
        <v>135.81702000000001</v>
      </c>
      <c r="N31" s="27">
        <v>127.12501899999999</v>
      </c>
      <c r="O31" s="27">
        <v>134.99942300000001</v>
      </c>
      <c r="P31" s="28">
        <v>32.052632000000003</v>
      </c>
      <c r="Q31" s="137">
        <v>32.071238000000001</v>
      </c>
      <c r="R31" s="27">
        <v>30.315788999999999</v>
      </c>
      <c r="S31" s="27">
        <v>6.2502829999999996</v>
      </c>
      <c r="T31" s="28">
        <v>3.9248560000000001</v>
      </c>
      <c r="U31" s="137">
        <v>2.257244</v>
      </c>
      <c r="V31" s="27">
        <v>5.1470260000000003</v>
      </c>
      <c r="W31" s="27">
        <v>5.6952210000000001</v>
      </c>
      <c r="X31" s="27">
        <v>0</v>
      </c>
      <c r="Y31" s="27">
        <v>0</v>
      </c>
      <c r="Z31" s="27">
        <v>3.4313509999999998</v>
      </c>
      <c r="AA31" s="27">
        <v>3.846123</v>
      </c>
      <c r="AB31" s="28">
        <v>592.5</v>
      </c>
      <c r="AC31" s="28">
        <v>340.75573800000001</v>
      </c>
      <c r="AD31" s="27">
        <v>79.964828999999995</v>
      </c>
      <c r="AE31" s="27">
        <v>85.432316</v>
      </c>
      <c r="AF31" s="27">
        <v>48.83878</v>
      </c>
      <c r="AG31" s="27">
        <v>84.92</v>
      </c>
      <c r="AH31" s="27">
        <v>79.964828999999995</v>
      </c>
      <c r="AI31" s="27">
        <v>84.918026999999995</v>
      </c>
      <c r="AJ31" s="28">
        <f t="shared" si="0"/>
        <v>-473.57673299999965</v>
      </c>
      <c r="AK31" s="24">
        <f t="shared" si="1"/>
        <v>5.1470260000000003</v>
      </c>
      <c r="AL31" s="25">
        <f t="shared" si="1"/>
        <v>5.6952210000000001</v>
      </c>
      <c r="AM31" s="28">
        <f t="shared" si="2"/>
        <v>251.74426199999999</v>
      </c>
    </row>
    <row r="32" spans="2:39">
      <c r="B32" s="29" t="s">
        <v>50</v>
      </c>
      <c r="C32" s="20">
        <v>45</v>
      </c>
      <c r="D32" s="9">
        <v>10401</v>
      </c>
      <c r="E32" s="9" t="s">
        <v>35</v>
      </c>
      <c r="F32" s="28">
        <v>1045.5726400000001</v>
      </c>
      <c r="G32" s="27">
        <v>1041.6608000000001</v>
      </c>
      <c r="H32" s="27">
        <v>0.37553900000000001</v>
      </c>
      <c r="I32" s="27">
        <v>7.3892499999999997</v>
      </c>
      <c r="J32" s="27">
        <v>7.4404310000000002</v>
      </c>
      <c r="K32" s="27">
        <v>158.97563099999999</v>
      </c>
      <c r="L32" s="28">
        <v>141.499156</v>
      </c>
      <c r="M32" s="137">
        <v>139.99394100000001</v>
      </c>
      <c r="N32" s="27">
        <v>141.499156</v>
      </c>
      <c r="O32" s="27">
        <v>140.00030000000001</v>
      </c>
      <c r="P32" s="28">
        <v>29.942146000000001</v>
      </c>
      <c r="Q32" s="137">
        <v>30.579483</v>
      </c>
      <c r="R32" s="27">
        <v>6.3944239999999999</v>
      </c>
      <c r="S32" s="27">
        <v>6.2189490000000003</v>
      </c>
      <c r="T32" s="28">
        <v>2.0543770000000001</v>
      </c>
      <c r="U32" s="137">
        <v>2.102859</v>
      </c>
      <c r="V32" s="27">
        <v>2.1280199999999998</v>
      </c>
      <c r="W32" s="27">
        <v>3.0999539999999999</v>
      </c>
      <c r="X32" s="27">
        <v>0</v>
      </c>
      <c r="Y32" s="27">
        <v>0</v>
      </c>
      <c r="Z32" s="27">
        <v>1.3992329999999999</v>
      </c>
      <c r="AA32" s="27">
        <v>1.4328510000000001</v>
      </c>
      <c r="AB32" s="28">
        <v>2148</v>
      </c>
      <c r="AC32" s="28">
        <v>2198.6913760000002</v>
      </c>
      <c r="AD32" s="27">
        <v>89.006822</v>
      </c>
      <c r="AE32" s="27">
        <v>88.06</v>
      </c>
      <c r="AF32" s="27">
        <v>90.138158000000004</v>
      </c>
      <c r="AG32" s="27">
        <v>88.06</v>
      </c>
      <c r="AH32" s="27">
        <v>89.006822</v>
      </c>
      <c r="AI32" s="27">
        <v>88.063999999999993</v>
      </c>
      <c r="AJ32" s="28">
        <f t="shared" si="0"/>
        <v>-422.88535699999943</v>
      </c>
      <c r="AK32" s="24">
        <f t="shared" si="1"/>
        <v>2.1280199999999998</v>
      </c>
      <c r="AL32" s="25">
        <f t="shared" si="1"/>
        <v>3.0999539999999999</v>
      </c>
      <c r="AM32" s="28">
        <f t="shared" si="2"/>
        <v>-50.691376000000218</v>
      </c>
    </row>
    <row r="33" spans="2:39">
      <c r="B33" s="29"/>
      <c r="C33" s="20"/>
      <c r="D33" s="9">
        <v>10401</v>
      </c>
      <c r="E33" s="9" t="s">
        <v>42</v>
      </c>
      <c r="F33" s="28">
        <v>717.41600000000005</v>
      </c>
      <c r="G33" s="27">
        <v>716.68</v>
      </c>
      <c r="H33" s="27">
        <v>0.102696</v>
      </c>
      <c r="I33" s="27">
        <v>5.0880000000000001</v>
      </c>
      <c r="J33" s="27">
        <v>5.1191409999999999</v>
      </c>
      <c r="K33" s="27">
        <v>158.97586000000001</v>
      </c>
      <c r="L33" s="28">
        <v>141.00157200000001</v>
      </c>
      <c r="M33" s="137">
        <v>139.99414200000001</v>
      </c>
      <c r="N33" s="27">
        <v>141.00157200000001</v>
      </c>
      <c r="O33" s="27">
        <v>140.00050100000001</v>
      </c>
      <c r="P33" s="28">
        <v>29.714524000000001</v>
      </c>
      <c r="Q33" s="137">
        <v>31.375610999999999</v>
      </c>
      <c r="R33" s="27">
        <v>5.724253</v>
      </c>
      <c r="S33" s="27">
        <v>7.5125000000000002</v>
      </c>
      <c r="T33" s="28">
        <v>2.010688</v>
      </c>
      <c r="U33" s="137">
        <v>2.2222710000000001</v>
      </c>
      <c r="V33" s="27">
        <v>1.444072</v>
      </c>
      <c r="W33" s="27">
        <v>3.0999569999999999</v>
      </c>
      <c r="X33" s="27">
        <v>0</v>
      </c>
      <c r="Y33" s="27">
        <v>0</v>
      </c>
      <c r="Z33" s="27">
        <v>1.198747</v>
      </c>
      <c r="AA33" s="27">
        <v>1.929943</v>
      </c>
      <c r="AB33" s="28">
        <v>1442.5</v>
      </c>
      <c r="AC33" s="28">
        <v>1594.292578</v>
      </c>
      <c r="AD33" s="27">
        <v>88.693700000000007</v>
      </c>
      <c r="AE33" s="27">
        <v>88.06</v>
      </c>
      <c r="AF33" s="27">
        <v>97.326449999999994</v>
      </c>
      <c r="AG33" s="27">
        <v>88.06</v>
      </c>
      <c r="AH33" s="27">
        <v>88.693700000000007</v>
      </c>
      <c r="AI33" s="27">
        <v>88.063999999999993</v>
      </c>
      <c r="AJ33" s="28">
        <f t="shared" si="0"/>
        <v>-271.09277899999938</v>
      </c>
      <c r="AK33" s="24">
        <f t="shared" si="1"/>
        <v>1.444072</v>
      </c>
      <c r="AL33" s="25">
        <f t="shared" si="1"/>
        <v>3.0999569999999999</v>
      </c>
      <c r="AM33" s="28">
        <f t="shared" si="2"/>
        <v>-151.79257800000005</v>
      </c>
    </row>
    <row r="34" spans="2:39">
      <c r="B34" s="29"/>
      <c r="C34" s="20"/>
      <c r="D34" s="9">
        <v>10401</v>
      </c>
      <c r="E34" s="9" t="s">
        <v>39</v>
      </c>
      <c r="F34" s="28">
        <v>825.87296000000003</v>
      </c>
      <c r="G34" s="27">
        <v>824.22248000000002</v>
      </c>
      <c r="H34" s="27">
        <v>0.20024700000000001</v>
      </c>
      <c r="I34" s="27">
        <v>5.8583749999999997</v>
      </c>
      <c r="J34" s="27">
        <v>5.8873009999999999</v>
      </c>
      <c r="K34" s="27">
        <v>158.975604</v>
      </c>
      <c r="L34" s="28">
        <v>140.97304500000001</v>
      </c>
      <c r="M34" s="137">
        <v>139.99391700000001</v>
      </c>
      <c r="N34" s="27">
        <v>140.97304500000001</v>
      </c>
      <c r="O34" s="27">
        <v>140.00027600000001</v>
      </c>
      <c r="P34" s="28">
        <v>30.383852000000001</v>
      </c>
      <c r="Q34" s="137">
        <v>30.545992999999999</v>
      </c>
      <c r="R34" s="27">
        <v>7.9373550000000002</v>
      </c>
      <c r="S34" s="27">
        <v>7.5124880000000003</v>
      </c>
      <c r="T34" s="28">
        <v>2.1746690000000002</v>
      </c>
      <c r="U34" s="137">
        <v>2.174865</v>
      </c>
      <c r="V34" s="27">
        <v>1.8017300000000001</v>
      </c>
      <c r="W34" s="27">
        <v>3.0999650000000001</v>
      </c>
      <c r="X34" s="27">
        <v>0</v>
      </c>
      <c r="Y34" s="27">
        <v>0</v>
      </c>
      <c r="Z34" s="27">
        <v>1.716971</v>
      </c>
      <c r="AA34" s="27">
        <v>2.169934</v>
      </c>
      <c r="AB34" s="28">
        <v>1796</v>
      </c>
      <c r="AC34" s="28">
        <v>1796.162045</v>
      </c>
      <c r="AD34" s="27">
        <v>88.675898000000004</v>
      </c>
      <c r="AE34" s="27">
        <v>88.06</v>
      </c>
      <c r="AF34" s="27">
        <v>88.067944999999995</v>
      </c>
      <c r="AG34" s="27">
        <v>88.06</v>
      </c>
      <c r="AH34" s="27">
        <v>88.675898000000004</v>
      </c>
      <c r="AI34" s="27">
        <v>88.063999999999993</v>
      </c>
      <c r="AJ34" s="28">
        <f t="shared" si="0"/>
        <v>-270.93073399999935</v>
      </c>
      <c r="AK34" s="24">
        <f t="shared" si="1"/>
        <v>1.8017300000000001</v>
      </c>
      <c r="AL34" s="25">
        <f t="shared" si="1"/>
        <v>3.0999650000000001</v>
      </c>
      <c r="AM34" s="28">
        <f t="shared" si="2"/>
        <v>-0.16204500000003463</v>
      </c>
    </row>
    <row r="35" spans="2:39">
      <c r="B35" s="29" t="s">
        <v>51</v>
      </c>
      <c r="C35" s="20">
        <v>46</v>
      </c>
      <c r="D35" s="9">
        <v>10401</v>
      </c>
      <c r="E35" s="9" t="s">
        <v>35</v>
      </c>
      <c r="F35" s="28">
        <v>1224.2439999999999</v>
      </c>
      <c r="G35" s="27">
        <v>1223.30008</v>
      </c>
      <c r="H35" s="27">
        <v>7.7161999999999994E-2</v>
      </c>
      <c r="I35" s="27">
        <v>8.7125000000000004</v>
      </c>
      <c r="J35" s="27">
        <v>8.7378540000000005</v>
      </c>
      <c r="K35" s="27">
        <v>158.97567799999999</v>
      </c>
      <c r="L35" s="28">
        <v>140.51581100000001</v>
      </c>
      <c r="M35" s="137">
        <v>139.99398199999999</v>
      </c>
      <c r="N35" s="27">
        <v>140.51581100000001</v>
      </c>
      <c r="O35" s="27">
        <v>140.00034099999999</v>
      </c>
      <c r="P35" s="28">
        <v>29.38307</v>
      </c>
      <c r="Q35" s="137">
        <v>29.794529000000001</v>
      </c>
      <c r="R35" s="27">
        <v>3.859397</v>
      </c>
      <c r="S35" s="27">
        <v>7.5124899999999997</v>
      </c>
      <c r="T35" s="28">
        <v>1.8925970000000001</v>
      </c>
      <c r="U35" s="137">
        <v>2.1319210000000002</v>
      </c>
      <c r="V35" s="27">
        <v>2.3508390000000001</v>
      </c>
      <c r="W35" s="27">
        <v>3.0999629999999998</v>
      </c>
      <c r="X35" s="27">
        <v>0</v>
      </c>
      <c r="Y35" s="27">
        <v>0</v>
      </c>
      <c r="Z35" s="27">
        <v>0.94752400000000003</v>
      </c>
      <c r="AA35" s="27">
        <v>1.432858</v>
      </c>
      <c r="AB35" s="28">
        <v>2317</v>
      </c>
      <c r="AC35" s="28">
        <v>2609.9917989999999</v>
      </c>
      <c r="AD35" s="27">
        <v>88.388244</v>
      </c>
      <c r="AE35" s="27">
        <v>88.06</v>
      </c>
      <c r="AF35" s="27">
        <v>99.195459</v>
      </c>
      <c r="AG35" s="27">
        <v>88.06</v>
      </c>
      <c r="AH35" s="27">
        <v>88.388244</v>
      </c>
      <c r="AI35" s="27">
        <v>88.063999999999993</v>
      </c>
      <c r="AJ35" s="28">
        <f t="shared" si="0"/>
        <v>22.061065000000553</v>
      </c>
      <c r="AK35" s="24">
        <f t="shared" si="1"/>
        <v>2.3508390000000001</v>
      </c>
      <c r="AL35" s="25">
        <f t="shared" si="1"/>
        <v>3.0999629999999998</v>
      </c>
      <c r="AM35" s="28">
        <f t="shared" si="2"/>
        <v>-292.9917989999999</v>
      </c>
    </row>
    <row r="36" spans="2:39">
      <c r="B36" s="29"/>
      <c r="C36" s="20"/>
      <c r="D36" s="9">
        <v>10401</v>
      </c>
      <c r="E36" s="9" t="s">
        <v>37</v>
      </c>
      <c r="F36" s="28">
        <v>988.64487999999994</v>
      </c>
      <c r="G36" s="27">
        <v>986.21424000000002</v>
      </c>
      <c r="H36" s="27">
        <v>0.24646199999999999</v>
      </c>
      <c r="I36" s="27">
        <v>6.9107500000000002</v>
      </c>
      <c r="J36" s="27">
        <v>7.044384</v>
      </c>
      <c r="K36" s="27">
        <v>158.975785</v>
      </c>
      <c r="L36" s="28">
        <v>143.05898500000001</v>
      </c>
      <c r="M36" s="137">
        <v>139.99407600000001</v>
      </c>
      <c r="N36" s="27">
        <v>143.05898500000001</v>
      </c>
      <c r="O36" s="27">
        <v>140.00043500000001</v>
      </c>
      <c r="P36" s="28">
        <v>32.720761000000003</v>
      </c>
      <c r="Q36" s="137">
        <v>30.359687000000001</v>
      </c>
      <c r="R36" s="27">
        <v>4.6123789999999998</v>
      </c>
      <c r="S36" s="27">
        <v>7.5124950000000004</v>
      </c>
      <c r="T36" s="28">
        <v>2.0877059999999998</v>
      </c>
      <c r="U36" s="137">
        <v>2.1642160000000001</v>
      </c>
      <c r="V36" s="27">
        <v>2.0846719999999999</v>
      </c>
      <c r="W36" s="27">
        <v>3.1999599999999999</v>
      </c>
      <c r="X36" s="27">
        <v>0</v>
      </c>
      <c r="Y36" s="27">
        <v>0</v>
      </c>
      <c r="Z36" s="27">
        <v>2.3243939999999998</v>
      </c>
      <c r="AA36" s="27">
        <v>4.0099349999999996</v>
      </c>
      <c r="AB36" s="28">
        <v>2064</v>
      </c>
      <c r="AC36" s="28">
        <v>2139.641294</v>
      </c>
      <c r="AD36" s="27">
        <v>89.987909000000002</v>
      </c>
      <c r="AE36" s="27">
        <v>88.06</v>
      </c>
      <c r="AF36" s="27">
        <v>91.287215000000003</v>
      </c>
      <c r="AG36" s="27">
        <v>88.06</v>
      </c>
      <c r="AH36" s="27">
        <v>89.987909000000002</v>
      </c>
      <c r="AI36" s="27">
        <v>88.063999999999993</v>
      </c>
      <c r="AJ36" s="28">
        <f t="shared" si="0"/>
        <v>97.70235900000057</v>
      </c>
      <c r="AK36" s="24">
        <f t="shared" si="1"/>
        <v>2.0846719999999999</v>
      </c>
      <c r="AL36" s="25">
        <f t="shared" si="1"/>
        <v>3.1999599999999999</v>
      </c>
      <c r="AM36" s="28">
        <f t="shared" si="2"/>
        <v>-75.641294000000016</v>
      </c>
    </row>
    <row r="37" spans="2:39">
      <c r="B37" s="29" t="s">
        <v>52</v>
      </c>
      <c r="C37" s="20">
        <v>47</v>
      </c>
      <c r="D37" s="9">
        <v>10401</v>
      </c>
      <c r="E37" s="9" t="s">
        <v>35</v>
      </c>
      <c r="F37" s="28">
        <v>612.00055999999995</v>
      </c>
      <c r="G37" s="27">
        <v>610.53959999999995</v>
      </c>
      <c r="H37" s="27">
        <v>0.23929</v>
      </c>
      <c r="I37" s="27">
        <v>4.2796250000000002</v>
      </c>
      <c r="J37" s="27">
        <v>4.360995</v>
      </c>
      <c r="K37" s="27">
        <v>158.97552999999999</v>
      </c>
      <c r="L37" s="28">
        <v>143.00331499999999</v>
      </c>
      <c r="M37" s="137">
        <v>139.993852</v>
      </c>
      <c r="N37" s="27">
        <v>143.00331499999999</v>
      </c>
      <c r="O37" s="27">
        <v>140.00021100000001</v>
      </c>
      <c r="P37" s="28">
        <v>29.003709000000001</v>
      </c>
      <c r="Q37" s="137">
        <v>28.973583999999999</v>
      </c>
      <c r="R37" s="27">
        <v>6.3965880000000004</v>
      </c>
      <c r="S37" s="27">
        <v>7.5124820000000003</v>
      </c>
      <c r="T37" s="28">
        <v>1.9803900000000001</v>
      </c>
      <c r="U37" s="137">
        <v>2.08501</v>
      </c>
      <c r="V37" s="27">
        <v>1.3267960000000001</v>
      </c>
      <c r="W37" s="27">
        <v>3.099974</v>
      </c>
      <c r="X37" s="27">
        <v>0</v>
      </c>
      <c r="Y37" s="27">
        <v>0</v>
      </c>
      <c r="Z37" s="27">
        <v>0.49836599999999998</v>
      </c>
      <c r="AA37" s="27">
        <v>1.432874</v>
      </c>
      <c r="AB37" s="28">
        <v>1212</v>
      </c>
      <c r="AC37" s="28">
        <v>1276.027067</v>
      </c>
      <c r="AD37" s="27">
        <v>89.953035</v>
      </c>
      <c r="AE37" s="27">
        <v>88.06</v>
      </c>
      <c r="AF37" s="27">
        <v>92.712000000000003</v>
      </c>
      <c r="AG37" s="27">
        <v>88.06</v>
      </c>
      <c r="AH37" s="27">
        <v>89.953035</v>
      </c>
      <c r="AI37" s="27">
        <v>88.063999999999993</v>
      </c>
      <c r="AJ37" s="28">
        <f t="shared" si="0"/>
        <v>161.72942600000056</v>
      </c>
      <c r="AK37" s="24">
        <f t="shared" si="1"/>
        <v>1.3267960000000001</v>
      </c>
      <c r="AL37" s="25">
        <f t="shared" si="1"/>
        <v>3.099974</v>
      </c>
      <c r="AM37" s="28">
        <f t="shared" si="2"/>
        <v>-64.027066999999988</v>
      </c>
    </row>
    <row r="38" spans="2:39">
      <c r="B38" s="29"/>
      <c r="C38" s="20"/>
      <c r="D38" s="9">
        <v>10401</v>
      </c>
      <c r="E38" s="9" t="s">
        <v>36</v>
      </c>
      <c r="F38" s="28">
        <v>328.04808000000003</v>
      </c>
      <c r="G38" s="27">
        <v>327.05264</v>
      </c>
      <c r="H38" s="27">
        <v>0.304367</v>
      </c>
      <c r="I38" s="27">
        <v>2.4249999999999998</v>
      </c>
      <c r="J38" s="27">
        <v>2.3360889999999999</v>
      </c>
      <c r="K38" s="27">
        <v>158.976099</v>
      </c>
      <c r="L38" s="28">
        <v>135.277559</v>
      </c>
      <c r="M38" s="137">
        <v>139.99435299999999</v>
      </c>
      <c r="N38" s="27">
        <v>135.277559</v>
      </c>
      <c r="O38" s="27">
        <v>140.00071199999999</v>
      </c>
      <c r="P38" s="28">
        <v>42.319588000000003</v>
      </c>
      <c r="Q38" s="137">
        <v>31.486709999999999</v>
      </c>
      <c r="R38" s="27">
        <v>14.587629</v>
      </c>
      <c r="S38" s="27">
        <v>7.5125099999999998</v>
      </c>
      <c r="T38" s="28">
        <v>3.3653599999999999</v>
      </c>
      <c r="U38" s="137">
        <v>2.2286169999999998</v>
      </c>
      <c r="V38" s="27">
        <v>3.2800069999999999</v>
      </c>
      <c r="W38" s="27">
        <v>2.8999459999999999</v>
      </c>
      <c r="X38" s="27">
        <v>0</v>
      </c>
      <c r="Y38" s="27">
        <v>0</v>
      </c>
      <c r="Z38" s="27">
        <v>1.1065449999999999</v>
      </c>
      <c r="AA38" s="27">
        <v>6.6299099999999997</v>
      </c>
      <c r="AB38" s="28">
        <v>1104</v>
      </c>
      <c r="AC38" s="28">
        <v>731.09343999999999</v>
      </c>
      <c r="AD38" s="27">
        <v>85.093017000000003</v>
      </c>
      <c r="AE38" s="27">
        <v>88.06</v>
      </c>
      <c r="AF38" s="27">
        <v>58.315297000000001</v>
      </c>
      <c r="AG38" s="27">
        <v>88.06</v>
      </c>
      <c r="AH38" s="27">
        <v>85.093017000000003</v>
      </c>
      <c r="AI38" s="27">
        <v>88.063999999999993</v>
      </c>
      <c r="AJ38" s="28">
        <f t="shared" si="0"/>
        <v>-211.17713399999946</v>
      </c>
      <c r="AK38" s="24">
        <f t="shared" si="1"/>
        <v>3.2800069999999999</v>
      </c>
      <c r="AL38" s="25">
        <f t="shared" si="1"/>
        <v>2.8999459999999999</v>
      </c>
      <c r="AM38" s="28">
        <f t="shared" si="2"/>
        <v>372.90656000000001</v>
      </c>
    </row>
    <row r="39" spans="2:39">
      <c r="B39" s="29"/>
      <c r="C39" s="20"/>
      <c r="D39" s="9">
        <v>10401</v>
      </c>
      <c r="E39" s="9" t="s">
        <v>42</v>
      </c>
      <c r="F39" s="28">
        <v>830.96608000000003</v>
      </c>
      <c r="G39" s="27">
        <v>828.11040000000003</v>
      </c>
      <c r="H39" s="27">
        <v>0.34484300000000001</v>
      </c>
      <c r="I39" s="27">
        <v>5.8108750000000002</v>
      </c>
      <c r="J39" s="27">
        <v>5.9150720000000003</v>
      </c>
      <c r="K39" s="27">
        <v>158.97588500000001</v>
      </c>
      <c r="L39" s="28">
        <v>143.00188499999999</v>
      </c>
      <c r="M39" s="137">
        <v>139.99416400000001</v>
      </c>
      <c r="N39" s="27">
        <v>143.00188499999999</v>
      </c>
      <c r="O39" s="27">
        <v>140.00052299999999</v>
      </c>
      <c r="P39" s="28">
        <v>30.997913</v>
      </c>
      <c r="Q39" s="137">
        <v>31.013496</v>
      </c>
      <c r="R39" s="27">
        <v>4.0011190000000001</v>
      </c>
      <c r="S39" s="27">
        <v>7.5125010000000003</v>
      </c>
      <c r="T39" s="28">
        <v>1.957962</v>
      </c>
      <c r="U39" s="137">
        <v>2.2015769999999999</v>
      </c>
      <c r="V39" s="27">
        <v>1.73533</v>
      </c>
      <c r="W39" s="27">
        <v>3.0999599999999998</v>
      </c>
      <c r="X39" s="27">
        <v>0</v>
      </c>
      <c r="Y39" s="27">
        <v>0</v>
      </c>
      <c r="Z39" s="27">
        <v>0.90497099999999997</v>
      </c>
      <c r="AA39" s="27">
        <v>1.9299409999999999</v>
      </c>
      <c r="AB39" s="28">
        <v>1627</v>
      </c>
      <c r="AC39" s="28">
        <v>1829.4360879999999</v>
      </c>
      <c r="AD39" s="27">
        <v>89.951935000000006</v>
      </c>
      <c r="AE39" s="27">
        <v>88.06</v>
      </c>
      <c r="AF39" s="27">
        <v>99.016682000000003</v>
      </c>
      <c r="AG39" s="27">
        <v>88.06</v>
      </c>
      <c r="AH39" s="27">
        <v>89.951935000000006</v>
      </c>
      <c r="AI39" s="27">
        <v>88.063999999999993</v>
      </c>
      <c r="AJ39" s="28">
        <f t="shared" si="0"/>
        <v>-8.7410459999995282</v>
      </c>
      <c r="AK39" s="24">
        <f t="shared" si="1"/>
        <v>1.73533</v>
      </c>
      <c r="AL39" s="25">
        <f t="shared" si="1"/>
        <v>3.0999599999999998</v>
      </c>
      <c r="AM39" s="28">
        <f t="shared" si="2"/>
        <v>-202.43608799999993</v>
      </c>
    </row>
    <row r="40" spans="2:39">
      <c r="B40" s="29"/>
      <c r="C40" s="20"/>
      <c r="D40" s="9">
        <v>10401</v>
      </c>
      <c r="E40" s="9" t="s">
        <v>39</v>
      </c>
      <c r="F40" s="28">
        <v>709.02008000000001</v>
      </c>
      <c r="G40" s="27">
        <v>707.16546000000005</v>
      </c>
      <c r="H40" s="27">
        <v>0.26226100000000002</v>
      </c>
      <c r="I40" s="27">
        <v>4.8752500000000003</v>
      </c>
      <c r="J40" s="27">
        <v>5.0511799999999996</v>
      </c>
      <c r="K40" s="27">
        <v>158.975617</v>
      </c>
      <c r="L40" s="28">
        <v>145.432558</v>
      </c>
      <c r="M40" s="137">
        <v>139.99392800000001</v>
      </c>
      <c r="N40" s="27">
        <v>145.432558</v>
      </c>
      <c r="O40" s="27">
        <v>140.00028699999999</v>
      </c>
      <c r="P40" s="28">
        <v>34.998204999999999</v>
      </c>
      <c r="Q40" s="137">
        <v>30.717907</v>
      </c>
      <c r="R40" s="27">
        <v>0</v>
      </c>
      <c r="S40" s="27">
        <v>7.5124880000000003</v>
      </c>
      <c r="T40" s="28">
        <v>1.925192</v>
      </c>
      <c r="U40" s="137">
        <v>2.1846890000000001</v>
      </c>
      <c r="V40" s="27">
        <v>1.823644</v>
      </c>
      <c r="W40" s="27">
        <v>3.0999620000000001</v>
      </c>
      <c r="X40" s="27">
        <v>0</v>
      </c>
      <c r="Y40" s="27">
        <v>0</v>
      </c>
      <c r="Z40" s="27">
        <v>1.463992</v>
      </c>
      <c r="AA40" s="27">
        <v>2.1699419999999998</v>
      </c>
      <c r="AB40" s="28">
        <v>1365</v>
      </c>
      <c r="AC40" s="28">
        <v>1548.9881869999999</v>
      </c>
      <c r="AD40" s="27">
        <v>91.481047000000004</v>
      </c>
      <c r="AE40" s="27">
        <v>88.06</v>
      </c>
      <c r="AF40" s="27">
        <v>99.929597000000001</v>
      </c>
      <c r="AG40" s="27">
        <v>88.06</v>
      </c>
      <c r="AH40" s="27">
        <v>91.481047000000004</v>
      </c>
      <c r="AI40" s="27">
        <v>88.063999999999993</v>
      </c>
      <c r="AJ40" s="28">
        <f t="shared" si="0"/>
        <v>175.2471410000004</v>
      </c>
      <c r="AK40" s="24">
        <f t="shared" si="1"/>
        <v>1.823644</v>
      </c>
      <c r="AL40" s="25">
        <f t="shared" si="1"/>
        <v>3.0999620000000001</v>
      </c>
      <c r="AM40" s="28">
        <f t="shared" si="2"/>
        <v>-183.98818699999993</v>
      </c>
    </row>
    <row r="41" spans="2:39">
      <c r="B41" s="19" t="s">
        <v>53</v>
      </c>
      <c r="C41" s="20">
        <v>48</v>
      </c>
      <c r="D41" s="9">
        <v>10401</v>
      </c>
      <c r="E41" s="9" t="s">
        <v>35</v>
      </c>
      <c r="F41" s="28">
        <v>1228.5827200000001</v>
      </c>
      <c r="G41" s="27">
        <v>1226.7574400000001</v>
      </c>
      <c r="H41" s="27">
        <v>0.148789</v>
      </c>
      <c r="I41" s="27">
        <v>8.7756249999999998</v>
      </c>
      <c r="J41" s="27">
        <v>8.7625489999999999</v>
      </c>
      <c r="K41" s="27">
        <v>158.975753</v>
      </c>
      <c r="L41" s="28">
        <v>139.99945500000001</v>
      </c>
      <c r="M41" s="137">
        <v>139.99404799999999</v>
      </c>
      <c r="N41" s="27">
        <v>139.99945500000001</v>
      </c>
      <c r="O41" s="27">
        <v>140.000407</v>
      </c>
      <c r="P41" s="28">
        <v>31.080407000000001</v>
      </c>
      <c r="Q41" s="137">
        <v>30.442011000000001</v>
      </c>
      <c r="R41" s="27">
        <v>2.606652</v>
      </c>
      <c r="S41" s="27">
        <v>7.5124930000000001</v>
      </c>
      <c r="T41" s="28">
        <v>1.924982</v>
      </c>
      <c r="U41" s="137">
        <v>2.1689210000000001</v>
      </c>
      <c r="V41" s="27">
        <v>1.5456829999999999</v>
      </c>
      <c r="W41" s="27">
        <v>3.0999530000000002</v>
      </c>
      <c r="X41" s="27">
        <v>0</v>
      </c>
      <c r="Y41" s="27">
        <v>0</v>
      </c>
      <c r="Z41" s="27">
        <v>1.1932449999999999</v>
      </c>
      <c r="AA41" s="27">
        <v>1.43285</v>
      </c>
      <c r="AB41" s="28">
        <v>2365</v>
      </c>
      <c r="AC41" s="28">
        <v>2664.69893</v>
      </c>
      <c r="AD41" s="27">
        <v>88.063400999999999</v>
      </c>
      <c r="AE41" s="27">
        <v>88.06</v>
      </c>
      <c r="AF41" s="27">
        <v>99.219190999999995</v>
      </c>
      <c r="AG41" s="27">
        <v>88.06</v>
      </c>
      <c r="AH41" s="27">
        <v>88.063400999999999</v>
      </c>
      <c r="AI41" s="27">
        <v>88.063999999999993</v>
      </c>
      <c r="AJ41" s="28">
        <f t="shared" si="0"/>
        <v>474.94607100000042</v>
      </c>
      <c r="AK41" s="24">
        <f t="shared" si="1"/>
        <v>1.5456829999999999</v>
      </c>
      <c r="AL41" s="25">
        <f t="shared" si="1"/>
        <v>3.0999530000000002</v>
      </c>
      <c r="AM41" s="28">
        <f t="shared" si="2"/>
        <v>-299.69893000000002</v>
      </c>
    </row>
    <row r="42" spans="2:39">
      <c r="B42" s="19"/>
      <c r="C42" s="20"/>
      <c r="D42" s="9">
        <v>10401</v>
      </c>
      <c r="E42" s="9" t="s">
        <v>37</v>
      </c>
      <c r="F42" s="28">
        <v>328.90552000000002</v>
      </c>
      <c r="G42" s="27">
        <v>327.53665999999998</v>
      </c>
      <c r="H42" s="27">
        <v>0.41792600000000002</v>
      </c>
      <c r="I42" s="27">
        <v>2.3478750000000002</v>
      </c>
      <c r="J42" s="27">
        <v>2.339547</v>
      </c>
      <c r="K42" s="27">
        <v>158.975843</v>
      </c>
      <c r="L42" s="28">
        <v>140.08646999999999</v>
      </c>
      <c r="M42" s="137">
        <v>139.99412699999999</v>
      </c>
      <c r="N42" s="27">
        <v>140.08646999999999</v>
      </c>
      <c r="O42" s="27">
        <v>140.000486</v>
      </c>
      <c r="P42" s="28">
        <v>30.346589999999999</v>
      </c>
      <c r="Q42" s="137">
        <v>30.374267</v>
      </c>
      <c r="R42" s="27">
        <v>7.560028</v>
      </c>
      <c r="S42" s="27">
        <v>7.5124979999999999</v>
      </c>
      <c r="T42" s="28">
        <v>2.164755</v>
      </c>
      <c r="U42" s="137">
        <v>2.1650489999999998</v>
      </c>
      <c r="V42" s="27">
        <v>2.1465130000000001</v>
      </c>
      <c r="W42" s="27">
        <v>3.1998929999999999</v>
      </c>
      <c r="X42" s="27">
        <v>0</v>
      </c>
      <c r="Y42" s="27">
        <v>0</v>
      </c>
      <c r="Z42" s="27">
        <v>2.7545899999999999</v>
      </c>
      <c r="AA42" s="27">
        <v>4.00983</v>
      </c>
      <c r="AB42" s="28">
        <v>712</v>
      </c>
      <c r="AC42" s="28">
        <v>712.09651199999996</v>
      </c>
      <c r="AD42" s="27">
        <v>88.118086000000005</v>
      </c>
      <c r="AE42" s="27">
        <v>88.06</v>
      </c>
      <c r="AF42" s="27">
        <v>88.071937000000005</v>
      </c>
      <c r="AG42" s="27">
        <v>88.06</v>
      </c>
      <c r="AH42" s="27">
        <v>88.118086000000005</v>
      </c>
      <c r="AI42" s="27">
        <v>88.063999999999993</v>
      </c>
      <c r="AJ42" s="28">
        <f t="shared" si="0"/>
        <v>475.04258300000038</v>
      </c>
      <c r="AK42" s="24">
        <f t="shared" si="1"/>
        <v>2.1465130000000001</v>
      </c>
      <c r="AL42" s="25">
        <f t="shared" si="1"/>
        <v>3.1998929999999999</v>
      </c>
      <c r="AM42" s="28">
        <f t="shared" si="2"/>
        <v>-9.6511999999961517E-2</v>
      </c>
    </row>
    <row r="43" spans="2:39">
      <c r="B43" s="19"/>
      <c r="C43" s="20"/>
      <c r="D43" s="9">
        <v>10401</v>
      </c>
      <c r="E43" s="9" t="s">
        <v>39</v>
      </c>
      <c r="F43" s="28">
        <v>191.69855999999999</v>
      </c>
      <c r="G43" s="27">
        <v>191.63242</v>
      </c>
      <c r="H43" s="27">
        <v>3.4514000000000003E-2</v>
      </c>
      <c r="I43" s="27">
        <v>1.3594999999999999</v>
      </c>
      <c r="J43" s="27">
        <v>1.3688020000000001</v>
      </c>
      <c r="K43" s="27">
        <v>158.97514000000001</v>
      </c>
      <c r="L43" s="28">
        <v>141.006664</v>
      </c>
      <c r="M43" s="137">
        <v>139.99350799999999</v>
      </c>
      <c r="N43" s="27">
        <v>141.006664</v>
      </c>
      <c r="O43" s="27">
        <v>139.99986699999999</v>
      </c>
      <c r="P43" s="28">
        <v>17.285767</v>
      </c>
      <c r="Q43" s="137">
        <v>26.999912999999999</v>
      </c>
      <c r="R43" s="27">
        <v>17.469657999999999</v>
      </c>
      <c r="S43" s="27">
        <v>7.5124659999999999</v>
      </c>
      <c r="T43" s="28">
        <v>1.971846</v>
      </c>
      <c r="U43" s="137">
        <v>1.972227</v>
      </c>
      <c r="V43" s="27">
        <v>3.0986150000000001</v>
      </c>
      <c r="W43" s="27">
        <v>3.0999780000000001</v>
      </c>
      <c r="X43" s="27">
        <v>0</v>
      </c>
      <c r="Y43" s="27">
        <v>0</v>
      </c>
      <c r="Z43" s="27">
        <v>2.0344440000000001</v>
      </c>
      <c r="AA43" s="27">
        <v>2.1699630000000001</v>
      </c>
      <c r="AB43" s="28">
        <v>378</v>
      </c>
      <c r="AC43" s="28">
        <v>378.07315499999999</v>
      </c>
      <c r="AD43" s="27">
        <v>88.697305</v>
      </c>
      <c r="AE43" s="27">
        <v>88.06</v>
      </c>
      <c r="AF43" s="27">
        <v>88.077043000000003</v>
      </c>
      <c r="AG43" s="27">
        <v>88.06</v>
      </c>
      <c r="AH43" s="27">
        <v>88.697305</v>
      </c>
      <c r="AI43" s="27">
        <v>88.063999999999993</v>
      </c>
      <c r="AJ43" s="28">
        <f t="shared" si="0"/>
        <v>475.11573800000036</v>
      </c>
      <c r="AK43" s="24">
        <f t="shared" si="1"/>
        <v>3.0986150000000001</v>
      </c>
      <c r="AL43" s="25">
        <f t="shared" si="1"/>
        <v>3.0999780000000001</v>
      </c>
      <c r="AM43" s="28">
        <f t="shared" si="2"/>
        <v>-7.3154999999985648E-2</v>
      </c>
    </row>
    <row r="44" spans="2:39">
      <c r="B44" s="19" t="s">
        <v>54</v>
      </c>
      <c r="C44" s="20">
        <v>49</v>
      </c>
      <c r="D44" s="9">
        <v>10401</v>
      </c>
      <c r="E44" s="9" t="s">
        <v>35</v>
      </c>
      <c r="F44" s="28">
        <v>630.54592000000002</v>
      </c>
      <c r="G44" s="27">
        <v>629.86144000000002</v>
      </c>
      <c r="H44" s="27">
        <v>0.108672</v>
      </c>
      <c r="I44" s="27">
        <v>4.47675</v>
      </c>
      <c r="J44" s="27">
        <v>4.4990079999999999</v>
      </c>
      <c r="K44" s="27">
        <v>158.97562099999999</v>
      </c>
      <c r="L44" s="28">
        <v>140.84903600000001</v>
      </c>
      <c r="M44" s="137">
        <v>139.993932</v>
      </c>
      <c r="N44" s="27">
        <v>140.84903600000001</v>
      </c>
      <c r="O44" s="27">
        <v>140.000291</v>
      </c>
      <c r="P44" s="28">
        <v>28.815546999999999</v>
      </c>
      <c r="Q44" s="137">
        <v>28.824404000000001</v>
      </c>
      <c r="R44" s="27">
        <v>7.7344059999999999</v>
      </c>
      <c r="S44" s="27">
        <v>7.5124870000000001</v>
      </c>
      <c r="T44" s="28">
        <v>2.0759789999999998</v>
      </c>
      <c r="U44" s="137">
        <v>2.0764840000000002</v>
      </c>
      <c r="V44" s="27">
        <v>1.336937</v>
      </c>
      <c r="W44" s="27">
        <v>3.0999690000000002</v>
      </c>
      <c r="X44" s="27">
        <v>0</v>
      </c>
      <c r="Y44" s="27">
        <v>0</v>
      </c>
      <c r="Z44" s="27">
        <v>0.85640099999999997</v>
      </c>
      <c r="AA44" s="27">
        <v>1.4328669999999999</v>
      </c>
      <c r="AB44" s="28">
        <v>1309</v>
      </c>
      <c r="AC44" s="28">
        <v>1309.31836</v>
      </c>
      <c r="AD44" s="27">
        <v>88.597883999999993</v>
      </c>
      <c r="AE44" s="27">
        <v>88.06</v>
      </c>
      <c r="AF44" s="27">
        <v>88.081417000000002</v>
      </c>
      <c r="AG44" s="27">
        <v>88.06</v>
      </c>
      <c r="AH44" s="27">
        <v>88.597883999999993</v>
      </c>
      <c r="AI44" s="27">
        <v>88.063999999999993</v>
      </c>
      <c r="AJ44" s="28">
        <f t="shared" si="0"/>
        <v>475.43409800000035</v>
      </c>
      <c r="AK44" s="24">
        <f t="shared" si="1"/>
        <v>1.336937</v>
      </c>
      <c r="AL44" s="25">
        <f t="shared" si="1"/>
        <v>3.0999690000000002</v>
      </c>
      <c r="AM44" s="28">
        <f t="shared" si="2"/>
        <v>-0.31835999999998421</v>
      </c>
    </row>
    <row r="45" spans="2:39">
      <c r="B45" s="19"/>
      <c r="C45" s="20"/>
      <c r="D45" s="9">
        <v>10401</v>
      </c>
      <c r="E45" s="9" t="s">
        <v>42</v>
      </c>
      <c r="F45" s="28">
        <v>1126.66696</v>
      </c>
      <c r="G45" s="27">
        <v>1125.0919200000001</v>
      </c>
      <c r="H45" s="27">
        <v>0.13999200000000001</v>
      </c>
      <c r="I45" s="27">
        <v>8.0002499999999994</v>
      </c>
      <c r="J45" s="27">
        <v>8.0363679999999995</v>
      </c>
      <c r="K45" s="27">
        <v>158.97575000000001</v>
      </c>
      <c r="L45" s="28">
        <v>140.828969</v>
      </c>
      <c r="M45" s="137">
        <v>139.994045</v>
      </c>
      <c r="N45" s="27">
        <v>140.828969</v>
      </c>
      <c r="O45" s="27">
        <v>140.000404</v>
      </c>
      <c r="P45" s="28">
        <v>30.186557000000001</v>
      </c>
      <c r="Q45" s="137">
        <v>30.184191999999999</v>
      </c>
      <c r="R45" s="27">
        <v>3.1561509999999999</v>
      </c>
      <c r="S45" s="27">
        <v>7.5124950000000004</v>
      </c>
      <c r="T45" s="28">
        <v>1.894082</v>
      </c>
      <c r="U45" s="137">
        <v>2.154188</v>
      </c>
      <c r="V45" s="27">
        <v>2.1727799999999999</v>
      </c>
      <c r="W45" s="27">
        <v>3.0999690000000002</v>
      </c>
      <c r="X45" s="27">
        <v>0</v>
      </c>
      <c r="Y45" s="27">
        <v>0</v>
      </c>
      <c r="Z45" s="27">
        <v>0.87248499999999996</v>
      </c>
      <c r="AA45" s="27">
        <v>1.9299550000000001</v>
      </c>
      <c r="AB45" s="28">
        <v>2134</v>
      </c>
      <c r="AC45" s="28">
        <v>2427.0524329999998</v>
      </c>
      <c r="AD45" s="27">
        <v>88.585189</v>
      </c>
      <c r="AE45" s="27">
        <v>88.06</v>
      </c>
      <c r="AF45" s="27">
        <v>100.15287600000001</v>
      </c>
      <c r="AG45" s="27">
        <v>88.06</v>
      </c>
      <c r="AH45" s="27">
        <v>88.585189</v>
      </c>
      <c r="AI45" s="27">
        <v>88.063999999999993</v>
      </c>
      <c r="AJ45" s="28">
        <f t="shared" si="0"/>
        <v>768.48653100000024</v>
      </c>
      <c r="AK45" s="24">
        <f t="shared" si="1"/>
        <v>2.1727799999999999</v>
      </c>
      <c r="AL45" s="25">
        <f t="shared" si="1"/>
        <v>3.0999690000000002</v>
      </c>
      <c r="AM45" s="28">
        <f t="shared" si="2"/>
        <v>-293.05243299999984</v>
      </c>
    </row>
    <row r="46" spans="2:39">
      <c r="B46" s="19"/>
      <c r="C46" s="20"/>
      <c r="D46" s="9">
        <v>10401</v>
      </c>
      <c r="E46" s="9" t="s">
        <v>39</v>
      </c>
      <c r="F46" s="28">
        <v>685.10008000000005</v>
      </c>
      <c r="G46" s="27">
        <v>684.23896000000002</v>
      </c>
      <c r="H46" s="27">
        <v>0.12585099999999999</v>
      </c>
      <c r="I46" s="27">
        <v>4.984</v>
      </c>
      <c r="J46" s="27">
        <v>4.8874190000000004</v>
      </c>
      <c r="K46" s="27">
        <v>158.97558599999999</v>
      </c>
      <c r="L46" s="28">
        <v>137.45988800000001</v>
      </c>
      <c r="M46" s="137">
        <v>139.99390099999999</v>
      </c>
      <c r="N46" s="27">
        <v>137.45988800000001</v>
      </c>
      <c r="O46" s="27">
        <v>140.00026</v>
      </c>
      <c r="P46" s="28">
        <v>30.535212999999999</v>
      </c>
      <c r="Q46" s="137">
        <v>30.525162000000002</v>
      </c>
      <c r="R46" s="27">
        <v>6.2951439999999996</v>
      </c>
      <c r="S46" s="27">
        <v>7.5124870000000001</v>
      </c>
      <c r="T46" s="28">
        <v>2.1434820000000001</v>
      </c>
      <c r="U46" s="137">
        <v>2.1736749999999998</v>
      </c>
      <c r="V46" s="27">
        <v>3.0696249999999998</v>
      </c>
      <c r="W46" s="27">
        <v>3.099955</v>
      </c>
      <c r="X46" s="27">
        <v>0</v>
      </c>
      <c r="Y46" s="27">
        <v>0</v>
      </c>
      <c r="Z46" s="27">
        <v>1.611443</v>
      </c>
      <c r="AA46" s="27">
        <v>2.1699290000000002</v>
      </c>
      <c r="AB46" s="28">
        <v>1468.5</v>
      </c>
      <c r="AC46" s="28">
        <v>1489.1846880000001</v>
      </c>
      <c r="AD46" s="27">
        <v>86.466036000000003</v>
      </c>
      <c r="AE46" s="27">
        <v>88.06</v>
      </c>
      <c r="AF46" s="27">
        <v>89.300376999999997</v>
      </c>
      <c r="AG46" s="27">
        <v>88.06</v>
      </c>
      <c r="AH46" s="27">
        <v>86.466036000000003</v>
      </c>
      <c r="AI46" s="27">
        <v>88.063999999999993</v>
      </c>
      <c r="AJ46" s="28">
        <f t="shared" si="0"/>
        <v>789.17121900000029</v>
      </c>
      <c r="AK46" s="24">
        <f t="shared" si="1"/>
        <v>3.0696249999999998</v>
      </c>
      <c r="AL46" s="25">
        <f t="shared" si="1"/>
        <v>3.099955</v>
      </c>
      <c r="AM46" s="28">
        <f t="shared" si="2"/>
        <v>-20.684688000000051</v>
      </c>
    </row>
    <row r="47" spans="2:39">
      <c r="B47" s="19" t="s">
        <v>55</v>
      </c>
      <c r="C47" s="20">
        <v>50</v>
      </c>
      <c r="D47" s="9">
        <v>10401</v>
      </c>
      <c r="E47" s="9" t="s">
        <v>35</v>
      </c>
      <c r="F47" s="28">
        <v>799.98784000000001</v>
      </c>
      <c r="G47" s="27">
        <v>799.55359999999996</v>
      </c>
      <c r="H47" s="27">
        <v>5.4309999999999997E-2</v>
      </c>
      <c r="I47" s="27">
        <v>5.7108749999999997</v>
      </c>
      <c r="J47" s="27">
        <v>5.7110950000000003</v>
      </c>
      <c r="K47" s="27">
        <v>158.97566</v>
      </c>
      <c r="L47" s="28">
        <v>140.08148299999999</v>
      </c>
      <c r="M47" s="137">
        <v>139.993966</v>
      </c>
      <c r="N47" s="27">
        <v>140.08148299999999</v>
      </c>
      <c r="O47" s="27">
        <v>140.000325</v>
      </c>
      <c r="P47" s="28">
        <v>29.384727000000002</v>
      </c>
      <c r="Q47" s="137">
        <v>29.368148999999999</v>
      </c>
      <c r="R47" s="27">
        <v>4.574605</v>
      </c>
      <c r="S47" s="27">
        <v>7.5124890000000004</v>
      </c>
      <c r="T47" s="28">
        <v>1.9394039999999999</v>
      </c>
      <c r="U47" s="137">
        <v>2.1075560000000002</v>
      </c>
      <c r="V47" s="27">
        <v>2.9650449999999999</v>
      </c>
      <c r="W47" s="27">
        <v>3.099936</v>
      </c>
      <c r="X47" s="27">
        <v>0</v>
      </c>
      <c r="Y47" s="27">
        <v>0</v>
      </c>
      <c r="Z47" s="27">
        <v>1.151267</v>
      </c>
      <c r="AA47" s="27">
        <v>1.4328179999999999</v>
      </c>
      <c r="AB47" s="28">
        <v>1551.5</v>
      </c>
      <c r="AC47" s="28">
        <v>1686.019076</v>
      </c>
      <c r="AD47" s="27">
        <v>88.115050999999994</v>
      </c>
      <c r="AE47" s="27">
        <v>88.06</v>
      </c>
      <c r="AF47" s="27">
        <v>95.695030000000003</v>
      </c>
      <c r="AG47" s="27">
        <v>88.06</v>
      </c>
      <c r="AH47" s="27">
        <v>88.115050999999994</v>
      </c>
      <c r="AI47" s="27">
        <v>88.063999999999993</v>
      </c>
      <c r="AJ47" s="28">
        <f t="shared" si="0"/>
        <v>923.69029500000033</v>
      </c>
      <c r="AK47" s="24">
        <f t="shared" si="1"/>
        <v>2.9650449999999999</v>
      </c>
      <c r="AL47" s="25">
        <f t="shared" si="1"/>
        <v>3.099936</v>
      </c>
      <c r="AM47" s="28">
        <f t="shared" si="2"/>
        <v>-134.51907600000004</v>
      </c>
    </row>
    <row r="48" spans="2:39">
      <c r="B48" s="19"/>
      <c r="C48" s="20"/>
      <c r="D48" s="9">
        <v>10401</v>
      </c>
      <c r="E48" s="9" t="s">
        <v>36</v>
      </c>
      <c r="F48" s="28">
        <v>258.02319999999997</v>
      </c>
      <c r="G48" s="27">
        <v>257.93488000000002</v>
      </c>
      <c r="H48" s="27">
        <v>3.4241000000000001E-2</v>
      </c>
      <c r="I48" s="27">
        <v>1.8427500000000001</v>
      </c>
      <c r="J48" s="27">
        <v>1.8423909999999999</v>
      </c>
      <c r="K48" s="27">
        <v>158.976122</v>
      </c>
      <c r="L48" s="28">
        <v>140.02072999999999</v>
      </c>
      <c r="M48" s="137">
        <v>139.994373</v>
      </c>
      <c r="N48" s="27">
        <v>140.02072999999999</v>
      </c>
      <c r="O48" s="27">
        <v>140.000732</v>
      </c>
      <c r="P48" s="28">
        <v>32.288699000000001</v>
      </c>
      <c r="Q48" s="137">
        <v>32.319175000000001</v>
      </c>
      <c r="R48" s="27">
        <v>7.3260069999999997</v>
      </c>
      <c r="S48" s="27">
        <v>7.5125099999999998</v>
      </c>
      <c r="T48" s="28">
        <v>2.2633619999999999</v>
      </c>
      <c r="U48" s="137">
        <v>2.2761879999999999</v>
      </c>
      <c r="V48" s="27">
        <v>2.2672379999999999</v>
      </c>
      <c r="W48" s="27">
        <v>2.8999410000000001</v>
      </c>
      <c r="X48" s="27">
        <v>0</v>
      </c>
      <c r="Y48" s="27">
        <v>0</v>
      </c>
      <c r="Z48" s="27">
        <v>3.5771980000000001</v>
      </c>
      <c r="AA48" s="27">
        <v>6.6299210000000004</v>
      </c>
      <c r="AB48" s="28">
        <v>584</v>
      </c>
      <c r="AC48" s="28">
        <v>587.30926099999999</v>
      </c>
      <c r="AD48" s="27">
        <v>88.076578999999995</v>
      </c>
      <c r="AE48" s="27">
        <v>88.06</v>
      </c>
      <c r="AF48" s="27">
        <v>88.558995999999993</v>
      </c>
      <c r="AG48" s="27">
        <v>88.06</v>
      </c>
      <c r="AH48" s="27">
        <v>88.076578999999995</v>
      </c>
      <c r="AI48" s="27">
        <v>88.063999999999993</v>
      </c>
      <c r="AJ48" s="28">
        <f t="shared" si="0"/>
        <v>926.99955600000033</v>
      </c>
      <c r="AK48" s="24">
        <f t="shared" si="1"/>
        <v>2.2672379999999999</v>
      </c>
      <c r="AL48" s="25">
        <f t="shared" si="1"/>
        <v>2.8999410000000001</v>
      </c>
      <c r="AM48" s="28">
        <f t="shared" si="2"/>
        <v>-3.3092609999999922</v>
      </c>
    </row>
    <row r="49" spans="2:39">
      <c r="B49" s="19"/>
      <c r="C49" s="20"/>
      <c r="D49" s="9">
        <v>10401</v>
      </c>
      <c r="E49" s="9" t="s">
        <v>37</v>
      </c>
      <c r="F49" s="28">
        <v>841.50927999999999</v>
      </c>
      <c r="G49" s="27">
        <v>840.83399999999995</v>
      </c>
      <c r="H49" s="27">
        <v>8.0310999999999994E-2</v>
      </c>
      <c r="I49" s="27">
        <v>5.998875</v>
      </c>
      <c r="J49" s="27">
        <v>6.0059550000000002</v>
      </c>
      <c r="K49" s="27">
        <v>158.97575499999999</v>
      </c>
      <c r="L49" s="28">
        <v>140.277849</v>
      </c>
      <c r="M49" s="137">
        <v>139.99404999999999</v>
      </c>
      <c r="N49" s="27">
        <v>140.277849</v>
      </c>
      <c r="O49" s="27">
        <v>140.00040899999999</v>
      </c>
      <c r="P49" s="28">
        <v>29.943114000000001</v>
      </c>
      <c r="Q49" s="137">
        <v>29.994595</v>
      </c>
      <c r="R49" s="27">
        <v>4.9384259999999998</v>
      </c>
      <c r="S49" s="27">
        <v>7.5124930000000001</v>
      </c>
      <c r="T49" s="28">
        <v>1.9892829999999999</v>
      </c>
      <c r="U49" s="137">
        <v>2.1433529999999998</v>
      </c>
      <c r="V49" s="27">
        <v>3.164552</v>
      </c>
      <c r="W49" s="27">
        <v>3.1999469999999999</v>
      </c>
      <c r="X49" s="27">
        <v>0</v>
      </c>
      <c r="Y49" s="27">
        <v>0</v>
      </c>
      <c r="Z49" s="27">
        <v>2.0582069999999999</v>
      </c>
      <c r="AA49" s="27">
        <v>4.0099309999999999</v>
      </c>
      <c r="AB49" s="28">
        <v>1674</v>
      </c>
      <c r="AC49" s="28">
        <v>1803.6516590000001</v>
      </c>
      <c r="AD49" s="27">
        <v>88.238517000000002</v>
      </c>
      <c r="AE49" s="27">
        <v>88.06</v>
      </c>
      <c r="AF49" s="27">
        <v>94.880266000000006</v>
      </c>
      <c r="AG49" s="27">
        <v>88.06</v>
      </c>
      <c r="AH49" s="27">
        <v>88.238517000000002</v>
      </c>
      <c r="AI49" s="27">
        <v>88.063999999999993</v>
      </c>
      <c r="AJ49" s="28">
        <f t="shared" si="0"/>
        <v>1056.6512150000003</v>
      </c>
      <c r="AK49" s="24">
        <f t="shared" si="1"/>
        <v>3.164552</v>
      </c>
      <c r="AL49" s="25">
        <f t="shared" si="1"/>
        <v>3.1999469999999999</v>
      </c>
      <c r="AM49" s="28">
        <f t="shared" si="2"/>
        <v>-129.65165900000011</v>
      </c>
    </row>
    <row r="50" spans="2:39">
      <c r="B50" s="19"/>
      <c r="C50" s="20"/>
      <c r="D50" s="9">
        <v>10401</v>
      </c>
      <c r="E50" s="9" t="s">
        <v>41</v>
      </c>
      <c r="F50" s="28">
        <v>268.02911999999998</v>
      </c>
      <c r="G50" s="27">
        <v>267.904</v>
      </c>
      <c r="H50" s="27">
        <v>4.6703000000000001E-2</v>
      </c>
      <c r="I50" s="27">
        <v>1.96875</v>
      </c>
      <c r="J50" s="27">
        <v>1.984477</v>
      </c>
      <c r="K50" s="27">
        <v>158.976181</v>
      </c>
      <c r="L50" s="28">
        <v>136.141775</v>
      </c>
      <c r="M50" s="137">
        <v>135.81838500000001</v>
      </c>
      <c r="N50" s="27">
        <v>136.141775</v>
      </c>
      <c r="O50" s="27">
        <v>134.99941100000001</v>
      </c>
      <c r="P50" s="28">
        <v>32.126984</v>
      </c>
      <c r="Q50" s="137">
        <v>32.134810999999999</v>
      </c>
      <c r="R50" s="27">
        <v>7.6190480000000003</v>
      </c>
      <c r="S50" s="27">
        <v>7.5504179999999996</v>
      </c>
      <c r="T50" s="28">
        <v>2.3355670000000002</v>
      </c>
      <c r="U50" s="137">
        <v>2.3375469999999998</v>
      </c>
      <c r="V50" s="27">
        <v>4.7420220000000004</v>
      </c>
      <c r="W50" s="27">
        <v>5.6952259999999999</v>
      </c>
      <c r="X50" s="27">
        <v>0</v>
      </c>
      <c r="Y50" s="27">
        <v>0</v>
      </c>
      <c r="Z50" s="27">
        <v>3.8428659999999999</v>
      </c>
      <c r="AA50" s="27">
        <v>3.8461430000000001</v>
      </c>
      <c r="AB50" s="28">
        <v>626</v>
      </c>
      <c r="AC50" s="28">
        <v>626.53060600000003</v>
      </c>
      <c r="AD50" s="27">
        <v>85.636587000000006</v>
      </c>
      <c r="AE50" s="27">
        <v>85.433166</v>
      </c>
      <c r="AF50" s="27">
        <v>84.991979000000001</v>
      </c>
      <c r="AG50" s="27">
        <v>84.92</v>
      </c>
      <c r="AH50" s="27">
        <v>85.636587000000006</v>
      </c>
      <c r="AI50" s="27">
        <v>84.918011000000007</v>
      </c>
      <c r="AJ50" s="28">
        <f t="shared" si="0"/>
        <v>1057.1818210000004</v>
      </c>
      <c r="AK50" s="24">
        <f t="shared" si="1"/>
        <v>4.7420220000000004</v>
      </c>
      <c r="AL50" s="25">
        <f t="shared" si="1"/>
        <v>5.6952259999999999</v>
      </c>
      <c r="AM50" s="28">
        <f t="shared" si="2"/>
        <v>-0.53060600000003433</v>
      </c>
    </row>
    <row r="51" spans="2:39">
      <c r="B51" s="19" t="s">
        <v>56</v>
      </c>
      <c r="C51" s="20">
        <v>51</v>
      </c>
      <c r="D51" s="9">
        <v>10401</v>
      </c>
      <c r="E51" s="9" t="s">
        <v>42</v>
      </c>
      <c r="F51" s="28">
        <v>1098.2647199999999</v>
      </c>
      <c r="G51" s="27">
        <v>1097.836</v>
      </c>
      <c r="H51" s="27">
        <v>3.9051000000000002E-2</v>
      </c>
      <c r="I51" s="27">
        <v>7.8390000000000004</v>
      </c>
      <c r="J51" s="27">
        <v>7.8416819999999996</v>
      </c>
      <c r="K51" s="27">
        <v>158.97581</v>
      </c>
      <c r="L51" s="28">
        <v>140.102656</v>
      </c>
      <c r="M51" s="137">
        <v>139.99409800000001</v>
      </c>
      <c r="N51" s="27">
        <v>140.102656</v>
      </c>
      <c r="O51" s="27">
        <v>140.00045700000001</v>
      </c>
      <c r="P51" s="28">
        <v>29.308585000000001</v>
      </c>
      <c r="Q51" s="137">
        <v>30.286383000000001</v>
      </c>
      <c r="R51" s="27">
        <v>3.9226939999999999</v>
      </c>
      <c r="S51" s="27">
        <v>7.5124979999999999</v>
      </c>
      <c r="T51" s="28">
        <v>1.8975390000000001</v>
      </c>
      <c r="U51" s="137">
        <v>2.1600269999999999</v>
      </c>
      <c r="V51" s="27">
        <v>3.0839560000000001</v>
      </c>
      <c r="W51" s="27">
        <v>3.0999650000000001</v>
      </c>
      <c r="X51" s="27">
        <v>0</v>
      </c>
      <c r="Y51" s="27">
        <v>0</v>
      </c>
      <c r="Z51" s="27">
        <v>1.9020919999999999</v>
      </c>
      <c r="AA51" s="27">
        <v>1.929951</v>
      </c>
      <c r="AB51" s="28">
        <v>2084</v>
      </c>
      <c r="AC51" s="28">
        <v>2372.2815249999999</v>
      </c>
      <c r="AD51" s="27">
        <v>88.128286000000003</v>
      </c>
      <c r="AE51" s="27">
        <v>88.06</v>
      </c>
      <c r="AF51" s="27">
        <v>100.241416</v>
      </c>
      <c r="AG51" s="27">
        <v>88.06</v>
      </c>
      <c r="AH51" s="27">
        <v>88.128286000000003</v>
      </c>
      <c r="AI51" s="27">
        <v>88.063999999999993</v>
      </c>
      <c r="AJ51" s="28">
        <f t="shared" si="0"/>
        <v>1345.4633460000002</v>
      </c>
      <c r="AK51" s="24">
        <f t="shared" si="1"/>
        <v>3.0839560000000001</v>
      </c>
      <c r="AL51" s="25">
        <f t="shared" si="1"/>
        <v>3.0999650000000001</v>
      </c>
      <c r="AM51" s="28">
        <f t="shared" si="2"/>
        <v>-288.28152499999987</v>
      </c>
    </row>
    <row r="52" spans="2:39">
      <c r="B52" s="19"/>
      <c r="C52" s="20"/>
      <c r="D52" s="9">
        <v>10401</v>
      </c>
      <c r="E52" s="9" t="s">
        <v>39</v>
      </c>
      <c r="F52" s="28">
        <v>920.42136000000005</v>
      </c>
      <c r="G52" s="27">
        <v>917.12408000000005</v>
      </c>
      <c r="H52" s="27">
        <v>0.35952400000000001</v>
      </c>
      <c r="I52" s="27">
        <v>6.5486250000000004</v>
      </c>
      <c r="J52" s="27">
        <v>6.5508839999999999</v>
      </c>
      <c r="K52" s="27">
        <v>158.97540000000001</v>
      </c>
      <c r="L52" s="28">
        <v>140.55185</v>
      </c>
      <c r="M52" s="137">
        <v>139.99373700000001</v>
      </c>
      <c r="N52" s="27">
        <v>140.55185</v>
      </c>
      <c r="O52" s="27">
        <v>140.00009600000001</v>
      </c>
      <c r="P52" s="28">
        <v>24.62349</v>
      </c>
      <c r="Q52" s="137">
        <v>28.896571000000002</v>
      </c>
      <c r="R52" s="27">
        <v>4.4284109999999997</v>
      </c>
      <c r="S52" s="27">
        <v>7.5124779999999998</v>
      </c>
      <c r="T52" s="28">
        <v>1.6535899999999999</v>
      </c>
      <c r="U52" s="137">
        <v>2.0806100000000001</v>
      </c>
      <c r="V52" s="27">
        <v>2.994281</v>
      </c>
      <c r="W52" s="27">
        <v>3.099955</v>
      </c>
      <c r="X52" s="27">
        <v>0</v>
      </c>
      <c r="Y52" s="27">
        <v>0</v>
      </c>
      <c r="Z52" s="27">
        <v>2.1609669999999999</v>
      </c>
      <c r="AA52" s="27">
        <v>2.1699280000000001</v>
      </c>
      <c r="AB52" s="28">
        <v>1522</v>
      </c>
      <c r="AC52" s="28">
        <v>1915.038031</v>
      </c>
      <c r="AD52" s="27">
        <v>88.411068999999998</v>
      </c>
      <c r="AE52" s="27">
        <v>88.06</v>
      </c>
      <c r="AF52" s="27">
        <v>110.800426</v>
      </c>
      <c r="AG52" s="27">
        <v>88.06</v>
      </c>
      <c r="AH52" s="27">
        <v>88.411068999999998</v>
      </c>
      <c r="AI52" s="27">
        <v>88.063999999999993</v>
      </c>
      <c r="AJ52" s="28">
        <f t="shared" si="0"/>
        <v>1738.5013770000003</v>
      </c>
      <c r="AK52" s="24">
        <f t="shared" si="1"/>
        <v>2.994281</v>
      </c>
      <c r="AL52" s="25">
        <f t="shared" si="1"/>
        <v>3.099955</v>
      </c>
      <c r="AM52" s="28">
        <f t="shared" si="2"/>
        <v>-393.03803100000005</v>
      </c>
    </row>
    <row r="53" spans="2:39">
      <c r="B53" s="19" t="s">
        <v>57</v>
      </c>
      <c r="C53" s="20">
        <v>52</v>
      </c>
      <c r="D53" s="9"/>
      <c r="E53" s="30"/>
      <c r="F53" s="32"/>
      <c r="G53" s="31"/>
      <c r="H53" s="31"/>
      <c r="I53" s="31"/>
      <c r="J53" s="31"/>
      <c r="K53" s="31"/>
      <c r="L53" s="32"/>
      <c r="M53" s="138"/>
      <c r="N53" s="31"/>
      <c r="O53" s="31"/>
      <c r="P53" s="32"/>
      <c r="Q53" s="138"/>
      <c r="R53" s="31"/>
      <c r="S53" s="31"/>
      <c r="T53" s="32"/>
      <c r="U53" s="138"/>
      <c r="V53" s="31"/>
      <c r="W53" s="31"/>
      <c r="X53" s="31"/>
      <c r="Y53" s="31"/>
      <c r="Z53" s="31"/>
      <c r="AA53" s="31"/>
      <c r="AB53" s="32"/>
      <c r="AC53" s="32"/>
      <c r="AD53" s="31"/>
      <c r="AE53" s="31"/>
      <c r="AF53" s="31"/>
      <c r="AG53" s="31"/>
      <c r="AH53" s="31"/>
      <c r="AI53" s="31"/>
      <c r="AJ53" s="32">
        <f t="shared" si="0"/>
        <v>1738.5013770000003</v>
      </c>
      <c r="AK53" s="24">
        <f t="shared" si="1"/>
        <v>0</v>
      </c>
      <c r="AL53" s="25">
        <f t="shared" si="1"/>
        <v>0</v>
      </c>
      <c r="AM53" s="32">
        <f t="shared" si="2"/>
        <v>0</v>
      </c>
    </row>
    <row r="54" spans="2:39">
      <c r="B54" s="19" t="s">
        <v>58</v>
      </c>
      <c r="C54" s="33">
        <v>1</v>
      </c>
      <c r="D54" s="9"/>
      <c r="E54" s="30"/>
      <c r="F54" s="32"/>
      <c r="G54" s="31"/>
      <c r="H54" s="31"/>
      <c r="I54" s="31"/>
      <c r="J54" s="31"/>
      <c r="K54" s="31"/>
      <c r="L54" s="32"/>
      <c r="M54" s="138"/>
      <c r="N54" s="31"/>
      <c r="O54" s="31"/>
      <c r="P54" s="32"/>
      <c r="Q54" s="138"/>
      <c r="R54" s="31"/>
      <c r="S54" s="31"/>
      <c r="T54" s="32"/>
      <c r="U54" s="138"/>
      <c r="V54" s="31"/>
      <c r="W54" s="31"/>
      <c r="X54" s="31"/>
      <c r="Y54" s="31"/>
      <c r="Z54" s="31"/>
      <c r="AA54" s="31"/>
      <c r="AB54" s="32"/>
      <c r="AC54" s="32"/>
      <c r="AD54" s="31"/>
      <c r="AE54" s="31"/>
      <c r="AF54" s="31"/>
      <c r="AG54" s="31"/>
      <c r="AH54" s="31"/>
      <c r="AI54" s="31"/>
      <c r="AJ54" s="32">
        <f t="shared" si="0"/>
        <v>1738.5013770000003</v>
      </c>
      <c r="AK54" s="24">
        <f t="shared" si="1"/>
        <v>0</v>
      </c>
      <c r="AL54" s="25">
        <f t="shared" si="1"/>
        <v>0</v>
      </c>
      <c r="AM54" s="32">
        <f t="shared" si="2"/>
        <v>0</v>
      </c>
    </row>
    <row r="55" spans="2:39">
      <c r="B55" s="34" t="s">
        <v>59</v>
      </c>
      <c r="C55" s="33">
        <v>2</v>
      </c>
      <c r="D55" s="9">
        <v>10401</v>
      </c>
      <c r="E55" s="9" t="s">
        <v>35</v>
      </c>
      <c r="F55" s="28">
        <v>1334.82248</v>
      </c>
      <c r="G55" s="27">
        <v>1333.8804</v>
      </c>
      <c r="H55" s="27">
        <v>7.0626999999999995E-2</v>
      </c>
      <c r="I55" s="27">
        <v>9.4568750000000001</v>
      </c>
      <c r="J55" s="27">
        <v>9.5277130000000003</v>
      </c>
      <c r="K55" s="27">
        <v>158.975729</v>
      </c>
      <c r="L55" s="28">
        <v>141.148369</v>
      </c>
      <c r="M55" s="137">
        <v>139.99402699999999</v>
      </c>
      <c r="N55" s="27">
        <v>141.148369</v>
      </c>
      <c r="O55" s="27">
        <v>140.00038599999999</v>
      </c>
      <c r="P55" s="28">
        <v>30.506906000000001</v>
      </c>
      <c r="Q55" s="137">
        <v>30.354527999999998</v>
      </c>
      <c r="R55" s="27">
        <v>5.3003770000000001</v>
      </c>
      <c r="S55" s="27">
        <v>7.5124919999999999</v>
      </c>
      <c r="T55" s="28">
        <v>2.0294829999999999</v>
      </c>
      <c r="U55" s="137">
        <v>2.1639219999999999</v>
      </c>
      <c r="V55" s="27">
        <v>2.6782590000000002</v>
      </c>
      <c r="W55" s="27">
        <v>3.0999509999999999</v>
      </c>
      <c r="X55" s="27">
        <v>0</v>
      </c>
      <c r="Y55" s="27">
        <v>0</v>
      </c>
      <c r="Z55" s="27">
        <v>1.174688</v>
      </c>
      <c r="AA55" s="27">
        <v>1.4328449999999999</v>
      </c>
      <c r="AB55" s="28">
        <v>2709</v>
      </c>
      <c r="AC55" s="28">
        <v>2888.4518189999999</v>
      </c>
      <c r="AD55" s="27">
        <v>88.786112000000003</v>
      </c>
      <c r="AE55" s="27">
        <v>88.06</v>
      </c>
      <c r="AF55" s="27">
        <v>93.893343000000002</v>
      </c>
      <c r="AG55" s="27">
        <v>88.06</v>
      </c>
      <c r="AH55" s="27">
        <v>88.786112000000003</v>
      </c>
      <c r="AI55" s="27">
        <v>88.063999999999993</v>
      </c>
      <c r="AJ55" s="28">
        <f t="shared" si="0"/>
        <v>1917.9531960000002</v>
      </c>
      <c r="AK55" s="24">
        <f t="shared" si="1"/>
        <v>2.6782590000000002</v>
      </c>
      <c r="AL55" s="25">
        <f t="shared" si="1"/>
        <v>3.0999509999999999</v>
      </c>
      <c r="AM55" s="28">
        <f t="shared" si="2"/>
        <v>-179.45181899999989</v>
      </c>
    </row>
    <row r="56" spans="2:39">
      <c r="B56" s="34"/>
      <c r="C56" s="33"/>
      <c r="D56" s="9">
        <v>10401</v>
      </c>
      <c r="E56" s="9" t="s">
        <v>36</v>
      </c>
      <c r="F56" s="28">
        <v>314.35480000000001</v>
      </c>
      <c r="G56" s="27">
        <v>314.15607999999997</v>
      </c>
      <c r="H56" s="27">
        <v>6.3255000000000006E-2</v>
      </c>
      <c r="I56" s="27">
        <v>2.2453750000000001</v>
      </c>
      <c r="J56" s="27">
        <v>2.2439710000000002</v>
      </c>
      <c r="K56" s="27">
        <v>158.97611599999999</v>
      </c>
      <c r="L56" s="28">
        <v>140.001024</v>
      </c>
      <c r="M56" s="137">
        <v>139.99436800000001</v>
      </c>
      <c r="N56" s="27">
        <v>140.001024</v>
      </c>
      <c r="O56" s="27">
        <v>140.00072700000001</v>
      </c>
      <c r="P56" s="28">
        <v>31.509212999999999</v>
      </c>
      <c r="Q56" s="137">
        <v>31.527732</v>
      </c>
      <c r="R56" s="27">
        <v>13.806157000000001</v>
      </c>
      <c r="S56" s="27">
        <v>7.5125109999999999</v>
      </c>
      <c r="T56" s="28">
        <v>2.5894309999999998</v>
      </c>
      <c r="U56" s="137">
        <v>2.2309610000000002</v>
      </c>
      <c r="V56" s="27">
        <v>2.885275</v>
      </c>
      <c r="W56" s="27">
        <v>2.8999630000000001</v>
      </c>
      <c r="X56" s="27">
        <v>0</v>
      </c>
      <c r="Y56" s="27">
        <v>0</v>
      </c>
      <c r="Z56" s="27">
        <v>2.1281690000000002</v>
      </c>
      <c r="AA56" s="27">
        <v>6.6299469999999996</v>
      </c>
      <c r="AB56" s="28">
        <v>814</v>
      </c>
      <c r="AC56" s="28">
        <v>701.31322599999999</v>
      </c>
      <c r="AD56" s="27">
        <v>88.064187000000004</v>
      </c>
      <c r="AE56" s="27">
        <v>88.06</v>
      </c>
      <c r="AF56" s="27">
        <v>75.869339999999994</v>
      </c>
      <c r="AG56" s="27">
        <v>88.06</v>
      </c>
      <c r="AH56" s="27">
        <v>88.064187000000004</v>
      </c>
      <c r="AI56" s="27">
        <v>88.063999999999993</v>
      </c>
      <c r="AJ56" s="28">
        <f t="shared" si="0"/>
        <v>1805.2664220000001</v>
      </c>
      <c r="AK56" s="24">
        <f t="shared" si="1"/>
        <v>2.885275</v>
      </c>
      <c r="AL56" s="25">
        <f t="shared" si="1"/>
        <v>2.8999630000000001</v>
      </c>
      <c r="AM56" s="28">
        <f t="shared" si="2"/>
        <v>112.68677400000001</v>
      </c>
    </row>
    <row r="57" spans="2:39">
      <c r="B57" s="34" t="s">
        <v>60</v>
      </c>
      <c r="C57" s="33">
        <v>3</v>
      </c>
      <c r="D57" s="9">
        <v>10401</v>
      </c>
      <c r="E57" s="9" t="s">
        <v>37</v>
      </c>
      <c r="F57" s="28">
        <v>907.42728</v>
      </c>
      <c r="G57" s="27">
        <v>906.35271999999998</v>
      </c>
      <c r="H57" s="27">
        <v>0.118559</v>
      </c>
      <c r="I57" s="27">
        <v>6.4355000000000002</v>
      </c>
      <c r="J57" s="27">
        <v>6.4739449999999996</v>
      </c>
      <c r="K57" s="27">
        <v>158.975865</v>
      </c>
      <c r="L57" s="28">
        <v>141.00338400000001</v>
      </c>
      <c r="M57" s="137">
        <v>139.994147</v>
      </c>
      <c r="N57" s="27">
        <v>141.00338400000001</v>
      </c>
      <c r="O57" s="27">
        <v>140.000506</v>
      </c>
      <c r="P57" s="28">
        <v>32.592649999999999</v>
      </c>
      <c r="Q57" s="137">
        <v>30.681335000000001</v>
      </c>
      <c r="R57" s="27">
        <v>5.8270530000000003</v>
      </c>
      <c r="S57" s="27">
        <v>7.512499</v>
      </c>
      <c r="T57" s="28">
        <v>2.179789</v>
      </c>
      <c r="U57" s="137">
        <v>2.1825960000000002</v>
      </c>
      <c r="V57" s="27">
        <v>2.4960680000000002</v>
      </c>
      <c r="W57" s="27">
        <v>3.1999559999999998</v>
      </c>
      <c r="X57" s="27">
        <v>0</v>
      </c>
      <c r="Y57" s="27">
        <v>0</v>
      </c>
      <c r="Z57" s="27">
        <v>2.7693680000000001</v>
      </c>
      <c r="AA57" s="27">
        <v>4.0099390000000001</v>
      </c>
      <c r="AB57" s="28">
        <v>1978</v>
      </c>
      <c r="AC57" s="28">
        <v>1980.5471829999999</v>
      </c>
      <c r="AD57" s="27">
        <v>88.694837000000007</v>
      </c>
      <c r="AE57" s="27">
        <v>88.06</v>
      </c>
      <c r="AF57" s="27">
        <v>88.173400000000001</v>
      </c>
      <c r="AG57" s="27">
        <v>88.06</v>
      </c>
      <c r="AH57" s="27">
        <v>88.694837000000007</v>
      </c>
      <c r="AI57" s="27">
        <v>88.063999999999993</v>
      </c>
      <c r="AJ57" s="28">
        <f t="shared" si="0"/>
        <v>1807.8136050000001</v>
      </c>
      <c r="AK57" s="24">
        <f t="shared" si="1"/>
        <v>2.4960680000000002</v>
      </c>
      <c r="AL57" s="25">
        <f t="shared" si="1"/>
        <v>3.1999559999999998</v>
      </c>
      <c r="AM57" s="28">
        <f t="shared" si="2"/>
        <v>-2.5471829999999045</v>
      </c>
    </row>
    <row r="58" spans="2:39">
      <c r="B58" s="34"/>
      <c r="C58" s="33"/>
      <c r="D58" s="9">
        <v>10401</v>
      </c>
      <c r="E58" s="9" t="s">
        <v>41</v>
      </c>
      <c r="F58" s="28">
        <v>136.94015999999999</v>
      </c>
      <c r="G58" s="27">
        <v>136.66048000000001</v>
      </c>
      <c r="H58" s="27">
        <v>0.204653</v>
      </c>
      <c r="I58" s="27">
        <v>0.96962499999999996</v>
      </c>
      <c r="J58" s="27">
        <v>1.0123009999999999</v>
      </c>
      <c r="K58" s="27">
        <v>158.97619299999999</v>
      </c>
      <c r="L58" s="28">
        <v>141.23002199999999</v>
      </c>
      <c r="M58" s="137">
        <v>135.81729000000001</v>
      </c>
      <c r="N58" s="27">
        <v>141.23002199999999</v>
      </c>
      <c r="O58" s="27">
        <v>134.999404</v>
      </c>
      <c r="P58" s="28">
        <v>32.228954000000002</v>
      </c>
      <c r="Q58" s="137">
        <v>32.180188000000001</v>
      </c>
      <c r="R58" s="27">
        <v>7.9927809999999999</v>
      </c>
      <c r="S58" s="27">
        <v>7.550357</v>
      </c>
      <c r="T58" s="28">
        <v>2.2783669999999998</v>
      </c>
      <c r="U58" s="137">
        <v>2.3402349999999998</v>
      </c>
      <c r="V58" s="27">
        <v>4.5056180000000001</v>
      </c>
      <c r="W58" s="27">
        <v>5.6952160000000003</v>
      </c>
      <c r="X58" s="27">
        <v>0</v>
      </c>
      <c r="Y58" s="27">
        <v>0</v>
      </c>
      <c r="Z58" s="27">
        <v>2.4098120000000001</v>
      </c>
      <c r="AA58" s="27">
        <v>3.8461159999999999</v>
      </c>
      <c r="AB58" s="28">
        <v>312</v>
      </c>
      <c r="AC58" s="28">
        <v>320.47213699999998</v>
      </c>
      <c r="AD58" s="27">
        <v>88.837215</v>
      </c>
      <c r="AE58" s="27">
        <v>85.432471000000007</v>
      </c>
      <c r="AF58" s="27">
        <v>87.225942000000003</v>
      </c>
      <c r="AG58" s="27">
        <v>84.92</v>
      </c>
      <c r="AH58" s="27">
        <v>88.837215</v>
      </c>
      <c r="AI58" s="27">
        <v>84.918000000000006</v>
      </c>
      <c r="AJ58" s="28">
        <f t="shared" si="0"/>
        <v>1816.285742</v>
      </c>
      <c r="AK58" s="24">
        <f t="shared" si="1"/>
        <v>4.5056180000000001</v>
      </c>
      <c r="AL58" s="25">
        <f t="shared" si="1"/>
        <v>5.6952160000000003</v>
      </c>
      <c r="AM58" s="28">
        <f t="shared" si="2"/>
        <v>-8.4721369999999752</v>
      </c>
    </row>
    <row r="59" spans="2:39">
      <c r="B59" s="34"/>
      <c r="C59" s="33"/>
      <c r="D59" s="9">
        <v>10401</v>
      </c>
      <c r="E59" s="9" t="s">
        <v>39</v>
      </c>
      <c r="F59" s="28">
        <v>636.71911999999998</v>
      </c>
      <c r="G59" s="27">
        <v>635.79728</v>
      </c>
      <c r="H59" s="27">
        <v>0.14499000000000001</v>
      </c>
      <c r="I59" s="27">
        <v>4.5473749999999997</v>
      </c>
      <c r="J59" s="27">
        <v>4.5414070000000004</v>
      </c>
      <c r="K59" s="27">
        <v>158.97565</v>
      </c>
      <c r="L59" s="28">
        <v>140.019048</v>
      </c>
      <c r="M59" s="137">
        <v>139.99395699999999</v>
      </c>
      <c r="N59" s="27">
        <v>140.019048</v>
      </c>
      <c r="O59" s="27">
        <v>140.000316</v>
      </c>
      <c r="P59" s="28">
        <v>30.979410999999999</v>
      </c>
      <c r="Q59" s="137">
        <v>30.890470000000001</v>
      </c>
      <c r="R59" s="27">
        <v>7.2569340000000002</v>
      </c>
      <c r="S59" s="27">
        <v>7.5124899999999997</v>
      </c>
      <c r="T59" s="28">
        <v>2.1846369999999999</v>
      </c>
      <c r="U59" s="137">
        <v>2.19455</v>
      </c>
      <c r="V59" s="27">
        <v>3.1002679999999998</v>
      </c>
      <c r="W59" s="27">
        <v>3.0999590000000001</v>
      </c>
      <c r="X59" s="27">
        <v>0</v>
      </c>
      <c r="Y59" s="27">
        <v>0</v>
      </c>
      <c r="Z59" s="27">
        <v>2.1689310000000002</v>
      </c>
      <c r="AA59" s="27">
        <v>2.1699190000000002</v>
      </c>
      <c r="AB59" s="28">
        <v>1391</v>
      </c>
      <c r="AC59" s="28">
        <v>1397.3116869999999</v>
      </c>
      <c r="AD59" s="27">
        <v>88.075783000000001</v>
      </c>
      <c r="AE59" s="27">
        <v>88.06</v>
      </c>
      <c r="AF59" s="27">
        <v>88.459574000000003</v>
      </c>
      <c r="AG59" s="27">
        <v>88.06</v>
      </c>
      <c r="AH59" s="27">
        <v>88.075783000000001</v>
      </c>
      <c r="AI59" s="27">
        <v>88.063999999999993</v>
      </c>
      <c r="AJ59" s="28">
        <f t="shared" si="0"/>
        <v>1822.5974289999999</v>
      </c>
      <c r="AK59" s="24">
        <f t="shared" si="1"/>
        <v>3.1002679999999998</v>
      </c>
      <c r="AL59" s="25">
        <f t="shared" si="1"/>
        <v>3.0999590000000001</v>
      </c>
      <c r="AM59" s="28">
        <f t="shared" si="2"/>
        <v>-6.3116869999998926</v>
      </c>
    </row>
    <row r="60" spans="2:39">
      <c r="B60" s="34"/>
      <c r="C60" s="33"/>
      <c r="D60" s="9">
        <v>10401</v>
      </c>
      <c r="E60" s="9" t="s">
        <v>48</v>
      </c>
      <c r="F60" s="28">
        <v>141.24024</v>
      </c>
      <c r="G60" s="27">
        <v>141.24024</v>
      </c>
      <c r="H60" s="27">
        <v>0</v>
      </c>
      <c r="I60" s="27">
        <v>1.00875</v>
      </c>
      <c r="J60" s="27">
        <v>1.008858</v>
      </c>
      <c r="K60" s="27">
        <v>158.97619299999999</v>
      </c>
      <c r="L60" s="28">
        <v>140.015108</v>
      </c>
      <c r="M60" s="137">
        <v>139.99443600000001</v>
      </c>
      <c r="N60" s="27">
        <v>140.015108</v>
      </c>
      <c r="O60" s="27">
        <v>140.00079500000001</v>
      </c>
      <c r="P60" s="28">
        <v>37.050804999999997</v>
      </c>
      <c r="Q60" s="137">
        <v>37.000022999999999</v>
      </c>
      <c r="R60" s="27">
        <v>7.0631969999999997</v>
      </c>
      <c r="S60" s="27">
        <v>7.5125140000000004</v>
      </c>
      <c r="T60" s="28">
        <v>2.5205280000000001</v>
      </c>
      <c r="U60" s="137">
        <v>2.5436749999999999</v>
      </c>
      <c r="V60" s="27">
        <v>4.6020880000000002</v>
      </c>
      <c r="W60" s="27">
        <v>5.5399789999999998</v>
      </c>
      <c r="X60" s="27">
        <v>0</v>
      </c>
      <c r="Y60" s="27">
        <v>0</v>
      </c>
      <c r="Z60" s="27">
        <v>17.466694</v>
      </c>
      <c r="AA60" s="27">
        <v>18.179946000000001</v>
      </c>
      <c r="AB60" s="28">
        <v>356</v>
      </c>
      <c r="AC60" s="28">
        <v>359.26922200000001</v>
      </c>
      <c r="AD60" s="27">
        <v>88.073003</v>
      </c>
      <c r="AE60" s="27">
        <v>88.06</v>
      </c>
      <c r="AF60" s="27">
        <v>88.868673000000001</v>
      </c>
      <c r="AG60" s="27">
        <v>88.06</v>
      </c>
      <c r="AH60" s="27">
        <v>88.073003</v>
      </c>
      <c r="AI60" s="27">
        <v>88.063999999999993</v>
      </c>
      <c r="AJ60" s="28">
        <f t="shared" si="0"/>
        <v>1825.8666509999998</v>
      </c>
      <c r="AK60" s="24">
        <f t="shared" si="1"/>
        <v>4.6020880000000002</v>
      </c>
      <c r="AL60" s="25">
        <f t="shared" si="1"/>
        <v>5.5399789999999998</v>
      </c>
      <c r="AM60" s="28">
        <f t="shared" si="2"/>
        <v>-3.2692220000000134</v>
      </c>
    </row>
    <row r="61" spans="2:39">
      <c r="B61" s="34" t="s">
        <v>61</v>
      </c>
      <c r="C61" s="33">
        <v>4</v>
      </c>
      <c r="D61" s="9">
        <v>10401</v>
      </c>
      <c r="E61" s="9" t="s">
        <v>35</v>
      </c>
      <c r="F61" s="28">
        <v>649.96159999999998</v>
      </c>
      <c r="G61" s="27">
        <v>649.68744000000004</v>
      </c>
      <c r="H61" s="27">
        <v>4.2199E-2</v>
      </c>
      <c r="I61" s="27">
        <v>4.6059999999999999</v>
      </c>
      <c r="J61" s="27">
        <v>4.6406229999999997</v>
      </c>
      <c r="K61" s="27">
        <v>158.97582499999999</v>
      </c>
      <c r="L61" s="28">
        <v>141.111941</v>
      </c>
      <c r="M61" s="137">
        <v>139.994111</v>
      </c>
      <c r="N61" s="27">
        <v>141.111941</v>
      </c>
      <c r="O61" s="27">
        <v>140.000471</v>
      </c>
      <c r="P61" s="28">
        <v>29.988059</v>
      </c>
      <c r="Q61" s="137">
        <v>30.104489999999998</v>
      </c>
      <c r="R61" s="27">
        <v>6.7032129999999999</v>
      </c>
      <c r="S61" s="27">
        <v>7.5124969999999998</v>
      </c>
      <c r="T61" s="28">
        <v>2.0801229999999999</v>
      </c>
      <c r="U61" s="137">
        <v>2.1496330000000001</v>
      </c>
      <c r="V61" s="27">
        <v>2.1478190000000001</v>
      </c>
      <c r="W61" s="27">
        <v>3.0999569999999999</v>
      </c>
      <c r="X61" s="27">
        <v>0</v>
      </c>
      <c r="Y61" s="27">
        <v>0</v>
      </c>
      <c r="Z61" s="27">
        <v>1.220072</v>
      </c>
      <c r="AA61" s="27">
        <v>1.4328479999999999</v>
      </c>
      <c r="AB61" s="28">
        <v>1352</v>
      </c>
      <c r="AC61" s="28">
        <v>1397.178588</v>
      </c>
      <c r="AD61" s="27">
        <v>88.763143999999997</v>
      </c>
      <c r="AE61" s="27">
        <v>88.06</v>
      </c>
      <c r="AF61" s="27">
        <v>91.002623</v>
      </c>
      <c r="AG61" s="27">
        <v>88.06</v>
      </c>
      <c r="AH61" s="27">
        <v>88.763143999999997</v>
      </c>
      <c r="AI61" s="27">
        <v>88.063999999999993</v>
      </c>
      <c r="AJ61" s="28">
        <f t="shared" si="0"/>
        <v>1871.0452389999998</v>
      </c>
      <c r="AK61" s="24">
        <f t="shared" si="1"/>
        <v>2.1478190000000001</v>
      </c>
      <c r="AL61" s="25">
        <f t="shared" si="1"/>
        <v>3.0999569999999999</v>
      </c>
      <c r="AM61" s="28">
        <f t="shared" si="2"/>
        <v>-45.178587999999991</v>
      </c>
    </row>
    <row r="62" spans="2:39">
      <c r="B62" s="34"/>
      <c r="C62" s="33"/>
      <c r="D62" s="9">
        <v>10401</v>
      </c>
      <c r="E62" s="9" t="s">
        <v>42</v>
      </c>
      <c r="F62" s="28">
        <v>706.72928000000002</v>
      </c>
      <c r="G62" s="27">
        <v>705.41368</v>
      </c>
      <c r="H62" s="27">
        <v>0.1865</v>
      </c>
      <c r="I62" s="27">
        <v>5.0125000000000002</v>
      </c>
      <c r="J62" s="27">
        <v>5.0386670000000002</v>
      </c>
      <c r="K62" s="27">
        <v>158.975855</v>
      </c>
      <c r="L62" s="28">
        <v>140.99337299999999</v>
      </c>
      <c r="M62" s="137">
        <v>139.99413799999999</v>
      </c>
      <c r="N62" s="27">
        <v>140.99337299999999</v>
      </c>
      <c r="O62" s="27">
        <v>140.000497</v>
      </c>
      <c r="P62" s="28">
        <v>31.172070000000001</v>
      </c>
      <c r="Q62" s="137">
        <v>31.17473</v>
      </c>
      <c r="R62" s="27">
        <v>4.6633420000000001</v>
      </c>
      <c r="S62" s="27">
        <v>7.5125000000000002</v>
      </c>
      <c r="T62" s="28">
        <v>2.0333100000000002</v>
      </c>
      <c r="U62" s="137">
        <v>2.210791</v>
      </c>
      <c r="V62" s="27">
        <v>2.5823179999999999</v>
      </c>
      <c r="W62" s="27">
        <v>3.0999469999999998</v>
      </c>
      <c r="X62" s="27">
        <v>0</v>
      </c>
      <c r="Y62" s="27">
        <v>0</v>
      </c>
      <c r="Z62" s="27">
        <v>1.8790789999999999</v>
      </c>
      <c r="AA62" s="27">
        <v>1.9299269999999999</v>
      </c>
      <c r="AB62" s="28">
        <v>1437</v>
      </c>
      <c r="AC62" s="28">
        <v>1562.4310250000001</v>
      </c>
      <c r="AD62" s="27">
        <v>88.688545000000005</v>
      </c>
      <c r="AE62" s="27">
        <v>88.06</v>
      </c>
      <c r="AF62" s="27">
        <v>95.746469000000005</v>
      </c>
      <c r="AG62" s="27">
        <v>88.06</v>
      </c>
      <c r="AH62" s="27">
        <v>88.688545000000005</v>
      </c>
      <c r="AI62" s="27">
        <v>88.063999999999993</v>
      </c>
      <c r="AJ62" s="28">
        <f t="shared" si="0"/>
        <v>1996.4762639999999</v>
      </c>
      <c r="AK62" s="24">
        <f t="shared" si="1"/>
        <v>2.5823179999999999</v>
      </c>
      <c r="AL62" s="25">
        <f t="shared" si="1"/>
        <v>3.0999469999999998</v>
      </c>
      <c r="AM62" s="28">
        <f t="shared" si="2"/>
        <v>-125.43102500000009</v>
      </c>
    </row>
    <row r="63" spans="2:39">
      <c r="B63" s="34"/>
      <c r="C63" s="33"/>
      <c r="D63" s="9">
        <v>10401</v>
      </c>
      <c r="E63" s="9" t="s">
        <v>39</v>
      </c>
      <c r="F63" s="28">
        <v>733.76071999999999</v>
      </c>
      <c r="G63" s="27">
        <v>733.41664000000003</v>
      </c>
      <c r="H63" s="27">
        <v>4.6914999999999998E-2</v>
      </c>
      <c r="I63" s="27">
        <v>5.1875</v>
      </c>
      <c r="J63" s="27">
        <v>5.2386879999999998</v>
      </c>
      <c r="K63" s="27">
        <v>158.97559799999999</v>
      </c>
      <c r="L63" s="28">
        <v>141.44784999999999</v>
      </c>
      <c r="M63" s="137">
        <v>139.99391199999999</v>
      </c>
      <c r="N63" s="27">
        <v>141.44784999999999</v>
      </c>
      <c r="O63" s="27">
        <v>140.000271</v>
      </c>
      <c r="P63" s="28">
        <v>30.216867000000001</v>
      </c>
      <c r="Q63" s="137">
        <v>30.3246</v>
      </c>
      <c r="R63" s="27">
        <v>5.8554219999999999</v>
      </c>
      <c r="S63" s="27">
        <v>7.5124880000000003</v>
      </c>
      <c r="T63" s="28">
        <v>2.0401750000000001</v>
      </c>
      <c r="U63" s="137">
        <v>2.1622129999999999</v>
      </c>
      <c r="V63" s="27">
        <v>2.393151</v>
      </c>
      <c r="W63" s="27">
        <v>3.0999680000000001</v>
      </c>
      <c r="X63" s="27">
        <v>0</v>
      </c>
      <c r="Y63" s="27">
        <v>0</v>
      </c>
      <c r="Z63" s="27">
        <v>2.143751</v>
      </c>
      <c r="AA63" s="27">
        <v>2.1699510000000002</v>
      </c>
      <c r="AB63" s="28">
        <v>1497</v>
      </c>
      <c r="AC63" s="28">
        <v>1586.5471849999999</v>
      </c>
      <c r="AD63" s="27">
        <v>88.974566999999993</v>
      </c>
      <c r="AE63" s="27">
        <v>88.06</v>
      </c>
      <c r="AF63" s="27">
        <v>93.327551999999997</v>
      </c>
      <c r="AG63" s="27">
        <v>88.06</v>
      </c>
      <c r="AH63" s="27">
        <v>88.974566999999993</v>
      </c>
      <c r="AI63" s="27">
        <v>88.063999999999993</v>
      </c>
      <c r="AJ63" s="28">
        <f t="shared" si="0"/>
        <v>2086.0234489999998</v>
      </c>
      <c r="AK63" s="24">
        <f t="shared" si="1"/>
        <v>2.393151</v>
      </c>
      <c r="AL63" s="25">
        <f t="shared" si="1"/>
        <v>3.0999680000000001</v>
      </c>
      <c r="AM63" s="28">
        <f t="shared" si="2"/>
        <v>-89.547184999999899</v>
      </c>
    </row>
    <row r="64" spans="2:39">
      <c r="B64" s="34" t="s">
        <v>62</v>
      </c>
      <c r="C64" s="33">
        <v>5</v>
      </c>
      <c r="D64" s="9">
        <v>10401</v>
      </c>
      <c r="E64" s="9" t="s">
        <v>35</v>
      </c>
      <c r="F64" s="28">
        <v>690.34591999999998</v>
      </c>
      <c r="G64" s="27">
        <v>688.93647999999996</v>
      </c>
      <c r="H64" s="27">
        <v>0.20458200000000001</v>
      </c>
      <c r="I64" s="27">
        <v>4.9308750000000003</v>
      </c>
      <c r="J64" s="27">
        <v>4.920973</v>
      </c>
      <c r="K64" s="27">
        <v>158.975821</v>
      </c>
      <c r="L64" s="28">
        <v>140.00475</v>
      </c>
      <c r="M64" s="137">
        <v>139.99410800000001</v>
      </c>
      <c r="N64" s="27">
        <v>140.00475</v>
      </c>
      <c r="O64" s="27">
        <v>140.00046699999999</v>
      </c>
      <c r="P64" s="28">
        <v>31.181077999999999</v>
      </c>
      <c r="Q64" s="137">
        <v>31.241458999999999</v>
      </c>
      <c r="R64" s="27">
        <v>4.3095800000000004</v>
      </c>
      <c r="S64" s="27">
        <v>7.5124959999999996</v>
      </c>
      <c r="T64" s="28">
        <v>2.0279690000000001</v>
      </c>
      <c r="U64" s="137">
        <v>2.2146050000000002</v>
      </c>
      <c r="V64" s="27">
        <v>3.2433019999999999</v>
      </c>
      <c r="W64" s="27">
        <v>3.0999590000000001</v>
      </c>
      <c r="X64" s="27">
        <v>0</v>
      </c>
      <c r="Y64" s="27">
        <v>0</v>
      </c>
      <c r="Z64" s="27">
        <v>1.2124360000000001</v>
      </c>
      <c r="AA64" s="27">
        <v>1.4328529999999999</v>
      </c>
      <c r="AB64" s="28">
        <v>1400</v>
      </c>
      <c r="AC64" s="28">
        <v>1528.8434789999999</v>
      </c>
      <c r="AD64" s="27">
        <v>88.066693999999998</v>
      </c>
      <c r="AE64" s="27">
        <v>88.06</v>
      </c>
      <c r="AF64" s="27">
        <v>96.164254999999997</v>
      </c>
      <c r="AG64" s="27">
        <v>88.06</v>
      </c>
      <c r="AH64" s="27">
        <v>88.066693999999998</v>
      </c>
      <c r="AI64" s="27">
        <v>88.063999999999993</v>
      </c>
      <c r="AJ64" s="28">
        <f t="shared" si="0"/>
        <v>2214.8669279999995</v>
      </c>
      <c r="AK64" s="24">
        <f t="shared" si="1"/>
        <v>3.2433019999999999</v>
      </c>
      <c r="AL64" s="25">
        <f t="shared" si="1"/>
        <v>3.0999590000000001</v>
      </c>
      <c r="AM64" s="28">
        <f t="shared" si="2"/>
        <v>-128.84347899999989</v>
      </c>
    </row>
    <row r="65" spans="2:39">
      <c r="B65" s="34"/>
      <c r="C65" s="33"/>
      <c r="D65" s="9">
        <v>10401</v>
      </c>
      <c r="E65" s="9" t="s">
        <v>37</v>
      </c>
      <c r="F65" s="28">
        <v>824.69168000000002</v>
      </c>
      <c r="G65" s="27">
        <v>823.08720000000005</v>
      </c>
      <c r="H65" s="27">
        <v>0.194934</v>
      </c>
      <c r="I65" s="27">
        <v>5.8477499999999996</v>
      </c>
      <c r="J65" s="27">
        <v>5.8791919999999998</v>
      </c>
      <c r="K65" s="27">
        <v>158.97570099999999</v>
      </c>
      <c r="L65" s="28">
        <v>141.02717799999999</v>
      </c>
      <c r="M65" s="137">
        <v>139.99400199999999</v>
      </c>
      <c r="N65" s="27">
        <v>141.02717799999999</v>
      </c>
      <c r="O65" s="27">
        <v>140.000361</v>
      </c>
      <c r="P65" s="28">
        <v>29.968791</v>
      </c>
      <c r="Q65" s="137">
        <v>29.969387999999999</v>
      </c>
      <c r="R65" s="27">
        <v>4.5102820000000001</v>
      </c>
      <c r="S65" s="27">
        <v>7.5124909999999998</v>
      </c>
      <c r="T65" s="28">
        <v>1.9558819999999999</v>
      </c>
      <c r="U65" s="137">
        <v>2.1419130000000002</v>
      </c>
      <c r="V65" s="27">
        <v>1.71943</v>
      </c>
      <c r="W65" s="27">
        <v>3.1999529999999998</v>
      </c>
      <c r="X65" s="27">
        <v>0</v>
      </c>
      <c r="Y65" s="27">
        <v>0</v>
      </c>
      <c r="Z65" s="27">
        <v>2.4578880000000001</v>
      </c>
      <c r="AA65" s="27">
        <v>4.0099320000000001</v>
      </c>
      <c r="AB65" s="28">
        <v>1613</v>
      </c>
      <c r="AC65" s="28">
        <v>1766.4181610000001</v>
      </c>
      <c r="AD65" s="27">
        <v>88.709895000000003</v>
      </c>
      <c r="AE65" s="27">
        <v>88.06</v>
      </c>
      <c r="AF65" s="27">
        <v>96.435699999999997</v>
      </c>
      <c r="AG65" s="27">
        <v>88.06</v>
      </c>
      <c r="AH65" s="27">
        <v>88.709895000000003</v>
      </c>
      <c r="AI65" s="27">
        <v>88.063999999999993</v>
      </c>
      <c r="AJ65" s="28">
        <f t="shared" si="0"/>
        <v>2368.2850889999995</v>
      </c>
      <c r="AK65" s="24">
        <f t="shared" si="1"/>
        <v>1.71943</v>
      </c>
      <c r="AL65" s="25">
        <f t="shared" si="1"/>
        <v>3.1999529999999998</v>
      </c>
      <c r="AM65" s="28">
        <f t="shared" si="2"/>
        <v>-153.41816100000005</v>
      </c>
    </row>
    <row r="66" spans="2:39">
      <c r="B66" s="34" t="s">
        <v>63</v>
      </c>
      <c r="C66" s="33">
        <v>6</v>
      </c>
      <c r="D66" s="9">
        <v>10401</v>
      </c>
      <c r="E66" s="9" t="s">
        <v>35</v>
      </c>
      <c r="F66" s="28">
        <v>624.87688000000003</v>
      </c>
      <c r="G66" s="27">
        <v>623.99919999999997</v>
      </c>
      <c r="H66" s="27">
        <v>0.140654</v>
      </c>
      <c r="I66" s="27">
        <v>4.4316250000000004</v>
      </c>
      <c r="J66" s="27">
        <v>4.4571350000000001</v>
      </c>
      <c r="K66" s="27">
        <v>158.975551</v>
      </c>
      <c r="L66" s="28">
        <v>141.004006</v>
      </c>
      <c r="M66" s="137">
        <v>139.99386999999999</v>
      </c>
      <c r="N66" s="27">
        <v>141.004006</v>
      </c>
      <c r="O66" s="27">
        <v>140.00022899999999</v>
      </c>
      <c r="P66" s="28">
        <v>29.644881999999999</v>
      </c>
      <c r="Q66" s="137">
        <v>29.626434</v>
      </c>
      <c r="R66" s="27">
        <v>4.5694299999999997</v>
      </c>
      <c r="S66" s="27">
        <v>7.5124839999999997</v>
      </c>
      <c r="T66" s="28">
        <v>1.941182</v>
      </c>
      <c r="U66" s="137">
        <v>2.1223169999999998</v>
      </c>
      <c r="V66" s="27">
        <v>2.7589429999999999</v>
      </c>
      <c r="W66" s="27">
        <v>3.099955</v>
      </c>
      <c r="X66" s="27">
        <v>0</v>
      </c>
      <c r="Y66" s="27">
        <v>0</v>
      </c>
      <c r="Z66" s="27">
        <v>1.4322820000000001</v>
      </c>
      <c r="AA66" s="27">
        <v>1.432852</v>
      </c>
      <c r="AB66" s="28">
        <v>1213</v>
      </c>
      <c r="AC66" s="28">
        <v>1326.186717</v>
      </c>
      <c r="AD66" s="27">
        <v>88.695403999999996</v>
      </c>
      <c r="AE66" s="27">
        <v>88.06</v>
      </c>
      <c r="AF66" s="27">
        <v>96.277000999999998</v>
      </c>
      <c r="AG66" s="27">
        <v>88.06</v>
      </c>
      <c r="AH66" s="27">
        <v>88.695403999999996</v>
      </c>
      <c r="AI66" s="27">
        <v>88.063999999999993</v>
      </c>
      <c r="AJ66" s="28">
        <f t="shared" si="0"/>
        <v>2481.4718059999996</v>
      </c>
      <c r="AK66" s="24">
        <f t="shared" si="1"/>
        <v>2.7589429999999999</v>
      </c>
      <c r="AL66" s="25">
        <f t="shared" si="1"/>
        <v>3.099955</v>
      </c>
      <c r="AM66" s="28">
        <f t="shared" si="2"/>
        <v>-113.18671700000004</v>
      </c>
    </row>
    <row r="67" spans="2:39">
      <c r="B67" s="34"/>
      <c r="C67" s="33"/>
      <c r="D67" s="9">
        <v>10401</v>
      </c>
      <c r="E67" s="9" t="s">
        <v>36</v>
      </c>
      <c r="F67" s="28">
        <v>244.82671999999999</v>
      </c>
      <c r="G67" s="27">
        <v>244.76048</v>
      </c>
      <c r="H67" s="27">
        <v>2.7063E-2</v>
      </c>
      <c r="I67" s="27">
        <v>1.7486250000000001</v>
      </c>
      <c r="J67" s="27">
        <v>1.7482880000000001</v>
      </c>
      <c r="K67" s="27">
        <v>158.97608500000001</v>
      </c>
      <c r="L67" s="28">
        <v>140.01099099999999</v>
      </c>
      <c r="M67" s="137">
        <v>139.99433999999999</v>
      </c>
      <c r="N67" s="27">
        <v>140.01099099999999</v>
      </c>
      <c r="O67" s="27">
        <v>140.000699</v>
      </c>
      <c r="P67" s="28">
        <v>31.310314999999999</v>
      </c>
      <c r="Q67" s="137">
        <v>31.288906000000001</v>
      </c>
      <c r="R67" s="27">
        <v>7.3629280000000001</v>
      </c>
      <c r="S67" s="27">
        <v>7.5125089999999997</v>
      </c>
      <c r="T67" s="28">
        <v>2.2097259999999999</v>
      </c>
      <c r="U67" s="137">
        <v>2.2173129999999999</v>
      </c>
      <c r="V67" s="27">
        <v>3.5617030000000001</v>
      </c>
      <c r="W67" s="27">
        <v>2.8999489999999999</v>
      </c>
      <c r="X67" s="27">
        <v>0</v>
      </c>
      <c r="Y67" s="27">
        <v>0</v>
      </c>
      <c r="Z67" s="27">
        <v>2.5936710000000001</v>
      </c>
      <c r="AA67" s="27">
        <v>6.6299099999999997</v>
      </c>
      <c r="AB67" s="28">
        <v>541</v>
      </c>
      <c r="AC67" s="28">
        <v>542.85755700000004</v>
      </c>
      <c r="AD67" s="27">
        <v>88.070474000000004</v>
      </c>
      <c r="AE67" s="27">
        <v>88.06</v>
      </c>
      <c r="AF67" s="27">
        <v>88.362359999999995</v>
      </c>
      <c r="AG67" s="27">
        <v>88.06</v>
      </c>
      <c r="AH67" s="27">
        <v>88.070474000000004</v>
      </c>
      <c r="AI67" s="27">
        <v>88.063999999999993</v>
      </c>
      <c r="AJ67" s="28">
        <f t="shared" si="0"/>
        <v>2483.3293629999998</v>
      </c>
      <c r="AK67" s="24">
        <f t="shared" si="1"/>
        <v>3.5617030000000001</v>
      </c>
      <c r="AL67" s="25">
        <f t="shared" si="1"/>
        <v>2.8999489999999999</v>
      </c>
      <c r="AM67" s="28">
        <f t="shared" si="2"/>
        <v>-1.8575570000000425</v>
      </c>
    </row>
    <row r="68" spans="2:39">
      <c r="B68" s="34"/>
      <c r="C68" s="33"/>
      <c r="D68" s="9">
        <v>10401</v>
      </c>
      <c r="E68" s="9" t="s">
        <v>42</v>
      </c>
      <c r="F68" s="28">
        <v>402.57175999999998</v>
      </c>
      <c r="G68" s="27">
        <v>401.77688000000001</v>
      </c>
      <c r="H68" s="27">
        <v>0.19784099999999999</v>
      </c>
      <c r="I68" s="27">
        <v>2.875</v>
      </c>
      <c r="J68" s="27">
        <v>2.869834</v>
      </c>
      <c r="K68" s="27">
        <v>158.97577000000001</v>
      </c>
      <c r="L68" s="28">
        <v>140.02495999999999</v>
      </c>
      <c r="M68" s="137">
        <v>139.99406300000001</v>
      </c>
      <c r="N68" s="27">
        <v>140.02495999999999</v>
      </c>
      <c r="O68" s="27">
        <v>140.00042199999999</v>
      </c>
      <c r="P68" s="28">
        <v>30.739129999999999</v>
      </c>
      <c r="Q68" s="137">
        <v>30.765525</v>
      </c>
      <c r="R68" s="27">
        <v>5.086957</v>
      </c>
      <c r="S68" s="27">
        <v>7.5124959999999996</v>
      </c>
      <c r="T68" s="28">
        <v>2.04684</v>
      </c>
      <c r="U68" s="137">
        <v>2.187408</v>
      </c>
      <c r="V68" s="27">
        <v>3.008159</v>
      </c>
      <c r="W68" s="27">
        <v>3.0999439999999998</v>
      </c>
      <c r="X68" s="27">
        <v>0</v>
      </c>
      <c r="Y68" s="27">
        <v>0</v>
      </c>
      <c r="Z68" s="27">
        <v>1.8804099999999999</v>
      </c>
      <c r="AA68" s="27">
        <v>1.9299090000000001</v>
      </c>
      <c r="AB68" s="28">
        <v>824</v>
      </c>
      <c r="AC68" s="28">
        <v>880.58878800000002</v>
      </c>
      <c r="AD68" s="27">
        <v>88.079435000000004</v>
      </c>
      <c r="AE68" s="27">
        <v>88.06</v>
      </c>
      <c r="AF68" s="27">
        <v>94.107583000000005</v>
      </c>
      <c r="AG68" s="27">
        <v>88.06</v>
      </c>
      <c r="AH68" s="27">
        <v>88.079435000000004</v>
      </c>
      <c r="AI68" s="27">
        <v>88.063999999999993</v>
      </c>
      <c r="AJ68" s="28">
        <f t="shared" si="0"/>
        <v>2539.9181509999999</v>
      </c>
      <c r="AK68" s="24">
        <f t="shared" si="1"/>
        <v>3.008159</v>
      </c>
      <c r="AL68" s="25">
        <f t="shared" si="1"/>
        <v>3.0999439999999998</v>
      </c>
      <c r="AM68" s="28">
        <f t="shared" si="2"/>
        <v>-56.588788000000022</v>
      </c>
    </row>
    <row r="69" spans="2:39">
      <c r="B69" s="34"/>
      <c r="C69" s="33"/>
      <c r="D69" s="9">
        <v>10401</v>
      </c>
      <c r="E69" s="9" t="s">
        <v>39</v>
      </c>
      <c r="F69" s="28">
        <v>369.52535999999998</v>
      </c>
      <c r="G69" s="27">
        <v>368.94391999999999</v>
      </c>
      <c r="H69" s="27">
        <v>0.15759600000000001</v>
      </c>
      <c r="I69" s="27">
        <v>2.6393749999999998</v>
      </c>
      <c r="J69" s="27">
        <v>2.635313</v>
      </c>
      <c r="K69" s="27">
        <v>158.97546500000001</v>
      </c>
      <c r="L69" s="28">
        <v>140.00487200000001</v>
      </c>
      <c r="M69" s="137">
        <v>139.99379400000001</v>
      </c>
      <c r="N69" s="27">
        <v>140.00487200000001</v>
      </c>
      <c r="O69" s="27">
        <v>140.00015300000001</v>
      </c>
      <c r="P69" s="28">
        <v>29.599810999999999</v>
      </c>
      <c r="Q69" s="137">
        <v>29.593275999999999</v>
      </c>
      <c r="R69" s="27">
        <v>3.220459</v>
      </c>
      <c r="S69" s="27">
        <v>7.5124810000000002</v>
      </c>
      <c r="T69" s="28">
        <v>1.8753789999999999</v>
      </c>
      <c r="U69" s="137">
        <v>2.1204230000000002</v>
      </c>
      <c r="V69" s="27">
        <v>2.9118430000000002</v>
      </c>
      <c r="W69" s="27">
        <v>3.099945</v>
      </c>
      <c r="X69" s="27">
        <v>0</v>
      </c>
      <c r="Y69" s="27">
        <v>0</v>
      </c>
      <c r="Z69" s="27">
        <v>2.0188060000000001</v>
      </c>
      <c r="AA69" s="27">
        <v>2.169953</v>
      </c>
      <c r="AB69" s="28">
        <v>693</v>
      </c>
      <c r="AC69" s="28">
        <v>783.550072</v>
      </c>
      <c r="AD69" s="27">
        <v>88.066968000000003</v>
      </c>
      <c r="AE69" s="27">
        <v>88.06</v>
      </c>
      <c r="AF69" s="27">
        <v>99.566261999999995</v>
      </c>
      <c r="AG69" s="27">
        <v>88.06</v>
      </c>
      <c r="AH69" s="27">
        <v>88.066968000000003</v>
      </c>
      <c r="AI69" s="27">
        <v>88.063999999999993</v>
      </c>
      <c r="AJ69" s="28">
        <f t="shared" si="0"/>
        <v>2630.4682229999999</v>
      </c>
      <c r="AK69" s="24">
        <f t="shared" si="1"/>
        <v>2.9118430000000002</v>
      </c>
      <c r="AL69" s="25">
        <f t="shared" si="1"/>
        <v>3.099945</v>
      </c>
      <c r="AM69" s="28">
        <f t="shared" si="2"/>
        <v>-90.550072</v>
      </c>
    </row>
    <row r="70" spans="2:39">
      <c r="B70" s="34" t="s">
        <v>64</v>
      </c>
      <c r="C70" s="33">
        <v>7</v>
      </c>
      <c r="D70" s="9">
        <v>10401</v>
      </c>
      <c r="E70" s="9" t="s">
        <v>35</v>
      </c>
      <c r="F70" s="28">
        <v>732.14152000000001</v>
      </c>
      <c r="G70" s="27">
        <v>731.60608000000002</v>
      </c>
      <c r="H70" s="27">
        <v>7.3187000000000002E-2</v>
      </c>
      <c r="I70" s="27">
        <v>5.1894999999999998</v>
      </c>
      <c r="J70" s="27">
        <v>5.2257559999999996</v>
      </c>
      <c r="K70" s="27">
        <v>158.97559000000001</v>
      </c>
      <c r="L70" s="28">
        <v>141.081322</v>
      </c>
      <c r="M70" s="137">
        <v>139.99390500000001</v>
      </c>
      <c r="N70" s="27">
        <v>141.081322</v>
      </c>
      <c r="O70" s="27">
        <v>140.00026399999999</v>
      </c>
      <c r="P70" s="28">
        <v>29.578958</v>
      </c>
      <c r="Q70" s="137">
        <v>29.593392000000001</v>
      </c>
      <c r="R70" s="27">
        <v>5.2991619999999999</v>
      </c>
      <c r="S70" s="27">
        <v>7.512486</v>
      </c>
      <c r="T70" s="28">
        <v>1.97776</v>
      </c>
      <c r="U70" s="137">
        <v>2.120428</v>
      </c>
      <c r="V70" s="27">
        <v>2.1280039999999998</v>
      </c>
      <c r="W70" s="27">
        <v>3.0999439999999998</v>
      </c>
      <c r="X70" s="27">
        <v>0</v>
      </c>
      <c r="Y70" s="27">
        <v>0</v>
      </c>
      <c r="Z70" s="27">
        <v>1.48332</v>
      </c>
      <c r="AA70" s="27">
        <v>1.432836</v>
      </c>
      <c r="AB70" s="28">
        <v>1448</v>
      </c>
      <c r="AC70" s="28">
        <v>1552.4534940000001</v>
      </c>
      <c r="AD70" s="27">
        <v>88.744015000000005</v>
      </c>
      <c r="AE70" s="27">
        <v>88.06</v>
      </c>
      <c r="AF70" s="27">
        <v>94.412330999999995</v>
      </c>
      <c r="AG70" s="27">
        <v>88.06</v>
      </c>
      <c r="AH70" s="27">
        <v>88.744015000000005</v>
      </c>
      <c r="AI70" s="27">
        <v>88.063999999999993</v>
      </c>
      <c r="AJ70" s="28">
        <f t="shared" ref="AJ70:AJ116" si="3">AJ69-AM70</f>
        <v>2734.9217170000002</v>
      </c>
      <c r="AK70" s="24">
        <f t="shared" ref="AK70:AL116" si="4">V70+X70</f>
        <v>2.1280039999999998</v>
      </c>
      <c r="AL70" s="25">
        <f t="shared" si="4"/>
        <v>3.0999439999999998</v>
      </c>
      <c r="AM70" s="28">
        <f t="shared" ref="AM70:AM116" si="5">AB70-AC70</f>
        <v>-104.45349400000009</v>
      </c>
    </row>
    <row r="71" spans="2:39">
      <c r="B71" s="34"/>
      <c r="C71" s="33"/>
      <c r="D71" s="9">
        <v>10401</v>
      </c>
      <c r="E71" s="9" t="s">
        <v>37</v>
      </c>
      <c r="F71" s="28">
        <v>614.65200000000004</v>
      </c>
      <c r="G71" s="27">
        <v>613.38607999999999</v>
      </c>
      <c r="H71" s="27">
        <v>0.20638200000000001</v>
      </c>
      <c r="I71" s="27">
        <v>4.3585000000000003</v>
      </c>
      <c r="J71" s="27">
        <v>4.3813269999999997</v>
      </c>
      <c r="K71" s="27">
        <v>158.975808</v>
      </c>
      <c r="L71" s="28">
        <v>141.02374699999999</v>
      </c>
      <c r="M71" s="137">
        <v>139.99409700000001</v>
      </c>
      <c r="N71" s="27">
        <v>141.02374699999999</v>
      </c>
      <c r="O71" s="27">
        <v>140.00045600000001</v>
      </c>
      <c r="P71" s="28">
        <v>30.084892</v>
      </c>
      <c r="Q71" s="137">
        <v>30.099954</v>
      </c>
      <c r="R71" s="27">
        <v>7.1412180000000003</v>
      </c>
      <c r="S71" s="27">
        <v>7.5124959999999996</v>
      </c>
      <c r="T71" s="28">
        <v>2.111764</v>
      </c>
      <c r="U71" s="137">
        <v>2.1493730000000002</v>
      </c>
      <c r="V71" s="27">
        <v>1.989744</v>
      </c>
      <c r="W71" s="27">
        <v>3.1999469999999999</v>
      </c>
      <c r="X71" s="27">
        <v>0</v>
      </c>
      <c r="Y71" s="27">
        <v>0</v>
      </c>
      <c r="Z71" s="27">
        <v>3.8769909999999999</v>
      </c>
      <c r="AA71" s="27">
        <v>4.0099270000000002</v>
      </c>
      <c r="AB71" s="28">
        <v>1298</v>
      </c>
      <c r="AC71" s="28">
        <v>1321.1167150000001</v>
      </c>
      <c r="AD71" s="27">
        <v>88.707677000000004</v>
      </c>
      <c r="AE71" s="27">
        <v>88.06</v>
      </c>
      <c r="AF71" s="27">
        <v>89.628303000000002</v>
      </c>
      <c r="AG71" s="27">
        <v>88.06</v>
      </c>
      <c r="AH71" s="27">
        <v>88.707677000000004</v>
      </c>
      <c r="AI71" s="27">
        <v>88.063999999999993</v>
      </c>
      <c r="AJ71" s="28">
        <f t="shared" si="3"/>
        <v>2758.0384320000003</v>
      </c>
      <c r="AK71" s="24">
        <f t="shared" si="4"/>
        <v>1.989744</v>
      </c>
      <c r="AL71" s="25">
        <f t="shared" si="4"/>
        <v>3.1999469999999999</v>
      </c>
      <c r="AM71" s="28">
        <f t="shared" si="5"/>
        <v>-23.116715000000113</v>
      </c>
    </row>
    <row r="72" spans="2:39">
      <c r="B72" s="34" t="s">
        <v>65</v>
      </c>
      <c r="C72" s="33">
        <v>8</v>
      </c>
      <c r="D72" s="9">
        <v>10401</v>
      </c>
      <c r="E72" s="9" t="s">
        <v>42</v>
      </c>
      <c r="F72" s="28">
        <v>511.30104</v>
      </c>
      <c r="G72" s="27">
        <v>510.63864000000001</v>
      </c>
      <c r="H72" s="27">
        <v>0.12972</v>
      </c>
      <c r="I72" s="27">
        <v>3.623875</v>
      </c>
      <c r="J72" s="27">
        <v>3.6474169999999999</v>
      </c>
      <c r="K72" s="27">
        <v>158.975866</v>
      </c>
      <c r="L72" s="28">
        <v>141.09235000000001</v>
      </c>
      <c r="M72" s="137">
        <v>139.994148</v>
      </c>
      <c r="N72" s="27">
        <v>141.09235000000001</v>
      </c>
      <c r="O72" s="27">
        <v>140.000507</v>
      </c>
      <c r="P72" s="28">
        <v>31.354558000000001</v>
      </c>
      <c r="Q72" s="137">
        <v>31.370694</v>
      </c>
      <c r="R72" s="27">
        <v>7.5540690000000001</v>
      </c>
      <c r="S72" s="27">
        <v>7.5125000000000002</v>
      </c>
      <c r="T72" s="28">
        <v>2.206137</v>
      </c>
      <c r="U72" s="137">
        <v>2.2219899999999999</v>
      </c>
      <c r="V72" s="27">
        <v>2.5992519999999999</v>
      </c>
      <c r="W72" s="27">
        <v>3.0999509999999999</v>
      </c>
      <c r="X72" s="27">
        <v>0</v>
      </c>
      <c r="Y72" s="27">
        <v>0</v>
      </c>
      <c r="Z72" s="27">
        <v>1.8228009999999999</v>
      </c>
      <c r="AA72" s="27">
        <v>1.929932</v>
      </c>
      <c r="AB72" s="28">
        <v>1128</v>
      </c>
      <c r="AC72" s="28">
        <v>1136.1056349999999</v>
      </c>
      <c r="AD72" s="27">
        <v>88.750798000000003</v>
      </c>
      <c r="AE72" s="27">
        <v>88.06</v>
      </c>
      <c r="AF72" s="27">
        <v>88.692785999999998</v>
      </c>
      <c r="AG72" s="27">
        <v>88.06</v>
      </c>
      <c r="AH72" s="27">
        <v>88.750798000000003</v>
      </c>
      <c r="AI72" s="27">
        <v>88.063999999999993</v>
      </c>
      <c r="AJ72" s="28">
        <f t="shared" si="3"/>
        <v>2766.1440670000002</v>
      </c>
      <c r="AK72" s="24">
        <f t="shared" si="4"/>
        <v>2.5992519999999999</v>
      </c>
      <c r="AL72" s="25">
        <f t="shared" si="4"/>
        <v>3.0999509999999999</v>
      </c>
      <c r="AM72" s="28">
        <f t="shared" si="5"/>
        <v>-8.1056349999998929</v>
      </c>
    </row>
    <row r="73" spans="2:39">
      <c r="B73" s="34"/>
      <c r="C73" s="33"/>
      <c r="D73" s="9">
        <v>10401</v>
      </c>
      <c r="E73" s="9" t="s">
        <v>39</v>
      </c>
      <c r="F73" s="28">
        <v>575.33488</v>
      </c>
      <c r="G73" s="27">
        <v>573.73591999999996</v>
      </c>
      <c r="H73" s="27">
        <v>0.27869300000000002</v>
      </c>
      <c r="I73" s="27">
        <v>4.0818750000000001</v>
      </c>
      <c r="J73" s="27">
        <v>4.0981120000000004</v>
      </c>
      <c r="K73" s="27">
        <v>158.975551</v>
      </c>
      <c r="L73" s="28">
        <v>140.948677</v>
      </c>
      <c r="M73" s="137">
        <v>139.99386999999999</v>
      </c>
      <c r="N73" s="27">
        <v>140.948677</v>
      </c>
      <c r="O73" s="27">
        <v>140.00022899999999</v>
      </c>
      <c r="P73" s="28">
        <v>29.857602</v>
      </c>
      <c r="Q73" s="137">
        <v>29.856739999999999</v>
      </c>
      <c r="R73" s="27">
        <v>7.5333030000000001</v>
      </c>
      <c r="S73" s="27">
        <v>7.5124849999999999</v>
      </c>
      <c r="T73" s="28">
        <v>2.122242</v>
      </c>
      <c r="U73" s="137">
        <v>2.135478</v>
      </c>
      <c r="V73" s="27">
        <v>2.8696329999999999</v>
      </c>
      <c r="W73" s="27">
        <v>3.0999469999999998</v>
      </c>
      <c r="X73" s="27">
        <v>0</v>
      </c>
      <c r="Y73" s="27">
        <v>0</v>
      </c>
      <c r="Z73" s="27">
        <v>2.0822660000000002</v>
      </c>
      <c r="AA73" s="27">
        <v>2.169915</v>
      </c>
      <c r="AB73" s="28">
        <v>1221</v>
      </c>
      <c r="AC73" s="28">
        <v>1228.6148559999999</v>
      </c>
      <c r="AD73" s="27">
        <v>88.660600000000002</v>
      </c>
      <c r="AE73" s="27">
        <v>88.06</v>
      </c>
      <c r="AF73" s="27">
        <v>88.609193000000005</v>
      </c>
      <c r="AG73" s="27">
        <v>88.06</v>
      </c>
      <c r="AH73" s="27">
        <v>88.660600000000002</v>
      </c>
      <c r="AI73" s="27">
        <v>88.063999999999993</v>
      </c>
      <c r="AJ73" s="28">
        <f t="shared" si="3"/>
        <v>2773.7589230000003</v>
      </c>
      <c r="AK73" s="24">
        <f t="shared" si="4"/>
        <v>2.8696329999999999</v>
      </c>
      <c r="AL73" s="25">
        <f t="shared" si="4"/>
        <v>3.0999469999999998</v>
      </c>
      <c r="AM73" s="28">
        <f t="shared" si="5"/>
        <v>-7.6148559999999179</v>
      </c>
    </row>
    <row r="74" spans="2:39">
      <c r="B74" s="34" t="s">
        <v>66</v>
      </c>
      <c r="C74" s="33">
        <v>9</v>
      </c>
      <c r="D74" s="9">
        <v>10401</v>
      </c>
      <c r="E74" s="9" t="s">
        <v>35</v>
      </c>
      <c r="F74" s="28">
        <v>866.87184000000002</v>
      </c>
      <c r="G74" s="27">
        <v>865.81384000000003</v>
      </c>
      <c r="H74" s="27">
        <v>0.122197</v>
      </c>
      <c r="I74" s="27">
        <v>6.1457499999999996</v>
      </c>
      <c r="J74" s="27">
        <v>6.1843820000000003</v>
      </c>
      <c r="K74" s="27">
        <v>158.97574</v>
      </c>
      <c r="L74" s="28">
        <v>141.052246</v>
      </c>
      <c r="M74" s="137">
        <v>139.99403699999999</v>
      </c>
      <c r="N74" s="27">
        <v>141.052246</v>
      </c>
      <c r="O74" s="27">
        <v>140.00039599999999</v>
      </c>
      <c r="P74" s="28">
        <v>30.773299000000002</v>
      </c>
      <c r="Q74" s="137">
        <v>30.756553</v>
      </c>
      <c r="R74" s="27">
        <v>6.7322949999999997</v>
      </c>
      <c r="S74" s="27">
        <v>7.5124930000000001</v>
      </c>
      <c r="T74" s="28">
        <v>2.127189</v>
      </c>
      <c r="U74" s="137">
        <v>2.186896</v>
      </c>
      <c r="V74" s="27">
        <v>2.4997929999999999</v>
      </c>
      <c r="W74" s="27">
        <v>3.0999500000000002</v>
      </c>
      <c r="X74" s="27">
        <v>0</v>
      </c>
      <c r="Y74" s="27">
        <v>0</v>
      </c>
      <c r="Z74" s="27">
        <v>1.3531409999999999</v>
      </c>
      <c r="AA74" s="27">
        <v>1.4328369999999999</v>
      </c>
      <c r="AB74" s="28">
        <v>1844</v>
      </c>
      <c r="AC74" s="28">
        <v>1895.758337</v>
      </c>
      <c r="AD74" s="27">
        <v>88.725641999999993</v>
      </c>
      <c r="AE74" s="27">
        <v>88.06</v>
      </c>
      <c r="AF74" s="27">
        <v>90.531712999999996</v>
      </c>
      <c r="AG74" s="27">
        <v>88.06</v>
      </c>
      <c r="AH74" s="27">
        <v>88.725641999999993</v>
      </c>
      <c r="AI74" s="27">
        <v>88.063999999999993</v>
      </c>
      <c r="AJ74" s="28">
        <f t="shared" si="3"/>
        <v>2825.5172600000005</v>
      </c>
      <c r="AK74" s="24">
        <f t="shared" si="4"/>
        <v>2.4997929999999999</v>
      </c>
      <c r="AL74" s="25">
        <f t="shared" si="4"/>
        <v>3.0999500000000002</v>
      </c>
      <c r="AM74" s="28">
        <f t="shared" si="5"/>
        <v>-51.758336999999983</v>
      </c>
    </row>
    <row r="75" spans="2:39">
      <c r="B75" s="34"/>
      <c r="C75" s="33"/>
      <c r="D75" s="9">
        <v>10401</v>
      </c>
      <c r="E75" s="9" t="s">
        <v>37</v>
      </c>
      <c r="F75" s="28">
        <v>271.42207999999999</v>
      </c>
      <c r="G75" s="27">
        <v>271.05408</v>
      </c>
      <c r="H75" s="27">
        <v>0.135766</v>
      </c>
      <c r="I75" s="27">
        <v>1.925</v>
      </c>
      <c r="J75" s="27">
        <v>1.9360999999999999</v>
      </c>
      <c r="K75" s="27">
        <v>158.975831</v>
      </c>
      <c r="L75" s="28">
        <v>140.99848299999999</v>
      </c>
      <c r="M75" s="137">
        <v>139.99411699999999</v>
      </c>
      <c r="N75" s="27">
        <v>140.99848299999999</v>
      </c>
      <c r="O75" s="27">
        <v>140.00047599999999</v>
      </c>
      <c r="P75" s="28">
        <v>31.038961</v>
      </c>
      <c r="Q75" s="137">
        <v>31.043458999999999</v>
      </c>
      <c r="R75" s="27">
        <v>7.7922079999999996</v>
      </c>
      <c r="S75" s="27">
        <v>7.5124979999999999</v>
      </c>
      <c r="T75" s="28">
        <v>2.203211</v>
      </c>
      <c r="U75" s="137">
        <v>2.20329</v>
      </c>
      <c r="V75" s="27">
        <v>2.715328</v>
      </c>
      <c r="W75" s="27">
        <v>3.1998899999999999</v>
      </c>
      <c r="X75" s="27">
        <v>0</v>
      </c>
      <c r="Y75" s="27">
        <v>0</v>
      </c>
      <c r="Z75" s="27">
        <v>3.3085</v>
      </c>
      <c r="AA75" s="27">
        <v>4.0098649999999996</v>
      </c>
      <c r="AB75" s="28">
        <v>598</v>
      </c>
      <c r="AC75" s="28">
        <v>598.02157899999997</v>
      </c>
      <c r="AD75" s="27">
        <v>88.691772999999998</v>
      </c>
      <c r="AE75" s="27">
        <v>88.06</v>
      </c>
      <c r="AF75" s="27">
        <v>88.063177999999994</v>
      </c>
      <c r="AG75" s="27">
        <v>88.06</v>
      </c>
      <c r="AH75" s="27">
        <v>88.691772999999998</v>
      </c>
      <c r="AI75" s="27">
        <v>88.063999999999993</v>
      </c>
      <c r="AJ75" s="28">
        <f t="shared" si="3"/>
        <v>2825.5388390000007</v>
      </c>
      <c r="AK75" s="24">
        <f t="shared" si="4"/>
        <v>2.715328</v>
      </c>
      <c r="AL75" s="25">
        <f t="shared" si="4"/>
        <v>3.1998899999999999</v>
      </c>
      <c r="AM75" s="28">
        <f t="shared" si="5"/>
        <v>-2.1578999999974258E-2</v>
      </c>
    </row>
    <row r="76" spans="2:39">
      <c r="B76" s="34"/>
      <c r="C76" s="33"/>
      <c r="D76" s="9">
        <v>10401</v>
      </c>
      <c r="E76" s="9" t="s">
        <v>41</v>
      </c>
      <c r="F76" s="28">
        <v>128.37312</v>
      </c>
      <c r="G76" s="27">
        <v>128.28479999999999</v>
      </c>
      <c r="H76" s="27">
        <v>6.8847000000000005E-2</v>
      </c>
      <c r="I76" s="27">
        <v>0.9375</v>
      </c>
      <c r="J76" s="27">
        <v>0.95025899999999996</v>
      </c>
      <c r="K76" s="27">
        <v>158.97619399999999</v>
      </c>
      <c r="L76" s="28">
        <v>136.93132800000001</v>
      </c>
      <c r="M76" s="137">
        <v>135.81858500000001</v>
      </c>
      <c r="N76" s="27">
        <v>136.93132800000001</v>
      </c>
      <c r="O76" s="27">
        <v>134.999404</v>
      </c>
      <c r="P76" s="28">
        <v>32.200000000000003</v>
      </c>
      <c r="Q76" s="137">
        <v>32.180494000000003</v>
      </c>
      <c r="R76" s="27">
        <v>7</v>
      </c>
      <c r="S76" s="27">
        <v>7.5504280000000001</v>
      </c>
      <c r="T76" s="28">
        <v>2.2901989999999999</v>
      </c>
      <c r="U76" s="137">
        <v>2.3402349999999998</v>
      </c>
      <c r="V76" s="27">
        <v>5.6865490000000003</v>
      </c>
      <c r="W76" s="27">
        <v>5.6952340000000001</v>
      </c>
      <c r="X76" s="27">
        <v>0</v>
      </c>
      <c r="Y76" s="27">
        <v>0</v>
      </c>
      <c r="Z76" s="27">
        <v>2.3447279999999999</v>
      </c>
      <c r="AA76" s="27">
        <v>3.8461460000000001</v>
      </c>
      <c r="AB76" s="28">
        <v>294</v>
      </c>
      <c r="AC76" s="28">
        <v>300.42324100000002</v>
      </c>
      <c r="AD76" s="27">
        <v>86.133228000000003</v>
      </c>
      <c r="AE76" s="27">
        <v>85.433284999999998</v>
      </c>
      <c r="AF76" s="27">
        <v>86.775312</v>
      </c>
      <c r="AG76" s="27">
        <v>84.92</v>
      </c>
      <c r="AH76" s="27">
        <v>86.133228000000003</v>
      </c>
      <c r="AI76" s="27">
        <v>84.918000000000006</v>
      </c>
      <c r="AJ76" s="28">
        <f t="shared" si="3"/>
        <v>2831.9620800000007</v>
      </c>
      <c r="AK76" s="24">
        <f t="shared" si="4"/>
        <v>5.6865490000000003</v>
      </c>
      <c r="AL76" s="25">
        <f t="shared" si="4"/>
        <v>5.6952340000000001</v>
      </c>
      <c r="AM76" s="28">
        <f t="shared" si="5"/>
        <v>-6.4232410000000186</v>
      </c>
    </row>
    <row r="77" spans="2:39">
      <c r="B77" s="34" t="s">
        <v>67</v>
      </c>
      <c r="C77" s="33">
        <v>10</v>
      </c>
      <c r="D77" s="9">
        <v>10401</v>
      </c>
      <c r="E77" s="9" t="s">
        <v>36</v>
      </c>
      <c r="F77" s="28">
        <v>296.98336</v>
      </c>
      <c r="G77" s="27">
        <v>296.31912</v>
      </c>
      <c r="H77" s="27">
        <v>0.224164</v>
      </c>
      <c r="I77" s="27">
        <v>2.10575</v>
      </c>
      <c r="J77" s="27">
        <v>2.1165639999999999</v>
      </c>
      <c r="K77" s="27">
        <v>158.97617099999999</v>
      </c>
      <c r="L77" s="28">
        <v>141.034482</v>
      </c>
      <c r="M77" s="137">
        <v>139.994416</v>
      </c>
      <c r="N77" s="27">
        <v>141.034482</v>
      </c>
      <c r="O77" s="27">
        <v>140.000775</v>
      </c>
      <c r="P77" s="28">
        <v>31.342752000000001</v>
      </c>
      <c r="Q77" s="137">
        <v>31.284772</v>
      </c>
      <c r="R77" s="27">
        <v>9.6165260000000004</v>
      </c>
      <c r="S77" s="27">
        <v>9.3906469999999995</v>
      </c>
      <c r="T77" s="28">
        <v>2.3233619999999999</v>
      </c>
      <c r="U77" s="137">
        <v>2.3244020000000001</v>
      </c>
      <c r="V77" s="27">
        <v>1.8014479999999999</v>
      </c>
      <c r="W77" s="27">
        <v>2.8999640000000002</v>
      </c>
      <c r="X77" s="27">
        <v>0</v>
      </c>
      <c r="Y77" s="27">
        <v>0</v>
      </c>
      <c r="Z77" s="27">
        <v>3.7106460000000001</v>
      </c>
      <c r="AA77" s="27">
        <v>6.6299260000000002</v>
      </c>
      <c r="AB77" s="28">
        <v>690</v>
      </c>
      <c r="AC77" s="28">
        <v>690.30882999999994</v>
      </c>
      <c r="AD77" s="27">
        <v>88.714226999999994</v>
      </c>
      <c r="AE77" s="27">
        <v>88.06</v>
      </c>
      <c r="AF77" s="27">
        <v>88.099413999999996</v>
      </c>
      <c r="AG77" s="27">
        <v>88.06</v>
      </c>
      <c r="AH77" s="27">
        <v>88.714226999999994</v>
      </c>
      <c r="AI77" s="27">
        <v>88.063999999999993</v>
      </c>
      <c r="AJ77" s="28">
        <f t="shared" si="3"/>
        <v>2832.2709100000006</v>
      </c>
      <c r="AK77" s="24">
        <f t="shared" si="4"/>
        <v>1.8014479999999999</v>
      </c>
      <c r="AL77" s="25">
        <f t="shared" si="4"/>
        <v>2.8999640000000002</v>
      </c>
      <c r="AM77" s="28">
        <f t="shared" si="5"/>
        <v>-0.30882999999994354</v>
      </c>
    </row>
    <row r="78" spans="2:39">
      <c r="B78" s="34"/>
      <c r="C78" s="33"/>
      <c r="D78" s="9">
        <v>10401</v>
      </c>
      <c r="E78" s="9" t="s">
        <v>42</v>
      </c>
      <c r="F78" s="28">
        <v>524.18287999999995</v>
      </c>
      <c r="G78" s="27">
        <v>523.23343999999997</v>
      </c>
      <c r="H78" s="27">
        <v>0.18145600000000001</v>
      </c>
      <c r="I78" s="27">
        <v>3.7172499999999999</v>
      </c>
      <c r="J78" s="27">
        <v>3.7373799999999999</v>
      </c>
      <c r="K78" s="27">
        <v>158.97587799999999</v>
      </c>
      <c r="L78" s="28">
        <v>141.01362</v>
      </c>
      <c r="M78" s="137">
        <v>139.994158</v>
      </c>
      <c r="N78" s="27">
        <v>141.01362</v>
      </c>
      <c r="O78" s="27">
        <v>140.000517</v>
      </c>
      <c r="P78" s="28">
        <v>40.016140999999998</v>
      </c>
      <c r="Q78" s="137">
        <v>31.319589000000001</v>
      </c>
      <c r="R78" s="27">
        <v>8.1377360000000003</v>
      </c>
      <c r="S78" s="27">
        <v>7.5125010000000003</v>
      </c>
      <c r="T78" s="28">
        <v>2.7318709999999999</v>
      </c>
      <c r="U78" s="137">
        <v>2.2190690000000002</v>
      </c>
      <c r="V78" s="27">
        <v>2.7967339999999998</v>
      </c>
      <c r="W78" s="27">
        <v>3.099958</v>
      </c>
      <c r="X78" s="27">
        <v>0</v>
      </c>
      <c r="Y78" s="27">
        <v>0</v>
      </c>
      <c r="Z78" s="27">
        <v>1.3583050000000001</v>
      </c>
      <c r="AA78" s="27">
        <v>1.9299200000000001</v>
      </c>
      <c r="AB78" s="28">
        <v>1432</v>
      </c>
      <c r="AC78" s="28">
        <v>1163.1980659999999</v>
      </c>
      <c r="AD78" s="27">
        <v>88.701268999999996</v>
      </c>
      <c r="AE78" s="27">
        <v>88.06</v>
      </c>
      <c r="AF78" s="27">
        <v>71.530182999999994</v>
      </c>
      <c r="AG78" s="27">
        <v>88.06</v>
      </c>
      <c r="AH78" s="27">
        <v>88.701267999999999</v>
      </c>
      <c r="AI78" s="27">
        <v>88.063999999999993</v>
      </c>
      <c r="AJ78" s="28">
        <f t="shared" si="3"/>
        <v>2563.4689760000006</v>
      </c>
      <c r="AK78" s="24">
        <f t="shared" si="4"/>
        <v>2.7967339999999998</v>
      </c>
      <c r="AL78" s="25">
        <f t="shared" si="4"/>
        <v>3.099958</v>
      </c>
      <c r="AM78" s="28">
        <f t="shared" si="5"/>
        <v>268.80193400000007</v>
      </c>
    </row>
    <row r="79" spans="2:39">
      <c r="B79" s="34"/>
      <c r="C79" s="33"/>
      <c r="D79" s="9">
        <v>10401</v>
      </c>
      <c r="E79" s="9" t="s">
        <v>39</v>
      </c>
      <c r="F79" s="28">
        <v>623.94767999999999</v>
      </c>
      <c r="G79" s="27">
        <v>623.32896000000005</v>
      </c>
      <c r="H79" s="27">
        <v>9.9261000000000002E-2</v>
      </c>
      <c r="I79" s="27">
        <v>4.4237500000000001</v>
      </c>
      <c r="J79" s="27">
        <v>4.4523479999999998</v>
      </c>
      <c r="K79" s="27">
        <v>158.975618</v>
      </c>
      <c r="L79" s="28">
        <v>141.04496900000001</v>
      </c>
      <c r="M79" s="137">
        <v>139.99392900000001</v>
      </c>
      <c r="N79" s="27">
        <v>141.04496900000001</v>
      </c>
      <c r="O79" s="27">
        <v>140.00028800000001</v>
      </c>
      <c r="P79" s="28">
        <v>30.799661</v>
      </c>
      <c r="Q79" s="137">
        <v>30.814260000000001</v>
      </c>
      <c r="R79" s="27">
        <v>7.3467079999999996</v>
      </c>
      <c r="S79" s="27">
        <v>8.3031690000000005</v>
      </c>
      <c r="T79" s="28">
        <v>2.163643</v>
      </c>
      <c r="U79" s="137">
        <v>2.235379</v>
      </c>
      <c r="V79" s="27">
        <v>2.5034149999999999</v>
      </c>
      <c r="W79" s="27">
        <v>3.099955</v>
      </c>
      <c r="X79" s="27">
        <v>0</v>
      </c>
      <c r="Y79" s="27">
        <v>0</v>
      </c>
      <c r="Z79" s="27">
        <v>2.1043430000000001</v>
      </c>
      <c r="AA79" s="27">
        <v>2.1699259999999998</v>
      </c>
      <c r="AB79" s="28">
        <v>1350</v>
      </c>
      <c r="AC79" s="28">
        <v>1394.7592749999999</v>
      </c>
      <c r="AD79" s="27">
        <v>88.721131999999997</v>
      </c>
      <c r="AE79" s="27">
        <v>88.06</v>
      </c>
      <c r="AF79" s="27">
        <v>90.979630999999998</v>
      </c>
      <c r="AG79" s="27">
        <v>88.06</v>
      </c>
      <c r="AH79" s="27">
        <v>88.721131999999997</v>
      </c>
      <c r="AI79" s="27">
        <v>88.063999999999993</v>
      </c>
      <c r="AJ79" s="28">
        <f t="shared" si="3"/>
        <v>2608.2282510000005</v>
      </c>
      <c r="AK79" s="24">
        <f t="shared" si="4"/>
        <v>2.5034149999999999</v>
      </c>
      <c r="AL79" s="25">
        <f t="shared" si="4"/>
        <v>3.099955</v>
      </c>
      <c r="AM79" s="28">
        <f t="shared" si="5"/>
        <v>-44.759274999999889</v>
      </c>
    </row>
    <row r="80" spans="2:39">
      <c r="B80" s="34" t="s">
        <v>68</v>
      </c>
      <c r="C80" s="33">
        <v>11</v>
      </c>
      <c r="D80" s="9">
        <v>10401</v>
      </c>
      <c r="E80" s="9" t="s">
        <v>35</v>
      </c>
      <c r="F80" s="28">
        <v>967.99087999999995</v>
      </c>
      <c r="G80" s="27">
        <v>966.40183999999999</v>
      </c>
      <c r="H80" s="27">
        <v>0.16442799999999999</v>
      </c>
      <c r="I80" s="27">
        <v>6.8603750000000003</v>
      </c>
      <c r="J80" s="27">
        <v>6.9028669999999996</v>
      </c>
      <c r="K80" s="27">
        <v>158.97573</v>
      </c>
      <c r="L80" s="28">
        <v>141.09882899999999</v>
      </c>
      <c r="M80" s="137">
        <v>139.99402799999999</v>
      </c>
      <c r="N80" s="27">
        <v>141.09882899999999</v>
      </c>
      <c r="O80" s="27">
        <v>140.00038699999999</v>
      </c>
      <c r="P80" s="28">
        <v>30.446586</v>
      </c>
      <c r="Q80" s="137">
        <v>30.439223999999999</v>
      </c>
      <c r="R80" s="27">
        <v>9.3835979999999992</v>
      </c>
      <c r="S80" s="27">
        <v>9.3906209999999994</v>
      </c>
      <c r="T80" s="28">
        <v>2.258286</v>
      </c>
      <c r="U80" s="137">
        <v>2.2760880000000001</v>
      </c>
      <c r="V80" s="27">
        <v>2.5000239999999998</v>
      </c>
      <c r="W80" s="27">
        <v>3.0999509999999999</v>
      </c>
      <c r="X80" s="27">
        <v>0</v>
      </c>
      <c r="Y80" s="27">
        <v>0</v>
      </c>
      <c r="Z80" s="27">
        <v>1.0000089999999999</v>
      </c>
      <c r="AA80" s="27">
        <v>1.432844</v>
      </c>
      <c r="AB80" s="28">
        <v>2186</v>
      </c>
      <c r="AC80" s="28">
        <v>2203.2326330000001</v>
      </c>
      <c r="AD80" s="27">
        <v>88.754949999999994</v>
      </c>
      <c r="AE80" s="27">
        <v>88.06</v>
      </c>
      <c r="AF80" s="27">
        <v>88.754193000000001</v>
      </c>
      <c r="AG80" s="27">
        <v>88.06</v>
      </c>
      <c r="AH80" s="27">
        <v>88.754949999999994</v>
      </c>
      <c r="AI80" s="27">
        <v>88.063999999999993</v>
      </c>
      <c r="AJ80" s="28">
        <f t="shared" si="3"/>
        <v>2625.4608840000005</v>
      </c>
      <c r="AK80" s="24">
        <f t="shared" si="4"/>
        <v>2.5000239999999998</v>
      </c>
      <c r="AL80" s="25">
        <f t="shared" si="4"/>
        <v>3.0999509999999999</v>
      </c>
      <c r="AM80" s="28">
        <f t="shared" si="5"/>
        <v>-17.232633000000078</v>
      </c>
    </row>
    <row r="81" spans="2:39">
      <c r="B81" s="34"/>
      <c r="C81" s="33"/>
      <c r="D81" s="9">
        <v>10401</v>
      </c>
      <c r="E81" s="9" t="s">
        <v>37</v>
      </c>
      <c r="F81" s="28">
        <v>455.05408</v>
      </c>
      <c r="G81" s="27">
        <v>453.83600000000001</v>
      </c>
      <c r="H81" s="27">
        <v>0.268397</v>
      </c>
      <c r="I81" s="27">
        <v>3.2228750000000002</v>
      </c>
      <c r="J81" s="27">
        <v>3.2416839999999998</v>
      </c>
      <c r="K81" s="27">
        <v>158.97581600000001</v>
      </c>
      <c r="L81" s="28">
        <v>141.195076</v>
      </c>
      <c r="M81" s="137">
        <v>139.99410399999999</v>
      </c>
      <c r="N81" s="27">
        <v>141.195076</v>
      </c>
      <c r="O81" s="27">
        <v>140.000463</v>
      </c>
      <c r="P81" s="28">
        <v>30.717915000000001</v>
      </c>
      <c r="Q81" s="137">
        <v>30.815456000000001</v>
      </c>
      <c r="R81" s="27">
        <v>9.3860299999999999</v>
      </c>
      <c r="S81" s="27">
        <v>9.3906270000000003</v>
      </c>
      <c r="T81" s="28">
        <v>2.2722570000000002</v>
      </c>
      <c r="U81" s="137">
        <v>2.297587</v>
      </c>
      <c r="V81" s="27">
        <v>2.619469</v>
      </c>
      <c r="W81" s="27">
        <v>3.199932</v>
      </c>
      <c r="X81" s="27">
        <v>0</v>
      </c>
      <c r="Y81" s="27">
        <v>0</v>
      </c>
      <c r="Z81" s="27">
        <v>2.4634429999999998</v>
      </c>
      <c r="AA81" s="27">
        <v>4.0099010000000002</v>
      </c>
      <c r="AB81" s="28">
        <v>1034</v>
      </c>
      <c r="AC81" s="28">
        <v>1045.5264299999999</v>
      </c>
      <c r="AD81" s="27">
        <v>88.815443000000002</v>
      </c>
      <c r="AE81" s="27">
        <v>88.06</v>
      </c>
      <c r="AF81" s="27">
        <v>89.041641999999996</v>
      </c>
      <c r="AG81" s="27">
        <v>88.06</v>
      </c>
      <c r="AH81" s="27">
        <v>88.815443000000002</v>
      </c>
      <c r="AI81" s="27">
        <v>88.063999999999993</v>
      </c>
      <c r="AJ81" s="28">
        <f t="shared" si="3"/>
        <v>2636.9873140000004</v>
      </c>
      <c r="AK81" s="24">
        <f t="shared" si="4"/>
        <v>2.619469</v>
      </c>
      <c r="AL81" s="25">
        <f t="shared" si="4"/>
        <v>3.199932</v>
      </c>
      <c r="AM81" s="28">
        <f t="shared" si="5"/>
        <v>-11.526429999999891</v>
      </c>
    </row>
    <row r="82" spans="2:39">
      <c r="B82" s="34" t="s">
        <v>69</v>
      </c>
      <c r="C82" s="33">
        <v>12</v>
      </c>
      <c r="D82" s="9">
        <v>10401</v>
      </c>
      <c r="E82" s="9" t="s">
        <v>35</v>
      </c>
      <c r="F82" s="28">
        <v>374.30752000000001</v>
      </c>
      <c r="G82" s="27">
        <v>373.38200000000001</v>
      </c>
      <c r="H82" s="27">
        <v>0.24787500000000001</v>
      </c>
      <c r="I82" s="27">
        <v>2.6527500000000002</v>
      </c>
      <c r="J82" s="27">
        <v>2.6670129999999999</v>
      </c>
      <c r="K82" s="27">
        <v>158.975493</v>
      </c>
      <c r="L82" s="28">
        <v>141.10169400000001</v>
      </c>
      <c r="M82" s="137">
        <v>139.993819</v>
      </c>
      <c r="N82" s="27">
        <v>141.10169400000001</v>
      </c>
      <c r="O82" s="27">
        <v>140.00017800000001</v>
      </c>
      <c r="P82" s="28">
        <v>29.356328000000001</v>
      </c>
      <c r="Q82" s="137">
        <v>29.335469</v>
      </c>
      <c r="R82" s="27">
        <v>9.3770620000000005</v>
      </c>
      <c r="S82" s="27">
        <v>9.3906069999999993</v>
      </c>
      <c r="T82" s="28">
        <v>2.1960549999999999</v>
      </c>
      <c r="U82" s="137">
        <v>2.2130160000000001</v>
      </c>
      <c r="V82" s="27">
        <v>2.0731619999999999</v>
      </c>
      <c r="W82" s="27">
        <v>3.0999439999999998</v>
      </c>
      <c r="X82" s="27">
        <v>0</v>
      </c>
      <c r="Y82" s="27">
        <v>0</v>
      </c>
      <c r="Z82" s="27">
        <v>1.1327579999999999</v>
      </c>
      <c r="AA82" s="27">
        <v>1.432841</v>
      </c>
      <c r="AB82" s="28">
        <v>822</v>
      </c>
      <c r="AC82" s="28">
        <v>828.34864400000004</v>
      </c>
      <c r="AD82" s="27">
        <v>88.756883999999999</v>
      </c>
      <c r="AE82" s="27">
        <v>88.06</v>
      </c>
      <c r="AF82" s="27">
        <v>88.740123999999994</v>
      </c>
      <c r="AG82" s="27">
        <v>88.06</v>
      </c>
      <c r="AH82" s="27">
        <v>88.756883999999999</v>
      </c>
      <c r="AI82" s="27">
        <v>88.063999999999993</v>
      </c>
      <c r="AJ82" s="28">
        <f t="shared" si="3"/>
        <v>2643.3359580000006</v>
      </c>
      <c r="AK82" s="24">
        <f t="shared" si="4"/>
        <v>2.0731619999999999</v>
      </c>
      <c r="AL82" s="25">
        <f t="shared" si="4"/>
        <v>3.0999439999999998</v>
      </c>
      <c r="AM82" s="28">
        <f t="shared" si="5"/>
        <v>-6.3486440000000357</v>
      </c>
    </row>
    <row r="83" spans="2:39">
      <c r="B83" s="34"/>
      <c r="C83" s="33"/>
      <c r="D83" s="9">
        <v>10401</v>
      </c>
      <c r="E83" s="9" t="s">
        <v>42</v>
      </c>
      <c r="F83" s="28">
        <v>492.76119999999997</v>
      </c>
      <c r="G83" s="27">
        <v>491.67559999999997</v>
      </c>
      <c r="H83" s="27">
        <v>0.22079599999999999</v>
      </c>
      <c r="I83" s="27">
        <v>3.492</v>
      </c>
      <c r="J83" s="27">
        <v>3.5119669999999998</v>
      </c>
      <c r="K83" s="27">
        <v>158.97585900000001</v>
      </c>
      <c r="L83" s="28">
        <v>141.11145500000001</v>
      </c>
      <c r="M83" s="137">
        <v>139.99414100000001</v>
      </c>
      <c r="N83" s="27">
        <v>141.11145500000001</v>
      </c>
      <c r="O83" s="27">
        <v>140.00049999999999</v>
      </c>
      <c r="P83" s="28">
        <v>30.641466000000001</v>
      </c>
      <c r="Q83" s="137">
        <v>30.668838000000001</v>
      </c>
      <c r="R83" s="27">
        <v>9.3785799999999995</v>
      </c>
      <c r="S83" s="27">
        <v>9.3906290000000006</v>
      </c>
      <c r="T83" s="28">
        <v>2.2688470000000001</v>
      </c>
      <c r="U83" s="137">
        <v>2.2892079999999999</v>
      </c>
      <c r="V83" s="27">
        <v>2.4454039999999999</v>
      </c>
      <c r="W83" s="27">
        <v>3.0999479999999999</v>
      </c>
      <c r="X83" s="27">
        <v>0</v>
      </c>
      <c r="Y83" s="27">
        <v>0</v>
      </c>
      <c r="Z83" s="27">
        <v>1.6235040000000001</v>
      </c>
      <c r="AA83" s="27">
        <v>1.92991</v>
      </c>
      <c r="AB83" s="28">
        <v>1118</v>
      </c>
      <c r="AC83" s="28">
        <v>1128.0329810000001</v>
      </c>
      <c r="AD83" s="27">
        <v>88.762818999999993</v>
      </c>
      <c r="AE83" s="27">
        <v>88.06</v>
      </c>
      <c r="AF83" s="27">
        <v>88.850254000000007</v>
      </c>
      <c r="AG83" s="27">
        <v>88.06</v>
      </c>
      <c r="AH83" s="27">
        <v>88.762818999999993</v>
      </c>
      <c r="AI83" s="27">
        <v>88.063999999999993</v>
      </c>
      <c r="AJ83" s="28">
        <f t="shared" si="3"/>
        <v>2653.3689390000009</v>
      </c>
      <c r="AK83" s="24">
        <f t="shared" si="4"/>
        <v>2.4454039999999999</v>
      </c>
      <c r="AL83" s="25">
        <f t="shared" si="4"/>
        <v>3.0999479999999999</v>
      </c>
      <c r="AM83" s="28">
        <f t="shared" si="5"/>
        <v>-10.032981000000063</v>
      </c>
    </row>
    <row r="84" spans="2:39">
      <c r="B84" s="34"/>
      <c r="C84" s="33"/>
      <c r="D84" s="9">
        <v>10401</v>
      </c>
      <c r="E84" s="9" t="s">
        <v>39</v>
      </c>
      <c r="F84" s="28">
        <v>759.95496000000003</v>
      </c>
      <c r="G84" s="27">
        <v>758.68168000000003</v>
      </c>
      <c r="H84" s="27">
        <v>0.167828</v>
      </c>
      <c r="I84" s="27">
        <v>5.4279999999999999</v>
      </c>
      <c r="J84" s="27">
        <v>5.4191529999999997</v>
      </c>
      <c r="K84" s="27">
        <v>158.97552899999999</v>
      </c>
      <c r="L84" s="28">
        <v>140.006441</v>
      </c>
      <c r="M84" s="137">
        <v>139.99385100000001</v>
      </c>
      <c r="N84" s="27">
        <v>140.006441</v>
      </c>
      <c r="O84" s="27">
        <v>140.00021000000001</v>
      </c>
      <c r="P84" s="28">
        <v>30.328849999999999</v>
      </c>
      <c r="Q84" s="137">
        <v>30.326125999999999</v>
      </c>
      <c r="R84" s="27">
        <v>9.0963519999999995</v>
      </c>
      <c r="S84" s="27">
        <v>9.3906089999999995</v>
      </c>
      <c r="T84" s="28">
        <v>2.2527650000000001</v>
      </c>
      <c r="U84" s="137">
        <v>2.2696269999999998</v>
      </c>
      <c r="V84" s="27">
        <v>2.6041020000000001</v>
      </c>
      <c r="W84" s="27">
        <v>3.0999660000000002</v>
      </c>
      <c r="X84" s="27">
        <v>0</v>
      </c>
      <c r="Y84" s="27">
        <v>0</v>
      </c>
      <c r="Z84" s="27">
        <v>1.4013990000000001</v>
      </c>
      <c r="AA84" s="27">
        <v>2.1699320000000002</v>
      </c>
      <c r="AB84" s="28">
        <v>1712</v>
      </c>
      <c r="AC84" s="28">
        <v>1724.814611</v>
      </c>
      <c r="AD84" s="27">
        <v>88.067919000000003</v>
      </c>
      <c r="AE84" s="27">
        <v>88.06</v>
      </c>
      <c r="AF84" s="27">
        <v>88.719144</v>
      </c>
      <c r="AG84" s="27">
        <v>88.06</v>
      </c>
      <c r="AH84" s="27">
        <v>88.067919000000003</v>
      </c>
      <c r="AI84" s="27">
        <v>88.063999999999993</v>
      </c>
      <c r="AJ84" s="28">
        <f t="shared" si="3"/>
        <v>2666.1835500000007</v>
      </c>
      <c r="AK84" s="24">
        <f t="shared" si="4"/>
        <v>2.6041020000000001</v>
      </c>
      <c r="AL84" s="25">
        <f t="shared" si="4"/>
        <v>3.0999660000000002</v>
      </c>
      <c r="AM84" s="28">
        <f t="shared" si="5"/>
        <v>-12.814611000000014</v>
      </c>
    </row>
    <row r="85" spans="2:39" ht="15.75" customHeight="1">
      <c r="B85" s="34" t="s">
        <v>70</v>
      </c>
      <c r="C85" s="33">
        <v>13</v>
      </c>
      <c r="D85" s="9">
        <v>10401</v>
      </c>
      <c r="E85" s="9" t="s">
        <v>35</v>
      </c>
      <c r="F85" s="28">
        <v>565.11551999999995</v>
      </c>
      <c r="G85" s="27">
        <v>563.96543999999994</v>
      </c>
      <c r="H85" s="27">
        <v>0.203927</v>
      </c>
      <c r="I85" s="27">
        <v>4.0363749999999996</v>
      </c>
      <c r="J85" s="27">
        <v>4.0283230000000003</v>
      </c>
      <c r="K85" s="27">
        <v>158.97581</v>
      </c>
      <c r="L85" s="28">
        <v>140.00570300000001</v>
      </c>
      <c r="M85" s="137">
        <v>139.99409800000001</v>
      </c>
      <c r="N85" s="27">
        <v>140.00570300000001</v>
      </c>
      <c r="O85" s="27">
        <v>140.00045700000001</v>
      </c>
      <c r="P85" s="28">
        <v>30.658697</v>
      </c>
      <c r="Q85" s="137">
        <v>30.685421999999999</v>
      </c>
      <c r="R85" s="27">
        <v>9.4143880000000006</v>
      </c>
      <c r="S85" s="27">
        <v>9.3906259999999993</v>
      </c>
      <c r="T85" s="28">
        <v>2.2897970000000001</v>
      </c>
      <c r="U85" s="137">
        <v>2.2901560000000001</v>
      </c>
      <c r="V85" s="27">
        <v>2.1712370000000001</v>
      </c>
      <c r="W85" s="27">
        <v>3.0999409999999998</v>
      </c>
      <c r="X85" s="27">
        <v>0</v>
      </c>
      <c r="Y85" s="27">
        <v>0</v>
      </c>
      <c r="Z85" s="27">
        <v>0.96440499999999996</v>
      </c>
      <c r="AA85" s="27">
        <v>1.4328289999999999</v>
      </c>
      <c r="AB85" s="28">
        <v>1294</v>
      </c>
      <c r="AC85" s="28">
        <v>1294.202929</v>
      </c>
      <c r="AD85" s="27">
        <v>88.067300000000003</v>
      </c>
      <c r="AE85" s="27">
        <v>88.06</v>
      </c>
      <c r="AF85" s="27">
        <v>88.073809999999995</v>
      </c>
      <c r="AG85" s="27">
        <v>88.06</v>
      </c>
      <c r="AH85" s="27">
        <v>88.067300000000003</v>
      </c>
      <c r="AI85" s="27">
        <v>88.063999999999993</v>
      </c>
      <c r="AJ85" s="28">
        <f t="shared" si="3"/>
        <v>2666.3864790000007</v>
      </c>
      <c r="AK85" s="24">
        <f t="shared" si="4"/>
        <v>2.1712370000000001</v>
      </c>
      <c r="AL85" s="25">
        <f t="shared" si="4"/>
        <v>3.0999409999999998</v>
      </c>
      <c r="AM85" s="28">
        <f t="shared" si="5"/>
        <v>-0.20292900000004011</v>
      </c>
    </row>
    <row r="86" spans="2:39" ht="15.75" customHeight="1">
      <c r="B86" s="34"/>
      <c r="C86" s="33"/>
      <c r="D86" s="9">
        <v>10401</v>
      </c>
      <c r="E86" s="9" t="s">
        <v>36</v>
      </c>
      <c r="F86" s="28">
        <v>165.41048000000001</v>
      </c>
      <c r="G86" s="27">
        <v>165.23568</v>
      </c>
      <c r="H86" s="27">
        <v>0.10578799999999999</v>
      </c>
      <c r="I86" s="27">
        <v>1.1725000000000001</v>
      </c>
      <c r="J86" s="27">
        <v>1.1802539999999999</v>
      </c>
      <c r="K86" s="27">
        <v>158.97612799999999</v>
      </c>
      <c r="L86" s="28">
        <v>141.07503600000001</v>
      </c>
      <c r="M86" s="137">
        <v>139.99437800000001</v>
      </c>
      <c r="N86" s="27">
        <v>141.07503600000001</v>
      </c>
      <c r="O86" s="27">
        <v>140.00073699999999</v>
      </c>
      <c r="P86" s="28">
        <v>31.343284000000001</v>
      </c>
      <c r="Q86" s="137">
        <v>31.336200000000002</v>
      </c>
      <c r="R86" s="27">
        <v>7.5692959999999996</v>
      </c>
      <c r="S86" s="27">
        <v>9.390644</v>
      </c>
      <c r="T86" s="28">
        <v>2.2066319999999999</v>
      </c>
      <c r="U86" s="137">
        <v>2.3273419999999998</v>
      </c>
      <c r="V86" s="27">
        <v>1.6927589999999999</v>
      </c>
      <c r="W86" s="27">
        <v>2.8999549999999998</v>
      </c>
      <c r="X86" s="27">
        <v>0</v>
      </c>
      <c r="Y86" s="27">
        <v>0</v>
      </c>
      <c r="Z86" s="27">
        <v>1.7290319999999999</v>
      </c>
      <c r="AA86" s="27">
        <v>6.629918</v>
      </c>
      <c r="AB86" s="28">
        <v>365</v>
      </c>
      <c r="AC86" s="28">
        <v>384.96670699999999</v>
      </c>
      <c r="AD86" s="27">
        <v>88.739761000000001</v>
      </c>
      <c r="AE86" s="27">
        <v>88.06</v>
      </c>
      <c r="AF86" s="27">
        <v>92.877172999999999</v>
      </c>
      <c r="AG86" s="27">
        <v>88.06</v>
      </c>
      <c r="AH86" s="27">
        <v>88.739761000000001</v>
      </c>
      <c r="AI86" s="27">
        <v>88.063999999999993</v>
      </c>
      <c r="AJ86" s="28">
        <f t="shared" si="3"/>
        <v>2686.3531860000007</v>
      </c>
      <c r="AK86" s="24">
        <f t="shared" si="4"/>
        <v>1.6927589999999999</v>
      </c>
      <c r="AL86" s="25">
        <f t="shared" si="4"/>
        <v>2.8999549999999998</v>
      </c>
      <c r="AM86" s="28">
        <f t="shared" si="5"/>
        <v>-19.966706999999985</v>
      </c>
    </row>
    <row r="87" spans="2:39" ht="15.75" customHeight="1">
      <c r="B87" s="34"/>
      <c r="C87" s="33"/>
      <c r="D87" s="9">
        <v>10401</v>
      </c>
      <c r="E87" s="9" t="s">
        <v>37</v>
      </c>
      <c r="F87" s="28">
        <v>532.51808000000005</v>
      </c>
      <c r="G87" s="27">
        <v>530.73231999999996</v>
      </c>
      <c r="H87" s="27">
        <v>0.33647100000000002</v>
      </c>
      <c r="I87" s="27">
        <v>3.7766250000000001</v>
      </c>
      <c r="J87" s="27">
        <v>3.7909440000000001</v>
      </c>
      <c r="K87" s="27">
        <v>158.97583399999999</v>
      </c>
      <c r="L87" s="28">
        <v>141.00369499999999</v>
      </c>
      <c r="M87" s="137">
        <v>139.99411900000001</v>
      </c>
      <c r="N87" s="27">
        <v>141.00369499999999</v>
      </c>
      <c r="O87" s="27">
        <v>140.00047799999999</v>
      </c>
      <c r="P87" s="28">
        <v>30.284977000000001</v>
      </c>
      <c r="Q87" s="137">
        <v>30.30725</v>
      </c>
      <c r="R87" s="27">
        <v>9.4330259999999999</v>
      </c>
      <c r="S87" s="27">
        <v>9.3906279999999995</v>
      </c>
      <c r="T87" s="28">
        <v>2.2534450000000001</v>
      </c>
      <c r="U87" s="137">
        <v>2.268545</v>
      </c>
      <c r="V87" s="27">
        <v>2.0149550000000001</v>
      </c>
      <c r="W87" s="27">
        <v>3.1999330000000001</v>
      </c>
      <c r="X87" s="27">
        <v>0</v>
      </c>
      <c r="Y87" s="27">
        <v>0</v>
      </c>
      <c r="Z87" s="27">
        <v>3.2994180000000002</v>
      </c>
      <c r="AA87" s="27">
        <v>4.0099179999999999</v>
      </c>
      <c r="AB87" s="28">
        <v>1200</v>
      </c>
      <c r="AC87" s="28">
        <v>1208.0414659999999</v>
      </c>
      <c r="AD87" s="27">
        <v>88.695049999999995</v>
      </c>
      <c r="AE87" s="27">
        <v>88.06</v>
      </c>
      <c r="AF87" s="27">
        <v>88.650109999999998</v>
      </c>
      <c r="AG87" s="27">
        <v>88.06</v>
      </c>
      <c r="AH87" s="27">
        <v>88.695049999999995</v>
      </c>
      <c r="AI87" s="27">
        <v>88.063999999999993</v>
      </c>
      <c r="AJ87" s="28">
        <f t="shared" si="3"/>
        <v>2694.3946520000009</v>
      </c>
      <c r="AK87" s="24">
        <f t="shared" si="4"/>
        <v>2.0149550000000001</v>
      </c>
      <c r="AL87" s="25">
        <f t="shared" si="4"/>
        <v>3.1999330000000001</v>
      </c>
      <c r="AM87" s="28">
        <f t="shared" si="5"/>
        <v>-8.0414659999999003</v>
      </c>
    </row>
    <row r="88" spans="2:39" ht="15.75" customHeight="1">
      <c r="B88" s="34" t="s">
        <v>71</v>
      </c>
      <c r="C88" s="33">
        <v>14</v>
      </c>
      <c r="D88" s="9">
        <v>10401</v>
      </c>
      <c r="E88" s="9" t="s">
        <v>42</v>
      </c>
      <c r="F88" s="28">
        <v>457.78647999999998</v>
      </c>
      <c r="G88" s="27">
        <v>457.33944000000002</v>
      </c>
      <c r="H88" s="27">
        <v>9.7748000000000002E-2</v>
      </c>
      <c r="I88" s="27">
        <v>3.2447499999999998</v>
      </c>
      <c r="J88" s="27">
        <v>3.2667090000000001</v>
      </c>
      <c r="K88" s="27">
        <v>158.97589600000001</v>
      </c>
      <c r="L88" s="28">
        <v>141.085285</v>
      </c>
      <c r="M88" s="137">
        <v>139.99417399999999</v>
      </c>
      <c r="N88" s="27">
        <v>141.085285</v>
      </c>
      <c r="O88" s="27">
        <v>140.00053299999999</v>
      </c>
      <c r="P88" s="28">
        <v>31.512443000000001</v>
      </c>
      <c r="Q88" s="137">
        <v>31.482965</v>
      </c>
      <c r="R88" s="27">
        <v>9.3998000000000008</v>
      </c>
      <c r="S88" s="27">
        <v>9.3906310000000008</v>
      </c>
      <c r="T88" s="28">
        <v>2.3198590000000001</v>
      </c>
      <c r="U88" s="137">
        <v>2.335731</v>
      </c>
      <c r="V88" s="27">
        <v>1.6536090000000001</v>
      </c>
      <c r="W88" s="27">
        <v>3.0999490000000001</v>
      </c>
      <c r="X88" s="27">
        <v>0</v>
      </c>
      <c r="Y88" s="27">
        <v>0</v>
      </c>
      <c r="Z88" s="27">
        <v>0.96988399999999997</v>
      </c>
      <c r="AA88" s="27">
        <v>1.929932</v>
      </c>
      <c r="AB88" s="28">
        <v>1062</v>
      </c>
      <c r="AC88" s="28">
        <v>1069.266194</v>
      </c>
      <c r="AD88" s="27">
        <v>88.746337999999994</v>
      </c>
      <c r="AE88" s="27">
        <v>88.06</v>
      </c>
      <c r="AF88" s="27">
        <v>88.662505999999993</v>
      </c>
      <c r="AG88" s="27">
        <v>88.06</v>
      </c>
      <c r="AH88" s="27">
        <v>88.746337999999994</v>
      </c>
      <c r="AI88" s="27">
        <v>88.063999999999993</v>
      </c>
      <c r="AJ88" s="28">
        <f t="shared" si="3"/>
        <v>2701.6608460000007</v>
      </c>
      <c r="AK88" s="24">
        <f t="shared" si="4"/>
        <v>1.6536090000000001</v>
      </c>
      <c r="AL88" s="25">
        <f t="shared" si="4"/>
        <v>3.0999490000000001</v>
      </c>
      <c r="AM88" s="28">
        <f t="shared" si="5"/>
        <v>-7.2661940000000413</v>
      </c>
    </row>
    <row r="89" spans="2:39" ht="15.75" customHeight="1">
      <c r="B89" s="34"/>
      <c r="C89" s="33"/>
      <c r="D89" s="9">
        <v>10401</v>
      </c>
      <c r="E89" s="9" t="s">
        <v>39</v>
      </c>
      <c r="F89" s="28">
        <v>536.04168000000004</v>
      </c>
      <c r="G89" s="27">
        <v>532.03599999999994</v>
      </c>
      <c r="H89" s="27">
        <v>0.75289600000000001</v>
      </c>
      <c r="I89" s="27">
        <v>3.8282500000000002</v>
      </c>
      <c r="J89" s="27">
        <v>3.8002560000000001</v>
      </c>
      <c r="K89" s="27">
        <v>158.975461</v>
      </c>
      <c r="L89" s="28">
        <v>140.02264199999999</v>
      </c>
      <c r="M89" s="137">
        <v>139.99379099999999</v>
      </c>
      <c r="N89" s="27">
        <v>140.02264199999999</v>
      </c>
      <c r="O89" s="27">
        <v>140.00014999999999</v>
      </c>
      <c r="P89" s="28">
        <v>29.550056000000001</v>
      </c>
      <c r="Q89" s="137">
        <v>29.564730999999998</v>
      </c>
      <c r="R89" s="27">
        <v>9.4037749999999996</v>
      </c>
      <c r="S89" s="27">
        <v>9.3906050000000008</v>
      </c>
      <c r="T89" s="28">
        <v>2.2255729999999998</v>
      </c>
      <c r="U89" s="137">
        <v>2.226118</v>
      </c>
      <c r="V89" s="27">
        <v>2.4942090000000001</v>
      </c>
      <c r="W89" s="27">
        <v>3.0999539999999999</v>
      </c>
      <c r="X89" s="27">
        <v>0</v>
      </c>
      <c r="Y89" s="27">
        <v>0</v>
      </c>
      <c r="Z89" s="27">
        <v>1.1752819999999999</v>
      </c>
      <c r="AA89" s="27">
        <v>2.1699350000000002</v>
      </c>
      <c r="AB89" s="28">
        <v>1193</v>
      </c>
      <c r="AC89" s="28">
        <v>1193.291997</v>
      </c>
      <c r="AD89" s="27">
        <v>88.078147999999999</v>
      </c>
      <c r="AE89" s="27">
        <v>88.06</v>
      </c>
      <c r="AF89" s="27">
        <v>88.081553</v>
      </c>
      <c r="AG89" s="27">
        <v>88.06</v>
      </c>
      <c r="AH89" s="27">
        <v>88.078147999999999</v>
      </c>
      <c r="AI89" s="27">
        <v>88.063999999999993</v>
      </c>
      <c r="AJ89" s="28">
        <f t="shared" si="3"/>
        <v>2701.9528430000009</v>
      </c>
      <c r="AK89" s="24">
        <f t="shared" si="4"/>
        <v>2.4942090000000001</v>
      </c>
      <c r="AL89" s="25">
        <f t="shared" si="4"/>
        <v>3.0999539999999999</v>
      </c>
      <c r="AM89" s="28">
        <f t="shared" si="5"/>
        <v>-0.29199700000003759</v>
      </c>
    </row>
    <row r="90" spans="2:39" ht="15.75" customHeight="1">
      <c r="B90" s="34"/>
      <c r="C90" s="33"/>
      <c r="D90" s="9">
        <v>10401</v>
      </c>
      <c r="E90" s="9" t="s">
        <v>48</v>
      </c>
      <c r="F90" s="28">
        <v>340.62815999999998</v>
      </c>
      <c r="G90" s="27">
        <v>342.99903999999998</v>
      </c>
      <c r="H90" s="27">
        <v>-0.69122099999999997</v>
      </c>
      <c r="I90" s="27">
        <v>2.4140000000000001</v>
      </c>
      <c r="J90" s="27">
        <v>2.4499919999999999</v>
      </c>
      <c r="K90" s="27">
        <v>158.97565299999999</v>
      </c>
      <c r="L90" s="28">
        <v>141.10528600000001</v>
      </c>
      <c r="M90" s="137">
        <v>139.99395999999999</v>
      </c>
      <c r="N90" s="27">
        <v>141.10528600000001</v>
      </c>
      <c r="O90" s="27">
        <v>140.00031899999999</v>
      </c>
      <c r="P90" s="28">
        <v>31.172328</v>
      </c>
      <c r="Q90" s="137">
        <v>30.898572000000001</v>
      </c>
      <c r="R90" s="27">
        <v>6.9386910000000004</v>
      </c>
      <c r="S90" s="27">
        <v>6.9479030000000002</v>
      </c>
      <c r="T90" s="28">
        <v>2.160714</v>
      </c>
      <c r="U90" s="137">
        <v>2.1627489999999998</v>
      </c>
      <c r="V90" s="27">
        <v>2.401446</v>
      </c>
      <c r="W90" s="27">
        <v>5.5399839999999996</v>
      </c>
      <c r="X90" s="27">
        <v>0</v>
      </c>
      <c r="Y90" s="27">
        <v>0</v>
      </c>
      <c r="Z90" s="27">
        <v>9.4178940000000004</v>
      </c>
      <c r="AA90" s="27">
        <v>18.179969</v>
      </c>
      <c r="AB90" s="28">
        <v>736</v>
      </c>
      <c r="AC90" s="28">
        <v>736.69322899999997</v>
      </c>
      <c r="AD90" s="27">
        <v>88.759054000000006</v>
      </c>
      <c r="AE90" s="27">
        <v>88.06</v>
      </c>
      <c r="AF90" s="27">
        <v>88.142943000000002</v>
      </c>
      <c r="AG90" s="27">
        <v>88.06</v>
      </c>
      <c r="AH90" s="27">
        <v>88.759054000000006</v>
      </c>
      <c r="AI90" s="27">
        <v>88.063999999999993</v>
      </c>
      <c r="AJ90" s="28">
        <f t="shared" si="3"/>
        <v>2702.6460720000009</v>
      </c>
      <c r="AK90" s="24">
        <f t="shared" si="4"/>
        <v>2.401446</v>
      </c>
      <c r="AL90" s="25">
        <f t="shared" si="4"/>
        <v>5.5399839999999996</v>
      </c>
      <c r="AM90" s="28">
        <f t="shared" si="5"/>
        <v>-0.69322899999997389</v>
      </c>
    </row>
    <row r="91" spans="2:39">
      <c r="B91" s="34" t="s">
        <v>72</v>
      </c>
      <c r="C91" s="33">
        <v>15</v>
      </c>
      <c r="D91" s="9">
        <v>10401</v>
      </c>
      <c r="E91" s="9" t="s">
        <v>35</v>
      </c>
      <c r="F91" s="28">
        <v>927.99480000000005</v>
      </c>
      <c r="G91" s="27">
        <v>926.95704000000001</v>
      </c>
      <c r="H91" s="27">
        <v>0.111953</v>
      </c>
      <c r="I91" s="27">
        <v>6.5750000000000002</v>
      </c>
      <c r="J91" s="27">
        <v>6.6211190000000002</v>
      </c>
      <c r="K91" s="27">
        <v>158.97562300000001</v>
      </c>
      <c r="L91" s="28">
        <v>141.139894</v>
      </c>
      <c r="M91" s="137">
        <v>139.993934</v>
      </c>
      <c r="N91" s="27">
        <v>141.139894</v>
      </c>
      <c r="O91" s="27">
        <v>140.000293</v>
      </c>
      <c r="P91" s="28">
        <v>29.904942999999999</v>
      </c>
      <c r="Q91" s="137">
        <v>29.901392000000001</v>
      </c>
      <c r="R91" s="27">
        <v>6.9581749999999998</v>
      </c>
      <c r="S91" s="27">
        <v>6.9479040000000003</v>
      </c>
      <c r="T91" s="28">
        <v>2.0894509999999999</v>
      </c>
      <c r="U91" s="137">
        <v>2.1057649999999999</v>
      </c>
      <c r="V91" s="27">
        <v>2.5603590000000001</v>
      </c>
      <c r="W91" s="27">
        <v>3.099952</v>
      </c>
      <c r="X91" s="27">
        <v>0</v>
      </c>
      <c r="Y91" s="27">
        <v>0</v>
      </c>
      <c r="Z91" s="27">
        <v>1.4321200000000001</v>
      </c>
      <c r="AA91" s="27">
        <v>1.4328460000000001</v>
      </c>
      <c r="AB91" s="28">
        <v>1939</v>
      </c>
      <c r="AC91" s="28">
        <v>1954.139248</v>
      </c>
      <c r="AD91" s="27">
        <v>88.780839999999998</v>
      </c>
      <c r="AE91" s="27">
        <v>88.06</v>
      </c>
      <c r="AF91" s="27">
        <v>88.747551000000001</v>
      </c>
      <c r="AG91" s="27">
        <v>88.06</v>
      </c>
      <c r="AH91" s="27">
        <v>88.780839999999998</v>
      </c>
      <c r="AI91" s="27">
        <v>88.063999999999993</v>
      </c>
      <c r="AJ91" s="28">
        <f t="shared" si="3"/>
        <v>2717.7853200000009</v>
      </c>
      <c r="AK91" s="24">
        <f t="shared" si="4"/>
        <v>2.5603590000000001</v>
      </c>
      <c r="AL91" s="25">
        <f t="shared" si="4"/>
        <v>3.099952</v>
      </c>
      <c r="AM91" s="28">
        <f t="shared" si="5"/>
        <v>-15.139247999999952</v>
      </c>
    </row>
    <row r="92" spans="2:39">
      <c r="B92" s="34"/>
      <c r="C92" s="33"/>
      <c r="D92" s="9">
        <v>10401</v>
      </c>
      <c r="E92" s="9" t="s">
        <v>37</v>
      </c>
      <c r="F92" s="28">
        <v>742.14008000000001</v>
      </c>
      <c r="G92" s="27">
        <v>741.68201999999997</v>
      </c>
      <c r="H92" s="27">
        <v>6.1760000000000002E-2</v>
      </c>
      <c r="I92" s="27">
        <v>5.2558749999999996</v>
      </c>
      <c r="J92" s="27">
        <v>5.2977270000000001</v>
      </c>
      <c r="K92" s="27">
        <v>158.975616</v>
      </c>
      <c r="L92" s="28">
        <v>141.20200299999999</v>
      </c>
      <c r="M92" s="137">
        <v>139.99392700000001</v>
      </c>
      <c r="N92" s="27">
        <v>141.20200299999999</v>
      </c>
      <c r="O92" s="27">
        <v>140.00028599999999</v>
      </c>
      <c r="P92" s="28">
        <v>29.728636999999999</v>
      </c>
      <c r="Q92" s="137">
        <v>29.743549000000002</v>
      </c>
      <c r="R92" s="27">
        <v>6.9446099999999999</v>
      </c>
      <c r="S92" s="27">
        <v>6.9479040000000003</v>
      </c>
      <c r="T92" s="28">
        <v>2.0777749999999999</v>
      </c>
      <c r="U92" s="137">
        <v>2.0967449999999999</v>
      </c>
      <c r="V92" s="27">
        <v>2.6989510000000001</v>
      </c>
      <c r="W92" s="27">
        <v>3.1999590000000002</v>
      </c>
      <c r="X92" s="27">
        <v>0</v>
      </c>
      <c r="Y92" s="27">
        <v>0</v>
      </c>
      <c r="Z92" s="27">
        <v>4.0059820000000004</v>
      </c>
      <c r="AA92" s="27">
        <v>4.0099280000000004</v>
      </c>
      <c r="AB92" s="28">
        <v>1542</v>
      </c>
      <c r="AC92" s="28">
        <v>1556.0787949999999</v>
      </c>
      <c r="AD92" s="27">
        <v>88.819913</v>
      </c>
      <c r="AE92" s="27">
        <v>88.06</v>
      </c>
      <c r="AF92" s="27">
        <v>88.864007000000001</v>
      </c>
      <c r="AG92" s="27">
        <v>88.06</v>
      </c>
      <c r="AH92" s="27">
        <v>88.819913</v>
      </c>
      <c r="AI92" s="27">
        <v>88.063999999999993</v>
      </c>
      <c r="AJ92" s="28">
        <f t="shared" si="3"/>
        <v>2731.8641150000008</v>
      </c>
      <c r="AK92" s="24">
        <f t="shared" si="4"/>
        <v>2.6989510000000001</v>
      </c>
      <c r="AL92" s="25">
        <f t="shared" si="4"/>
        <v>3.1999590000000002</v>
      </c>
      <c r="AM92" s="28">
        <f t="shared" si="5"/>
        <v>-14.0787949999999</v>
      </c>
    </row>
    <row r="93" spans="2:39">
      <c r="B93" s="34"/>
      <c r="C93" s="33"/>
      <c r="D93" s="9">
        <v>10401</v>
      </c>
      <c r="E93" s="9" t="s">
        <v>41</v>
      </c>
      <c r="F93" s="28">
        <v>40.509439999999998</v>
      </c>
      <c r="G93" s="27">
        <v>40.509439999999998</v>
      </c>
      <c r="H93" s="27">
        <v>0</v>
      </c>
      <c r="I93" s="27">
        <v>0.29775000000000001</v>
      </c>
      <c r="J93" s="27">
        <v>0.30007</v>
      </c>
      <c r="K93" s="27">
        <v>158.97619399999999</v>
      </c>
      <c r="L93" s="28">
        <v>136.05185599999999</v>
      </c>
      <c r="M93" s="137">
        <v>135.81779499999999</v>
      </c>
      <c r="N93" s="27">
        <v>136.05185599999999</v>
      </c>
      <c r="O93" s="27">
        <v>134.999404</v>
      </c>
      <c r="P93" s="28">
        <v>32.325777000000002</v>
      </c>
      <c r="Q93" s="137">
        <v>32.180309000000001</v>
      </c>
      <c r="R93" s="27">
        <v>6.7170449999999997</v>
      </c>
      <c r="S93" s="27">
        <v>6.9829619999999997</v>
      </c>
      <c r="T93" s="28">
        <v>2.2957610000000002</v>
      </c>
      <c r="U93" s="137">
        <v>2.3068119999999999</v>
      </c>
      <c r="V93" s="27">
        <v>8.1462489999999992</v>
      </c>
      <c r="W93" s="27">
        <v>5.6952160000000003</v>
      </c>
      <c r="X93" s="27">
        <v>0</v>
      </c>
      <c r="Y93" s="27">
        <v>0</v>
      </c>
      <c r="Z93" s="27">
        <v>26.290168000000001</v>
      </c>
      <c r="AA93" s="27">
        <v>3.8461409999999998</v>
      </c>
      <c r="AB93" s="28">
        <v>93</v>
      </c>
      <c r="AC93" s="28">
        <v>93.447676000000001</v>
      </c>
      <c r="AD93" s="27">
        <v>85.580017999999995</v>
      </c>
      <c r="AE93" s="27">
        <v>85.432788000000002</v>
      </c>
      <c r="AF93" s="27">
        <v>85.328781000000006</v>
      </c>
      <c r="AG93" s="27">
        <v>84.92</v>
      </c>
      <c r="AH93" s="27">
        <v>85.580017999999995</v>
      </c>
      <c r="AI93" s="27">
        <v>84.918000000000006</v>
      </c>
      <c r="AJ93" s="28">
        <f t="shared" si="3"/>
        <v>2732.311791000001</v>
      </c>
      <c r="AK93" s="24">
        <f t="shared" si="4"/>
        <v>8.1462489999999992</v>
      </c>
      <c r="AL93" s="25">
        <f t="shared" si="4"/>
        <v>5.6952160000000003</v>
      </c>
      <c r="AM93" s="28">
        <f t="shared" si="5"/>
        <v>-0.4476760000000013</v>
      </c>
    </row>
    <row r="94" spans="2:39">
      <c r="B94" s="34" t="s">
        <v>73</v>
      </c>
      <c r="C94" s="33">
        <v>16</v>
      </c>
      <c r="D94" s="9">
        <v>10401</v>
      </c>
      <c r="E94" s="9" t="s">
        <v>42</v>
      </c>
      <c r="F94" s="28">
        <v>791.80352000000005</v>
      </c>
      <c r="G94" s="27">
        <v>790.94025999999997</v>
      </c>
      <c r="H94" s="27">
        <v>0.109144</v>
      </c>
      <c r="I94" s="27">
        <v>5.5962500000000004</v>
      </c>
      <c r="J94" s="27">
        <v>5.6495709999999999</v>
      </c>
      <c r="K94" s="27">
        <v>158.975807</v>
      </c>
      <c r="L94" s="28">
        <v>141.48823200000001</v>
      </c>
      <c r="M94" s="137">
        <v>139.99409600000001</v>
      </c>
      <c r="N94" s="27">
        <v>141.48823200000001</v>
      </c>
      <c r="O94" s="27">
        <v>140.00045499999999</v>
      </c>
      <c r="P94" s="28">
        <v>30.935894999999999</v>
      </c>
      <c r="Q94" s="137">
        <v>30.642828999999999</v>
      </c>
      <c r="R94" s="27">
        <v>6.9466159999999997</v>
      </c>
      <c r="S94" s="27">
        <v>6.9479119999999996</v>
      </c>
      <c r="T94" s="28">
        <v>2.1419459999999999</v>
      </c>
      <c r="U94" s="137">
        <v>2.1481330000000001</v>
      </c>
      <c r="V94" s="27">
        <v>3.0979909999999999</v>
      </c>
      <c r="W94" s="27">
        <v>3.099961</v>
      </c>
      <c r="X94" s="27">
        <v>0</v>
      </c>
      <c r="Y94" s="27">
        <v>0</v>
      </c>
      <c r="Z94" s="27">
        <v>1.9158790000000001</v>
      </c>
      <c r="AA94" s="27">
        <v>1.9299360000000001</v>
      </c>
      <c r="AB94" s="28">
        <v>1696</v>
      </c>
      <c r="AC94" s="28">
        <v>1700.899216</v>
      </c>
      <c r="AD94" s="27">
        <v>88.999852000000004</v>
      </c>
      <c r="AE94" s="27">
        <v>88.06</v>
      </c>
      <c r="AF94" s="27">
        <v>88.314378000000005</v>
      </c>
      <c r="AG94" s="27">
        <v>88.06</v>
      </c>
      <c r="AH94" s="27">
        <v>88.999852000000004</v>
      </c>
      <c r="AI94" s="27">
        <v>88.063999999999993</v>
      </c>
      <c r="AJ94" s="28">
        <f t="shared" si="3"/>
        <v>2737.2110070000008</v>
      </c>
      <c r="AK94" s="24">
        <f t="shared" si="4"/>
        <v>3.0979909999999999</v>
      </c>
      <c r="AL94" s="25">
        <f t="shared" si="4"/>
        <v>3.099961</v>
      </c>
      <c r="AM94" s="28">
        <f t="shared" si="5"/>
        <v>-4.899216000000024</v>
      </c>
    </row>
    <row r="95" spans="2:39">
      <c r="B95" s="34"/>
      <c r="C95" s="33"/>
      <c r="D95" s="9">
        <v>10401</v>
      </c>
      <c r="E95" s="9" t="s">
        <v>39</v>
      </c>
      <c r="F95" s="28">
        <v>796.70712000000003</v>
      </c>
      <c r="G95" s="27">
        <v>795.81104000000005</v>
      </c>
      <c r="H95" s="27">
        <v>0.11260000000000001</v>
      </c>
      <c r="I95" s="27">
        <v>5.7306249999999999</v>
      </c>
      <c r="J95" s="27">
        <v>5.6843620000000001</v>
      </c>
      <c r="K95" s="27">
        <v>158.97545</v>
      </c>
      <c r="L95" s="28">
        <v>139.026218</v>
      </c>
      <c r="M95" s="137">
        <v>139.99378100000001</v>
      </c>
      <c r="N95" s="27">
        <v>139.026218</v>
      </c>
      <c r="O95" s="27">
        <v>140.00013999999999</v>
      </c>
      <c r="P95" s="28">
        <v>29.403424999999999</v>
      </c>
      <c r="Q95" s="137">
        <v>29.407077999999998</v>
      </c>
      <c r="R95" s="27">
        <v>6.6964769999999998</v>
      </c>
      <c r="S95" s="27">
        <v>6.9478960000000001</v>
      </c>
      <c r="T95" s="28">
        <v>2.0773000000000001</v>
      </c>
      <c r="U95" s="137">
        <v>2.0775190000000001</v>
      </c>
      <c r="V95" s="27">
        <v>3.5847549999999999</v>
      </c>
      <c r="W95" s="27">
        <v>3.0999650000000001</v>
      </c>
      <c r="X95" s="27">
        <v>0</v>
      </c>
      <c r="Y95" s="27">
        <v>0</v>
      </c>
      <c r="Z95" s="27">
        <v>2.1701830000000002</v>
      </c>
      <c r="AA95" s="27">
        <v>2.1699350000000002</v>
      </c>
      <c r="AB95" s="28">
        <v>1655</v>
      </c>
      <c r="AC95" s="28">
        <v>1655.174458</v>
      </c>
      <c r="AD95" s="27">
        <v>87.451375999999996</v>
      </c>
      <c r="AE95" s="27">
        <v>88.06</v>
      </c>
      <c r="AF95" s="27">
        <v>88.069282999999999</v>
      </c>
      <c r="AG95" s="27">
        <v>88.06</v>
      </c>
      <c r="AH95" s="27">
        <v>87.451375999999996</v>
      </c>
      <c r="AI95" s="27">
        <v>88.063999999999993</v>
      </c>
      <c r="AJ95" s="28"/>
      <c r="AK95" s="24"/>
      <c r="AL95" s="25"/>
      <c r="AM95" s="28"/>
    </row>
    <row r="96" spans="2:39">
      <c r="B96" s="34" t="s">
        <v>74</v>
      </c>
      <c r="C96" s="33">
        <v>17</v>
      </c>
      <c r="D96" s="9">
        <v>10401</v>
      </c>
      <c r="E96" s="9" t="s">
        <v>35</v>
      </c>
      <c r="F96" s="28">
        <v>861.88912000000005</v>
      </c>
      <c r="G96" s="27">
        <v>848.38720000000001</v>
      </c>
      <c r="H96" s="27">
        <v>1.5914809999999999</v>
      </c>
      <c r="I96" s="27">
        <v>6.8312499999999998</v>
      </c>
      <c r="J96" s="27">
        <v>6.0599059999999998</v>
      </c>
      <c r="K96" s="27">
        <v>158.97568999999999</v>
      </c>
      <c r="L96" s="28">
        <v>126.168581</v>
      </c>
      <c r="M96" s="137">
        <v>139.99399299999999</v>
      </c>
      <c r="N96" s="27">
        <v>126.168581</v>
      </c>
      <c r="O96" s="27">
        <v>140.00035199999999</v>
      </c>
      <c r="P96" s="28">
        <v>32.131746999999997</v>
      </c>
      <c r="Q96" s="137">
        <v>29.799969999999998</v>
      </c>
      <c r="R96" s="27">
        <v>3.220494</v>
      </c>
      <c r="S96" s="27">
        <v>6.9479069999999998</v>
      </c>
      <c r="T96" s="28">
        <v>2.2415880000000001</v>
      </c>
      <c r="U96" s="137">
        <v>2.0999690000000002</v>
      </c>
      <c r="V96" s="27">
        <v>3.1001669999999999</v>
      </c>
      <c r="W96" s="27">
        <v>3.0999500000000002</v>
      </c>
      <c r="X96" s="27">
        <v>0</v>
      </c>
      <c r="Y96" s="27">
        <v>0</v>
      </c>
      <c r="Z96" s="27">
        <v>1.4328989999999999</v>
      </c>
      <c r="AA96" s="27">
        <v>1.432831</v>
      </c>
      <c r="AB96" s="28">
        <v>1932</v>
      </c>
      <c r="AC96" s="28">
        <v>1809.9402669999999</v>
      </c>
      <c r="AD96" s="27">
        <v>79.363443000000004</v>
      </c>
      <c r="AE96" s="27">
        <v>88.06</v>
      </c>
      <c r="AF96" s="27">
        <v>82.496553000000006</v>
      </c>
      <c r="AG96" s="27">
        <v>88.06</v>
      </c>
      <c r="AH96" s="27">
        <v>79.363443000000004</v>
      </c>
      <c r="AI96" s="27">
        <v>88.063999999999993</v>
      </c>
      <c r="AJ96" s="28">
        <f>AJ94-AM96</f>
        <v>2615.1512740000007</v>
      </c>
      <c r="AK96" s="24">
        <f t="shared" si="4"/>
        <v>3.1001669999999999</v>
      </c>
      <c r="AL96" s="25">
        <f t="shared" si="4"/>
        <v>3.0999500000000002</v>
      </c>
      <c r="AM96" s="28">
        <f t="shared" si="5"/>
        <v>122.05973300000005</v>
      </c>
    </row>
    <row r="97" spans="2:39">
      <c r="B97" s="34"/>
      <c r="C97" s="33"/>
      <c r="D97" s="9">
        <v>10401</v>
      </c>
      <c r="E97" s="9" t="s">
        <v>36</v>
      </c>
      <c r="F97" s="28">
        <v>110.5012</v>
      </c>
      <c r="G97" s="27">
        <v>106.0116</v>
      </c>
      <c r="H97" s="27">
        <v>4.2350079999999997</v>
      </c>
      <c r="I97" s="27">
        <v>0.78874999999999995</v>
      </c>
      <c r="J97" s="27">
        <v>0.75722500000000004</v>
      </c>
      <c r="K97" s="27">
        <v>158.97584499999999</v>
      </c>
      <c r="L97" s="28">
        <v>140.096609</v>
      </c>
      <c r="M97" s="137">
        <v>139.99412899999999</v>
      </c>
      <c r="N97" s="27">
        <v>140.096609</v>
      </c>
      <c r="O97" s="27">
        <v>140.00048799999999</v>
      </c>
      <c r="P97" s="28">
        <v>32.963549999999998</v>
      </c>
      <c r="Q97" s="137">
        <v>32.923045999999999</v>
      </c>
      <c r="R97" s="27">
        <v>40.570523000000001</v>
      </c>
      <c r="S97" s="27">
        <v>6.9479139999999999</v>
      </c>
      <c r="T97" s="28">
        <v>4.1990489999999996</v>
      </c>
      <c r="U97" s="137">
        <v>2.2784360000000001</v>
      </c>
      <c r="V97" s="27">
        <v>2.8777970000000002</v>
      </c>
      <c r="W97" s="27">
        <v>2.8998889999999999</v>
      </c>
      <c r="X97" s="27">
        <v>0</v>
      </c>
      <c r="Y97" s="27">
        <v>0</v>
      </c>
      <c r="Z97" s="27">
        <v>6.5700640000000003</v>
      </c>
      <c r="AA97" s="27">
        <v>6.6298870000000001</v>
      </c>
      <c r="AB97" s="28">
        <v>464</v>
      </c>
      <c r="AC97" s="28">
        <v>251.769927</v>
      </c>
      <c r="AD97" s="27">
        <v>88.124461999999994</v>
      </c>
      <c r="AE97" s="27">
        <v>88.06</v>
      </c>
      <c r="AF97" s="27">
        <v>47.782024999999997</v>
      </c>
      <c r="AG97" s="27">
        <v>88.06</v>
      </c>
      <c r="AH97" s="27">
        <v>88.124461999999994</v>
      </c>
      <c r="AI97" s="27">
        <v>88.063999999999993</v>
      </c>
      <c r="AJ97" s="28"/>
      <c r="AK97" s="24"/>
      <c r="AL97" s="25"/>
      <c r="AM97" s="28"/>
    </row>
    <row r="98" spans="2:39">
      <c r="B98" s="34"/>
      <c r="C98" s="33"/>
      <c r="D98" s="9">
        <v>10401</v>
      </c>
      <c r="E98" s="9" t="s">
        <v>37</v>
      </c>
      <c r="F98" s="28">
        <v>982.57471999999996</v>
      </c>
      <c r="G98" s="27">
        <v>988.71172000000001</v>
      </c>
      <c r="H98" s="27">
        <v>-0.62070700000000001</v>
      </c>
      <c r="I98" s="27">
        <v>7.0164999999999997</v>
      </c>
      <c r="J98" s="27">
        <v>7.0622239999999996</v>
      </c>
      <c r="K98" s="27">
        <v>158.97578899999999</v>
      </c>
      <c r="L98" s="28">
        <v>140.03772799999999</v>
      </c>
      <c r="M98" s="137">
        <v>139.99408</v>
      </c>
      <c r="N98" s="27">
        <v>140.03772799999999</v>
      </c>
      <c r="O98" s="27">
        <v>140.000439</v>
      </c>
      <c r="P98" s="28">
        <v>30.802394</v>
      </c>
      <c r="Q98" s="137">
        <v>30.798234000000001</v>
      </c>
      <c r="R98" s="27">
        <v>6.9479090000000001</v>
      </c>
      <c r="S98" s="27">
        <v>6.9479119999999996</v>
      </c>
      <c r="T98" s="28">
        <v>2.1565789999999998</v>
      </c>
      <c r="U98" s="137">
        <v>2.1570140000000002</v>
      </c>
      <c r="V98" s="27">
        <v>3.1468340000000001</v>
      </c>
      <c r="W98" s="27">
        <v>3.199932</v>
      </c>
      <c r="X98" s="27">
        <v>0</v>
      </c>
      <c r="Y98" s="27">
        <v>0</v>
      </c>
      <c r="Z98" s="27">
        <v>3.828716</v>
      </c>
      <c r="AA98" s="27">
        <v>4.0099130000000001</v>
      </c>
      <c r="AB98" s="28">
        <v>2119</v>
      </c>
      <c r="AC98" s="28">
        <v>2119.4272409999999</v>
      </c>
      <c r="AD98" s="27">
        <v>88.087456000000003</v>
      </c>
      <c r="AE98" s="27">
        <v>88.06</v>
      </c>
      <c r="AF98" s="27">
        <v>88.077754999999996</v>
      </c>
      <c r="AG98" s="27">
        <v>88.06</v>
      </c>
      <c r="AH98" s="27">
        <v>88.087456000000003</v>
      </c>
      <c r="AI98" s="27">
        <v>88.063999999999993</v>
      </c>
      <c r="AJ98" s="28"/>
      <c r="AK98" s="24"/>
      <c r="AL98" s="25"/>
      <c r="AM98" s="28"/>
    </row>
    <row r="99" spans="2:39">
      <c r="B99" s="34" t="s">
        <v>75</v>
      </c>
      <c r="C99" s="33">
        <v>18</v>
      </c>
      <c r="D99" s="30"/>
      <c r="E99" s="30"/>
      <c r="F99" s="32"/>
      <c r="G99" s="31"/>
      <c r="H99" s="31"/>
      <c r="I99" s="31"/>
      <c r="J99" s="31"/>
      <c r="K99" s="31"/>
      <c r="L99" s="32"/>
      <c r="M99" s="138"/>
      <c r="N99" s="31"/>
      <c r="O99" s="31"/>
      <c r="P99" s="32"/>
      <c r="Q99" s="138"/>
      <c r="R99" s="31"/>
      <c r="S99" s="31"/>
      <c r="T99" s="32"/>
      <c r="U99" s="138"/>
      <c r="V99" s="31"/>
      <c r="W99" s="31"/>
      <c r="X99" s="31"/>
      <c r="Y99" s="31"/>
      <c r="Z99" s="31"/>
      <c r="AA99" s="31"/>
      <c r="AB99" s="32"/>
      <c r="AC99" s="32"/>
      <c r="AD99" s="31"/>
      <c r="AE99" s="31"/>
      <c r="AF99" s="31"/>
      <c r="AG99" s="31"/>
      <c r="AH99" s="31"/>
      <c r="AI99" s="31"/>
      <c r="AJ99" s="32">
        <f>AJ96-AM99</f>
        <v>2615.1512740000007</v>
      </c>
      <c r="AK99" s="24">
        <f t="shared" si="4"/>
        <v>0</v>
      </c>
      <c r="AL99" s="25">
        <f t="shared" si="4"/>
        <v>0</v>
      </c>
      <c r="AM99" s="32">
        <f t="shared" si="5"/>
        <v>0</v>
      </c>
    </row>
    <row r="100" spans="2:39">
      <c r="B100" s="34" t="s">
        <v>76</v>
      </c>
      <c r="C100" s="33">
        <v>19</v>
      </c>
      <c r="D100" s="30"/>
      <c r="E100" s="30"/>
      <c r="F100" s="32"/>
      <c r="G100" s="31"/>
      <c r="H100" s="31"/>
      <c r="I100" s="31"/>
      <c r="J100" s="31"/>
      <c r="K100" s="31"/>
      <c r="L100" s="32"/>
      <c r="M100" s="138"/>
      <c r="N100" s="31"/>
      <c r="O100" s="31"/>
      <c r="P100" s="32"/>
      <c r="Q100" s="138"/>
      <c r="R100" s="31"/>
      <c r="S100" s="31"/>
      <c r="T100" s="32"/>
      <c r="U100" s="138"/>
      <c r="V100" s="31"/>
      <c r="W100" s="31"/>
      <c r="X100" s="31"/>
      <c r="Y100" s="31"/>
      <c r="Z100" s="31"/>
      <c r="AA100" s="31"/>
      <c r="AB100" s="32"/>
      <c r="AC100" s="32"/>
      <c r="AD100" s="31"/>
      <c r="AE100" s="31"/>
      <c r="AF100" s="31"/>
      <c r="AG100" s="31"/>
      <c r="AH100" s="31"/>
      <c r="AI100" s="31"/>
      <c r="AJ100" s="32">
        <f t="shared" si="3"/>
        <v>2615.1512740000007</v>
      </c>
      <c r="AK100" s="24">
        <f t="shared" si="4"/>
        <v>0</v>
      </c>
      <c r="AL100" s="25">
        <f t="shared" si="4"/>
        <v>0</v>
      </c>
      <c r="AM100" s="32">
        <f t="shared" si="5"/>
        <v>0</v>
      </c>
    </row>
    <row r="101" spans="2:39">
      <c r="B101" s="34" t="s">
        <v>77</v>
      </c>
      <c r="C101" s="33">
        <v>20</v>
      </c>
      <c r="D101" s="30"/>
      <c r="E101" s="30"/>
      <c r="F101" s="32"/>
      <c r="G101" s="31"/>
      <c r="H101" s="31"/>
      <c r="I101" s="31"/>
      <c r="J101" s="31"/>
      <c r="K101" s="31"/>
      <c r="L101" s="32"/>
      <c r="M101" s="138"/>
      <c r="N101" s="31"/>
      <c r="O101" s="31"/>
      <c r="P101" s="32"/>
      <c r="Q101" s="138"/>
      <c r="R101" s="31"/>
      <c r="S101" s="31"/>
      <c r="T101" s="32"/>
      <c r="U101" s="138"/>
      <c r="V101" s="31"/>
      <c r="W101" s="31"/>
      <c r="X101" s="31"/>
      <c r="Y101" s="31"/>
      <c r="Z101" s="31"/>
      <c r="AA101" s="31"/>
      <c r="AB101" s="32"/>
      <c r="AC101" s="32"/>
      <c r="AD101" s="31"/>
      <c r="AE101" s="31"/>
      <c r="AF101" s="31"/>
      <c r="AG101" s="31"/>
      <c r="AH101" s="31"/>
      <c r="AI101" s="31"/>
      <c r="AJ101" s="32">
        <f t="shared" si="3"/>
        <v>2615.1512740000007</v>
      </c>
      <c r="AK101" s="24">
        <f t="shared" si="4"/>
        <v>0</v>
      </c>
      <c r="AL101" s="25">
        <f t="shared" si="4"/>
        <v>0</v>
      </c>
      <c r="AM101" s="32">
        <f t="shared" si="5"/>
        <v>0</v>
      </c>
    </row>
    <row r="102" spans="2:39">
      <c r="B102" s="34" t="s">
        <v>78</v>
      </c>
      <c r="C102" s="33">
        <v>21</v>
      </c>
      <c r="D102" s="30"/>
      <c r="E102" s="30"/>
      <c r="F102" s="32"/>
      <c r="G102" s="31"/>
      <c r="H102" s="31"/>
      <c r="I102" s="31"/>
      <c r="J102" s="31"/>
      <c r="K102" s="31"/>
      <c r="L102" s="32"/>
      <c r="M102" s="138"/>
      <c r="N102" s="31"/>
      <c r="O102" s="31"/>
      <c r="P102" s="32"/>
      <c r="Q102" s="138"/>
      <c r="R102" s="31"/>
      <c r="S102" s="31"/>
      <c r="T102" s="32"/>
      <c r="U102" s="138"/>
      <c r="V102" s="31"/>
      <c r="W102" s="31"/>
      <c r="X102" s="31"/>
      <c r="Y102" s="31"/>
      <c r="Z102" s="31"/>
      <c r="AA102" s="31"/>
      <c r="AB102" s="32"/>
      <c r="AC102" s="32"/>
      <c r="AD102" s="31"/>
      <c r="AE102" s="31"/>
      <c r="AF102" s="31"/>
      <c r="AG102" s="31"/>
      <c r="AH102" s="31"/>
      <c r="AI102" s="31"/>
      <c r="AJ102" s="32">
        <f t="shared" si="3"/>
        <v>2615.1512740000007</v>
      </c>
      <c r="AK102" s="24">
        <f t="shared" si="4"/>
        <v>0</v>
      </c>
      <c r="AL102" s="25">
        <f t="shared" si="4"/>
        <v>0</v>
      </c>
      <c r="AM102" s="32">
        <f t="shared" si="5"/>
        <v>0</v>
      </c>
    </row>
    <row r="103" spans="2:39">
      <c r="B103" s="34" t="s">
        <v>79</v>
      </c>
      <c r="C103" s="33">
        <v>22</v>
      </c>
      <c r="D103" s="30"/>
      <c r="E103" s="30"/>
      <c r="F103" s="32"/>
      <c r="G103" s="31"/>
      <c r="H103" s="31"/>
      <c r="I103" s="31"/>
      <c r="J103" s="31"/>
      <c r="K103" s="31"/>
      <c r="L103" s="32"/>
      <c r="M103" s="138"/>
      <c r="N103" s="31"/>
      <c r="O103" s="31"/>
      <c r="P103" s="32"/>
      <c r="Q103" s="138"/>
      <c r="R103" s="31"/>
      <c r="S103" s="31"/>
      <c r="T103" s="32"/>
      <c r="U103" s="138"/>
      <c r="V103" s="31"/>
      <c r="W103" s="31"/>
      <c r="X103" s="31"/>
      <c r="Y103" s="31"/>
      <c r="Z103" s="31"/>
      <c r="AA103" s="31"/>
      <c r="AB103" s="32"/>
      <c r="AC103" s="32"/>
      <c r="AD103" s="31"/>
      <c r="AE103" s="31"/>
      <c r="AF103" s="31"/>
      <c r="AG103" s="31"/>
      <c r="AH103" s="31"/>
      <c r="AI103" s="31"/>
      <c r="AJ103" s="32">
        <f t="shared" si="3"/>
        <v>2615.1512740000007</v>
      </c>
      <c r="AK103" s="24">
        <f t="shared" si="4"/>
        <v>0</v>
      </c>
      <c r="AL103" s="25">
        <f t="shared" si="4"/>
        <v>0</v>
      </c>
      <c r="AM103" s="32">
        <f t="shared" si="5"/>
        <v>0</v>
      </c>
    </row>
    <row r="104" spans="2:39">
      <c r="B104" s="34" t="s">
        <v>80</v>
      </c>
      <c r="C104" s="33">
        <v>23</v>
      </c>
      <c r="D104" s="30"/>
      <c r="E104" s="30"/>
      <c r="F104" s="32"/>
      <c r="G104" s="31"/>
      <c r="H104" s="31"/>
      <c r="I104" s="31"/>
      <c r="J104" s="31"/>
      <c r="K104" s="31"/>
      <c r="L104" s="32"/>
      <c r="M104" s="138"/>
      <c r="N104" s="31"/>
      <c r="O104" s="31"/>
      <c r="P104" s="32"/>
      <c r="Q104" s="138"/>
      <c r="R104" s="31"/>
      <c r="S104" s="31"/>
      <c r="T104" s="32"/>
      <c r="U104" s="138"/>
      <c r="V104" s="31"/>
      <c r="W104" s="31"/>
      <c r="X104" s="31"/>
      <c r="Y104" s="31"/>
      <c r="Z104" s="31"/>
      <c r="AA104" s="31"/>
      <c r="AB104" s="32"/>
      <c r="AC104" s="32"/>
      <c r="AD104" s="31"/>
      <c r="AE104" s="31"/>
      <c r="AF104" s="31"/>
      <c r="AG104" s="31"/>
      <c r="AH104" s="31"/>
      <c r="AI104" s="31"/>
      <c r="AJ104" s="32">
        <f t="shared" si="3"/>
        <v>2615.1512740000007</v>
      </c>
      <c r="AK104" s="24">
        <f t="shared" si="4"/>
        <v>0</v>
      </c>
      <c r="AL104" s="25">
        <f t="shared" si="4"/>
        <v>0</v>
      </c>
      <c r="AM104" s="32">
        <f t="shared" si="5"/>
        <v>0</v>
      </c>
    </row>
    <row r="105" spans="2:39">
      <c r="B105" s="34" t="s">
        <v>81</v>
      </c>
      <c r="C105" s="33">
        <v>24</v>
      </c>
      <c r="D105" s="30"/>
      <c r="E105" s="30"/>
      <c r="F105" s="32"/>
      <c r="G105" s="31"/>
      <c r="H105" s="31"/>
      <c r="I105" s="31"/>
      <c r="J105" s="31"/>
      <c r="K105" s="31"/>
      <c r="L105" s="32"/>
      <c r="M105" s="138"/>
      <c r="N105" s="31"/>
      <c r="O105" s="31"/>
      <c r="P105" s="32"/>
      <c r="Q105" s="138"/>
      <c r="R105" s="31"/>
      <c r="S105" s="31"/>
      <c r="T105" s="32"/>
      <c r="U105" s="138"/>
      <c r="V105" s="31"/>
      <c r="W105" s="31"/>
      <c r="X105" s="31"/>
      <c r="Y105" s="31"/>
      <c r="Z105" s="31"/>
      <c r="AA105" s="31"/>
      <c r="AB105" s="32"/>
      <c r="AC105" s="32"/>
      <c r="AD105" s="31"/>
      <c r="AE105" s="31"/>
      <c r="AF105" s="31"/>
      <c r="AG105" s="31"/>
      <c r="AH105" s="31"/>
      <c r="AI105" s="31"/>
      <c r="AJ105" s="32">
        <f t="shared" si="3"/>
        <v>2615.1512740000007</v>
      </c>
      <c r="AK105" s="24">
        <f t="shared" si="4"/>
        <v>0</v>
      </c>
      <c r="AL105" s="25">
        <f t="shared" si="4"/>
        <v>0</v>
      </c>
      <c r="AM105" s="32">
        <f t="shared" si="5"/>
        <v>0</v>
      </c>
    </row>
    <row r="106" spans="2:39">
      <c r="B106" s="34" t="s">
        <v>82</v>
      </c>
      <c r="C106" s="33">
        <v>25</v>
      </c>
      <c r="D106" s="30"/>
      <c r="E106" s="30"/>
      <c r="F106" s="32"/>
      <c r="G106" s="31"/>
      <c r="H106" s="31"/>
      <c r="I106" s="31"/>
      <c r="J106" s="31"/>
      <c r="K106" s="31"/>
      <c r="L106" s="32"/>
      <c r="M106" s="138"/>
      <c r="N106" s="31"/>
      <c r="O106" s="31"/>
      <c r="P106" s="32"/>
      <c r="Q106" s="138"/>
      <c r="R106" s="31"/>
      <c r="S106" s="31"/>
      <c r="T106" s="32"/>
      <c r="U106" s="138"/>
      <c r="V106" s="31"/>
      <c r="W106" s="31"/>
      <c r="X106" s="31"/>
      <c r="Y106" s="31"/>
      <c r="Z106" s="31"/>
      <c r="AA106" s="31"/>
      <c r="AB106" s="32"/>
      <c r="AC106" s="32"/>
      <c r="AD106" s="31"/>
      <c r="AE106" s="31"/>
      <c r="AF106" s="31"/>
      <c r="AG106" s="31"/>
      <c r="AH106" s="31"/>
      <c r="AI106" s="31"/>
      <c r="AJ106" s="32">
        <f t="shared" si="3"/>
        <v>2615.1512740000007</v>
      </c>
      <c r="AK106" s="24">
        <f t="shared" si="4"/>
        <v>0</v>
      </c>
      <c r="AL106" s="25">
        <f t="shared" si="4"/>
        <v>0</v>
      </c>
      <c r="AM106" s="32">
        <f t="shared" si="5"/>
        <v>0</v>
      </c>
    </row>
    <row r="107" spans="2:39">
      <c r="B107" s="34" t="s">
        <v>83</v>
      </c>
      <c r="C107" s="33">
        <v>26</v>
      </c>
      <c r="D107" s="30"/>
      <c r="E107" s="30"/>
      <c r="F107" s="32"/>
      <c r="G107" s="31"/>
      <c r="H107" s="31"/>
      <c r="I107" s="31"/>
      <c r="J107" s="31"/>
      <c r="K107" s="31"/>
      <c r="L107" s="32"/>
      <c r="M107" s="138"/>
      <c r="N107" s="31"/>
      <c r="O107" s="31"/>
      <c r="P107" s="32"/>
      <c r="Q107" s="138"/>
      <c r="R107" s="31"/>
      <c r="S107" s="31"/>
      <c r="T107" s="32"/>
      <c r="U107" s="138"/>
      <c r="V107" s="31"/>
      <c r="W107" s="31"/>
      <c r="X107" s="31"/>
      <c r="Y107" s="31"/>
      <c r="Z107" s="31"/>
      <c r="AA107" s="31"/>
      <c r="AB107" s="32"/>
      <c r="AC107" s="32"/>
      <c r="AD107" s="31"/>
      <c r="AE107" s="31"/>
      <c r="AF107" s="31"/>
      <c r="AG107" s="31"/>
      <c r="AH107" s="31"/>
      <c r="AI107" s="31"/>
      <c r="AJ107" s="32">
        <f t="shared" si="3"/>
        <v>2615.1512740000007</v>
      </c>
      <c r="AK107" s="24">
        <f t="shared" si="4"/>
        <v>0</v>
      </c>
      <c r="AL107" s="25">
        <f t="shared" si="4"/>
        <v>0</v>
      </c>
      <c r="AM107" s="32">
        <f t="shared" si="5"/>
        <v>0</v>
      </c>
    </row>
    <row r="108" spans="2:39">
      <c r="B108" s="34" t="s">
        <v>84</v>
      </c>
      <c r="C108" s="33">
        <v>27</v>
      </c>
      <c r="D108" s="30"/>
      <c r="E108" s="30"/>
      <c r="F108" s="32"/>
      <c r="G108" s="31"/>
      <c r="H108" s="31"/>
      <c r="I108" s="31"/>
      <c r="J108" s="31"/>
      <c r="K108" s="31"/>
      <c r="L108" s="32"/>
      <c r="M108" s="138"/>
      <c r="N108" s="31"/>
      <c r="O108" s="31"/>
      <c r="P108" s="32"/>
      <c r="Q108" s="138"/>
      <c r="R108" s="31"/>
      <c r="S108" s="31"/>
      <c r="T108" s="32"/>
      <c r="U108" s="138"/>
      <c r="V108" s="31"/>
      <c r="W108" s="31"/>
      <c r="X108" s="31"/>
      <c r="Y108" s="31"/>
      <c r="Z108" s="31"/>
      <c r="AA108" s="31"/>
      <c r="AB108" s="32"/>
      <c r="AC108" s="32"/>
      <c r="AD108" s="31"/>
      <c r="AE108" s="31"/>
      <c r="AF108" s="31"/>
      <c r="AG108" s="31"/>
      <c r="AH108" s="31"/>
      <c r="AI108" s="31"/>
      <c r="AJ108" s="32">
        <f t="shared" si="3"/>
        <v>2615.1512740000007</v>
      </c>
      <c r="AK108" s="24">
        <f t="shared" si="4"/>
        <v>0</v>
      </c>
      <c r="AL108" s="25">
        <f t="shared" si="4"/>
        <v>0</v>
      </c>
      <c r="AM108" s="32">
        <f t="shared" si="5"/>
        <v>0</v>
      </c>
    </row>
    <row r="109" spans="2:39">
      <c r="B109" s="34" t="s">
        <v>85</v>
      </c>
      <c r="C109" s="33">
        <v>28</v>
      </c>
      <c r="D109" s="30"/>
      <c r="E109" s="30"/>
      <c r="F109" s="32"/>
      <c r="G109" s="31"/>
      <c r="H109" s="31"/>
      <c r="I109" s="31"/>
      <c r="J109" s="31"/>
      <c r="K109" s="31"/>
      <c r="L109" s="32"/>
      <c r="M109" s="138"/>
      <c r="N109" s="31"/>
      <c r="O109" s="31"/>
      <c r="P109" s="32"/>
      <c r="Q109" s="138"/>
      <c r="R109" s="31"/>
      <c r="S109" s="31"/>
      <c r="T109" s="32"/>
      <c r="U109" s="138"/>
      <c r="V109" s="31"/>
      <c r="W109" s="31"/>
      <c r="X109" s="31"/>
      <c r="Y109" s="31"/>
      <c r="Z109" s="31"/>
      <c r="AA109" s="31"/>
      <c r="AB109" s="32"/>
      <c r="AC109" s="32"/>
      <c r="AD109" s="31"/>
      <c r="AE109" s="31"/>
      <c r="AF109" s="31"/>
      <c r="AG109" s="31"/>
      <c r="AH109" s="31"/>
      <c r="AI109" s="31"/>
      <c r="AJ109" s="32">
        <f t="shared" si="3"/>
        <v>2615.1512740000007</v>
      </c>
      <c r="AK109" s="24">
        <f t="shared" si="4"/>
        <v>0</v>
      </c>
      <c r="AL109" s="25">
        <f t="shared" si="4"/>
        <v>0</v>
      </c>
      <c r="AM109" s="32">
        <f t="shared" si="5"/>
        <v>0</v>
      </c>
    </row>
    <row r="110" spans="2:39">
      <c r="B110" s="34" t="s">
        <v>86</v>
      </c>
      <c r="C110" s="33">
        <v>29</v>
      </c>
      <c r="F110" s="35"/>
      <c r="L110" s="35"/>
      <c r="M110" s="138"/>
      <c r="P110" s="35"/>
      <c r="Q110" s="138"/>
      <c r="T110" s="35"/>
      <c r="U110" s="138"/>
      <c r="AB110" s="35"/>
      <c r="AC110" s="35"/>
      <c r="AJ110" s="35">
        <f t="shared" si="3"/>
        <v>2615.1512740000007</v>
      </c>
      <c r="AK110" s="24">
        <f t="shared" si="4"/>
        <v>0</v>
      </c>
      <c r="AL110" s="25">
        <f t="shared" si="4"/>
        <v>0</v>
      </c>
      <c r="AM110" s="35">
        <f t="shared" si="5"/>
        <v>0</v>
      </c>
    </row>
    <row r="111" spans="2:39">
      <c r="B111" s="34" t="s">
        <v>87</v>
      </c>
      <c r="C111" s="33">
        <v>30</v>
      </c>
      <c r="F111" s="35"/>
      <c r="L111" s="35"/>
      <c r="M111" s="138"/>
      <c r="P111" s="35"/>
      <c r="Q111" s="138"/>
      <c r="T111" s="35"/>
      <c r="U111" s="138"/>
      <c r="AB111" s="35"/>
      <c r="AC111" s="35"/>
      <c r="AJ111" s="35">
        <f t="shared" si="3"/>
        <v>2615.1512740000007</v>
      </c>
      <c r="AK111" s="24">
        <f t="shared" si="4"/>
        <v>0</v>
      </c>
      <c r="AL111" s="25">
        <f t="shared" si="4"/>
        <v>0</v>
      </c>
      <c r="AM111" s="35">
        <f t="shared" si="5"/>
        <v>0</v>
      </c>
    </row>
    <row r="112" spans="2:39">
      <c r="B112" s="34" t="s">
        <v>88</v>
      </c>
      <c r="C112" s="33">
        <v>31</v>
      </c>
      <c r="D112" s="30"/>
      <c r="E112" s="30"/>
      <c r="F112" s="32"/>
      <c r="G112" s="31"/>
      <c r="H112" s="31"/>
      <c r="I112" s="31"/>
      <c r="J112" s="31"/>
      <c r="K112" s="31"/>
      <c r="L112" s="32"/>
      <c r="M112" s="138"/>
      <c r="N112" s="31"/>
      <c r="O112" s="31"/>
      <c r="P112" s="32"/>
      <c r="Q112" s="138"/>
      <c r="R112" s="31"/>
      <c r="S112" s="31"/>
      <c r="T112" s="32"/>
      <c r="U112" s="138"/>
      <c r="V112" s="31"/>
      <c r="W112" s="31"/>
      <c r="X112" s="31"/>
      <c r="Y112" s="31"/>
      <c r="Z112" s="31"/>
      <c r="AA112" s="31"/>
      <c r="AB112" s="32"/>
      <c r="AC112" s="32"/>
      <c r="AD112" s="31"/>
      <c r="AE112" s="31"/>
      <c r="AF112" s="31"/>
      <c r="AG112" s="31"/>
      <c r="AH112" s="31"/>
      <c r="AI112" s="31"/>
      <c r="AJ112" s="32">
        <f t="shared" si="3"/>
        <v>2615.1512740000007</v>
      </c>
      <c r="AK112" s="24">
        <f t="shared" si="4"/>
        <v>0</v>
      </c>
      <c r="AL112" s="25">
        <f t="shared" si="4"/>
        <v>0</v>
      </c>
      <c r="AM112" s="32">
        <f t="shared" si="5"/>
        <v>0</v>
      </c>
    </row>
    <row r="113" spans="1:39">
      <c r="B113" s="34" t="s">
        <v>89</v>
      </c>
      <c r="C113" s="33">
        <v>32</v>
      </c>
      <c r="D113" s="36"/>
      <c r="E113" s="36"/>
      <c r="F113" s="38"/>
      <c r="G113" s="37"/>
      <c r="H113" s="37"/>
      <c r="I113" s="37"/>
      <c r="J113" s="37"/>
      <c r="K113" s="37"/>
      <c r="L113" s="38"/>
      <c r="M113" s="139"/>
      <c r="N113" s="37"/>
      <c r="O113" s="37"/>
      <c r="P113" s="38"/>
      <c r="Q113" s="139"/>
      <c r="R113" s="37"/>
      <c r="S113" s="37"/>
      <c r="T113" s="38"/>
      <c r="U113" s="139"/>
      <c r="V113" s="37"/>
      <c r="W113" s="37"/>
      <c r="X113" s="37"/>
      <c r="Y113" s="37"/>
      <c r="Z113" s="37"/>
      <c r="AA113" s="37"/>
      <c r="AB113" s="38"/>
      <c r="AC113" s="38"/>
      <c r="AD113" s="37"/>
      <c r="AE113" s="37"/>
      <c r="AF113" s="37"/>
      <c r="AG113" s="37"/>
      <c r="AH113" s="37"/>
      <c r="AI113" s="37"/>
      <c r="AJ113" s="38">
        <f t="shared" si="3"/>
        <v>2615.1512740000007</v>
      </c>
      <c r="AK113" s="24">
        <f t="shared" si="4"/>
        <v>0</v>
      </c>
      <c r="AL113" s="25">
        <f t="shared" si="4"/>
        <v>0</v>
      </c>
      <c r="AM113" s="38">
        <f t="shared" si="5"/>
        <v>0</v>
      </c>
    </row>
    <row r="114" spans="1:39">
      <c r="B114" s="34" t="s">
        <v>90</v>
      </c>
      <c r="C114" s="33">
        <v>33</v>
      </c>
      <c r="D114" s="30"/>
      <c r="E114" s="30"/>
      <c r="F114" s="32"/>
      <c r="G114" s="31"/>
      <c r="H114" s="31"/>
      <c r="I114" s="31"/>
      <c r="J114" s="31"/>
      <c r="K114" s="31"/>
      <c r="L114" s="32"/>
      <c r="M114" s="138"/>
      <c r="N114" s="31"/>
      <c r="O114" s="31"/>
      <c r="P114" s="32"/>
      <c r="Q114" s="138"/>
      <c r="R114" s="31"/>
      <c r="S114" s="31"/>
      <c r="T114" s="32"/>
      <c r="U114" s="138"/>
      <c r="V114" s="31"/>
      <c r="W114" s="31"/>
      <c r="X114" s="31"/>
      <c r="Y114" s="31"/>
      <c r="Z114" s="31"/>
      <c r="AA114" s="31"/>
      <c r="AB114" s="32"/>
      <c r="AC114" s="32"/>
      <c r="AD114" s="31"/>
      <c r="AE114" s="31"/>
      <c r="AF114" s="31"/>
      <c r="AG114" s="31"/>
      <c r="AH114" s="31"/>
      <c r="AI114" s="31"/>
      <c r="AJ114" s="32">
        <f t="shared" si="3"/>
        <v>2615.1512740000007</v>
      </c>
      <c r="AK114" s="24">
        <f t="shared" si="4"/>
        <v>0</v>
      </c>
      <c r="AL114" s="25">
        <f t="shared" si="4"/>
        <v>0</v>
      </c>
      <c r="AM114" s="32">
        <f t="shared" si="5"/>
        <v>0</v>
      </c>
    </row>
    <row r="115" spans="1:39">
      <c r="B115" s="34" t="s">
        <v>91</v>
      </c>
      <c r="C115" s="33">
        <v>34</v>
      </c>
      <c r="D115" s="30"/>
      <c r="E115" s="30"/>
      <c r="F115" s="32"/>
      <c r="G115" s="31"/>
      <c r="H115" s="31"/>
      <c r="I115" s="31"/>
      <c r="J115" s="31"/>
      <c r="K115" s="31"/>
      <c r="L115" s="32"/>
      <c r="M115" s="138"/>
      <c r="N115" s="31"/>
      <c r="O115" s="31"/>
      <c r="P115" s="32"/>
      <c r="Q115" s="138"/>
      <c r="R115" s="31"/>
      <c r="S115" s="31"/>
      <c r="T115" s="32"/>
      <c r="U115" s="138"/>
      <c r="V115" s="31"/>
      <c r="W115" s="31"/>
      <c r="X115" s="31"/>
      <c r="Y115" s="31"/>
      <c r="Z115" s="31"/>
      <c r="AA115" s="31"/>
      <c r="AB115" s="32"/>
      <c r="AC115" s="32"/>
      <c r="AD115" s="31"/>
      <c r="AE115" s="31"/>
      <c r="AF115" s="31"/>
      <c r="AG115" s="31"/>
      <c r="AH115" s="31"/>
      <c r="AI115" s="31"/>
      <c r="AJ115" s="32">
        <f t="shared" si="3"/>
        <v>2615.1512740000007</v>
      </c>
      <c r="AK115" s="24">
        <f t="shared" si="4"/>
        <v>0</v>
      </c>
      <c r="AL115" s="25">
        <f t="shared" si="4"/>
        <v>0</v>
      </c>
      <c r="AM115" s="32">
        <f t="shared" si="5"/>
        <v>0</v>
      </c>
    </row>
    <row r="116" spans="1:39">
      <c r="B116" s="34" t="s">
        <v>92</v>
      </c>
      <c r="C116" s="33">
        <v>35</v>
      </c>
      <c r="D116" s="30"/>
      <c r="E116" s="30"/>
      <c r="F116" s="32"/>
      <c r="G116" s="31"/>
      <c r="H116" s="31"/>
      <c r="I116" s="31"/>
      <c r="J116" s="31"/>
      <c r="K116" s="31"/>
      <c r="L116" s="32"/>
      <c r="M116" s="138"/>
      <c r="N116" s="31"/>
      <c r="O116" s="31"/>
      <c r="P116" s="32"/>
      <c r="Q116" s="138"/>
      <c r="R116" s="31"/>
      <c r="S116" s="31"/>
      <c r="T116" s="32"/>
      <c r="U116" s="138"/>
      <c r="V116" s="31"/>
      <c r="W116" s="31"/>
      <c r="X116" s="31"/>
      <c r="Y116" s="31"/>
      <c r="Z116" s="31"/>
      <c r="AA116" s="31"/>
      <c r="AB116" s="32"/>
      <c r="AC116" s="32"/>
      <c r="AD116" s="31"/>
      <c r="AE116" s="31"/>
      <c r="AF116" s="31"/>
      <c r="AG116" s="31"/>
      <c r="AH116" s="31"/>
      <c r="AI116" s="31"/>
      <c r="AJ116" s="32">
        <f t="shared" si="3"/>
        <v>2615.1512740000007</v>
      </c>
      <c r="AK116" s="24">
        <f t="shared" si="4"/>
        <v>0</v>
      </c>
      <c r="AL116" s="25">
        <f t="shared" si="4"/>
        <v>0</v>
      </c>
      <c r="AM116" s="32">
        <f t="shared" si="5"/>
        <v>0</v>
      </c>
    </row>
    <row r="117" spans="1:39" ht="15.75" hidden="1" outlineLevel="1" thickBot="1">
      <c r="A117" s="39"/>
      <c r="B117" s="40"/>
      <c r="C117" s="41"/>
      <c r="D117" s="42"/>
      <c r="E117" s="42"/>
      <c r="F117" s="44"/>
      <c r="G117" s="43"/>
      <c r="H117" s="43"/>
      <c r="I117" s="43"/>
      <c r="J117" s="43"/>
      <c r="K117" s="43"/>
      <c r="L117" s="44"/>
      <c r="M117" s="140"/>
      <c r="N117" s="43"/>
      <c r="O117" s="43"/>
      <c r="P117" s="44"/>
      <c r="Q117" s="140"/>
      <c r="R117" s="43"/>
      <c r="S117" s="43"/>
      <c r="T117" s="44"/>
      <c r="U117" s="140"/>
      <c r="V117" s="43"/>
      <c r="W117" s="43"/>
      <c r="X117" s="43"/>
      <c r="Y117" s="43"/>
      <c r="Z117" s="43"/>
      <c r="AA117" s="43"/>
      <c r="AB117" s="44"/>
      <c r="AC117" s="44"/>
      <c r="AD117" s="43"/>
      <c r="AE117" s="43"/>
      <c r="AF117" s="43"/>
      <c r="AG117" s="43"/>
      <c r="AH117" s="43"/>
      <c r="AI117" s="43"/>
      <c r="AJ117" s="44"/>
      <c r="AK117" s="45"/>
      <c r="AL117" s="46"/>
      <c r="AM117" s="44"/>
    </row>
    <row r="118" spans="1:39" ht="15.75" collapsed="1" thickBot="1">
      <c r="A118" s="39"/>
      <c r="B118" s="39"/>
      <c r="C118" s="39"/>
      <c r="D118" s="39"/>
      <c r="E118" s="39"/>
      <c r="F118" s="64"/>
      <c r="G118" s="39"/>
      <c r="H118" s="39"/>
      <c r="I118" s="39"/>
      <c r="J118" s="39"/>
      <c r="K118" s="39"/>
      <c r="L118" s="64"/>
      <c r="M118" s="141"/>
      <c r="N118" s="39"/>
      <c r="O118" s="39"/>
      <c r="P118" s="64"/>
      <c r="Q118" s="141"/>
      <c r="R118" s="39"/>
      <c r="S118" s="39"/>
      <c r="T118" s="64"/>
      <c r="U118" s="141"/>
      <c r="V118" s="39"/>
      <c r="W118" s="39"/>
      <c r="X118" s="39"/>
      <c r="Y118" s="39"/>
      <c r="Z118" s="39"/>
      <c r="AA118" s="39"/>
      <c r="AB118" s="64"/>
      <c r="AC118" s="47"/>
      <c r="AD118" s="39"/>
      <c r="AE118" s="39"/>
      <c r="AF118" s="39"/>
      <c r="AG118" s="39"/>
      <c r="AH118" s="39"/>
      <c r="AI118" s="39"/>
      <c r="AJ118" s="64" t="s">
        <v>93</v>
      </c>
      <c r="AK118" s="48" t="s">
        <v>94</v>
      </c>
      <c r="AL118" s="49" t="s">
        <v>94</v>
      </c>
      <c r="AM118" s="64" t="s">
        <v>95</v>
      </c>
    </row>
    <row r="119" spans="1:39">
      <c r="B119" s="225" t="s">
        <v>96</v>
      </c>
      <c r="C119" s="225"/>
      <c r="F119" s="53">
        <f>SUM(F120:F124)</f>
        <v>8731.7862400000013</v>
      </c>
      <c r="G119" s="51">
        <f>SUM(G120:G124)</f>
        <v>8726.4884000000002</v>
      </c>
      <c r="H119" s="52">
        <f>(F119-G119)/G119*100</f>
        <v>6.0709872713531454E-2</v>
      </c>
      <c r="L119" s="53">
        <f>AVERAGE(L120:L124)</f>
        <v>68.342763199999993</v>
      </c>
      <c r="M119" s="142">
        <f>AVERAGE(M120:M124)</f>
        <v>73.742332000000005</v>
      </c>
      <c r="P119" s="53">
        <f>AVERAGE(P120:P124)</f>
        <v>60.988880200000004</v>
      </c>
      <c r="Q119" s="142">
        <f>AVERAGE(Q120:Q124)</f>
        <v>43.387797800000001</v>
      </c>
      <c r="T119" s="53">
        <f>AVERAGE(T120:T124)</f>
        <v>7.7755543999999999</v>
      </c>
      <c r="U119" s="142">
        <f>AVERAGE(U120:U124)</f>
        <v>5.0121108000000003</v>
      </c>
      <c r="AB119" s="53">
        <f>SUM(AB120:AB124)</f>
        <v>57682.5</v>
      </c>
      <c r="AC119" s="53">
        <f>SUM(AC120:AC124)</f>
        <v>45472.19051</v>
      </c>
      <c r="AJ119" s="53"/>
      <c r="AK119" s="54"/>
      <c r="AL119" s="55"/>
      <c r="AM119" s="53"/>
    </row>
    <row r="120" spans="1:39">
      <c r="D120" s="9">
        <v>10401</v>
      </c>
      <c r="E120" s="9" t="s">
        <v>35</v>
      </c>
      <c r="F120" s="28">
        <v>4253.75432</v>
      </c>
      <c r="G120" s="27">
        <v>4276.2423699999999</v>
      </c>
      <c r="H120" s="52">
        <f t="shared" ref="H120:H147" si="6">(F120-G120)/G120*100</f>
        <v>-0.52588342881977312</v>
      </c>
      <c r="I120" s="27">
        <v>65.389125000000007</v>
      </c>
      <c r="J120" s="27">
        <v>69.148184999999998</v>
      </c>
      <c r="K120" s="27">
        <v>143.078574</v>
      </c>
      <c r="L120" s="28">
        <v>65.052931999999998</v>
      </c>
      <c r="M120" s="137">
        <v>62.112670999999999</v>
      </c>
      <c r="N120" s="27">
        <v>65.052931999999998</v>
      </c>
      <c r="O120" s="27">
        <v>61.841785999999999</v>
      </c>
      <c r="P120" s="28">
        <v>54.575723000000004</v>
      </c>
      <c r="Q120" s="137">
        <v>39.384023999999997</v>
      </c>
      <c r="R120" s="27">
        <v>1.9747170000000001</v>
      </c>
      <c r="S120" s="27">
        <v>2.1881140000000001</v>
      </c>
      <c r="T120" s="28">
        <v>6.9543910000000002</v>
      </c>
      <c r="U120" s="137">
        <v>5.3544159999999996</v>
      </c>
      <c r="V120" s="27">
        <v>10.756850999999999</v>
      </c>
      <c r="W120" s="27">
        <v>11.025809000000001</v>
      </c>
      <c r="X120" s="27">
        <v>0</v>
      </c>
      <c r="Y120" s="27">
        <v>0</v>
      </c>
      <c r="Z120" s="27">
        <v>3.5720209999999999</v>
      </c>
      <c r="AA120" s="27">
        <v>1.738529</v>
      </c>
      <c r="AB120" s="28">
        <v>29582.27</v>
      </c>
      <c r="AC120" s="28">
        <v>22776.371556999999</v>
      </c>
      <c r="AD120" s="27">
        <v>45.466579000000003</v>
      </c>
      <c r="AE120" s="27">
        <v>43.411580999999998</v>
      </c>
      <c r="AF120" s="27">
        <v>34.211683000000001</v>
      </c>
      <c r="AG120" s="27">
        <v>44.434612000000001</v>
      </c>
      <c r="AH120" s="27">
        <v>45.466579000000003</v>
      </c>
      <c r="AI120" s="27">
        <v>43.222254999999997</v>
      </c>
      <c r="AJ120" s="28">
        <f>SUM(F120:F124)</f>
        <v>8731.7862400000013</v>
      </c>
      <c r="AK120" s="56">
        <f>AVERAGE(V120:V124)</f>
        <v>12.9627856</v>
      </c>
      <c r="AL120" s="57">
        <f>AVERAGE(W120:W124)</f>
        <v>8.4136248000000009</v>
      </c>
      <c r="AM120" s="28">
        <f>SUM(AB120:AB124)</f>
        <v>57682.5</v>
      </c>
    </row>
    <row r="121" spans="1:39">
      <c r="B121" s="50"/>
      <c r="C121" s="50"/>
      <c r="D121" s="9">
        <v>10401</v>
      </c>
      <c r="E121" s="9" t="s">
        <v>37</v>
      </c>
      <c r="F121" s="28">
        <v>1958.9688799999999</v>
      </c>
      <c r="G121" s="27">
        <v>1933.60888</v>
      </c>
      <c r="H121" s="52">
        <f t="shared" si="6"/>
        <v>1.3115372122204931</v>
      </c>
      <c r="I121" s="27">
        <v>26.141375</v>
      </c>
      <c r="J121" s="27">
        <v>25.968040999999999</v>
      </c>
      <c r="K121" s="27">
        <v>143.078574</v>
      </c>
      <c r="L121" s="28">
        <v>74.937483999999998</v>
      </c>
      <c r="M121" s="137">
        <v>74.119647999999998</v>
      </c>
      <c r="N121" s="27">
        <v>74.937483999999998</v>
      </c>
      <c r="O121" s="27">
        <v>74.461376000000001</v>
      </c>
      <c r="P121" s="28">
        <v>51.023617000000002</v>
      </c>
      <c r="Q121" s="137">
        <v>44.809367999999999</v>
      </c>
      <c r="R121" s="27">
        <v>3.3155299999999999</v>
      </c>
      <c r="S121" s="27">
        <v>2.7022499999999998</v>
      </c>
      <c r="T121" s="28">
        <v>5.8010109999999999</v>
      </c>
      <c r="U121" s="137">
        <v>5.1280999999999999</v>
      </c>
      <c r="V121" s="27">
        <v>10.500422</v>
      </c>
      <c r="W121" s="27">
        <v>8.1517490000000006</v>
      </c>
      <c r="X121" s="27">
        <v>0</v>
      </c>
      <c r="Y121" s="27">
        <v>0</v>
      </c>
      <c r="Z121" s="27">
        <v>2.4068779999999999</v>
      </c>
      <c r="AA121" s="27">
        <v>2.3442129999999999</v>
      </c>
      <c r="AB121" s="28">
        <v>11364</v>
      </c>
      <c r="AC121" s="28">
        <v>10045.787743999999</v>
      </c>
      <c r="AD121" s="27">
        <v>52.375056999999998</v>
      </c>
      <c r="AE121" s="27">
        <v>51.803457000000002</v>
      </c>
      <c r="AF121" s="27">
        <v>46.001097999999999</v>
      </c>
      <c r="AG121" s="27">
        <v>52.037379999999999</v>
      </c>
      <c r="AH121" s="27">
        <v>52.375056999999998</v>
      </c>
      <c r="AI121" s="27">
        <v>52.042296999999998</v>
      </c>
      <c r="AJ121" s="28"/>
      <c r="AK121" s="56"/>
      <c r="AL121" s="57"/>
      <c r="AM121" s="28"/>
    </row>
    <row r="122" spans="1:39">
      <c r="B122" s="50"/>
      <c r="C122" s="50"/>
      <c r="D122" s="9">
        <v>10401</v>
      </c>
      <c r="E122" s="9" t="s">
        <v>42</v>
      </c>
      <c r="F122" s="28">
        <v>1261.32736</v>
      </c>
      <c r="G122" s="27">
        <v>1243.6241600000001</v>
      </c>
      <c r="H122" s="52">
        <f t="shared" si="6"/>
        <v>1.4235168927564035</v>
      </c>
      <c r="I122" s="27">
        <v>18.539874999999999</v>
      </c>
      <c r="J122" s="27">
        <v>17.414740999999999</v>
      </c>
      <c r="K122" s="27">
        <v>143.078574</v>
      </c>
      <c r="L122" s="28">
        <v>68.033218000000005</v>
      </c>
      <c r="M122" s="137">
        <v>71.166831999999999</v>
      </c>
      <c r="N122" s="27">
        <v>68.033218000000005</v>
      </c>
      <c r="O122" s="27">
        <v>71.412385999999998</v>
      </c>
      <c r="P122" s="28">
        <v>49.583931</v>
      </c>
      <c r="Q122" s="137">
        <v>42.917586999999997</v>
      </c>
      <c r="R122" s="27">
        <v>2.683338</v>
      </c>
      <c r="S122" s="27">
        <v>2.497007</v>
      </c>
      <c r="T122" s="28">
        <v>6.1460879999999998</v>
      </c>
      <c r="U122" s="137">
        <v>5.1051419999999998</v>
      </c>
      <c r="V122" s="27">
        <v>10.117913</v>
      </c>
      <c r="W122" s="27">
        <v>9.0826200000000004</v>
      </c>
      <c r="X122" s="27">
        <v>0</v>
      </c>
      <c r="Y122" s="27">
        <v>0</v>
      </c>
      <c r="Z122" s="27">
        <v>6.6485519999999996</v>
      </c>
      <c r="AA122" s="27">
        <v>2.6809099999999999</v>
      </c>
      <c r="AB122" s="28">
        <v>7752.2290000000003</v>
      </c>
      <c r="AC122" s="28">
        <v>6439.2546439999996</v>
      </c>
      <c r="AD122" s="27">
        <v>47.549550000000004</v>
      </c>
      <c r="AE122" s="27">
        <v>49.739685000000001</v>
      </c>
      <c r="AF122" s="27">
        <v>41.431691000000001</v>
      </c>
      <c r="AG122" s="27">
        <v>49.879679000000003</v>
      </c>
      <c r="AH122" s="27">
        <v>47.549550000000004</v>
      </c>
      <c r="AI122" s="27">
        <v>49.911307000000001</v>
      </c>
      <c r="AJ122" s="28"/>
      <c r="AK122" s="56"/>
      <c r="AL122" s="57"/>
      <c r="AM122" s="28"/>
    </row>
    <row r="123" spans="1:39">
      <c r="B123" s="50"/>
      <c r="C123" s="50"/>
      <c r="D123" s="9">
        <v>10401</v>
      </c>
      <c r="E123" s="9" t="s">
        <v>39</v>
      </c>
      <c r="F123" s="28">
        <v>1155.5347200000001</v>
      </c>
      <c r="G123" s="27">
        <v>1171.01811</v>
      </c>
      <c r="H123" s="52">
        <f t="shared" si="6"/>
        <v>-1.3222161013376532</v>
      </c>
      <c r="I123" s="27">
        <v>17.626625000000001</v>
      </c>
      <c r="J123" s="27">
        <v>15.294435999999999</v>
      </c>
      <c r="K123" s="27">
        <v>143.078574</v>
      </c>
      <c r="L123" s="28">
        <v>65.556208999999996</v>
      </c>
      <c r="M123" s="137">
        <v>76.209372999999999</v>
      </c>
      <c r="N123" s="27">
        <v>65.556208999999996</v>
      </c>
      <c r="O123" s="27">
        <v>76.565270999999996</v>
      </c>
      <c r="P123" s="28">
        <v>52.427796999999998</v>
      </c>
      <c r="Q123" s="137">
        <v>44.823954999999998</v>
      </c>
      <c r="R123" s="27">
        <v>1.5814140000000001</v>
      </c>
      <c r="S123" s="27">
        <v>2.5895679999999999</v>
      </c>
      <c r="T123" s="28">
        <v>6.5908889999999998</v>
      </c>
      <c r="U123" s="137">
        <v>4.9771850000000004</v>
      </c>
      <c r="V123" s="27">
        <v>15.924229</v>
      </c>
      <c r="W123" s="27">
        <v>7.8079580000000002</v>
      </c>
      <c r="X123" s="27">
        <v>0</v>
      </c>
      <c r="Y123" s="27">
        <v>0</v>
      </c>
      <c r="Z123" s="27">
        <v>3.5870839999999999</v>
      </c>
      <c r="AA123" s="27">
        <v>2.3157969999999999</v>
      </c>
      <c r="AB123" s="28">
        <v>7616.0010000000002</v>
      </c>
      <c r="AC123" s="28">
        <v>5751.3105740000001</v>
      </c>
      <c r="AD123" s="27">
        <v>45.818326999999996</v>
      </c>
      <c r="AE123" s="27">
        <v>53.264001</v>
      </c>
      <c r="AF123" s="27">
        <v>40.383777000000002</v>
      </c>
      <c r="AG123" s="27">
        <v>53.477009000000002</v>
      </c>
      <c r="AH123" s="27">
        <v>45.818326999999996</v>
      </c>
      <c r="AI123" s="27">
        <v>53.512743999999998</v>
      </c>
      <c r="AJ123" s="28"/>
      <c r="AK123" s="56"/>
      <c r="AL123" s="57"/>
      <c r="AM123" s="28"/>
    </row>
    <row r="124" spans="1:39">
      <c r="B124" s="50"/>
      <c r="C124" s="50"/>
      <c r="D124" s="9">
        <v>10401</v>
      </c>
      <c r="E124" s="9" t="s">
        <v>48</v>
      </c>
      <c r="F124" s="28">
        <v>102.20095999999999</v>
      </c>
      <c r="G124" s="27">
        <v>101.99487999999999</v>
      </c>
      <c r="H124" s="52">
        <f t="shared" si="6"/>
        <v>0.20204935777168426</v>
      </c>
      <c r="I124" s="27">
        <v>1.5</v>
      </c>
      <c r="J124" s="27">
        <v>1.198531</v>
      </c>
      <c r="K124" s="27">
        <v>143.078574</v>
      </c>
      <c r="L124" s="28">
        <v>68.133972999999997</v>
      </c>
      <c r="M124" s="137">
        <v>85.103136000000006</v>
      </c>
      <c r="N124" s="27">
        <v>68.133972999999997</v>
      </c>
      <c r="O124" s="27">
        <v>85.100273999999999</v>
      </c>
      <c r="P124" s="28">
        <v>97.333332999999996</v>
      </c>
      <c r="Q124" s="137">
        <v>45.004055000000001</v>
      </c>
      <c r="R124" s="27">
        <v>16.666667</v>
      </c>
      <c r="S124" s="27">
        <v>2.8208340000000001</v>
      </c>
      <c r="T124" s="28">
        <v>13.385393000000001</v>
      </c>
      <c r="U124" s="137">
        <v>4.495711</v>
      </c>
      <c r="V124" s="27">
        <v>17.514513000000001</v>
      </c>
      <c r="W124" s="27">
        <v>5.9999880000000001</v>
      </c>
      <c r="X124" s="27">
        <v>0</v>
      </c>
      <c r="Y124" s="27">
        <v>0</v>
      </c>
      <c r="Z124" s="27">
        <v>19.901966000000002</v>
      </c>
      <c r="AA124" s="27">
        <v>1.993492</v>
      </c>
      <c r="AB124" s="28">
        <v>1368</v>
      </c>
      <c r="AC124" s="28">
        <v>459.46599099999997</v>
      </c>
      <c r="AD124" s="27">
        <v>47.619970000000002</v>
      </c>
      <c r="AE124" s="27">
        <v>59.48</v>
      </c>
      <c r="AF124" s="27">
        <v>19.977366</v>
      </c>
      <c r="AG124" s="27">
        <v>59.48</v>
      </c>
      <c r="AH124" s="27">
        <v>47.619970000000002</v>
      </c>
      <c r="AI124" s="27">
        <v>59.478000000000002</v>
      </c>
      <c r="AJ124" s="28"/>
      <c r="AK124" s="56"/>
      <c r="AL124" s="57"/>
      <c r="AM124" s="28"/>
    </row>
    <row r="125" spans="1:39">
      <c r="B125" s="225" t="s">
        <v>97</v>
      </c>
      <c r="C125" s="225"/>
      <c r="D125" s="9"/>
      <c r="E125" s="9"/>
      <c r="F125" s="53">
        <f>SUM(F126:F132)</f>
        <v>70530.295679999996</v>
      </c>
      <c r="G125" s="51">
        <f>SUM(G126:G132)</f>
        <v>70329.263940000004</v>
      </c>
      <c r="H125" s="52">
        <f t="shared" si="6"/>
        <v>0.28584365701807635</v>
      </c>
      <c r="L125" s="53">
        <f>AVERAGE(L126:L132)</f>
        <v>110.53479600000001</v>
      </c>
      <c r="M125" s="142">
        <f>AVERAGE(M126:M132)</f>
        <v>121.00550871428571</v>
      </c>
      <c r="P125" s="53">
        <f>AVERAGE(P126:P132)</f>
        <v>51.429611857142852</v>
      </c>
      <c r="Q125" s="142">
        <f>AVERAGE(Q126:Q132)</f>
        <v>43.943930857142853</v>
      </c>
      <c r="T125" s="53">
        <f>AVERAGE(T126:T132)</f>
        <v>4.6981811428571429</v>
      </c>
      <c r="U125" s="142">
        <f>AVERAGE(U126:U132)</f>
        <v>3.1949558571428573</v>
      </c>
      <c r="AB125" s="53">
        <f>SUM(AB126:AB132)</f>
        <v>278606</v>
      </c>
      <c r="AC125" s="53">
        <f>SUM(AC126:AC132)</f>
        <v>225778.60799599998</v>
      </c>
      <c r="AJ125" s="53"/>
      <c r="AK125" s="56"/>
      <c r="AL125" s="57"/>
      <c r="AM125" s="53"/>
    </row>
    <row r="126" spans="1:39">
      <c r="D126" s="9">
        <v>10401</v>
      </c>
      <c r="E126" s="9" t="s">
        <v>35</v>
      </c>
      <c r="F126" s="28">
        <v>25894.148880000001</v>
      </c>
      <c r="G126" s="27">
        <v>25575.449929999999</v>
      </c>
      <c r="H126" s="52">
        <f t="shared" si="6"/>
        <v>1.2461127795299038</v>
      </c>
      <c r="I126" s="27">
        <v>220.32</v>
      </c>
      <c r="J126" s="27">
        <v>212.44162499999999</v>
      </c>
      <c r="K126" s="27">
        <v>149.18788799999999</v>
      </c>
      <c r="L126" s="28">
        <v>117.529724</v>
      </c>
      <c r="M126" s="137">
        <v>120.589862</v>
      </c>
      <c r="N126" s="27">
        <v>117.529724</v>
      </c>
      <c r="O126" s="27">
        <v>120.379677</v>
      </c>
      <c r="P126" s="28">
        <v>47.792188000000003</v>
      </c>
      <c r="Q126" s="137">
        <v>43.950555000000001</v>
      </c>
      <c r="R126" s="27">
        <v>4.8494570000000001</v>
      </c>
      <c r="S126" s="27">
        <v>4.4303730000000003</v>
      </c>
      <c r="T126" s="28">
        <v>3.5832060000000001</v>
      </c>
      <c r="U126" s="137">
        <v>3.2096179999999999</v>
      </c>
      <c r="V126" s="27">
        <v>4.2452449999999997</v>
      </c>
      <c r="W126" s="27">
        <v>3.23285</v>
      </c>
      <c r="X126" s="27">
        <v>0</v>
      </c>
      <c r="Y126" s="27">
        <v>0</v>
      </c>
      <c r="Z126" s="27">
        <v>1.7832479999999999</v>
      </c>
      <c r="AA126" s="27">
        <v>4.173508</v>
      </c>
      <c r="AB126" s="28">
        <v>92784.058000000005</v>
      </c>
      <c r="AC126" s="28">
        <v>83110.332731999995</v>
      </c>
      <c r="AD126" s="27">
        <v>78.779668999999998</v>
      </c>
      <c r="AE126" s="27">
        <v>80.830866</v>
      </c>
      <c r="AF126" s="27">
        <v>72.259252000000004</v>
      </c>
      <c r="AG126" s="27">
        <v>80.669953000000007</v>
      </c>
      <c r="AH126" s="27">
        <v>78.779668999999998</v>
      </c>
      <c r="AI126" s="27">
        <v>80.689980000000006</v>
      </c>
      <c r="AJ126" s="28">
        <f>SUM(F126:F132)</f>
        <v>70530.295679999996</v>
      </c>
      <c r="AK126" s="58">
        <f>AVERAGE(V126:V132)</f>
        <v>5.9147540000000012</v>
      </c>
      <c r="AL126" s="57">
        <f>AVERAGE(W126:W132)</f>
        <v>3.2363801428571426</v>
      </c>
      <c r="AM126" s="28">
        <f>SUM(AB126:AB132)</f>
        <v>278606</v>
      </c>
    </row>
    <row r="127" spans="1:39">
      <c r="B127" s="50"/>
      <c r="C127" s="50"/>
      <c r="D127" s="9">
        <v>10401</v>
      </c>
      <c r="E127" s="9" t="s">
        <v>36</v>
      </c>
      <c r="F127" s="28">
        <v>2592.48272</v>
      </c>
      <c r="G127" s="27">
        <v>2556.3616000000002</v>
      </c>
      <c r="H127" s="52">
        <f t="shared" si="6"/>
        <v>1.4129894612718243</v>
      </c>
      <c r="I127" s="27">
        <v>24.860875</v>
      </c>
      <c r="J127" s="27">
        <v>20.512739</v>
      </c>
      <c r="K127" s="27">
        <v>150.58133000000001</v>
      </c>
      <c r="L127" s="28">
        <v>104.279625</v>
      </c>
      <c r="M127" s="137">
        <v>125.002016</v>
      </c>
      <c r="N127" s="27">
        <v>104.279625</v>
      </c>
      <c r="O127" s="27">
        <v>124.79447399999999</v>
      </c>
      <c r="P127" s="28">
        <v>50.017094999999998</v>
      </c>
      <c r="Q127" s="137">
        <v>43.813091</v>
      </c>
      <c r="R127" s="27">
        <v>19.582008999999999</v>
      </c>
      <c r="S127" s="27">
        <v>4.6889880000000002</v>
      </c>
      <c r="T127" s="28">
        <v>5.3394209999999998</v>
      </c>
      <c r="U127" s="137">
        <v>3.1040830000000001</v>
      </c>
      <c r="V127" s="27">
        <v>4.8339759999999998</v>
      </c>
      <c r="W127" s="27">
        <v>2.975168</v>
      </c>
      <c r="X127" s="27">
        <v>0</v>
      </c>
      <c r="Y127" s="27">
        <v>0</v>
      </c>
      <c r="Z127" s="27">
        <v>3.8405269999999998</v>
      </c>
      <c r="AA127" s="27">
        <v>4.041455</v>
      </c>
      <c r="AB127" s="28">
        <v>13842.357</v>
      </c>
      <c r="AC127" s="28">
        <v>8047.2815119999996</v>
      </c>
      <c r="AD127" s="27">
        <v>69.251363999999995</v>
      </c>
      <c r="AE127" s="27">
        <v>83.012957999999998</v>
      </c>
      <c r="AF127" s="27">
        <v>48.064433000000001</v>
      </c>
      <c r="AG127" s="27">
        <v>82.676992999999996</v>
      </c>
      <c r="AH127" s="27">
        <v>69.251363999999995</v>
      </c>
      <c r="AI127" s="27">
        <v>82.875130999999996</v>
      </c>
      <c r="AJ127" s="28"/>
      <c r="AK127" s="58"/>
      <c r="AL127" s="57"/>
      <c r="AM127" s="28"/>
    </row>
    <row r="128" spans="1:39">
      <c r="B128" s="50"/>
      <c r="C128" s="50"/>
      <c r="D128" s="9">
        <v>10401</v>
      </c>
      <c r="E128" s="9" t="s">
        <v>37</v>
      </c>
      <c r="F128" s="28">
        <v>13864.21968</v>
      </c>
      <c r="G128" s="27">
        <v>13770.26017</v>
      </c>
      <c r="H128" s="52">
        <f t="shared" si="6"/>
        <v>0.68233649066922886</v>
      </c>
      <c r="I128" s="27">
        <v>119.69225</v>
      </c>
      <c r="J128" s="27">
        <v>116.018219</v>
      </c>
      <c r="K128" s="27">
        <v>148.10671099999999</v>
      </c>
      <c r="L128" s="28">
        <v>115.83222499999999</v>
      </c>
      <c r="M128" s="137">
        <v>118.974279</v>
      </c>
      <c r="N128" s="27">
        <v>115.83222499999999</v>
      </c>
      <c r="O128" s="27">
        <v>118.71326500000001</v>
      </c>
      <c r="P128" s="28">
        <v>50.099778999999998</v>
      </c>
      <c r="Q128" s="137">
        <v>43.943365</v>
      </c>
      <c r="R128" s="27">
        <v>7.2682799999999999</v>
      </c>
      <c r="S128" s="27">
        <v>4.2402360000000003</v>
      </c>
      <c r="T128" s="28">
        <v>3.962148</v>
      </c>
      <c r="U128" s="137">
        <v>3.2399339999999999</v>
      </c>
      <c r="V128" s="27">
        <v>4.9168260000000004</v>
      </c>
      <c r="W128" s="27">
        <v>3.3427259999999999</v>
      </c>
      <c r="X128" s="27">
        <v>0</v>
      </c>
      <c r="Y128" s="27">
        <v>0</v>
      </c>
      <c r="Z128" s="27">
        <v>3.2911969999999999</v>
      </c>
      <c r="AA128" s="27">
        <v>4.2404679999999999</v>
      </c>
      <c r="AB128" s="28">
        <v>54932.095999999998</v>
      </c>
      <c r="AC128" s="28">
        <v>44919.156431000003</v>
      </c>
      <c r="AD128" s="27">
        <v>78.208627000000007</v>
      </c>
      <c r="AE128" s="27">
        <v>80.330106999999998</v>
      </c>
      <c r="AF128" s="27">
        <v>65.571601999999999</v>
      </c>
      <c r="AG128" s="27">
        <v>80.188182999999995</v>
      </c>
      <c r="AH128" s="27">
        <v>78.208627000000007</v>
      </c>
      <c r="AI128" s="27">
        <v>80.153873000000004</v>
      </c>
      <c r="AJ128" s="28"/>
      <c r="AK128" s="58"/>
      <c r="AL128" s="57"/>
      <c r="AM128" s="28"/>
    </row>
    <row r="129" spans="2:39">
      <c r="B129" s="50"/>
      <c r="C129" s="50"/>
      <c r="D129" s="9">
        <v>10401</v>
      </c>
      <c r="E129" s="9" t="s">
        <v>41</v>
      </c>
      <c r="F129" s="28">
        <v>1339.336</v>
      </c>
      <c r="G129" s="27">
        <v>1288.02872</v>
      </c>
      <c r="H129" s="52">
        <f t="shared" si="6"/>
        <v>3.983395649749176</v>
      </c>
      <c r="I129" s="27">
        <v>13.24075</v>
      </c>
      <c r="J129" s="27">
        <v>10.552256</v>
      </c>
      <c r="K129" s="27">
        <v>150.20570599999999</v>
      </c>
      <c r="L129" s="28">
        <v>101.15257800000001</v>
      </c>
      <c r="M129" s="137">
        <v>122.53759100000001</v>
      </c>
      <c r="N129" s="27">
        <v>101.15257800000001</v>
      </c>
      <c r="O129" s="27">
        <v>122.063159</v>
      </c>
      <c r="P129" s="28">
        <v>52.403489</v>
      </c>
      <c r="Q129" s="137">
        <v>43.595447</v>
      </c>
      <c r="R129" s="27">
        <v>27.602373</v>
      </c>
      <c r="S129" s="27">
        <v>4.6570980000000004</v>
      </c>
      <c r="T129" s="28">
        <v>6.3275389999999998</v>
      </c>
      <c r="U129" s="137">
        <v>3.15022</v>
      </c>
      <c r="V129" s="27">
        <v>10.443985</v>
      </c>
      <c r="W129" s="27">
        <v>3.0201500000000001</v>
      </c>
      <c r="X129" s="27">
        <v>0</v>
      </c>
      <c r="Y129" s="27">
        <v>0</v>
      </c>
      <c r="Z129" s="27">
        <v>4.3777309999999998</v>
      </c>
      <c r="AA129" s="27">
        <v>4.0425820000000003</v>
      </c>
      <c r="AB129" s="28">
        <v>8474.7009999999991</v>
      </c>
      <c r="AC129" s="28">
        <v>4219.202894</v>
      </c>
      <c r="AD129" s="27">
        <v>67.342699999999994</v>
      </c>
      <c r="AE129" s="27">
        <v>81.579851000000005</v>
      </c>
      <c r="AF129" s="27">
        <v>40.280054</v>
      </c>
      <c r="AG129" s="27">
        <v>80.906611999999996</v>
      </c>
      <c r="AH129" s="27">
        <v>67.342699999999994</v>
      </c>
      <c r="AI129" s="27">
        <v>81.263996000000006</v>
      </c>
      <c r="AJ129" s="28"/>
      <c r="AK129" s="58"/>
      <c r="AL129" s="57"/>
      <c r="AM129" s="28"/>
    </row>
    <row r="130" spans="2:39">
      <c r="B130" s="50"/>
      <c r="C130" s="50"/>
      <c r="D130" s="9">
        <v>10401</v>
      </c>
      <c r="E130" s="9" t="s">
        <v>42</v>
      </c>
      <c r="F130" s="28">
        <v>13607.065759999999</v>
      </c>
      <c r="G130" s="27">
        <v>14028.71113</v>
      </c>
      <c r="H130" s="52">
        <f t="shared" si="6"/>
        <v>-3.0055887963814691</v>
      </c>
      <c r="I130" s="27">
        <v>114.774125</v>
      </c>
      <c r="J130" s="27">
        <v>115.838515</v>
      </c>
      <c r="K130" s="27">
        <v>149.648459</v>
      </c>
      <c r="L130" s="28">
        <v>118.55516900000001</v>
      </c>
      <c r="M130" s="137">
        <v>121.35903399999999</v>
      </c>
      <c r="N130" s="27">
        <v>118.55516900000001</v>
      </c>
      <c r="O130" s="27">
        <v>121.35877499999999</v>
      </c>
      <c r="P130" s="28">
        <v>49.048319999999997</v>
      </c>
      <c r="Q130" s="137">
        <v>43.578530999999998</v>
      </c>
      <c r="R130" s="27">
        <v>9.2796099999999999</v>
      </c>
      <c r="S130" s="27">
        <v>4.528511</v>
      </c>
      <c r="T130" s="28">
        <v>3.935918</v>
      </c>
      <c r="U130" s="137">
        <v>3.1712210000000001</v>
      </c>
      <c r="V130" s="27">
        <v>3.6171180000000001</v>
      </c>
      <c r="W130" s="27">
        <v>3.2226560000000002</v>
      </c>
      <c r="X130" s="27">
        <v>0</v>
      </c>
      <c r="Y130" s="27">
        <v>0</v>
      </c>
      <c r="Z130" s="27">
        <v>2.478192</v>
      </c>
      <c r="AA130" s="27">
        <v>2.5136799999999999</v>
      </c>
      <c r="AB130" s="28">
        <v>53556.296999999999</v>
      </c>
      <c r="AC130" s="28">
        <v>43151.014822999998</v>
      </c>
      <c r="AD130" s="27">
        <v>79.222444999999993</v>
      </c>
      <c r="AE130" s="27">
        <v>81.096080000000001</v>
      </c>
      <c r="AF130" s="27">
        <v>65.160094000000001</v>
      </c>
      <c r="AG130" s="27">
        <v>80.872567000000004</v>
      </c>
      <c r="AH130" s="27">
        <v>79.222444999999993</v>
      </c>
      <c r="AI130" s="27">
        <v>81.095906999999997</v>
      </c>
      <c r="AJ130" s="28"/>
      <c r="AK130" s="58"/>
      <c r="AL130" s="57"/>
      <c r="AM130" s="28"/>
    </row>
    <row r="131" spans="2:39">
      <c r="B131" s="50"/>
      <c r="C131" s="50"/>
      <c r="D131" s="9">
        <v>10401</v>
      </c>
      <c r="E131" s="9" t="s">
        <v>39</v>
      </c>
      <c r="F131" s="28">
        <v>12411.975759999999</v>
      </c>
      <c r="G131" s="27">
        <v>12299.52967</v>
      </c>
      <c r="H131" s="52">
        <f t="shared" si="6"/>
        <v>0.91423081220958147</v>
      </c>
      <c r="I131" s="27">
        <v>104.63724999999999</v>
      </c>
      <c r="J131" s="27">
        <v>102.136843</v>
      </c>
      <c r="K131" s="27">
        <v>148.59821299999999</v>
      </c>
      <c r="L131" s="28">
        <v>118.619094</v>
      </c>
      <c r="M131" s="137">
        <v>120.297239</v>
      </c>
      <c r="N131" s="27">
        <v>118.619094</v>
      </c>
      <c r="O131" s="27">
        <v>120.43274</v>
      </c>
      <c r="P131" s="28">
        <v>51.506594</v>
      </c>
      <c r="Q131" s="137">
        <v>43.695428</v>
      </c>
      <c r="R131" s="27">
        <v>8.6427069999999997</v>
      </c>
      <c r="S131" s="27">
        <v>4.309698</v>
      </c>
      <c r="T131" s="28">
        <v>4.056635</v>
      </c>
      <c r="U131" s="137">
        <v>3.192434</v>
      </c>
      <c r="V131" s="27">
        <v>3.9619960000000001</v>
      </c>
      <c r="W131" s="27">
        <v>3.2921040000000001</v>
      </c>
      <c r="X131" s="27">
        <v>0</v>
      </c>
      <c r="Y131" s="27">
        <v>0</v>
      </c>
      <c r="Z131" s="27">
        <v>2.4933740000000002</v>
      </c>
      <c r="AA131" s="27">
        <v>2.4012630000000001</v>
      </c>
      <c r="AB131" s="28">
        <v>50350.86</v>
      </c>
      <c r="AC131" s="28">
        <v>39624.413918999999</v>
      </c>
      <c r="AD131" s="27">
        <v>79.825384</v>
      </c>
      <c r="AE131" s="27">
        <v>80.954701</v>
      </c>
      <c r="AF131" s="27">
        <v>63.806868000000001</v>
      </c>
      <c r="AG131" s="27">
        <v>81.079576000000003</v>
      </c>
      <c r="AH131" s="27">
        <v>79.825384</v>
      </c>
      <c r="AI131" s="27">
        <v>81.045886999999993</v>
      </c>
      <c r="AJ131" s="28"/>
      <c r="AK131" s="58"/>
      <c r="AL131" s="57"/>
      <c r="AM131" s="28"/>
    </row>
    <row r="132" spans="2:39">
      <c r="B132" s="50"/>
      <c r="C132" s="50"/>
      <c r="D132" s="9">
        <v>10401</v>
      </c>
      <c r="E132" s="9" t="s">
        <v>48</v>
      </c>
      <c r="F132" s="28">
        <v>821.06687999999997</v>
      </c>
      <c r="G132" s="27">
        <v>810.92272000000003</v>
      </c>
      <c r="H132" s="52">
        <f t="shared" si="6"/>
        <v>1.2509404102033228</v>
      </c>
      <c r="I132" s="27">
        <v>8.3975000000000009</v>
      </c>
      <c r="J132" s="27">
        <v>6.8687639999999996</v>
      </c>
      <c r="K132" s="27">
        <v>145.22536199999999</v>
      </c>
      <c r="L132" s="28">
        <v>97.775156999999993</v>
      </c>
      <c r="M132" s="137">
        <v>118.27854000000001</v>
      </c>
      <c r="N132" s="27">
        <v>97.775156999999993</v>
      </c>
      <c r="O132" s="27">
        <v>118.160866</v>
      </c>
      <c r="P132" s="28">
        <v>59.139817999999998</v>
      </c>
      <c r="Q132" s="137">
        <v>45.031098999999998</v>
      </c>
      <c r="R132" s="27">
        <v>10.309884</v>
      </c>
      <c r="S132" s="27">
        <v>3.7171129999999999</v>
      </c>
      <c r="T132" s="28">
        <v>5.6824009999999996</v>
      </c>
      <c r="U132" s="137">
        <v>3.2971810000000001</v>
      </c>
      <c r="V132" s="27">
        <v>9.3841319999999993</v>
      </c>
      <c r="W132" s="27">
        <v>3.569007</v>
      </c>
      <c r="X132" s="27">
        <v>0</v>
      </c>
      <c r="Y132" s="27">
        <v>0</v>
      </c>
      <c r="Z132" s="27">
        <v>19.442996000000001</v>
      </c>
      <c r="AA132" s="27">
        <v>1.9751860000000001</v>
      </c>
      <c r="AB132" s="28">
        <v>4665.6310000000003</v>
      </c>
      <c r="AC132" s="28">
        <v>2707.2056849999999</v>
      </c>
      <c r="AD132" s="27">
        <v>67.326502000000005</v>
      </c>
      <c r="AE132" s="27">
        <v>81.444823999999997</v>
      </c>
      <c r="AF132" s="27">
        <v>47.225262000000001</v>
      </c>
      <c r="AG132" s="27">
        <v>81.388587000000001</v>
      </c>
      <c r="AH132" s="27">
        <v>67.326502000000005</v>
      </c>
      <c r="AI132" s="27">
        <v>81.363794999999996</v>
      </c>
      <c r="AJ132" s="28"/>
      <c r="AK132" s="58"/>
      <c r="AL132" s="57"/>
      <c r="AM132" s="28"/>
    </row>
    <row r="133" spans="2:39">
      <c r="B133" s="225" t="s">
        <v>98</v>
      </c>
      <c r="C133" s="225"/>
      <c r="D133" s="9"/>
      <c r="E133" s="9"/>
      <c r="F133" s="53">
        <f>SUM(F134:F139)</f>
        <v>66415.272880000004</v>
      </c>
      <c r="G133" s="51">
        <f>SUM(G134:G139)</f>
        <v>66120.254730000015</v>
      </c>
      <c r="H133" s="52">
        <f t="shared" si="6"/>
        <v>0.44618423084527781</v>
      </c>
      <c r="L133" s="53">
        <f>AVERAGE(L134:L139)</f>
        <v>131.71051099999997</v>
      </c>
      <c r="M133" s="142">
        <f>AVERAGE(M134:M139)</f>
        <v>127.25048350000002</v>
      </c>
      <c r="P133" s="53">
        <f>AVERAGE(P134:P139)</f>
        <v>45.683965333333333</v>
      </c>
      <c r="Q133" s="142">
        <f>AVERAGE(Q134:Q139)</f>
        <v>44.724589833333333</v>
      </c>
      <c r="T133" s="53">
        <f>AVERAGE(T134:T139)</f>
        <v>3.2253315000000007</v>
      </c>
      <c r="U133" s="142">
        <f>AVERAGE(U134:U139)</f>
        <v>3.256767</v>
      </c>
      <c r="AB133" s="53">
        <f>SUM(AB134:AB139)</f>
        <v>211400</v>
      </c>
      <c r="AC133" s="53">
        <f>SUM(AC134:AC139)</f>
        <v>213730.55734500001</v>
      </c>
      <c r="AJ133" s="53"/>
      <c r="AK133" s="58"/>
      <c r="AL133" s="57"/>
      <c r="AM133" s="53"/>
    </row>
    <row r="134" spans="2:39">
      <c r="D134" s="9">
        <v>10401</v>
      </c>
      <c r="E134" s="9" t="s">
        <v>35</v>
      </c>
      <c r="F134" s="28">
        <v>24095.121999999999</v>
      </c>
      <c r="G134" s="27">
        <v>23972.70635</v>
      </c>
      <c r="H134" s="52">
        <f t="shared" si="6"/>
        <v>0.51064593297368366</v>
      </c>
      <c r="I134" s="27">
        <v>179.34937500000001</v>
      </c>
      <c r="J134" s="27">
        <v>188.61240699999999</v>
      </c>
      <c r="K134" s="27">
        <v>158.97565900000001</v>
      </c>
      <c r="L134" s="28">
        <v>134.347399</v>
      </c>
      <c r="M134" s="137">
        <v>127.284279</v>
      </c>
      <c r="N134" s="27">
        <v>134.347399</v>
      </c>
      <c r="O134" s="27">
        <v>127.09992699999999</v>
      </c>
      <c r="P134" s="28">
        <v>45.539515999999999</v>
      </c>
      <c r="Q134" s="137">
        <v>44.252443</v>
      </c>
      <c r="R134" s="27">
        <v>7.9385070000000004</v>
      </c>
      <c r="S134" s="27">
        <v>7.072654</v>
      </c>
      <c r="T134" s="28">
        <v>3.1844619999999999</v>
      </c>
      <c r="U134" s="137">
        <v>3.2258559999999998</v>
      </c>
      <c r="V134" s="27">
        <v>2.8390390000000001</v>
      </c>
      <c r="W134" s="27">
        <v>3.2568049999999999</v>
      </c>
      <c r="X134" s="27">
        <v>0</v>
      </c>
      <c r="Y134" s="27">
        <v>0</v>
      </c>
      <c r="Z134" s="27">
        <v>1.5368679999999999</v>
      </c>
      <c r="AA134" s="27">
        <v>1.91733</v>
      </c>
      <c r="AB134" s="28">
        <v>76730</v>
      </c>
      <c r="AC134" s="28">
        <v>77727.396877000006</v>
      </c>
      <c r="AD134" s="27">
        <v>84.508156999999997</v>
      </c>
      <c r="AE134" s="27">
        <v>80.065263000000002</v>
      </c>
      <c r="AF134" s="27">
        <v>80.999268999999998</v>
      </c>
      <c r="AG134" s="27">
        <v>79.959888000000007</v>
      </c>
      <c r="AH134" s="27">
        <v>84.508156999999997</v>
      </c>
      <c r="AI134" s="27">
        <v>79.949299999999994</v>
      </c>
      <c r="AJ134" s="28">
        <f>SUM(F134:F139)</f>
        <v>66415.272880000004</v>
      </c>
      <c r="AK134" s="58">
        <f>AVERAGE(V134:V139)</f>
        <v>3.4081630000000001</v>
      </c>
      <c r="AL134" s="57">
        <f>AVERAGE(W134:W139)</f>
        <v>3.4425296666666667</v>
      </c>
      <c r="AM134" s="28">
        <f>SUM(AB134:AB139)</f>
        <v>211400</v>
      </c>
    </row>
    <row r="135" spans="2:39">
      <c r="B135" s="50"/>
      <c r="C135" s="50"/>
      <c r="D135" s="9">
        <v>10401</v>
      </c>
      <c r="E135" s="9" t="s">
        <v>36</v>
      </c>
      <c r="F135" s="28">
        <v>3877.2443199999998</v>
      </c>
      <c r="G135" s="27">
        <v>3871.6654400000002</v>
      </c>
      <c r="H135" s="52">
        <f t="shared" si="6"/>
        <v>0.14409509515883095</v>
      </c>
      <c r="I135" s="27">
        <v>29.291</v>
      </c>
      <c r="J135" s="27">
        <v>30.247387</v>
      </c>
      <c r="K135" s="27">
        <v>158.97617299999999</v>
      </c>
      <c r="L135" s="28">
        <v>132.36981700000001</v>
      </c>
      <c r="M135" s="137">
        <v>128.00761399999999</v>
      </c>
      <c r="N135" s="27">
        <v>132.36981700000001</v>
      </c>
      <c r="O135" s="27">
        <v>127.999672</v>
      </c>
      <c r="P135" s="28">
        <v>46.703766000000002</v>
      </c>
      <c r="Q135" s="137">
        <v>47.025512999999997</v>
      </c>
      <c r="R135" s="27">
        <v>8.2704590000000007</v>
      </c>
      <c r="S135" s="27">
        <v>7.0629960000000001</v>
      </c>
      <c r="T135" s="28">
        <v>3.3224629999999999</v>
      </c>
      <c r="U135" s="137">
        <v>3.380331</v>
      </c>
      <c r="V135" s="27">
        <v>2.533242</v>
      </c>
      <c r="W135" s="27">
        <v>3.1498210000000002</v>
      </c>
      <c r="X135" s="27">
        <v>0</v>
      </c>
      <c r="Y135" s="27">
        <v>0</v>
      </c>
      <c r="Z135" s="27">
        <v>3.7816809999999998</v>
      </c>
      <c r="AA135" s="27">
        <v>10.52997</v>
      </c>
      <c r="AB135" s="28">
        <v>12882</v>
      </c>
      <c r="AC135" s="28">
        <v>13106.368148</v>
      </c>
      <c r="AD135" s="27">
        <v>83.263935000000004</v>
      </c>
      <c r="AE135" s="27">
        <v>80.52</v>
      </c>
      <c r="AF135" s="27">
        <v>81.922432000000001</v>
      </c>
      <c r="AG135" s="27">
        <v>80.52</v>
      </c>
      <c r="AH135" s="27">
        <v>83.263935000000004</v>
      </c>
      <c r="AI135" s="27">
        <v>80.515004000000005</v>
      </c>
      <c r="AJ135" s="28"/>
      <c r="AK135" s="58"/>
      <c r="AL135" s="57"/>
      <c r="AM135" s="28"/>
    </row>
    <row r="136" spans="2:39">
      <c r="B136" s="50"/>
      <c r="C136" s="50"/>
      <c r="D136" s="9">
        <v>10401</v>
      </c>
      <c r="E136" s="9" t="s">
        <v>37</v>
      </c>
      <c r="F136" s="28">
        <v>10978.744559999999</v>
      </c>
      <c r="G136" s="27">
        <v>10919.64976</v>
      </c>
      <c r="H136" s="52">
        <f t="shared" si="6"/>
        <v>0.54117852952088585</v>
      </c>
      <c r="I136" s="27">
        <v>82.174999999999997</v>
      </c>
      <c r="J136" s="27">
        <v>86.077460000000002</v>
      </c>
      <c r="K136" s="27">
        <v>158.97574399999999</v>
      </c>
      <c r="L136" s="28">
        <v>133.602003</v>
      </c>
      <c r="M136" s="137">
        <v>127.090744</v>
      </c>
      <c r="N136" s="27">
        <v>133.602003</v>
      </c>
      <c r="O136" s="27">
        <v>126.857983</v>
      </c>
      <c r="P136" s="28">
        <v>45.726345999999999</v>
      </c>
      <c r="Q136" s="137">
        <v>44.987276000000001</v>
      </c>
      <c r="R136" s="27">
        <v>8.5937020000000004</v>
      </c>
      <c r="S136" s="27">
        <v>7.0760560000000003</v>
      </c>
      <c r="T136" s="28">
        <v>3.2526489999999999</v>
      </c>
      <c r="U136" s="137">
        <v>3.2772380000000001</v>
      </c>
      <c r="V136" s="27">
        <v>2.8126169999999999</v>
      </c>
      <c r="W136" s="27">
        <v>3.291223</v>
      </c>
      <c r="X136" s="27">
        <v>0</v>
      </c>
      <c r="Y136" s="27">
        <v>0</v>
      </c>
      <c r="Z136" s="27">
        <v>3.2717309999999999</v>
      </c>
      <c r="AA136" s="27">
        <v>4.9238790000000003</v>
      </c>
      <c r="AB136" s="28">
        <v>35710</v>
      </c>
      <c r="AC136" s="28">
        <v>35979.962314999997</v>
      </c>
      <c r="AD136" s="27">
        <v>84.039237</v>
      </c>
      <c r="AE136" s="27">
        <v>79.943481000000006</v>
      </c>
      <c r="AF136" s="27">
        <v>80.422841000000005</v>
      </c>
      <c r="AG136" s="27">
        <v>79.819417999999999</v>
      </c>
      <c r="AH136" s="27">
        <v>84.039237</v>
      </c>
      <c r="AI136" s="27">
        <v>79.797067999999996</v>
      </c>
      <c r="AJ136" s="28"/>
      <c r="AK136" s="58"/>
      <c r="AL136" s="57"/>
      <c r="AM136" s="28"/>
    </row>
    <row r="137" spans="2:39">
      <c r="B137" s="50"/>
      <c r="C137" s="50"/>
      <c r="D137" s="9">
        <v>10401</v>
      </c>
      <c r="E137" s="9" t="s">
        <v>41</v>
      </c>
      <c r="F137" s="28">
        <v>1024.1348</v>
      </c>
      <c r="G137" s="27">
        <v>1012.96233</v>
      </c>
      <c r="H137" s="52">
        <f t="shared" si="6"/>
        <v>1.1029501955911913</v>
      </c>
      <c r="I137" s="27">
        <v>8.3408750000000005</v>
      </c>
      <c r="J137" s="27">
        <v>8.1487200000000009</v>
      </c>
      <c r="K137" s="27">
        <v>158.97619299999999</v>
      </c>
      <c r="L137" s="28">
        <v>122.785056</v>
      </c>
      <c r="M137" s="137">
        <v>125.10596200000001</v>
      </c>
      <c r="N137" s="27">
        <v>122.785056</v>
      </c>
      <c r="O137" s="27">
        <v>124.309065</v>
      </c>
      <c r="P137" s="28">
        <v>46.664768000000002</v>
      </c>
      <c r="Q137" s="137">
        <v>45.125360999999998</v>
      </c>
      <c r="R137" s="27">
        <v>4.573861</v>
      </c>
      <c r="S137" s="27">
        <v>7.103688</v>
      </c>
      <c r="T137" s="28">
        <v>3.338428</v>
      </c>
      <c r="U137" s="137">
        <v>3.3398279999999998</v>
      </c>
      <c r="V137" s="27">
        <v>6.8926470000000002</v>
      </c>
      <c r="W137" s="27">
        <v>4.5919189999999999</v>
      </c>
      <c r="X137" s="27">
        <v>0</v>
      </c>
      <c r="Y137" s="27">
        <v>0</v>
      </c>
      <c r="Z137" s="27">
        <v>4.6785829999999997</v>
      </c>
      <c r="AA137" s="27">
        <v>4.8299380000000003</v>
      </c>
      <c r="AB137" s="28">
        <v>3419</v>
      </c>
      <c r="AC137" s="28">
        <v>3420.434076</v>
      </c>
      <c r="AD137" s="27">
        <v>77.234870000000001</v>
      </c>
      <c r="AE137" s="27">
        <v>78.694777999999999</v>
      </c>
      <c r="AF137" s="27">
        <v>78.277102999999997</v>
      </c>
      <c r="AG137" s="27">
        <v>78.244283999999993</v>
      </c>
      <c r="AH137" s="27">
        <v>77.234870000000001</v>
      </c>
      <c r="AI137" s="27">
        <v>78.193510000000003</v>
      </c>
      <c r="AJ137" s="28"/>
      <c r="AK137" s="58"/>
      <c r="AL137" s="57"/>
      <c r="AM137" s="28"/>
    </row>
    <row r="138" spans="2:39">
      <c r="B138" s="50"/>
      <c r="C138" s="50"/>
      <c r="D138" s="9">
        <v>10401</v>
      </c>
      <c r="E138" s="9" t="s">
        <v>42</v>
      </c>
      <c r="F138" s="28">
        <v>13052.720799999999</v>
      </c>
      <c r="G138" s="27">
        <v>13003.71708</v>
      </c>
      <c r="H138" s="52">
        <f t="shared" si="6"/>
        <v>0.3768439416093386</v>
      </c>
      <c r="I138" s="27">
        <v>97.448625000000007</v>
      </c>
      <c r="J138" s="27">
        <v>101.591633</v>
      </c>
      <c r="K138" s="27">
        <v>158.97573199999999</v>
      </c>
      <c r="L138" s="28">
        <v>133.944638</v>
      </c>
      <c r="M138" s="137">
        <v>128.007259</v>
      </c>
      <c r="N138" s="27">
        <v>133.944638</v>
      </c>
      <c r="O138" s="27">
        <v>127.999455</v>
      </c>
      <c r="P138" s="28">
        <v>45.553489999999996</v>
      </c>
      <c r="Q138" s="137">
        <v>44.388686999999997</v>
      </c>
      <c r="R138" s="27">
        <v>7.7425410000000001</v>
      </c>
      <c r="S138" s="27">
        <v>7.063313</v>
      </c>
      <c r="T138" s="28">
        <v>3.1831680000000002</v>
      </c>
      <c r="U138" s="137">
        <v>3.2155680000000002</v>
      </c>
      <c r="V138" s="27">
        <v>2.6451190000000002</v>
      </c>
      <c r="W138" s="27">
        <v>3.2828529999999998</v>
      </c>
      <c r="X138" s="27">
        <v>0</v>
      </c>
      <c r="Y138" s="27">
        <v>0</v>
      </c>
      <c r="Z138" s="27">
        <v>2.1587450000000001</v>
      </c>
      <c r="AA138" s="27">
        <v>2.7700130000000001</v>
      </c>
      <c r="AB138" s="28">
        <v>41549</v>
      </c>
      <c r="AC138" s="28">
        <v>41971.906794000002</v>
      </c>
      <c r="AD138" s="27">
        <v>84.254769999999994</v>
      </c>
      <c r="AE138" s="27">
        <v>80.52</v>
      </c>
      <c r="AF138" s="27">
        <v>81.339573000000001</v>
      </c>
      <c r="AG138" s="27">
        <v>80.52</v>
      </c>
      <c r="AH138" s="27">
        <v>84.254769999999994</v>
      </c>
      <c r="AI138" s="27">
        <v>80.515090999999998</v>
      </c>
      <c r="AJ138" s="28"/>
      <c r="AK138" s="58"/>
      <c r="AL138" s="57"/>
      <c r="AM138" s="28"/>
    </row>
    <row r="139" spans="2:39" ht="14.25" customHeight="1">
      <c r="B139" s="50"/>
      <c r="C139" s="50"/>
      <c r="D139" s="9">
        <v>10401</v>
      </c>
      <c r="E139" s="9" t="s">
        <v>39</v>
      </c>
      <c r="F139" s="28">
        <v>13387.306399999999</v>
      </c>
      <c r="G139" s="27">
        <v>13339.55377</v>
      </c>
      <c r="H139" s="52">
        <f t="shared" si="6"/>
        <v>0.35797771667139539</v>
      </c>
      <c r="I139" s="27">
        <v>100.494625</v>
      </c>
      <c r="J139" s="27">
        <v>104.215416</v>
      </c>
      <c r="K139" s="27">
        <v>158.97546299999999</v>
      </c>
      <c r="L139" s="28">
        <v>133.21415300000001</v>
      </c>
      <c r="M139" s="137">
        <v>128.00704300000001</v>
      </c>
      <c r="N139" s="27">
        <v>133.21415300000001</v>
      </c>
      <c r="O139" s="27">
        <v>127.999323</v>
      </c>
      <c r="P139" s="28">
        <v>43.915906</v>
      </c>
      <c r="Q139" s="137">
        <v>42.568258999999998</v>
      </c>
      <c r="R139" s="27">
        <v>7.2186700000000004</v>
      </c>
      <c r="S139" s="27">
        <v>7.0629629999999999</v>
      </c>
      <c r="T139" s="28">
        <v>3.0708190000000002</v>
      </c>
      <c r="U139" s="137">
        <v>3.1017809999999999</v>
      </c>
      <c r="V139" s="27">
        <v>2.7263139999999999</v>
      </c>
      <c r="W139" s="27">
        <v>3.082557</v>
      </c>
      <c r="X139" s="27">
        <v>0</v>
      </c>
      <c r="Y139" s="27">
        <v>0</v>
      </c>
      <c r="Z139" s="27">
        <v>2.3386710000000002</v>
      </c>
      <c r="AA139" s="27">
        <v>3.1289289999999998</v>
      </c>
      <c r="AB139" s="28">
        <v>41110</v>
      </c>
      <c r="AC139" s="28">
        <v>41524.489135000003</v>
      </c>
      <c r="AD139" s="27">
        <v>83.795417999999998</v>
      </c>
      <c r="AE139" s="27">
        <v>80.52</v>
      </c>
      <c r="AF139" s="27">
        <v>81.331838000000005</v>
      </c>
      <c r="AG139" s="27">
        <v>80.52</v>
      </c>
      <c r="AH139" s="27">
        <v>83.795417999999998</v>
      </c>
      <c r="AI139" s="27">
        <v>80.515144000000006</v>
      </c>
      <c r="AJ139" s="28"/>
      <c r="AK139" s="58"/>
      <c r="AL139" s="57"/>
      <c r="AM139" s="28"/>
    </row>
    <row r="140" spans="2:39" ht="14.25" customHeight="1">
      <c r="B140" s="225" t="s">
        <v>99</v>
      </c>
      <c r="C140" s="225"/>
      <c r="D140" s="9"/>
      <c r="E140" s="9"/>
      <c r="F140" s="53">
        <f>SUM(F141:F147)</f>
        <v>80923.22024000001</v>
      </c>
      <c r="G140" s="51">
        <f>SUM(G141:G147)</f>
        <v>80730.771929999988</v>
      </c>
      <c r="H140" s="52">
        <f t="shared" si="6"/>
        <v>0.23838284386391051</v>
      </c>
      <c r="L140" s="53">
        <f>AVERAGE(L141:L147)</f>
        <v>134.37051728571427</v>
      </c>
      <c r="M140" s="142">
        <f>AVERAGE(M141:M147)</f>
        <v>134.48640257142858</v>
      </c>
      <c r="P140" s="53">
        <f>AVERAGE(P141:P147)</f>
        <v>35.885351857142851</v>
      </c>
      <c r="Q140" s="142">
        <f>AVERAGE(Q141:Q147)</f>
        <v>35.511074999999998</v>
      </c>
      <c r="T140" s="53">
        <f>AVERAGE(T141:T147)</f>
        <v>2.5704009999999999</v>
      </c>
      <c r="U140" s="142">
        <f>AVERAGE(U141:U147)</f>
        <v>2.4583527142857142</v>
      </c>
      <c r="AB140" s="53">
        <f>SUM(AB141:AB147)</f>
        <v>201017</v>
      </c>
      <c r="AC140" s="53">
        <f>SUM(AC141:AC147)</f>
        <v>200727.048737</v>
      </c>
      <c r="AJ140" s="53"/>
      <c r="AK140" s="58"/>
      <c r="AL140" s="57"/>
      <c r="AM140" s="53"/>
    </row>
    <row r="141" spans="2:39">
      <c r="D141" s="9">
        <v>10401</v>
      </c>
      <c r="E141" s="9" t="s">
        <v>35</v>
      </c>
      <c r="F141" s="28">
        <v>29830.311839999998</v>
      </c>
      <c r="G141" s="27">
        <v>29746.564259999999</v>
      </c>
      <c r="H141" s="52">
        <f t="shared" si="6"/>
        <v>0.28153698446651898</v>
      </c>
      <c r="I141" s="27">
        <v>220.18924999999999</v>
      </c>
      <c r="J141" s="27">
        <v>221.211681</v>
      </c>
      <c r="K141" s="27">
        <v>158.97564199999999</v>
      </c>
      <c r="L141" s="28">
        <v>135.475787</v>
      </c>
      <c r="M141" s="137">
        <v>134.46745799999999</v>
      </c>
      <c r="N141" s="27">
        <v>135.475787</v>
      </c>
      <c r="O141" s="27">
        <v>134.47099</v>
      </c>
      <c r="P141" s="28">
        <v>35.677548000000002</v>
      </c>
      <c r="Q141" s="137">
        <v>35.916477</v>
      </c>
      <c r="R141" s="27">
        <v>6.1625959999999997</v>
      </c>
      <c r="S141" s="27">
        <v>5.8043570000000004</v>
      </c>
      <c r="T141" s="28">
        <v>2.4707080000000001</v>
      </c>
      <c r="U141" s="137">
        <v>2.4821369999999998</v>
      </c>
      <c r="V141" s="27">
        <v>2.9746250000000001</v>
      </c>
      <c r="W141" s="27">
        <v>3.200345</v>
      </c>
      <c r="X141" s="27">
        <v>0</v>
      </c>
      <c r="Y141" s="27">
        <v>0</v>
      </c>
      <c r="Z141" s="27">
        <v>1.3221449999999999</v>
      </c>
      <c r="AA141" s="27">
        <v>1.6204240000000001</v>
      </c>
      <c r="AB141" s="28">
        <v>73702</v>
      </c>
      <c r="AC141" s="28">
        <v>74042.923616</v>
      </c>
      <c r="AD141" s="27">
        <v>85.217951999999997</v>
      </c>
      <c r="AE141" s="27">
        <v>84.583686</v>
      </c>
      <c r="AF141" s="27">
        <v>84.997656000000006</v>
      </c>
      <c r="AG141" s="27">
        <v>84.606291999999996</v>
      </c>
      <c r="AH141" s="27">
        <v>85.217951999999997</v>
      </c>
      <c r="AI141" s="27">
        <v>84.585908000000003</v>
      </c>
      <c r="AJ141" s="28">
        <f>SUM(F141:F147)</f>
        <v>80923.22024000001</v>
      </c>
      <c r="AK141" s="58">
        <f>AVERAGE(V141:V147)</f>
        <v>3.7633658571428574</v>
      </c>
      <c r="AL141" s="57">
        <f>AVERAGE(W141:W147)</f>
        <v>3.7793318571428571</v>
      </c>
      <c r="AM141" s="28">
        <f>SUM(AB141:AB147)</f>
        <v>201017</v>
      </c>
    </row>
    <row r="142" spans="2:39">
      <c r="B142" s="50"/>
      <c r="C142" s="50"/>
      <c r="D142" s="9">
        <v>10401</v>
      </c>
      <c r="E142" s="9" t="s">
        <v>36</v>
      </c>
      <c r="F142" s="28">
        <v>3908.712</v>
      </c>
      <c r="G142" s="27">
        <v>3898.6869000000002</v>
      </c>
      <c r="H142" s="52">
        <f t="shared" si="6"/>
        <v>0.25714042335638282</v>
      </c>
      <c r="I142" s="27">
        <v>29.04975</v>
      </c>
      <c r="J142" s="27">
        <v>28.879197999999999</v>
      </c>
      <c r="K142" s="27">
        <v>158.97612100000001</v>
      </c>
      <c r="L142" s="28">
        <v>134.552346</v>
      </c>
      <c r="M142" s="137">
        <v>135.002522</v>
      </c>
      <c r="N142" s="27">
        <v>134.552346</v>
      </c>
      <c r="O142" s="27">
        <v>134.99945199999999</v>
      </c>
      <c r="P142" s="28">
        <v>35.497292999999999</v>
      </c>
      <c r="Q142" s="137">
        <v>35.979672000000001</v>
      </c>
      <c r="R142" s="27">
        <v>9.1739169999999994</v>
      </c>
      <c r="S142" s="27">
        <v>5.8952020000000003</v>
      </c>
      <c r="T142" s="28">
        <v>2.6559900000000001</v>
      </c>
      <c r="U142" s="137">
        <v>2.4814280000000002</v>
      </c>
      <c r="V142" s="27">
        <v>3.348929</v>
      </c>
      <c r="W142" s="27">
        <v>2.877529</v>
      </c>
      <c r="X142" s="27">
        <v>0</v>
      </c>
      <c r="Y142" s="27">
        <v>0</v>
      </c>
      <c r="Z142" s="27">
        <v>3.9568020000000002</v>
      </c>
      <c r="AA142" s="27">
        <v>9.3699510000000004</v>
      </c>
      <c r="AB142" s="28">
        <v>10381.5</v>
      </c>
      <c r="AC142" s="28">
        <v>9699.1862330000004</v>
      </c>
      <c r="AD142" s="27">
        <v>84.636827999999994</v>
      </c>
      <c r="AE142" s="27">
        <v>84.92</v>
      </c>
      <c r="AF142" s="27">
        <v>79.338717000000003</v>
      </c>
      <c r="AG142" s="27">
        <v>84.92</v>
      </c>
      <c r="AH142" s="27">
        <v>84.636827999999994</v>
      </c>
      <c r="AI142" s="27">
        <v>84.918069000000003</v>
      </c>
      <c r="AJ142" s="28"/>
      <c r="AK142" s="59"/>
      <c r="AL142" s="60"/>
      <c r="AM142" s="28"/>
    </row>
    <row r="143" spans="2:39">
      <c r="B143" s="50"/>
      <c r="C143" s="50"/>
      <c r="D143" s="9">
        <v>10401</v>
      </c>
      <c r="E143" s="9" t="s">
        <v>37</v>
      </c>
      <c r="F143" s="28">
        <v>12944.49568</v>
      </c>
      <c r="G143" s="27">
        <v>12890.214809999999</v>
      </c>
      <c r="H143" s="52">
        <f t="shared" si="6"/>
        <v>0.42110136099431306</v>
      </c>
      <c r="I143" s="27">
        <v>96.628500000000003</v>
      </c>
      <c r="J143" s="27">
        <v>96.727299000000002</v>
      </c>
      <c r="K143" s="27">
        <v>158.97575900000001</v>
      </c>
      <c r="L143" s="28">
        <v>133.961468</v>
      </c>
      <c r="M143" s="137">
        <v>133.50953699999999</v>
      </c>
      <c r="N143" s="27">
        <v>133.961468</v>
      </c>
      <c r="O143" s="27">
        <v>133.26336000000001</v>
      </c>
      <c r="P143" s="28">
        <v>36.416533000000001</v>
      </c>
      <c r="Q143" s="137">
        <v>36.711106999999998</v>
      </c>
      <c r="R143" s="27">
        <v>6.384633</v>
      </c>
      <c r="S143" s="27">
        <v>5.7909579999999998</v>
      </c>
      <c r="T143" s="28">
        <v>2.5560290000000001</v>
      </c>
      <c r="U143" s="137">
        <v>2.5467580000000001</v>
      </c>
      <c r="V143" s="27">
        <v>3.1726230000000002</v>
      </c>
      <c r="W143" s="27">
        <v>3.1926760000000001</v>
      </c>
      <c r="X143" s="27">
        <v>0</v>
      </c>
      <c r="Y143" s="27">
        <v>0</v>
      </c>
      <c r="Z143" s="27">
        <v>3.0728119999999999</v>
      </c>
      <c r="AA143" s="27">
        <v>4.021579</v>
      </c>
      <c r="AB143" s="28">
        <v>33086.5</v>
      </c>
      <c r="AC143" s="28">
        <v>32966.501354</v>
      </c>
      <c r="AD143" s="27">
        <v>84.265342000000004</v>
      </c>
      <c r="AE143" s="27">
        <v>83.981065999999998</v>
      </c>
      <c r="AF143" s="27">
        <v>83.643344999999997</v>
      </c>
      <c r="AG143" s="27">
        <v>83.947807999999995</v>
      </c>
      <c r="AH143" s="27">
        <v>84.265342000000004</v>
      </c>
      <c r="AI143" s="27">
        <v>83.826213999999993</v>
      </c>
      <c r="AJ143" s="28"/>
      <c r="AK143" s="59"/>
      <c r="AL143" s="60"/>
      <c r="AM143" s="28"/>
    </row>
    <row r="144" spans="2:39">
      <c r="B144" s="50"/>
      <c r="C144" s="50"/>
      <c r="D144" s="9">
        <v>10401</v>
      </c>
      <c r="E144" s="9" t="s">
        <v>41</v>
      </c>
      <c r="F144" s="28">
        <v>1353.0605599999999</v>
      </c>
      <c r="G144" s="27">
        <v>1355.5353600000001</v>
      </c>
      <c r="H144" s="52">
        <f t="shared" si="6"/>
        <v>-0.18256993310747618</v>
      </c>
      <c r="I144" s="27">
        <v>10.20425</v>
      </c>
      <c r="J144" s="27">
        <v>10.041015</v>
      </c>
      <c r="K144" s="27">
        <v>158.97618</v>
      </c>
      <c r="L144" s="28">
        <v>132.597747</v>
      </c>
      <c r="M144" s="137">
        <v>135.00257199999999</v>
      </c>
      <c r="N144" s="27">
        <v>132.597747</v>
      </c>
      <c r="O144" s="27">
        <v>134.99941200000001</v>
      </c>
      <c r="P144" s="28">
        <v>39.156478999999997</v>
      </c>
      <c r="Q144" s="137">
        <v>37.731701000000001</v>
      </c>
      <c r="R144" s="27">
        <v>9.4935930000000006</v>
      </c>
      <c r="S144" s="27">
        <v>5.8516029999999999</v>
      </c>
      <c r="T144" s="28">
        <v>2.9351980000000002</v>
      </c>
      <c r="U144" s="137">
        <v>2.582665</v>
      </c>
      <c r="V144" s="27">
        <v>6.1032010000000003</v>
      </c>
      <c r="W144" s="27">
        <v>5.691262</v>
      </c>
      <c r="X144" s="27">
        <v>0</v>
      </c>
      <c r="Y144" s="27">
        <v>0</v>
      </c>
      <c r="Z144" s="27">
        <v>3.2844060000000002</v>
      </c>
      <c r="AA144" s="27">
        <v>3.851461</v>
      </c>
      <c r="AB144" s="28">
        <v>3971.5</v>
      </c>
      <c r="AC144" s="28">
        <v>3494.5023569999998</v>
      </c>
      <c r="AD144" s="27">
        <v>83.407304999999994</v>
      </c>
      <c r="AE144" s="27">
        <v>84.92</v>
      </c>
      <c r="AF144" s="27">
        <v>74.720669999999998</v>
      </c>
      <c r="AG144" s="27">
        <v>84.92</v>
      </c>
      <c r="AH144" s="27">
        <v>83.407304999999994</v>
      </c>
      <c r="AI144" s="27">
        <v>84.918012000000004</v>
      </c>
      <c r="AJ144" s="28"/>
      <c r="AK144" s="59"/>
      <c r="AL144" s="60"/>
      <c r="AM144" s="28"/>
    </row>
    <row r="145" spans="1:39">
      <c r="B145" s="50"/>
      <c r="C145" s="50"/>
      <c r="D145" s="9">
        <v>10401</v>
      </c>
      <c r="E145" s="9" t="s">
        <v>42</v>
      </c>
      <c r="F145" s="28">
        <v>13980.29976</v>
      </c>
      <c r="G145" s="27">
        <v>13944.65516</v>
      </c>
      <c r="H145" s="52">
        <f t="shared" si="6"/>
        <v>0.25561478280399175</v>
      </c>
      <c r="I145" s="27">
        <v>103.46725000000001</v>
      </c>
      <c r="J145" s="27">
        <v>104.34869500000001</v>
      </c>
      <c r="K145" s="27">
        <v>158.97576599999999</v>
      </c>
      <c r="L145" s="28">
        <v>135.11811499999999</v>
      </c>
      <c r="M145" s="137">
        <v>133.889927</v>
      </c>
      <c r="N145" s="27">
        <v>135.11811499999999</v>
      </c>
      <c r="O145" s="27">
        <v>133.63505900000001</v>
      </c>
      <c r="P145" s="28">
        <v>34.883018999999997</v>
      </c>
      <c r="Q145" s="137">
        <v>35.305950000000003</v>
      </c>
      <c r="R145" s="27">
        <v>5.5222790000000002</v>
      </c>
      <c r="S145" s="27">
        <v>5.9358510000000004</v>
      </c>
      <c r="T145" s="28">
        <v>2.3922949999999998</v>
      </c>
      <c r="U145" s="137">
        <v>2.4642210000000002</v>
      </c>
      <c r="V145" s="27">
        <v>3.0216810000000001</v>
      </c>
      <c r="W145" s="27">
        <v>3.2292610000000002</v>
      </c>
      <c r="X145" s="27">
        <v>0</v>
      </c>
      <c r="Y145" s="27">
        <v>0</v>
      </c>
      <c r="Z145" s="27">
        <v>1.6146290000000001</v>
      </c>
      <c r="AA145" s="27">
        <v>1.8311440000000001</v>
      </c>
      <c r="AB145" s="28">
        <v>33445</v>
      </c>
      <c r="AC145" s="28">
        <v>34450.551809999997</v>
      </c>
      <c r="AD145" s="27">
        <v>84.992901000000003</v>
      </c>
      <c r="AE145" s="27">
        <v>84.220337999999998</v>
      </c>
      <c r="AF145" s="27">
        <v>86.660257000000001</v>
      </c>
      <c r="AG145" s="27">
        <v>84.130793999999995</v>
      </c>
      <c r="AH145" s="27">
        <v>84.992901000000003</v>
      </c>
      <c r="AI145" s="27">
        <v>84.060018999999997</v>
      </c>
      <c r="AJ145" s="28"/>
      <c r="AK145" s="59"/>
      <c r="AL145" s="60"/>
      <c r="AM145" s="28"/>
    </row>
    <row r="146" spans="1:39">
      <c r="B146" s="50"/>
      <c r="C146" s="50"/>
      <c r="D146" s="9">
        <v>10401</v>
      </c>
      <c r="E146" s="9" t="s">
        <v>39</v>
      </c>
      <c r="F146" s="28">
        <v>17863.936239999999</v>
      </c>
      <c r="G146" s="27">
        <v>17854.457439999998</v>
      </c>
      <c r="H146" s="52">
        <f t="shared" si="6"/>
        <v>5.3089263741865775E-2</v>
      </c>
      <c r="I146" s="27">
        <v>132.04237499999999</v>
      </c>
      <c r="J146" s="27">
        <v>132.716465</v>
      </c>
      <c r="K146" s="27">
        <v>158.97545600000001</v>
      </c>
      <c r="L146" s="28">
        <v>135.28941900000001</v>
      </c>
      <c r="M146" s="137">
        <v>134.530654</v>
      </c>
      <c r="N146" s="27">
        <v>135.28941900000001</v>
      </c>
      <c r="O146" s="27">
        <v>134.53090700000001</v>
      </c>
      <c r="P146" s="28">
        <v>35.386840999999997</v>
      </c>
      <c r="Q146" s="137">
        <v>35.345457000000003</v>
      </c>
      <c r="R146" s="27">
        <v>6.0695480000000002</v>
      </c>
      <c r="S146" s="27">
        <v>5.8666879999999999</v>
      </c>
      <c r="T146" s="28">
        <v>2.451419</v>
      </c>
      <c r="U146" s="137">
        <v>2.4507210000000001</v>
      </c>
      <c r="V146" s="27">
        <v>2.911508</v>
      </c>
      <c r="W146" s="27">
        <v>2.9142730000000001</v>
      </c>
      <c r="X146" s="27">
        <v>0</v>
      </c>
      <c r="Y146" s="27">
        <v>0</v>
      </c>
      <c r="Z146" s="27">
        <v>1.8890009999999999</v>
      </c>
      <c r="AA146" s="27">
        <v>1.861046</v>
      </c>
      <c r="AB146" s="28">
        <v>43792</v>
      </c>
      <c r="AC146" s="28">
        <v>43779.532020999999</v>
      </c>
      <c r="AD146" s="27">
        <v>85.100821999999994</v>
      </c>
      <c r="AE146" s="27">
        <v>84.623536999999999</v>
      </c>
      <c r="AF146" s="27">
        <v>84.545482000000007</v>
      </c>
      <c r="AG146" s="27">
        <v>84.569559999999996</v>
      </c>
      <c r="AH146" s="27">
        <v>85.100821999999994</v>
      </c>
      <c r="AI146" s="27">
        <v>84.623695999999995</v>
      </c>
      <c r="AJ146" s="28"/>
      <c r="AK146" s="59"/>
      <c r="AL146" s="60"/>
      <c r="AM146" s="28"/>
    </row>
    <row r="147" spans="1:39">
      <c r="B147" s="50"/>
      <c r="C147" s="50"/>
      <c r="D147" s="9">
        <v>10401</v>
      </c>
      <c r="E147" s="9" t="s">
        <v>48</v>
      </c>
      <c r="F147" s="28">
        <v>1042.40416</v>
      </c>
      <c r="G147" s="27">
        <v>1040.6579999999999</v>
      </c>
      <c r="H147" s="52">
        <f t="shared" si="6"/>
        <v>0.16779383812935139</v>
      </c>
      <c r="I147" s="27">
        <v>7.8025000000000002</v>
      </c>
      <c r="J147" s="27">
        <v>7.7085869999999996</v>
      </c>
      <c r="K147" s="27">
        <v>158.97568100000001</v>
      </c>
      <c r="L147" s="28">
        <v>133.59873899999999</v>
      </c>
      <c r="M147" s="137">
        <v>135.00214800000001</v>
      </c>
      <c r="N147" s="27">
        <v>133.59873899999999</v>
      </c>
      <c r="O147" s="27">
        <v>134.999741</v>
      </c>
      <c r="P147" s="28">
        <v>34.179749999999999</v>
      </c>
      <c r="Q147" s="137">
        <v>31.587160999999998</v>
      </c>
      <c r="R147" s="27">
        <v>8.0903559999999999</v>
      </c>
      <c r="S147" s="27">
        <v>5.5475310000000002</v>
      </c>
      <c r="T147" s="28">
        <v>2.5311680000000001</v>
      </c>
      <c r="U147" s="137">
        <v>2.200539</v>
      </c>
      <c r="V147" s="27">
        <v>4.810994</v>
      </c>
      <c r="W147" s="27">
        <v>5.349977</v>
      </c>
      <c r="X147" s="27">
        <v>0</v>
      </c>
      <c r="Y147" s="27">
        <v>0</v>
      </c>
      <c r="Z147" s="27">
        <v>12.465415</v>
      </c>
      <c r="AA147" s="27">
        <v>18.179966</v>
      </c>
      <c r="AB147" s="28">
        <v>2638.5</v>
      </c>
      <c r="AC147" s="28">
        <v>2293.8513459999999</v>
      </c>
      <c r="AD147" s="27">
        <v>84.037217999999996</v>
      </c>
      <c r="AE147" s="27">
        <v>84.92</v>
      </c>
      <c r="AF147" s="27">
        <v>73.827499000000003</v>
      </c>
      <c r="AG147" s="27">
        <v>84.92</v>
      </c>
      <c r="AH147" s="27">
        <v>84.037217999999996</v>
      </c>
      <c r="AI147" s="27">
        <v>84.918486000000001</v>
      </c>
      <c r="AJ147" s="28"/>
      <c r="AK147" s="59"/>
      <c r="AL147" s="60"/>
      <c r="AM147" s="28"/>
    </row>
    <row r="148" spans="1:39">
      <c r="B148" s="225" t="s">
        <v>100</v>
      </c>
      <c r="C148" s="225"/>
      <c r="D148" s="9"/>
      <c r="E148" s="9"/>
      <c r="F148" s="53">
        <f>SUM(F149:F155)</f>
        <v>57475.424960000004</v>
      </c>
      <c r="L148" s="53" t="e">
        <f>AVERAGE(L149:L155)</f>
        <v>#DIV/0!</v>
      </c>
      <c r="M148" s="142" t="e">
        <f>AVERAGE(M149:M155)</f>
        <v>#DIV/0!</v>
      </c>
      <c r="P148" s="53" t="e">
        <f>AVERAGE(P149:P155)</f>
        <v>#DIV/0!</v>
      </c>
      <c r="Q148" s="142" t="e">
        <f>AVERAGE(Q149:Q155)</f>
        <v>#DIV/0!</v>
      </c>
      <c r="T148" s="53" t="e">
        <f>AVERAGE(T149:T155)</f>
        <v>#DIV/0!</v>
      </c>
      <c r="U148" s="142" t="e">
        <f>AVERAGE(U149:U155)</f>
        <v>#DIV/0!</v>
      </c>
      <c r="AB148" s="53">
        <f>SUM(AB149:AB155)</f>
        <v>0</v>
      </c>
      <c r="AC148" s="53">
        <f>SUM(AC149:AC155)</f>
        <v>0</v>
      </c>
      <c r="AJ148" s="53"/>
      <c r="AK148" s="59"/>
      <c r="AL148" s="60"/>
      <c r="AM148" s="53"/>
    </row>
    <row r="149" spans="1:39">
      <c r="D149" s="9">
        <v>10401</v>
      </c>
      <c r="E149" s="9" t="s">
        <v>35</v>
      </c>
      <c r="F149" s="28">
        <f t="shared" ref="F149:F155" si="7">SUMIF($E$5:$E$117,E149,$F$5:$F$117)</f>
        <v>20350.611600000004</v>
      </c>
      <c r="G149" s="27"/>
      <c r="H149" s="27"/>
      <c r="I149" s="27"/>
      <c r="J149" s="27"/>
      <c r="K149" s="27"/>
      <c r="L149" s="28"/>
      <c r="M149" s="137"/>
      <c r="N149" s="27"/>
      <c r="O149" s="27"/>
      <c r="P149" s="28"/>
      <c r="Q149" s="137"/>
      <c r="R149" s="27"/>
      <c r="S149" s="27"/>
      <c r="T149" s="28"/>
      <c r="U149" s="137"/>
      <c r="V149" s="27"/>
      <c r="W149" s="27"/>
      <c r="X149" s="27"/>
      <c r="Y149" s="27"/>
      <c r="Z149" s="27"/>
      <c r="AA149" s="27"/>
      <c r="AB149" s="28"/>
      <c r="AC149" s="28"/>
      <c r="AD149" s="27"/>
      <c r="AE149" s="27"/>
      <c r="AF149" s="27"/>
      <c r="AG149" s="27"/>
      <c r="AH149" s="27"/>
      <c r="AI149" s="27"/>
      <c r="AJ149" s="28"/>
      <c r="AK149" s="61"/>
      <c r="AL149" s="62"/>
      <c r="AM149" s="28"/>
    </row>
    <row r="150" spans="1:39">
      <c r="B150" s="50"/>
      <c r="C150" s="50"/>
      <c r="D150" s="9">
        <v>10401</v>
      </c>
      <c r="E150" s="9" t="s">
        <v>36</v>
      </c>
      <c r="F150" s="28">
        <f t="shared" si="7"/>
        <v>3135.0232800000003</v>
      </c>
      <c r="G150" s="27"/>
      <c r="H150" s="27"/>
      <c r="I150" s="27"/>
      <c r="J150" s="27"/>
      <c r="K150" s="27"/>
      <c r="L150" s="28"/>
      <c r="M150" s="137"/>
      <c r="N150" s="27"/>
      <c r="O150" s="27"/>
      <c r="P150" s="28"/>
      <c r="Q150" s="137"/>
      <c r="R150" s="27"/>
      <c r="S150" s="27"/>
      <c r="T150" s="28"/>
      <c r="U150" s="137"/>
      <c r="V150" s="27"/>
      <c r="W150" s="27"/>
      <c r="X150" s="27"/>
      <c r="Y150" s="27"/>
      <c r="Z150" s="27"/>
      <c r="AA150" s="27"/>
      <c r="AB150" s="28"/>
      <c r="AC150" s="28"/>
      <c r="AD150" s="27"/>
      <c r="AE150" s="27"/>
      <c r="AF150" s="27"/>
      <c r="AG150" s="27"/>
      <c r="AH150" s="27"/>
      <c r="AI150" s="27"/>
      <c r="AJ150" s="28"/>
      <c r="AK150" s="61"/>
      <c r="AL150" s="62"/>
      <c r="AM150" s="28"/>
    </row>
    <row r="151" spans="1:39">
      <c r="B151" s="50"/>
      <c r="C151" s="50"/>
      <c r="D151" s="9">
        <v>10401</v>
      </c>
      <c r="E151" s="9" t="s">
        <v>37</v>
      </c>
      <c r="F151" s="28">
        <f t="shared" si="7"/>
        <v>11012.60608</v>
      </c>
      <c r="G151" s="27"/>
      <c r="H151" s="27"/>
      <c r="I151" s="27"/>
      <c r="J151" s="27"/>
      <c r="K151" s="27"/>
      <c r="L151" s="28"/>
      <c r="M151" s="137"/>
      <c r="N151" s="27"/>
      <c r="O151" s="27"/>
      <c r="P151" s="28"/>
      <c r="Q151" s="137"/>
      <c r="R151" s="27"/>
      <c r="S151" s="27"/>
      <c r="T151" s="28"/>
      <c r="U151" s="137"/>
      <c r="V151" s="27"/>
      <c r="W151" s="27"/>
      <c r="X151" s="27"/>
      <c r="Y151" s="27"/>
      <c r="Z151" s="27"/>
      <c r="AA151" s="27"/>
      <c r="AB151" s="28"/>
      <c r="AC151" s="28"/>
      <c r="AD151" s="27"/>
      <c r="AE151" s="27"/>
      <c r="AF151" s="27"/>
      <c r="AG151" s="27"/>
      <c r="AH151" s="27"/>
      <c r="AI151" s="27"/>
      <c r="AJ151" s="28"/>
      <c r="AK151" s="61"/>
      <c r="AL151" s="62"/>
      <c r="AM151" s="28"/>
    </row>
    <row r="152" spans="1:39">
      <c r="B152" s="50"/>
      <c r="C152" s="50"/>
      <c r="D152" s="9">
        <v>10401</v>
      </c>
      <c r="E152" s="9" t="s">
        <v>41</v>
      </c>
      <c r="F152" s="28">
        <f t="shared" si="7"/>
        <v>956.38783999999998</v>
      </c>
      <c r="G152" s="27"/>
      <c r="H152" s="27"/>
      <c r="I152" s="27"/>
      <c r="J152" s="27"/>
      <c r="K152" s="27"/>
      <c r="L152" s="28"/>
      <c r="M152" s="137"/>
      <c r="N152" s="27"/>
      <c r="O152" s="27"/>
      <c r="P152" s="28"/>
      <c r="Q152" s="137"/>
      <c r="R152" s="27"/>
      <c r="S152" s="27"/>
      <c r="T152" s="28"/>
      <c r="U152" s="137"/>
      <c r="V152" s="27"/>
      <c r="W152" s="27"/>
      <c r="X152" s="27"/>
      <c r="Y152" s="27"/>
      <c r="Z152" s="27"/>
      <c r="AA152" s="27"/>
      <c r="AB152" s="28"/>
      <c r="AC152" s="28"/>
      <c r="AD152" s="27"/>
      <c r="AE152" s="27"/>
      <c r="AF152" s="27"/>
      <c r="AG152" s="27"/>
      <c r="AH152" s="27"/>
      <c r="AI152" s="27"/>
      <c r="AJ152" s="28"/>
      <c r="AK152" s="61"/>
      <c r="AL152" s="62"/>
      <c r="AM152" s="28"/>
    </row>
    <row r="153" spans="1:39">
      <c r="B153" s="50"/>
      <c r="C153" s="50"/>
      <c r="D153" s="9">
        <v>10401</v>
      </c>
      <c r="E153" s="9" t="s">
        <v>42</v>
      </c>
      <c r="F153" s="28">
        <f t="shared" si="7"/>
        <v>9702.1783200000009</v>
      </c>
      <c r="G153" s="27"/>
      <c r="H153" s="27"/>
      <c r="I153" s="27"/>
      <c r="J153" s="27"/>
      <c r="K153" s="27"/>
      <c r="L153" s="28"/>
      <c r="M153" s="137"/>
      <c r="N153" s="27"/>
      <c r="O153" s="27"/>
      <c r="P153" s="28"/>
      <c r="Q153" s="137"/>
      <c r="R153" s="27"/>
      <c r="S153" s="27"/>
      <c r="T153" s="28"/>
      <c r="U153" s="137"/>
      <c r="V153" s="27"/>
      <c r="W153" s="27"/>
      <c r="X153" s="27"/>
      <c r="Y153" s="27"/>
      <c r="Z153" s="27"/>
      <c r="AA153" s="27"/>
      <c r="AB153" s="28"/>
      <c r="AC153" s="28"/>
      <c r="AD153" s="27"/>
      <c r="AE153" s="27"/>
      <c r="AF153" s="27"/>
      <c r="AG153" s="27"/>
      <c r="AH153" s="27"/>
      <c r="AI153" s="27"/>
      <c r="AJ153" s="28"/>
      <c r="AK153" s="61"/>
      <c r="AL153" s="62"/>
      <c r="AM153" s="28"/>
    </row>
    <row r="154" spans="1:39">
      <c r="B154" s="50"/>
      <c r="C154" s="50"/>
      <c r="D154" s="9">
        <v>10401</v>
      </c>
      <c r="E154" s="9" t="s">
        <v>39</v>
      </c>
      <c r="F154" s="28">
        <f t="shared" si="7"/>
        <v>11696.370320000002</v>
      </c>
      <c r="G154" s="27"/>
      <c r="H154" s="27"/>
      <c r="I154" s="27"/>
      <c r="J154" s="27"/>
      <c r="K154" s="27"/>
      <c r="L154" s="28"/>
      <c r="M154" s="137"/>
      <c r="N154" s="27"/>
      <c r="O154" s="27"/>
      <c r="P154" s="28"/>
      <c r="Q154" s="137"/>
      <c r="R154" s="27"/>
      <c r="S154" s="27"/>
      <c r="T154" s="28"/>
      <c r="U154" s="137"/>
      <c r="V154" s="27"/>
      <c r="W154" s="27"/>
      <c r="X154" s="27"/>
      <c r="Y154" s="27"/>
      <c r="Z154" s="27"/>
      <c r="AA154" s="27"/>
      <c r="AB154" s="28"/>
      <c r="AC154" s="28"/>
      <c r="AD154" s="27"/>
      <c r="AE154" s="27"/>
      <c r="AF154" s="27"/>
      <c r="AG154" s="27"/>
      <c r="AH154" s="27"/>
      <c r="AI154" s="27"/>
      <c r="AJ154" s="28"/>
      <c r="AK154" s="61"/>
      <c r="AL154" s="62"/>
      <c r="AM154" s="28"/>
    </row>
    <row r="155" spans="1:39">
      <c r="B155" s="225"/>
      <c r="C155" s="225"/>
      <c r="D155" s="9">
        <v>10401</v>
      </c>
      <c r="E155" s="9" t="s">
        <v>48</v>
      </c>
      <c r="F155" s="28">
        <f t="shared" si="7"/>
        <v>622.24752000000001</v>
      </c>
      <c r="G155" s="27"/>
      <c r="H155" s="27"/>
      <c r="I155" s="27"/>
      <c r="J155" s="27"/>
      <c r="K155" s="27"/>
      <c r="L155" s="28"/>
      <c r="M155" s="137"/>
      <c r="N155" s="27"/>
      <c r="O155" s="27"/>
      <c r="P155" s="28"/>
      <c r="Q155" s="137"/>
      <c r="R155" s="27"/>
      <c r="S155" s="27"/>
      <c r="T155" s="28"/>
      <c r="U155" s="137"/>
      <c r="V155" s="27"/>
      <c r="W155" s="27"/>
      <c r="X155" s="27"/>
      <c r="Y155" s="27"/>
      <c r="Z155" s="27"/>
      <c r="AA155" s="27"/>
      <c r="AB155" s="28"/>
      <c r="AC155" s="28"/>
      <c r="AD155" s="27"/>
      <c r="AE155" s="27"/>
      <c r="AF155" s="27"/>
      <c r="AG155" s="27"/>
      <c r="AH155" s="27"/>
      <c r="AI155" s="27"/>
      <c r="AJ155" s="28"/>
      <c r="AK155" s="61"/>
      <c r="AL155" s="62"/>
      <c r="AM155" s="28"/>
    </row>
    <row r="156" spans="1:39" ht="15.75" thickBot="1">
      <c r="A156" s="39"/>
      <c r="B156" s="223"/>
      <c r="C156" s="223"/>
      <c r="D156" s="42"/>
      <c r="E156" s="42"/>
      <c r="F156" s="133"/>
      <c r="G156" s="43"/>
      <c r="H156" s="43"/>
      <c r="I156" s="43"/>
      <c r="J156" s="43"/>
      <c r="K156" s="43"/>
      <c r="L156" s="133"/>
      <c r="M156" s="140"/>
      <c r="N156" s="43"/>
      <c r="O156" s="43"/>
      <c r="P156" s="133"/>
      <c r="Q156" s="140"/>
      <c r="R156" s="43"/>
      <c r="S156" s="43"/>
      <c r="T156" s="133"/>
      <c r="U156" s="140"/>
      <c r="V156" s="43"/>
      <c r="W156" s="43"/>
      <c r="X156" s="43"/>
      <c r="Y156" s="43"/>
      <c r="Z156" s="43"/>
      <c r="AA156" s="43"/>
      <c r="AB156" s="133"/>
      <c r="AC156" s="44"/>
      <c r="AD156" s="43"/>
      <c r="AE156" s="43"/>
      <c r="AF156" s="43"/>
      <c r="AG156" s="43"/>
      <c r="AH156" s="43"/>
      <c r="AI156" s="43"/>
      <c r="AJ156" s="133" t="s">
        <v>93</v>
      </c>
      <c r="AK156" s="48" t="s">
        <v>94</v>
      </c>
      <c r="AL156" s="49" t="s">
        <v>94</v>
      </c>
      <c r="AM156" s="133" t="s">
        <v>95</v>
      </c>
    </row>
    <row r="157" spans="1:39">
      <c r="A157" s="221" t="s">
        <v>99</v>
      </c>
      <c r="B157" s="65" t="s">
        <v>101</v>
      </c>
      <c r="C157" s="50"/>
      <c r="D157" s="30"/>
      <c r="E157" s="30"/>
      <c r="F157" s="53">
        <f>SUM(F158:F163)</f>
        <v>7552.2855200000004</v>
      </c>
      <c r="G157" s="51">
        <f>SUM(G158:G163)</f>
        <v>7526.1722399999999</v>
      </c>
      <c r="H157" s="52"/>
      <c r="L157" s="53">
        <f>AVERAGE(L158:L163)</f>
        <v>135.01994466666665</v>
      </c>
      <c r="M157" s="142">
        <f>AVERAGE(M158:M163)</f>
        <v>135.00224249999999</v>
      </c>
      <c r="P157" s="53">
        <f>AVERAGE(P158:P163)</f>
        <v>41.214945833333331</v>
      </c>
      <c r="Q157" s="142">
        <f>AVERAGE(Q158:Q163)</f>
        <v>42.913616999999995</v>
      </c>
      <c r="T157" s="53">
        <f>AVERAGE(T158:T163)</f>
        <v>2.7748884999999994</v>
      </c>
      <c r="U157" s="142">
        <f>AVERAGE(U158:U163)</f>
        <v>2.8717166666666665</v>
      </c>
      <c r="AB157" s="53">
        <f>SUM(AB158:AB163)</f>
        <v>21047.5</v>
      </c>
      <c r="AC157" s="53">
        <f>SUM(AC158:AC163)</f>
        <v>21721.880830000002</v>
      </c>
      <c r="AJ157" s="53"/>
      <c r="AK157" s="54"/>
      <c r="AL157" s="55"/>
      <c r="AM157" s="53"/>
    </row>
    <row r="158" spans="1:39" ht="15.75" customHeight="1" outlineLevel="1">
      <c r="A158" s="222"/>
      <c r="D158" s="9">
        <v>10401</v>
      </c>
      <c r="E158" s="9" t="s">
        <v>35</v>
      </c>
      <c r="F158" s="28">
        <v>2757.4387200000001</v>
      </c>
      <c r="G158" s="27">
        <v>2745.2707999999998</v>
      </c>
      <c r="H158" s="27">
        <v>0.44323200000000001</v>
      </c>
      <c r="I158" s="27">
        <v>20.425125000000001</v>
      </c>
      <c r="J158" s="27">
        <v>20.335364999999999</v>
      </c>
      <c r="K158" s="27">
        <v>158.97553300000001</v>
      </c>
      <c r="L158" s="28">
        <v>135.00229300000001</v>
      </c>
      <c r="M158" s="137">
        <v>135.00202300000001</v>
      </c>
      <c r="N158" s="27">
        <v>135.00229300000001</v>
      </c>
      <c r="O158" s="27">
        <v>134.99983800000001</v>
      </c>
      <c r="P158" s="28">
        <v>41.370615999999998</v>
      </c>
      <c r="Q158" s="137">
        <v>43.541871</v>
      </c>
      <c r="R158" s="27">
        <v>5.471203</v>
      </c>
      <c r="S158" s="27">
        <v>5.5472739999999998</v>
      </c>
      <c r="T158" s="28">
        <v>2.7757640000000001</v>
      </c>
      <c r="U158" s="137">
        <v>2.9089429999999998</v>
      </c>
      <c r="V158" s="27">
        <v>2.0181770000000001</v>
      </c>
      <c r="W158" s="27">
        <v>3.0999569999999999</v>
      </c>
      <c r="X158" s="27">
        <v>0</v>
      </c>
      <c r="Y158" s="27">
        <v>0</v>
      </c>
      <c r="Z158" s="27">
        <v>0.92332099999999995</v>
      </c>
      <c r="AA158" s="27">
        <v>1.6199399999999999</v>
      </c>
      <c r="AB158" s="28">
        <v>7654</v>
      </c>
      <c r="AC158" s="28">
        <v>8021.2314720000004</v>
      </c>
      <c r="AD158" s="27">
        <v>84.920169999999999</v>
      </c>
      <c r="AE158" s="27">
        <v>84.92</v>
      </c>
      <c r="AF158" s="27">
        <v>88.994378999999995</v>
      </c>
      <c r="AG158" s="27">
        <v>84.92</v>
      </c>
      <c r="AH158" s="27">
        <v>84.920169999999999</v>
      </c>
      <c r="AI158" s="27">
        <v>84.918626000000003</v>
      </c>
      <c r="AJ158" s="28">
        <f>SUM(F158:F163)</f>
        <v>7552.2855200000004</v>
      </c>
      <c r="AK158" s="56">
        <f>AVERAGE(V158:V163)</f>
        <v>2.9674343333333333</v>
      </c>
      <c r="AL158" s="57">
        <f>AVERAGE(W158:W163)</f>
        <v>3.4166249999999998</v>
      </c>
      <c r="AM158" s="28">
        <f>SUM(AB158:AB163)</f>
        <v>21047.5</v>
      </c>
    </row>
    <row r="159" spans="1:39" ht="15.75" customHeight="1" outlineLevel="1">
      <c r="A159" s="222"/>
      <c r="B159" s="65"/>
      <c r="D159" s="9">
        <v>10401</v>
      </c>
      <c r="E159" s="9" t="s">
        <v>36</v>
      </c>
      <c r="F159" s="28">
        <v>399.94056</v>
      </c>
      <c r="G159" s="27">
        <v>399.18799999999999</v>
      </c>
      <c r="H159" s="27">
        <v>0.188523</v>
      </c>
      <c r="I159" s="27">
        <v>2.9621249999999999</v>
      </c>
      <c r="J159" s="27">
        <v>2.9569519999999998</v>
      </c>
      <c r="K159" s="27">
        <v>158.976124</v>
      </c>
      <c r="L159" s="28">
        <v>135.018124</v>
      </c>
      <c r="M159" s="137">
        <v>135.00252499999999</v>
      </c>
      <c r="N159" s="27">
        <v>135.018124</v>
      </c>
      <c r="O159" s="27">
        <v>134.999448</v>
      </c>
      <c r="P159" s="28">
        <v>39.013376999999998</v>
      </c>
      <c r="Q159" s="137">
        <v>43.068012000000003</v>
      </c>
      <c r="R159" s="27">
        <v>5.4859260000000001</v>
      </c>
      <c r="S159" s="27">
        <v>5.5472939999999999</v>
      </c>
      <c r="T159" s="28">
        <v>2.6366420000000002</v>
      </c>
      <c r="U159" s="137">
        <v>2.8808530000000001</v>
      </c>
      <c r="V159" s="27">
        <v>2.7879139999999998</v>
      </c>
      <c r="W159" s="27">
        <v>2.7999489999999998</v>
      </c>
      <c r="X159" s="27">
        <v>0</v>
      </c>
      <c r="Y159" s="27">
        <v>0</v>
      </c>
      <c r="Z159" s="27">
        <v>4.5906820000000002</v>
      </c>
      <c r="AA159" s="27">
        <v>9.3699440000000003</v>
      </c>
      <c r="AB159" s="28">
        <v>1054.5</v>
      </c>
      <c r="AC159" s="28">
        <v>1152.1700410000001</v>
      </c>
      <c r="AD159" s="27">
        <v>84.929811999999998</v>
      </c>
      <c r="AE159" s="27">
        <v>84.92</v>
      </c>
      <c r="AF159" s="27">
        <v>92.785471999999999</v>
      </c>
      <c r="AG159" s="27">
        <v>84.92</v>
      </c>
      <c r="AH159" s="27">
        <v>84.929811999999998</v>
      </c>
      <c r="AI159" s="27">
        <v>84.918064999999999</v>
      </c>
      <c r="AJ159" s="28"/>
      <c r="AK159" s="67"/>
      <c r="AL159" s="68"/>
      <c r="AM159" s="28"/>
    </row>
    <row r="160" spans="1:39" ht="15.75" customHeight="1" outlineLevel="1">
      <c r="A160" s="222"/>
      <c r="B160" s="65"/>
      <c r="D160" s="9">
        <v>10401</v>
      </c>
      <c r="E160" s="9" t="s">
        <v>37</v>
      </c>
      <c r="F160" s="28">
        <v>1482.23224</v>
      </c>
      <c r="G160" s="27">
        <v>1476.30744</v>
      </c>
      <c r="H160" s="27">
        <v>0.40132600000000002</v>
      </c>
      <c r="I160" s="27">
        <v>10.979374999999999</v>
      </c>
      <c r="J160" s="27">
        <v>10.935624000000001</v>
      </c>
      <c r="K160" s="27">
        <v>158.97570200000001</v>
      </c>
      <c r="L160" s="28">
        <v>135.00151299999999</v>
      </c>
      <c r="M160" s="137">
        <v>135.00216599999999</v>
      </c>
      <c r="N160" s="27">
        <v>135.00151299999999</v>
      </c>
      <c r="O160" s="27">
        <v>134.99972600000001</v>
      </c>
      <c r="P160" s="28">
        <v>44.09404</v>
      </c>
      <c r="Q160" s="137">
        <v>44.128222999999998</v>
      </c>
      <c r="R160" s="27">
        <v>5.510332</v>
      </c>
      <c r="S160" s="27">
        <v>5.5472799999999998</v>
      </c>
      <c r="T160" s="28">
        <v>2.9394849999999999</v>
      </c>
      <c r="U160" s="137">
        <v>2.943686</v>
      </c>
      <c r="V160" s="27">
        <v>2.3235229999999998</v>
      </c>
      <c r="W160" s="27">
        <v>3.0999490000000001</v>
      </c>
      <c r="X160" s="27">
        <v>0</v>
      </c>
      <c r="Y160" s="27">
        <v>0</v>
      </c>
      <c r="Z160" s="27">
        <v>2.045563</v>
      </c>
      <c r="AA160" s="27">
        <v>4.0199319999999998</v>
      </c>
      <c r="AB160" s="28">
        <v>4357</v>
      </c>
      <c r="AC160" s="28">
        <v>4363.2267169999996</v>
      </c>
      <c r="AD160" s="27">
        <v>84.919589000000002</v>
      </c>
      <c r="AE160" s="27">
        <v>84.92</v>
      </c>
      <c r="AF160" s="27">
        <v>85.041362000000007</v>
      </c>
      <c r="AG160" s="27">
        <v>84.92</v>
      </c>
      <c r="AH160" s="27">
        <v>84.919589000000002</v>
      </c>
      <c r="AI160" s="27">
        <v>84.918464999999998</v>
      </c>
      <c r="AJ160" s="28"/>
      <c r="AK160" s="67"/>
      <c r="AL160" s="68"/>
      <c r="AM160" s="28"/>
    </row>
    <row r="161" spans="1:39" ht="15.75" customHeight="1" outlineLevel="1">
      <c r="A161" s="222"/>
      <c r="B161" s="65"/>
      <c r="D161" s="9">
        <v>10401</v>
      </c>
      <c r="E161" s="9" t="s">
        <v>41</v>
      </c>
      <c r="F161" s="28">
        <v>194.98663999999999</v>
      </c>
      <c r="G161" s="27">
        <v>194.67751999999999</v>
      </c>
      <c r="H161" s="27">
        <v>0.15878600000000001</v>
      </c>
      <c r="I161" s="27">
        <v>1.44425</v>
      </c>
      <c r="J161" s="27">
        <v>1.4420580000000001</v>
      </c>
      <c r="K161" s="27">
        <v>158.97619299999999</v>
      </c>
      <c r="L161" s="28">
        <v>135.008925</v>
      </c>
      <c r="M161" s="137">
        <v>135.00258299999999</v>
      </c>
      <c r="N161" s="27">
        <v>135.008925</v>
      </c>
      <c r="O161" s="27">
        <v>134.999404</v>
      </c>
      <c r="P161" s="28">
        <v>43.188505999999997</v>
      </c>
      <c r="Q161" s="137">
        <v>43.189070000000001</v>
      </c>
      <c r="R161" s="27">
        <v>5.5392070000000002</v>
      </c>
      <c r="S161" s="27">
        <v>5.5478129999999997</v>
      </c>
      <c r="T161" s="28">
        <v>2.8873769999999999</v>
      </c>
      <c r="U161" s="137">
        <v>2.8880560000000002</v>
      </c>
      <c r="V161" s="27">
        <v>5.5901269999999998</v>
      </c>
      <c r="W161" s="27">
        <v>5.5999730000000003</v>
      </c>
      <c r="X161" s="27">
        <v>0</v>
      </c>
      <c r="Y161" s="27">
        <v>0</v>
      </c>
      <c r="Z161" s="27">
        <v>3.8464170000000002</v>
      </c>
      <c r="AA161" s="27">
        <v>3.849952</v>
      </c>
      <c r="AB161" s="28">
        <v>563</v>
      </c>
      <c r="AC161" s="28">
        <v>563.13239199999998</v>
      </c>
      <c r="AD161" s="27">
        <v>84.923989000000006</v>
      </c>
      <c r="AE161" s="27">
        <v>84.92</v>
      </c>
      <c r="AF161" s="27">
        <v>84.939969000000005</v>
      </c>
      <c r="AG161" s="27">
        <v>84.92</v>
      </c>
      <c r="AH161" s="27">
        <v>84.923989000000006</v>
      </c>
      <c r="AI161" s="27">
        <v>84.918000000000006</v>
      </c>
      <c r="AJ161" s="28"/>
      <c r="AK161" s="67"/>
      <c r="AL161" s="68"/>
      <c r="AM161" s="28"/>
    </row>
    <row r="162" spans="1:39" ht="15.75" customHeight="1" outlineLevel="1">
      <c r="A162" s="222"/>
      <c r="B162" s="65"/>
      <c r="D162" s="9">
        <v>10401</v>
      </c>
      <c r="E162" s="9" t="s">
        <v>42</v>
      </c>
      <c r="F162" s="28">
        <v>995.79880000000003</v>
      </c>
      <c r="G162" s="27">
        <v>993.02775999999994</v>
      </c>
      <c r="H162" s="27">
        <v>0.27905000000000002</v>
      </c>
      <c r="I162" s="27">
        <v>7.376125</v>
      </c>
      <c r="J162" s="27">
        <v>7.3557699999999997</v>
      </c>
      <c r="K162" s="27">
        <v>158.97566800000001</v>
      </c>
      <c r="L162" s="28">
        <v>135.002972</v>
      </c>
      <c r="M162" s="137">
        <v>135.002137</v>
      </c>
      <c r="N162" s="27">
        <v>135.002972</v>
      </c>
      <c r="O162" s="27">
        <v>134.99974900000001</v>
      </c>
      <c r="P162" s="28">
        <v>38.553440999999999</v>
      </c>
      <c r="Q162" s="137">
        <v>41.761158000000002</v>
      </c>
      <c r="R162" s="27">
        <v>5.5245810000000004</v>
      </c>
      <c r="S162" s="27">
        <v>5.5475310000000002</v>
      </c>
      <c r="T162" s="28">
        <v>2.6119729999999999</v>
      </c>
      <c r="U162" s="137">
        <v>2.8034330000000001</v>
      </c>
      <c r="V162" s="27">
        <v>2.4412560000000001</v>
      </c>
      <c r="W162" s="27">
        <v>3.0999620000000001</v>
      </c>
      <c r="X162" s="27">
        <v>0</v>
      </c>
      <c r="Y162" s="27">
        <v>0</v>
      </c>
      <c r="Z162" s="27">
        <v>1.579636</v>
      </c>
      <c r="AA162" s="27">
        <v>1.829939</v>
      </c>
      <c r="AB162" s="28">
        <v>2601</v>
      </c>
      <c r="AC162" s="28">
        <v>2791.6556660000001</v>
      </c>
      <c r="AD162" s="27">
        <v>84.920524999999998</v>
      </c>
      <c r="AE162" s="27">
        <v>84.92</v>
      </c>
      <c r="AF162" s="27">
        <v>91.144712999999996</v>
      </c>
      <c r="AG162" s="27">
        <v>84.92</v>
      </c>
      <c r="AH162" s="27">
        <v>84.920524999999998</v>
      </c>
      <c r="AI162" s="27">
        <v>84.918498</v>
      </c>
      <c r="AJ162" s="28"/>
      <c r="AK162" s="67"/>
      <c r="AL162" s="68"/>
      <c r="AM162" s="28"/>
    </row>
    <row r="163" spans="1:39" ht="15.75" customHeight="1" outlineLevel="1">
      <c r="A163" s="222"/>
      <c r="B163" s="65"/>
      <c r="D163" s="9">
        <v>10401</v>
      </c>
      <c r="E163" s="9" t="s">
        <v>39</v>
      </c>
      <c r="F163" s="28">
        <v>1721.8885600000001</v>
      </c>
      <c r="G163" s="27">
        <v>1717.70072</v>
      </c>
      <c r="H163" s="27">
        <v>0.24380499999999999</v>
      </c>
      <c r="I163" s="27">
        <v>12.746625</v>
      </c>
      <c r="J163" s="27">
        <v>12.723725</v>
      </c>
      <c r="K163" s="27">
        <v>158.97553099999999</v>
      </c>
      <c r="L163" s="28">
        <v>135.08584099999999</v>
      </c>
      <c r="M163" s="137">
        <v>135.00202100000001</v>
      </c>
      <c r="N163" s="27">
        <v>135.08584099999999</v>
      </c>
      <c r="O163" s="27">
        <v>134.99984000000001</v>
      </c>
      <c r="P163" s="28">
        <v>41.069695000000003</v>
      </c>
      <c r="Q163" s="137">
        <v>41.793368000000001</v>
      </c>
      <c r="R163" s="27">
        <v>6.1781059999999997</v>
      </c>
      <c r="S163" s="27">
        <v>5.5472739999999998</v>
      </c>
      <c r="T163" s="28">
        <v>2.7980900000000002</v>
      </c>
      <c r="U163" s="137">
        <v>2.805329</v>
      </c>
      <c r="V163" s="27">
        <v>2.6436090000000001</v>
      </c>
      <c r="W163" s="27">
        <v>2.79996</v>
      </c>
      <c r="X163" s="27">
        <v>0</v>
      </c>
      <c r="Y163" s="27">
        <v>0</v>
      </c>
      <c r="Z163" s="27">
        <v>1.4809319999999999</v>
      </c>
      <c r="AA163" s="27">
        <v>1.8599380000000001</v>
      </c>
      <c r="AB163" s="28">
        <v>4818</v>
      </c>
      <c r="AC163" s="28">
        <v>4830.4645419999997</v>
      </c>
      <c r="AD163" s="27">
        <v>84.972724999999997</v>
      </c>
      <c r="AE163" s="27">
        <v>84.92</v>
      </c>
      <c r="AF163" s="27">
        <v>85.139695000000003</v>
      </c>
      <c r="AG163" s="27">
        <v>84.92</v>
      </c>
      <c r="AH163" s="27">
        <v>84.972724999999997</v>
      </c>
      <c r="AI163" s="27">
        <v>84.918627999999998</v>
      </c>
      <c r="AJ163" s="28"/>
      <c r="AK163" s="67"/>
      <c r="AL163" s="68"/>
      <c r="AM163" s="28"/>
    </row>
    <row r="164" spans="1:39" ht="15.75" customHeight="1" outlineLevel="1">
      <c r="A164" s="222"/>
      <c r="B164" s="65" t="s">
        <v>102</v>
      </c>
      <c r="D164" s="9"/>
      <c r="E164" s="9"/>
      <c r="F164" s="53">
        <f>SUM(F165:F170)</f>
        <v>7441.9591200000004</v>
      </c>
      <c r="G164" s="51">
        <f>SUM(G165:G170)</f>
        <v>7416.0483399999994</v>
      </c>
      <c r="L164" s="53">
        <f>AVERAGE(L165:L170)</f>
        <v>134.49595383333335</v>
      </c>
      <c r="M164" s="142">
        <f>AVERAGE(M165:M170)</f>
        <v>135.00224833333331</v>
      </c>
      <c r="P164" s="53">
        <f>AVERAGE(P165:P170)</f>
        <v>43.479454333333337</v>
      </c>
      <c r="Q164" s="142">
        <f>AVERAGE(Q165:Q170)</f>
        <v>43.432224833333329</v>
      </c>
      <c r="T164" s="53">
        <f>AVERAGE(T165:T170)</f>
        <v>2.941607166666667</v>
      </c>
      <c r="U164" s="142">
        <f>AVERAGE(U165:U170)</f>
        <v>2.9024486666666665</v>
      </c>
      <c r="AB164" s="53">
        <f>SUM(AB165:AB170)</f>
        <v>21522</v>
      </c>
      <c r="AC164" s="53">
        <f>SUM(AC165:AC170)</f>
        <v>21253.376892</v>
      </c>
      <c r="AD164" s="27"/>
      <c r="AE164" s="27"/>
      <c r="AF164" s="27"/>
      <c r="AG164" s="27"/>
      <c r="AH164" s="27"/>
      <c r="AI164" s="27"/>
      <c r="AJ164" s="53"/>
      <c r="AK164" s="67"/>
      <c r="AL164" s="68"/>
      <c r="AM164" s="53"/>
    </row>
    <row r="165" spans="1:39" outlineLevel="1">
      <c r="A165" s="222"/>
      <c r="D165" s="9">
        <v>10401</v>
      </c>
      <c r="E165" s="9" t="s">
        <v>35</v>
      </c>
      <c r="F165" s="28">
        <v>2792.6195200000002</v>
      </c>
      <c r="G165" s="27">
        <v>2782.5721800000001</v>
      </c>
      <c r="H165" s="27">
        <v>0.36108099999999999</v>
      </c>
      <c r="I165" s="27">
        <v>20.716374999999999</v>
      </c>
      <c r="J165" s="27">
        <v>20.611671999999999</v>
      </c>
      <c r="K165" s="27">
        <v>158.975605</v>
      </c>
      <c r="L165" s="28">
        <v>134.80251799999999</v>
      </c>
      <c r="M165" s="137">
        <v>135.002084</v>
      </c>
      <c r="N165" s="27">
        <v>134.80251799999999</v>
      </c>
      <c r="O165" s="27">
        <v>134.99979099999999</v>
      </c>
      <c r="P165" s="28">
        <v>42.629320999999997</v>
      </c>
      <c r="Q165" s="137">
        <v>42.629930999999999</v>
      </c>
      <c r="R165" s="27">
        <v>5.961468</v>
      </c>
      <c r="S165" s="27">
        <v>5.5472760000000001</v>
      </c>
      <c r="T165" s="28">
        <v>2.8836719999999998</v>
      </c>
      <c r="U165" s="137">
        <v>2.8549020000000001</v>
      </c>
      <c r="V165" s="27">
        <v>3.7796050000000001</v>
      </c>
      <c r="W165" s="27">
        <v>3.0999530000000002</v>
      </c>
      <c r="X165" s="27">
        <v>0</v>
      </c>
      <c r="Y165" s="27">
        <v>0</v>
      </c>
      <c r="Z165" s="27">
        <v>1.469946</v>
      </c>
      <c r="AA165" s="27">
        <v>1.619939</v>
      </c>
      <c r="AB165" s="28">
        <v>8053</v>
      </c>
      <c r="AC165" s="28">
        <v>7972.6537980000003</v>
      </c>
      <c r="AD165" s="27">
        <v>84.794467999999995</v>
      </c>
      <c r="AE165" s="27">
        <v>84.92</v>
      </c>
      <c r="AF165" s="27">
        <v>84.072738000000001</v>
      </c>
      <c r="AG165" s="27">
        <v>84.92</v>
      </c>
      <c r="AH165" s="27">
        <v>84.794467999999995</v>
      </c>
      <c r="AI165" s="27">
        <v>84.918558000000004</v>
      </c>
      <c r="AJ165" s="28">
        <f>SUM(F165:F170)</f>
        <v>7441.9591200000004</v>
      </c>
      <c r="AK165" s="56">
        <f>AVERAGE(V165:V170)</f>
        <v>3.5453500000000004</v>
      </c>
      <c r="AL165" s="57">
        <f>AVERAGE(W165:W170)</f>
        <v>3.4166109999999996</v>
      </c>
      <c r="AM165" s="28">
        <f>SUM(AB165:AB170)</f>
        <v>21522</v>
      </c>
    </row>
    <row r="166" spans="1:39" outlineLevel="1">
      <c r="A166" s="222"/>
      <c r="B166" s="65"/>
      <c r="D166" s="9">
        <v>10401</v>
      </c>
      <c r="E166" s="9" t="s">
        <v>36</v>
      </c>
      <c r="F166" s="28">
        <v>150.02624</v>
      </c>
      <c r="G166" s="27">
        <v>149.82751999999999</v>
      </c>
      <c r="H166" s="27">
        <v>0.132633</v>
      </c>
      <c r="I166" s="27">
        <v>1.1112500000000001</v>
      </c>
      <c r="J166" s="27">
        <v>1.1098349999999999</v>
      </c>
      <c r="K166" s="27">
        <v>158.976136</v>
      </c>
      <c r="L166" s="28">
        <v>135.00674000000001</v>
      </c>
      <c r="M166" s="137">
        <v>135.00253499999999</v>
      </c>
      <c r="N166" s="27">
        <v>135.00674000000001</v>
      </c>
      <c r="O166" s="27">
        <v>134.99944300000001</v>
      </c>
      <c r="P166" s="28">
        <v>44.881889999999999</v>
      </c>
      <c r="Q166" s="137">
        <v>44.911504000000001</v>
      </c>
      <c r="R166" s="27">
        <v>5.5118109999999998</v>
      </c>
      <c r="S166" s="27">
        <v>5.5472950000000001</v>
      </c>
      <c r="T166" s="28">
        <v>2.9861439999999999</v>
      </c>
      <c r="U166" s="137">
        <v>2.9900950000000002</v>
      </c>
      <c r="V166" s="27">
        <v>2.7995100000000002</v>
      </c>
      <c r="W166" s="27">
        <v>2.7999130000000001</v>
      </c>
      <c r="X166" s="27">
        <v>0</v>
      </c>
      <c r="Y166" s="27">
        <v>0</v>
      </c>
      <c r="Z166" s="27">
        <v>5.1990910000000001</v>
      </c>
      <c r="AA166" s="27">
        <v>9.3698879999999996</v>
      </c>
      <c r="AB166" s="28">
        <v>448</v>
      </c>
      <c r="AC166" s="28">
        <v>448.59269899999998</v>
      </c>
      <c r="AD166" s="27">
        <v>84.922645000000003</v>
      </c>
      <c r="AE166" s="27">
        <v>84.92</v>
      </c>
      <c r="AF166" s="27">
        <v>85.032347999999999</v>
      </c>
      <c r="AG166" s="27">
        <v>84.92</v>
      </c>
      <c r="AH166" s="27">
        <v>84.922645000000003</v>
      </c>
      <c r="AI166" s="27">
        <v>84.918054999999995</v>
      </c>
      <c r="AJ166" s="28"/>
      <c r="AK166" s="67"/>
      <c r="AL166" s="68"/>
      <c r="AM166" s="28"/>
    </row>
    <row r="167" spans="1:39" outlineLevel="1">
      <c r="A167" s="222"/>
      <c r="B167" s="65"/>
      <c r="D167" s="9">
        <v>10401</v>
      </c>
      <c r="E167" s="9" t="s">
        <v>37</v>
      </c>
      <c r="F167" s="28">
        <v>1728.818</v>
      </c>
      <c r="G167" s="27">
        <v>1719.60664</v>
      </c>
      <c r="H167" s="27">
        <v>0.535667</v>
      </c>
      <c r="I167" s="27">
        <v>12.80025</v>
      </c>
      <c r="J167" s="27">
        <v>12.737843</v>
      </c>
      <c r="K167" s="27">
        <v>158.97565900000001</v>
      </c>
      <c r="L167" s="28">
        <v>135.06126800000001</v>
      </c>
      <c r="M167" s="137">
        <v>135.00212999999999</v>
      </c>
      <c r="N167" s="27">
        <v>135.06126800000001</v>
      </c>
      <c r="O167" s="27">
        <v>134.99975599999999</v>
      </c>
      <c r="P167" s="28">
        <v>43.373176000000001</v>
      </c>
      <c r="Q167" s="137">
        <v>43.395783000000002</v>
      </c>
      <c r="R167" s="27">
        <v>5.5516490000000003</v>
      </c>
      <c r="S167" s="27">
        <v>5.5472780000000004</v>
      </c>
      <c r="T167" s="28">
        <v>2.8979339999999998</v>
      </c>
      <c r="U167" s="137">
        <v>2.9002840000000001</v>
      </c>
      <c r="V167" s="27">
        <v>2.7342379999999999</v>
      </c>
      <c r="W167" s="27">
        <v>3.0999370000000002</v>
      </c>
      <c r="X167" s="27">
        <v>0</v>
      </c>
      <c r="Y167" s="27">
        <v>0</v>
      </c>
      <c r="Z167" s="27">
        <v>2.9476789999999999</v>
      </c>
      <c r="AA167" s="27">
        <v>4.0199220000000002</v>
      </c>
      <c r="AB167" s="28">
        <v>5010</v>
      </c>
      <c r="AC167" s="28">
        <v>5014.0628399999996</v>
      </c>
      <c r="AD167" s="27">
        <v>84.9572</v>
      </c>
      <c r="AE167" s="27">
        <v>84.92</v>
      </c>
      <c r="AF167" s="27">
        <v>84.988866000000002</v>
      </c>
      <c r="AG167" s="27">
        <v>84.92</v>
      </c>
      <c r="AH167" s="27">
        <v>84.9572</v>
      </c>
      <c r="AI167" s="27">
        <v>84.918507000000005</v>
      </c>
      <c r="AJ167" s="28"/>
      <c r="AK167" s="67"/>
      <c r="AL167" s="68"/>
      <c r="AM167" s="28"/>
    </row>
    <row r="168" spans="1:39" outlineLevel="1">
      <c r="A168" s="222"/>
      <c r="B168" s="65"/>
      <c r="D168" s="9">
        <v>10401</v>
      </c>
      <c r="E168" s="9" t="s">
        <v>41</v>
      </c>
      <c r="F168" s="28">
        <v>126.4264</v>
      </c>
      <c r="G168" s="27">
        <v>126.39696000000001</v>
      </c>
      <c r="H168" s="27">
        <v>2.3292E-2</v>
      </c>
      <c r="I168" s="27">
        <v>0.93662500000000004</v>
      </c>
      <c r="J168" s="27">
        <v>0.93627499999999997</v>
      </c>
      <c r="K168" s="27">
        <v>158.97619299999999</v>
      </c>
      <c r="L168" s="28">
        <v>134.98080899999999</v>
      </c>
      <c r="M168" s="137">
        <v>135.00258299999999</v>
      </c>
      <c r="N168" s="27">
        <v>134.98080899999999</v>
      </c>
      <c r="O168" s="27">
        <v>134.999404</v>
      </c>
      <c r="P168" s="28">
        <v>46.176431000000001</v>
      </c>
      <c r="Q168" s="137">
        <v>46.180495999999998</v>
      </c>
      <c r="R168" s="27">
        <v>5.4717739999999999</v>
      </c>
      <c r="S168" s="27">
        <v>5.5478129999999997</v>
      </c>
      <c r="T168" s="28">
        <v>3.06107</v>
      </c>
      <c r="U168" s="137">
        <v>3.0653229999999998</v>
      </c>
      <c r="V168" s="27">
        <v>5.6000959999999997</v>
      </c>
      <c r="W168" s="27">
        <v>5.5999600000000003</v>
      </c>
      <c r="X168" s="27">
        <v>0</v>
      </c>
      <c r="Y168" s="27">
        <v>0</v>
      </c>
      <c r="Z168" s="27">
        <v>3.480286</v>
      </c>
      <c r="AA168" s="27">
        <v>3.8499180000000002</v>
      </c>
      <c r="AB168" s="28">
        <v>387</v>
      </c>
      <c r="AC168" s="28">
        <v>387.53770400000002</v>
      </c>
      <c r="AD168" s="27">
        <v>84.906302999999994</v>
      </c>
      <c r="AE168" s="27">
        <v>84.92</v>
      </c>
      <c r="AF168" s="27">
        <v>85.037988999999996</v>
      </c>
      <c r="AG168" s="27">
        <v>84.92</v>
      </c>
      <c r="AH168" s="27">
        <v>84.906302999999994</v>
      </c>
      <c r="AI168" s="27">
        <v>84.918000000000006</v>
      </c>
      <c r="AJ168" s="28"/>
      <c r="AK168" s="67"/>
      <c r="AL168" s="68"/>
      <c r="AM168" s="28"/>
    </row>
    <row r="169" spans="1:39" outlineLevel="1">
      <c r="A169" s="222"/>
      <c r="B169" s="65"/>
      <c r="D169" s="9">
        <v>10401</v>
      </c>
      <c r="E169" s="9" t="s">
        <v>42</v>
      </c>
      <c r="F169" s="28">
        <v>896.08367999999996</v>
      </c>
      <c r="G169" s="27">
        <v>893.32871999999998</v>
      </c>
      <c r="H169" s="27">
        <v>0.30839299999999997</v>
      </c>
      <c r="I169" s="27">
        <v>6.7856249999999996</v>
      </c>
      <c r="J169" s="27">
        <v>6.6172579999999996</v>
      </c>
      <c r="K169" s="27">
        <v>158.97575000000001</v>
      </c>
      <c r="L169" s="28">
        <v>132.056175</v>
      </c>
      <c r="M169" s="137">
        <v>135.002207</v>
      </c>
      <c r="N169" s="27">
        <v>132.056175</v>
      </c>
      <c r="O169" s="27">
        <v>134.999695</v>
      </c>
      <c r="P169" s="28">
        <v>41.558441999999999</v>
      </c>
      <c r="Q169" s="137">
        <v>41.307234999999999</v>
      </c>
      <c r="R169" s="27">
        <v>7.8658929999999998</v>
      </c>
      <c r="S169" s="27">
        <v>5.5475339999999997</v>
      </c>
      <c r="T169" s="28">
        <v>2.9941399999999998</v>
      </c>
      <c r="U169" s="137">
        <v>2.7765339999999998</v>
      </c>
      <c r="V169" s="27">
        <v>3.5800230000000002</v>
      </c>
      <c r="W169" s="27">
        <v>3.0999430000000001</v>
      </c>
      <c r="X169" s="27">
        <v>0</v>
      </c>
      <c r="Y169" s="27">
        <v>0</v>
      </c>
      <c r="Z169" s="27">
        <v>1.811215</v>
      </c>
      <c r="AA169" s="27">
        <v>1.829909</v>
      </c>
      <c r="AB169" s="28">
        <v>2683</v>
      </c>
      <c r="AC169" s="28">
        <v>2488.0063489999998</v>
      </c>
      <c r="AD169" s="27">
        <v>83.066867000000002</v>
      </c>
      <c r="AE169" s="27">
        <v>84.92</v>
      </c>
      <c r="AF169" s="27">
        <v>78.748228999999995</v>
      </c>
      <c r="AG169" s="27">
        <v>84.92</v>
      </c>
      <c r="AH169" s="27">
        <v>83.066867000000002</v>
      </c>
      <c r="AI169" s="27">
        <v>84.918419999999998</v>
      </c>
      <c r="AJ169" s="28"/>
      <c r="AK169" s="67"/>
      <c r="AL169" s="68"/>
      <c r="AM169" s="28"/>
    </row>
    <row r="170" spans="1:39" outlineLevel="1">
      <c r="A170" s="222"/>
      <c r="B170" s="65"/>
      <c r="D170" s="9">
        <v>10401</v>
      </c>
      <c r="E170" s="9" t="s">
        <v>39</v>
      </c>
      <c r="F170" s="28">
        <v>1747.9852800000001</v>
      </c>
      <c r="G170" s="27">
        <v>1744.3163199999999</v>
      </c>
      <c r="H170" s="27">
        <v>0.210338</v>
      </c>
      <c r="I170" s="27">
        <v>12.9415</v>
      </c>
      <c r="J170" s="27">
        <v>12.920878</v>
      </c>
      <c r="K170" s="27">
        <v>158.975449</v>
      </c>
      <c r="L170" s="28">
        <v>135.06821299999999</v>
      </c>
      <c r="M170" s="137">
        <v>135.00195099999999</v>
      </c>
      <c r="N170" s="27">
        <v>135.06821299999999</v>
      </c>
      <c r="O170" s="27">
        <v>134.99989400000001</v>
      </c>
      <c r="P170" s="28">
        <v>42.257466000000001</v>
      </c>
      <c r="Q170" s="137">
        <v>42.168399999999998</v>
      </c>
      <c r="R170" s="27">
        <v>5.4669090000000002</v>
      </c>
      <c r="S170" s="27">
        <v>5.5472710000000003</v>
      </c>
      <c r="T170" s="28">
        <v>2.8266830000000001</v>
      </c>
      <c r="U170" s="137">
        <v>2.8275540000000001</v>
      </c>
      <c r="V170" s="27">
        <v>2.7786279999999999</v>
      </c>
      <c r="W170" s="27">
        <v>2.79996</v>
      </c>
      <c r="X170" s="27">
        <v>0</v>
      </c>
      <c r="Y170" s="27">
        <v>0</v>
      </c>
      <c r="Z170" s="27">
        <v>1.701387</v>
      </c>
      <c r="AA170" s="27">
        <v>1.8599319999999999</v>
      </c>
      <c r="AB170" s="28">
        <v>4941</v>
      </c>
      <c r="AC170" s="28">
        <v>4942.523502</v>
      </c>
      <c r="AD170" s="27">
        <v>84.961680999999999</v>
      </c>
      <c r="AE170" s="27">
        <v>84.92</v>
      </c>
      <c r="AF170" s="27">
        <v>84.946184000000002</v>
      </c>
      <c r="AG170" s="27">
        <v>84.92</v>
      </c>
      <c r="AH170" s="27">
        <v>84.961680999999999</v>
      </c>
      <c r="AI170" s="27">
        <v>84.918706</v>
      </c>
      <c r="AJ170" s="28"/>
      <c r="AK170" s="67"/>
      <c r="AL170" s="68"/>
      <c r="AM170" s="28"/>
    </row>
    <row r="171" spans="1:39" outlineLevel="1">
      <c r="A171" s="222"/>
      <c r="B171" s="65" t="s">
        <v>103</v>
      </c>
      <c r="D171" s="9"/>
      <c r="E171" s="9"/>
      <c r="F171" s="53">
        <f>SUM(F172:F176)</f>
        <v>6466.4113600000001</v>
      </c>
      <c r="G171" s="51">
        <f>SUM(G172:G176)</f>
        <v>6438.8590000000004</v>
      </c>
      <c r="L171" s="53">
        <f>AVERAGE(L172:L176)</f>
        <v>134.5229726</v>
      </c>
      <c r="M171" s="142">
        <f>AVERAGE(M172:M176)</f>
        <v>135.0021802</v>
      </c>
      <c r="P171" s="53">
        <f>AVERAGE(P172:P176)</f>
        <v>43.313209999999998</v>
      </c>
      <c r="Q171" s="142">
        <f>AVERAGE(Q172:Q176)</f>
        <v>42.700510400000006</v>
      </c>
      <c r="T171" s="53">
        <f>AVERAGE(T172:T176)</f>
        <v>2.8813475999999998</v>
      </c>
      <c r="U171" s="142">
        <f>AVERAGE(U172:U176)</f>
        <v>2.8590853999999997</v>
      </c>
      <c r="AB171" s="53">
        <f>SUM(AB172:AB176)</f>
        <v>18980</v>
      </c>
      <c r="AC171" s="53">
        <f>SUM(AC172:AC176)</f>
        <v>18667.886463999999</v>
      </c>
      <c r="AD171" s="27"/>
      <c r="AE171" s="27"/>
      <c r="AF171" s="27"/>
      <c r="AG171" s="27"/>
      <c r="AH171" s="27"/>
      <c r="AI171" s="27"/>
      <c r="AJ171" s="53"/>
      <c r="AK171" s="67"/>
      <c r="AL171" s="68"/>
      <c r="AM171" s="53"/>
    </row>
    <row r="172" spans="1:39" outlineLevel="1">
      <c r="A172" s="222"/>
      <c r="D172" s="9">
        <v>10401</v>
      </c>
      <c r="E172" s="9" t="s">
        <v>35</v>
      </c>
      <c r="F172" s="28">
        <v>2271.5959200000002</v>
      </c>
      <c r="G172" s="27">
        <v>2261.11897</v>
      </c>
      <c r="H172" s="27">
        <v>0.46335199999999999</v>
      </c>
      <c r="I172" s="27">
        <v>16.950500000000002</v>
      </c>
      <c r="J172" s="27">
        <v>16.74905</v>
      </c>
      <c r="K172" s="27">
        <v>158.975538</v>
      </c>
      <c r="L172" s="28">
        <v>134.01350500000001</v>
      </c>
      <c r="M172" s="137">
        <v>135.002027</v>
      </c>
      <c r="N172" s="27">
        <v>134.01350500000001</v>
      </c>
      <c r="O172" s="27">
        <v>134.99983599999999</v>
      </c>
      <c r="P172" s="28">
        <v>47.262618000000003</v>
      </c>
      <c r="Q172" s="137">
        <v>43.926785000000002</v>
      </c>
      <c r="R172" s="27">
        <v>5.4349429999999996</v>
      </c>
      <c r="S172" s="27">
        <v>5.5472739999999998</v>
      </c>
      <c r="T172" s="28">
        <v>3.1458059999999999</v>
      </c>
      <c r="U172" s="137">
        <v>2.9317519999999999</v>
      </c>
      <c r="V172" s="27">
        <v>3.1453660000000001</v>
      </c>
      <c r="W172" s="27">
        <v>3.0999599999999998</v>
      </c>
      <c r="X172" s="27">
        <v>0</v>
      </c>
      <c r="Y172" s="27">
        <v>0</v>
      </c>
      <c r="Z172" s="27">
        <v>1.412223</v>
      </c>
      <c r="AA172" s="27">
        <v>1.6199490000000001</v>
      </c>
      <c r="AB172" s="28">
        <v>7146</v>
      </c>
      <c r="AC172" s="28">
        <v>6659.7560270000004</v>
      </c>
      <c r="AD172" s="27">
        <v>84.298192999999998</v>
      </c>
      <c r="AE172" s="27">
        <v>84.92</v>
      </c>
      <c r="AF172" s="27">
        <v>79.141684999999995</v>
      </c>
      <c r="AG172" s="27">
        <v>84.92</v>
      </c>
      <c r="AH172" s="27">
        <v>84.298192999999998</v>
      </c>
      <c r="AI172" s="27">
        <v>84.918621999999999</v>
      </c>
      <c r="AJ172" s="28">
        <f>SUM(F172:F176)</f>
        <v>6466.4113600000001</v>
      </c>
      <c r="AK172" s="56">
        <f>AVERAGE(V172:V176)</f>
        <v>3.2922309999999997</v>
      </c>
      <c r="AL172" s="57">
        <f>AVERAGE(W172:W176)</f>
        <v>2.9799529999999996</v>
      </c>
      <c r="AM172" s="28">
        <f>SUM(AB172:AB176)</f>
        <v>18980</v>
      </c>
    </row>
    <row r="173" spans="1:39" outlineLevel="1">
      <c r="A173" s="222"/>
      <c r="B173" s="65"/>
      <c r="D173" s="9">
        <v>10401</v>
      </c>
      <c r="E173" s="9" t="s">
        <v>36</v>
      </c>
      <c r="F173" s="28">
        <v>206.1996</v>
      </c>
      <c r="G173" s="27">
        <v>203.82849999999999</v>
      </c>
      <c r="H173" s="27">
        <v>1.1632819999999999</v>
      </c>
      <c r="I173" s="27">
        <v>1.538875</v>
      </c>
      <c r="J173" s="27">
        <v>1.509843</v>
      </c>
      <c r="K173" s="27">
        <v>158.976156</v>
      </c>
      <c r="L173" s="28">
        <v>133.993729</v>
      </c>
      <c r="M173" s="137">
        <v>135.00255200000001</v>
      </c>
      <c r="N173" s="27">
        <v>133.993729</v>
      </c>
      <c r="O173" s="27">
        <v>134.99942799999999</v>
      </c>
      <c r="P173" s="28">
        <v>39.964260000000003</v>
      </c>
      <c r="Q173" s="137">
        <v>40.040644</v>
      </c>
      <c r="R173" s="27">
        <v>5.2798309999999997</v>
      </c>
      <c r="S173" s="27">
        <v>5.5472960000000002</v>
      </c>
      <c r="T173" s="28">
        <v>2.7012659999999999</v>
      </c>
      <c r="U173" s="137">
        <v>2.7014559999999999</v>
      </c>
      <c r="V173" s="27">
        <v>4.4616959999999999</v>
      </c>
      <c r="W173" s="27">
        <v>2.799928</v>
      </c>
      <c r="X173" s="27">
        <v>0</v>
      </c>
      <c r="Y173" s="27">
        <v>0</v>
      </c>
      <c r="Z173" s="27">
        <v>8.8360990000000008</v>
      </c>
      <c r="AA173" s="27">
        <v>9.3699130000000004</v>
      </c>
      <c r="AB173" s="28">
        <v>557</v>
      </c>
      <c r="AC173" s="28">
        <v>557.03924700000005</v>
      </c>
      <c r="AD173" s="27">
        <v>84.285425000000004</v>
      </c>
      <c r="AE173" s="27">
        <v>84.92</v>
      </c>
      <c r="AF173" s="27">
        <v>84.925984</v>
      </c>
      <c r="AG173" s="27">
        <v>84.92</v>
      </c>
      <c r="AH173" s="27">
        <v>84.285425000000004</v>
      </c>
      <c r="AI173" s="27">
        <v>84.918035000000003</v>
      </c>
      <c r="AJ173" s="28"/>
      <c r="AK173" s="67"/>
      <c r="AL173" s="68"/>
      <c r="AM173" s="28"/>
    </row>
    <row r="174" spans="1:39" outlineLevel="1">
      <c r="A174" s="222"/>
      <c r="B174" s="65"/>
      <c r="D174" s="9">
        <v>10401</v>
      </c>
      <c r="E174" s="9" t="s">
        <v>37</v>
      </c>
      <c r="F174" s="28">
        <v>679.23968000000002</v>
      </c>
      <c r="G174" s="27">
        <v>675.47871999999995</v>
      </c>
      <c r="H174" s="27">
        <v>0.55678399999999995</v>
      </c>
      <c r="I174" s="27">
        <v>5.0278749999999999</v>
      </c>
      <c r="J174" s="27">
        <v>5.003552</v>
      </c>
      <c r="K174" s="27">
        <v>158.97572500000001</v>
      </c>
      <c r="L174" s="28">
        <v>135.09478300000001</v>
      </c>
      <c r="M174" s="137">
        <v>135.00218599999999</v>
      </c>
      <c r="N174" s="27">
        <v>135.09478300000001</v>
      </c>
      <c r="O174" s="27">
        <v>134.99970999999999</v>
      </c>
      <c r="P174" s="28">
        <v>43.855505999999998</v>
      </c>
      <c r="Q174" s="137">
        <v>43.873116000000003</v>
      </c>
      <c r="R174" s="27">
        <v>5.5938140000000001</v>
      </c>
      <c r="S174" s="27">
        <v>5.5472809999999999</v>
      </c>
      <c r="T174" s="28">
        <v>2.928274</v>
      </c>
      <c r="U174" s="137">
        <v>2.928569</v>
      </c>
      <c r="V174" s="27">
        <v>3.044581</v>
      </c>
      <c r="W174" s="27">
        <v>3.099942</v>
      </c>
      <c r="X174" s="27">
        <v>0</v>
      </c>
      <c r="Y174" s="27">
        <v>0</v>
      </c>
      <c r="Z174" s="27">
        <v>2.8399399999999999</v>
      </c>
      <c r="AA174" s="27">
        <v>4.0199379999999998</v>
      </c>
      <c r="AB174" s="28">
        <v>1989</v>
      </c>
      <c r="AC174" s="28">
        <v>1989.200051</v>
      </c>
      <c r="AD174" s="27">
        <v>84.978245999999999</v>
      </c>
      <c r="AE174" s="27">
        <v>84.92</v>
      </c>
      <c r="AF174" s="27">
        <v>84.928540999999996</v>
      </c>
      <c r="AG174" s="27">
        <v>84.92</v>
      </c>
      <c r="AH174" s="27">
        <v>84.978245999999999</v>
      </c>
      <c r="AI174" s="27">
        <v>84.918442999999996</v>
      </c>
      <c r="AJ174" s="28"/>
      <c r="AK174" s="67"/>
      <c r="AL174" s="68"/>
      <c r="AM174" s="28"/>
    </row>
    <row r="175" spans="1:39" outlineLevel="1">
      <c r="A175" s="222"/>
      <c r="B175" s="65"/>
      <c r="D175" s="9">
        <v>10401</v>
      </c>
      <c r="E175" s="9" t="s">
        <v>42</v>
      </c>
      <c r="F175" s="28">
        <v>1113.72624</v>
      </c>
      <c r="G175" s="27">
        <v>1109.5099299999999</v>
      </c>
      <c r="H175" s="27">
        <v>0.38001600000000002</v>
      </c>
      <c r="I175" s="27">
        <v>8.2622499999999999</v>
      </c>
      <c r="J175" s="27">
        <v>8.2186020000000006</v>
      </c>
      <c r="K175" s="27">
        <v>158.97572500000001</v>
      </c>
      <c r="L175" s="28">
        <v>134.796967</v>
      </c>
      <c r="M175" s="137">
        <v>135.00218599999999</v>
      </c>
      <c r="N175" s="27">
        <v>134.796967</v>
      </c>
      <c r="O175" s="27">
        <v>134.99971400000001</v>
      </c>
      <c r="P175" s="28">
        <v>43.140487999999998</v>
      </c>
      <c r="Q175" s="137">
        <v>43.2288</v>
      </c>
      <c r="R175" s="27">
        <v>4.7732159999999997</v>
      </c>
      <c r="S175" s="27">
        <v>5.5475329999999996</v>
      </c>
      <c r="T175" s="28">
        <v>2.843607</v>
      </c>
      <c r="U175" s="137">
        <v>2.8904030000000001</v>
      </c>
      <c r="V175" s="27">
        <v>3.0294699999999999</v>
      </c>
      <c r="W175" s="27">
        <v>3.0999660000000002</v>
      </c>
      <c r="X175" s="27">
        <v>0</v>
      </c>
      <c r="Y175" s="27">
        <v>0</v>
      </c>
      <c r="Z175" s="27">
        <v>1.653907</v>
      </c>
      <c r="AA175" s="27">
        <v>1.829941</v>
      </c>
      <c r="AB175" s="28">
        <v>3167</v>
      </c>
      <c r="AC175" s="28">
        <v>3219.1171760000002</v>
      </c>
      <c r="AD175" s="27">
        <v>84.790912000000006</v>
      </c>
      <c r="AE175" s="27">
        <v>84.92</v>
      </c>
      <c r="AF175" s="27">
        <v>86.317470999999998</v>
      </c>
      <c r="AG175" s="27">
        <v>84.92</v>
      </c>
      <c r="AH175" s="27">
        <v>84.790912000000006</v>
      </c>
      <c r="AI175" s="27">
        <v>84.918445000000006</v>
      </c>
      <c r="AJ175" s="28"/>
      <c r="AK175" s="67"/>
      <c r="AL175" s="68"/>
      <c r="AM175" s="28"/>
    </row>
    <row r="176" spans="1:39" outlineLevel="1">
      <c r="A176" s="222"/>
      <c r="D176" s="9">
        <v>10401</v>
      </c>
      <c r="E176" s="9" t="s">
        <v>39</v>
      </c>
      <c r="F176" s="28">
        <v>2195.6499199999998</v>
      </c>
      <c r="G176" s="27">
        <v>2188.9228800000001</v>
      </c>
      <c r="H176" s="27">
        <v>0.30732199999999998</v>
      </c>
      <c r="I176" s="27">
        <v>16.298375</v>
      </c>
      <c r="J176" s="27">
        <v>16.214264</v>
      </c>
      <c r="K176" s="27">
        <v>158.975448</v>
      </c>
      <c r="L176" s="28">
        <v>134.715879</v>
      </c>
      <c r="M176" s="137">
        <v>135.00194999999999</v>
      </c>
      <c r="N176" s="27">
        <v>134.715879</v>
      </c>
      <c r="O176" s="27">
        <v>134.99989500000001</v>
      </c>
      <c r="P176" s="28">
        <v>42.343178000000002</v>
      </c>
      <c r="Q176" s="137">
        <v>42.433207000000003</v>
      </c>
      <c r="R176" s="27">
        <v>4.6016859999999999</v>
      </c>
      <c r="S176" s="27">
        <v>5.5472710000000003</v>
      </c>
      <c r="T176" s="28">
        <v>2.787785</v>
      </c>
      <c r="U176" s="137">
        <v>2.8432469999999999</v>
      </c>
      <c r="V176" s="27">
        <v>2.7800419999999999</v>
      </c>
      <c r="W176" s="27">
        <v>2.7999689999999999</v>
      </c>
      <c r="X176" s="27">
        <v>0</v>
      </c>
      <c r="Y176" s="27">
        <v>0</v>
      </c>
      <c r="Z176" s="27">
        <v>1.6218429999999999</v>
      </c>
      <c r="AA176" s="27">
        <v>1.859952</v>
      </c>
      <c r="AB176" s="28">
        <v>6121</v>
      </c>
      <c r="AC176" s="28">
        <v>6242.7739629999996</v>
      </c>
      <c r="AD176" s="27">
        <v>84.740053000000003</v>
      </c>
      <c r="AE176" s="27">
        <v>84.92</v>
      </c>
      <c r="AF176" s="27">
        <v>86.609437</v>
      </c>
      <c r="AG176" s="27">
        <v>84.92</v>
      </c>
      <c r="AH176" s="27">
        <v>84.740053000000003</v>
      </c>
      <c r="AI176" s="27">
        <v>84.918706999999998</v>
      </c>
      <c r="AJ176" s="28"/>
      <c r="AK176" s="67"/>
      <c r="AL176" s="68"/>
      <c r="AM176" s="28"/>
    </row>
    <row r="177" spans="1:39" outlineLevel="1">
      <c r="A177" s="222"/>
      <c r="B177" s="65" t="s">
        <v>104</v>
      </c>
      <c r="D177" s="9"/>
      <c r="E177" s="9"/>
      <c r="F177" s="53">
        <f>SUM(F178:F183)</f>
        <v>6599.10664</v>
      </c>
      <c r="G177" s="51">
        <f>SUM(G178:G183)</f>
        <v>6575.7695999999996</v>
      </c>
      <c r="L177" s="53">
        <f>AVERAGE(L178:L183)</f>
        <v>132.92666249999999</v>
      </c>
      <c r="M177" s="142">
        <f>AVERAGE(M178:M183)</f>
        <v>133.45662633333333</v>
      </c>
      <c r="P177" s="53">
        <f>AVERAGE(P178:P183)</f>
        <v>44.361155166666663</v>
      </c>
      <c r="Q177" s="142">
        <f>AVERAGE(Q178:Q183)</f>
        <v>45.471911166666672</v>
      </c>
      <c r="T177" s="53">
        <f>AVERAGE(T178:T183)</f>
        <v>2.993952333333334</v>
      </c>
      <c r="U177" s="142">
        <f>AVERAGE(U178:U183)</f>
        <v>3.0591733333333333</v>
      </c>
      <c r="AB177" s="53">
        <f>SUM(AB178:AB183)</f>
        <v>19198</v>
      </c>
      <c r="AC177" s="53">
        <f>SUM(AC178:AC183)</f>
        <v>19961.910924</v>
      </c>
      <c r="AD177" s="27"/>
      <c r="AE177" s="27"/>
      <c r="AF177" s="27"/>
      <c r="AG177" s="27"/>
      <c r="AH177" s="27"/>
      <c r="AI177" s="27"/>
      <c r="AJ177" s="53"/>
      <c r="AK177" s="67"/>
      <c r="AL177" s="68"/>
      <c r="AM177" s="53"/>
    </row>
    <row r="178" spans="1:39" outlineLevel="1">
      <c r="A178" s="222"/>
      <c r="D178" s="9">
        <v>10401</v>
      </c>
      <c r="E178" s="9" t="s">
        <v>35</v>
      </c>
      <c r="F178" s="28">
        <v>2501.4229599999999</v>
      </c>
      <c r="G178" s="27">
        <v>2493.3660100000002</v>
      </c>
      <c r="H178" s="27">
        <v>0.32313500000000001</v>
      </c>
      <c r="I178" s="27">
        <v>18.6845</v>
      </c>
      <c r="J178" s="27">
        <v>18.632186999999998</v>
      </c>
      <c r="K178" s="27">
        <v>158.975551</v>
      </c>
      <c r="L178" s="28">
        <v>133.876901</v>
      </c>
      <c r="M178" s="137">
        <v>133.819807</v>
      </c>
      <c r="N178" s="27">
        <v>133.876901</v>
      </c>
      <c r="O178" s="27">
        <v>133.82051100000001</v>
      </c>
      <c r="P178" s="28">
        <v>41.103588999999999</v>
      </c>
      <c r="Q178" s="137">
        <v>44.577426000000003</v>
      </c>
      <c r="R178" s="27">
        <v>5.3386500000000003</v>
      </c>
      <c r="S178" s="27">
        <v>5.5536269999999996</v>
      </c>
      <c r="T178" s="28">
        <v>2.77522</v>
      </c>
      <c r="U178" s="137">
        <v>2.9969290000000002</v>
      </c>
      <c r="V178" s="27">
        <v>2.7180529999999998</v>
      </c>
      <c r="W178" s="27">
        <v>3.1909719999999999</v>
      </c>
      <c r="X178" s="27">
        <v>0</v>
      </c>
      <c r="Y178" s="27">
        <v>0</v>
      </c>
      <c r="Z178" s="27">
        <v>1.061796</v>
      </c>
      <c r="AA178" s="27">
        <v>1.621678</v>
      </c>
      <c r="AB178" s="28">
        <v>6942</v>
      </c>
      <c r="AC178" s="28">
        <v>7496.5863810000001</v>
      </c>
      <c r="AD178" s="27">
        <v>84.212258000000006</v>
      </c>
      <c r="AE178" s="27">
        <v>84.176344</v>
      </c>
      <c r="AF178" s="27">
        <v>90.894392999999994</v>
      </c>
      <c r="AG178" s="27">
        <v>84.170160999999993</v>
      </c>
      <c r="AH178" s="27">
        <v>84.212258000000006</v>
      </c>
      <c r="AI178" s="27">
        <v>84.176787000000004</v>
      </c>
      <c r="AJ178" s="28">
        <f>SUM(F178:F183)</f>
        <v>6599.10664</v>
      </c>
      <c r="AK178" s="56">
        <f>AVERAGE(V178:V183)</f>
        <v>4.7126640000000002</v>
      </c>
      <c r="AL178" s="57">
        <f>AVERAGE(W178:W183)</f>
        <v>3.5698239999999992</v>
      </c>
      <c r="AM178" s="28">
        <f>SUM(AB178:AB183)</f>
        <v>19198</v>
      </c>
    </row>
    <row r="179" spans="1:39" outlineLevel="1">
      <c r="A179" s="222"/>
      <c r="B179" s="65"/>
      <c r="D179" s="9">
        <v>10401</v>
      </c>
      <c r="E179" s="9" t="s">
        <v>36</v>
      </c>
      <c r="F179" s="28">
        <v>535.86135999999999</v>
      </c>
      <c r="G179" s="27">
        <v>532.62296000000003</v>
      </c>
      <c r="H179" s="27">
        <v>0.60801000000000005</v>
      </c>
      <c r="I179" s="27">
        <v>3.9661249999999999</v>
      </c>
      <c r="J179" s="27">
        <v>3.94536</v>
      </c>
      <c r="K179" s="27">
        <v>158.97618299999999</v>
      </c>
      <c r="L179" s="28">
        <v>135.10954899999999</v>
      </c>
      <c r="M179" s="137">
        <v>135.00257500000001</v>
      </c>
      <c r="N179" s="27">
        <v>135.10954899999999</v>
      </c>
      <c r="O179" s="27">
        <v>134.99940900000001</v>
      </c>
      <c r="P179" s="28">
        <v>47.495981999999998</v>
      </c>
      <c r="Q179" s="137">
        <v>47.483584</v>
      </c>
      <c r="R179" s="27">
        <v>5.3263579999999999</v>
      </c>
      <c r="S179" s="27">
        <v>5.5472960000000002</v>
      </c>
      <c r="T179" s="28">
        <v>3.127675</v>
      </c>
      <c r="U179" s="137">
        <v>3.1425109999999998</v>
      </c>
      <c r="V179" s="27">
        <v>5.6544480000000004</v>
      </c>
      <c r="W179" s="27">
        <v>2.7999809999999998</v>
      </c>
      <c r="X179" s="27">
        <v>0</v>
      </c>
      <c r="Y179" s="27">
        <v>0</v>
      </c>
      <c r="Z179" s="27">
        <v>2.2449840000000001</v>
      </c>
      <c r="AA179" s="27">
        <v>9.3699809999999992</v>
      </c>
      <c r="AB179" s="28">
        <v>1676</v>
      </c>
      <c r="AC179" s="28">
        <v>1683.9500860000001</v>
      </c>
      <c r="AD179" s="27">
        <v>84.987290000000002</v>
      </c>
      <c r="AE179" s="27">
        <v>84.92</v>
      </c>
      <c r="AF179" s="27">
        <v>85.322817000000001</v>
      </c>
      <c r="AG179" s="27">
        <v>84.92</v>
      </c>
      <c r="AH179" s="27">
        <v>84.987290000000002</v>
      </c>
      <c r="AI179" s="27">
        <v>84.918008999999998</v>
      </c>
      <c r="AJ179" s="28"/>
      <c r="AK179" s="67"/>
      <c r="AL179" s="68"/>
      <c r="AM179" s="28"/>
    </row>
    <row r="180" spans="1:39" outlineLevel="1">
      <c r="A180" s="222"/>
      <c r="B180" s="65"/>
      <c r="D180" s="9">
        <v>10401</v>
      </c>
      <c r="E180" s="9" t="s">
        <v>37</v>
      </c>
      <c r="F180" s="28">
        <v>720.34343999999999</v>
      </c>
      <c r="G180" s="27">
        <v>715.07183999999995</v>
      </c>
      <c r="H180" s="27">
        <v>0.73721300000000001</v>
      </c>
      <c r="I180" s="27">
        <v>5.4160000000000004</v>
      </c>
      <c r="J180" s="27">
        <v>5.2968349999999997</v>
      </c>
      <c r="K180" s="27">
        <v>158.97555299999999</v>
      </c>
      <c r="L180" s="28">
        <v>133.00285099999999</v>
      </c>
      <c r="M180" s="137">
        <v>135.00203999999999</v>
      </c>
      <c r="N180" s="27">
        <v>133.00285099999999</v>
      </c>
      <c r="O180" s="27">
        <v>134.99982700000001</v>
      </c>
      <c r="P180" s="28">
        <v>44.243907</v>
      </c>
      <c r="Q180" s="137">
        <v>44.325245000000002</v>
      </c>
      <c r="R180" s="27">
        <v>4.8698300000000003</v>
      </c>
      <c r="S180" s="27">
        <v>5.5472739999999998</v>
      </c>
      <c r="T180" s="28">
        <v>2.9541460000000002</v>
      </c>
      <c r="U180" s="137">
        <v>2.9553639999999999</v>
      </c>
      <c r="V180" s="27">
        <v>6.560759</v>
      </c>
      <c r="W180" s="27">
        <v>3.0999479999999999</v>
      </c>
      <c r="X180" s="27">
        <v>0</v>
      </c>
      <c r="Y180" s="27">
        <v>0</v>
      </c>
      <c r="Z180" s="27">
        <v>2.651513</v>
      </c>
      <c r="AA180" s="27">
        <v>4.0199389999999999</v>
      </c>
      <c r="AB180" s="28">
        <v>2128</v>
      </c>
      <c r="AC180" s="28">
        <v>2128.8769910000001</v>
      </c>
      <c r="AD180" s="27">
        <v>83.662454999999994</v>
      </c>
      <c r="AE180" s="27">
        <v>84.92</v>
      </c>
      <c r="AF180" s="27">
        <v>84.954997000000006</v>
      </c>
      <c r="AG180" s="27">
        <v>84.92</v>
      </c>
      <c r="AH180" s="27">
        <v>83.662454999999994</v>
      </c>
      <c r="AI180" s="27">
        <v>84.918608000000006</v>
      </c>
      <c r="AJ180" s="28"/>
      <c r="AK180" s="67"/>
      <c r="AL180" s="68"/>
      <c r="AM180" s="28"/>
    </row>
    <row r="181" spans="1:39" outlineLevel="1">
      <c r="A181" s="222"/>
      <c r="B181" s="65"/>
      <c r="D181" s="9">
        <v>10401</v>
      </c>
      <c r="E181" s="9" t="s">
        <v>41</v>
      </c>
      <c r="F181" s="28">
        <v>143.05264</v>
      </c>
      <c r="G181" s="27">
        <v>142.66991999999999</v>
      </c>
      <c r="H181" s="27">
        <v>0.26825599999999999</v>
      </c>
      <c r="I181" s="27">
        <v>1.0678749999999999</v>
      </c>
      <c r="J181" s="27">
        <v>1.056816</v>
      </c>
      <c r="K181" s="27">
        <v>158.97619399999999</v>
      </c>
      <c r="L181" s="28">
        <v>133.96009799999999</v>
      </c>
      <c r="M181" s="137">
        <v>135.00258400000001</v>
      </c>
      <c r="N181" s="27">
        <v>133.96009799999999</v>
      </c>
      <c r="O181" s="27">
        <v>134.999404</v>
      </c>
      <c r="P181" s="28">
        <v>48.226618000000002</v>
      </c>
      <c r="Q181" s="137">
        <v>48.198391999999998</v>
      </c>
      <c r="R181" s="27">
        <v>5.0333610000000002</v>
      </c>
      <c r="S181" s="27">
        <v>5.5478129999999997</v>
      </c>
      <c r="T181" s="28">
        <v>3.180647</v>
      </c>
      <c r="U181" s="137">
        <v>3.1848990000000001</v>
      </c>
      <c r="V181" s="27">
        <v>5.9838110000000002</v>
      </c>
      <c r="W181" s="27">
        <v>5.5999679999999996</v>
      </c>
      <c r="X181" s="27">
        <v>0</v>
      </c>
      <c r="Y181" s="27">
        <v>0</v>
      </c>
      <c r="Z181" s="27">
        <v>3.788815</v>
      </c>
      <c r="AA181" s="27">
        <v>3.8499349999999999</v>
      </c>
      <c r="AB181" s="28">
        <v>455</v>
      </c>
      <c r="AC181" s="28">
        <v>455.60825899999998</v>
      </c>
      <c r="AD181" s="27">
        <v>84.264251000000002</v>
      </c>
      <c r="AE181" s="27">
        <v>84.92</v>
      </c>
      <c r="AF181" s="27">
        <v>85.033524</v>
      </c>
      <c r="AG181" s="27">
        <v>84.92</v>
      </c>
      <c r="AH181" s="27">
        <v>84.264250000000004</v>
      </c>
      <c r="AI181" s="27">
        <v>84.918000000000006</v>
      </c>
      <c r="AJ181" s="28"/>
      <c r="AK181" s="67"/>
      <c r="AL181" s="68"/>
      <c r="AM181" s="28"/>
    </row>
    <row r="182" spans="1:39" outlineLevel="1">
      <c r="A182" s="222"/>
      <c r="B182" s="65"/>
      <c r="D182" s="9">
        <v>10401</v>
      </c>
      <c r="E182" s="9" t="s">
        <v>42</v>
      </c>
      <c r="F182" s="28">
        <v>1340.71416</v>
      </c>
      <c r="G182" s="27">
        <v>1337.5927899999999</v>
      </c>
      <c r="H182" s="27">
        <v>0.23335700000000001</v>
      </c>
      <c r="I182" s="27">
        <v>10.093999999999999</v>
      </c>
      <c r="J182" s="27">
        <v>10.28229</v>
      </c>
      <c r="K182" s="27">
        <v>158.97574399999999</v>
      </c>
      <c r="L182" s="28">
        <v>132.822881</v>
      </c>
      <c r="M182" s="137">
        <v>132.81397999999999</v>
      </c>
      <c r="N182" s="27">
        <v>132.822881</v>
      </c>
      <c r="O182" s="27">
        <v>130.08712299999999</v>
      </c>
      <c r="P182" s="28">
        <v>42.079453000000001</v>
      </c>
      <c r="Q182" s="137">
        <v>44.834631999999999</v>
      </c>
      <c r="R182" s="27">
        <v>5.6221519999999998</v>
      </c>
      <c r="S182" s="27">
        <v>5.6302909999999997</v>
      </c>
      <c r="T182" s="28">
        <v>2.8730959999999999</v>
      </c>
      <c r="U182" s="137">
        <v>3.039736</v>
      </c>
      <c r="V182" s="27">
        <v>3.0759729999999998</v>
      </c>
      <c r="W182" s="27">
        <v>3.5254729999999999</v>
      </c>
      <c r="X182" s="27">
        <v>0</v>
      </c>
      <c r="Y182" s="27">
        <v>0</v>
      </c>
      <c r="Z182" s="27">
        <v>1.311987</v>
      </c>
      <c r="AA182" s="27">
        <v>1.838973</v>
      </c>
      <c r="AB182" s="28">
        <v>3852</v>
      </c>
      <c r="AC182" s="28">
        <v>4075.4165029999999</v>
      </c>
      <c r="AD182" s="27">
        <v>83.549149</v>
      </c>
      <c r="AE182" s="27">
        <v>83.543549999999996</v>
      </c>
      <c r="AF182" s="27">
        <v>87.519805000000005</v>
      </c>
      <c r="AG182" s="27">
        <v>82.721922000000006</v>
      </c>
      <c r="AH182" s="27">
        <v>83.549149</v>
      </c>
      <c r="AI182" s="27">
        <v>81.828283999999996</v>
      </c>
      <c r="AJ182" s="28"/>
      <c r="AK182" s="67"/>
      <c r="AL182" s="68"/>
      <c r="AM182" s="28"/>
    </row>
    <row r="183" spans="1:39" outlineLevel="1">
      <c r="A183" s="222"/>
      <c r="B183" s="65"/>
      <c r="D183" s="9">
        <v>10401</v>
      </c>
      <c r="E183" s="9" t="s">
        <v>39</v>
      </c>
      <c r="F183" s="28">
        <v>1357.71208</v>
      </c>
      <c r="G183" s="27">
        <v>1354.4460799999999</v>
      </c>
      <c r="H183" s="27">
        <v>0.24113200000000001</v>
      </c>
      <c r="I183" s="27">
        <v>10.542249999999999</v>
      </c>
      <c r="J183" s="27">
        <v>10.494006000000001</v>
      </c>
      <c r="K183" s="27">
        <v>158.975359</v>
      </c>
      <c r="L183" s="28">
        <v>128.78769500000001</v>
      </c>
      <c r="M183" s="137">
        <v>129.098772</v>
      </c>
      <c r="N183" s="27">
        <v>128.78769500000001</v>
      </c>
      <c r="O183" s="27">
        <v>129.06875400000001</v>
      </c>
      <c r="P183" s="28">
        <v>43.017381999999998</v>
      </c>
      <c r="Q183" s="137">
        <v>43.412188</v>
      </c>
      <c r="R183" s="27">
        <v>6.130096</v>
      </c>
      <c r="S183" s="27">
        <v>5.574363</v>
      </c>
      <c r="T183" s="28">
        <v>3.0529299999999999</v>
      </c>
      <c r="U183" s="137">
        <v>3.0356010000000002</v>
      </c>
      <c r="V183" s="27">
        <v>4.28294</v>
      </c>
      <c r="W183" s="27">
        <v>3.2026020000000002</v>
      </c>
      <c r="X183" s="27">
        <v>0</v>
      </c>
      <c r="Y183" s="27">
        <v>0</v>
      </c>
      <c r="Z183" s="27">
        <v>2.2803070000000001</v>
      </c>
      <c r="AA183" s="27">
        <v>1.8688199999999999</v>
      </c>
      <c r="AB183" s="28">
        <v>4145</v>
      </c>
      <c r="AC183" s="28">
        <v>4121.4727039999998</v>
      </c>
      <c r="AD183" s="27">
        <v>81.011105000000001</v>
      </c>
      <c r="AE183" s="27">
        <v>81.206781000000007</v>
      </c>
      <c r="AF183" s="27">
        <v>80.736636000000004</v>
      </c>
      <c r="AG183" s="27">
        <v>81.197518000000002</v>
      </c>
      <c r="AH183" s="27">
        <v>81.011105000000001</v>
      </c>
      <c r="AI183" s="27">
        <v>81.187899000000002</v>
      </c>
      <c r="AJ183" s="28"/>
      <c r="AK183" s="67"/>
      <c r="AL183" s="68"/>
      <c r="AM183" s="28"/>
    </row>
    <row r="184" spans="1:39" outlineLevel="1">
      <c r="A184" s="222"/>
      <c r="B184" s="65" t="s">
        <v>105</v>
      </c>
      <c r="D184" s="9"/>
      <c r="E184" s="9"/>
      <c r="F184" s="53">
        <f>SUM(F185:F190)</f>
        <v>8785.2860799999999</v>
      </c>
      <c r="G184" s="51">
        <f>SUM(G185:G190)</f>
        <v>8766.4740199999997</v>
      </c>
      <c r="L184" s="53">
        <f>AVERAGE(L185:L190)</f>
        <v>134.52566616666667</v>
      </c>
      <c r="M184" s="142">
        <f>AVERAGE(M185:M190)</f>
        <v>135.00223416666668</v>
      </c>
      <c r="P184" s="53">
        <f>AVERAGE(P185:P190)</f>
        <v>39.89541599999999</v>
      </c>
      <c r="Q184" s="142">
        <f>AVERAGE(Q185:Q190)</f>
        <v>37.995787000000007</v>
      </c>
      <c r="T184" s="53">
        <f>AVERAGE(T185:T190)</f>
        <v>2.7102831666666667</v>
      </c>
      <c r="U184" s="142">
        <f>AVERAGE(U185:U190)</f>
        <v>2.5811320000000002</v>
      </c>
      <c r="AB184" s="53">
        <f>SUM(AB185:AB190)</f>
        <v>21282</v>
      </c>
      <c r="AC184" s="53">
        <f>SUM(AC185:AC190)</f>
        <v>22203.545672999997</v>
      </c>
      <c r="AD184" s="27"/>
      <c r="AE184" s="27"/>
      <c r="AF184" s="27"/>
      <c r="AG184" s="27"/>
      <c r="AH184" s="27"/>
      <c r="AI184" s="27"/>
      <c r="AJ184" s="53"/>
      <c r="AK184" s="67"/>
      <c r="AL184" s="68"/>
      <c r="AM184" s="53"/>
    </row>
    <row r="185" spans="1:39" outlineLevel="1">
      <c r="A185" s="222"/>
      <c r="D185" s="9">
        <v>10401</v>
      </c>
      <c r="E185" s="9" t="s">
        <v>35</v>
      </c>
      <c r="F185" s="28">
        <v>3935.7747199999999</v>
      </c>
      <c r="G185" s="27">
        <v>3926.9668200000001</v>
      </c>
      <c r="H185" s="27">
        <v>0.22429299999999999</v>
      </c>
      <c r="I185" s="27">
        <v>29.146999999999998</v>
      </c>
      <c r="J185" s="27">
        <v>29.088678999999999</v>
      </c>
      <c r="K185" s="27">
        <v>158.97554600000001</v>
      </c>
      <c r="L185" s="28">
        <v>135.03189800000001</v>
      </c>
      <c r="M185" s="137">
        <v>135.00203400000001</v>
      </c>
      <c r="N185" s="27">
        <v>135.03189800000001</v>
      </c>
      <c r="O185" s="27">
        <v>134.999832</v>
      </c>
      <c r="P185" s="28">
        <v>34.965004999999998</v>
      </c>
      <c r="Q185" s="137">
        <v>37.141365999999998</v>
      </c>
      <c r="R185" s="27">
        <v>5.5323019999999996</v>
      </c>
      <c r="S185" s="27">
        <v>5.5562589999999998</v>
      </c>
      <c r="T185" s="28">
        <v>2.3992740000000001</v>
      </c>
      <c r="U185" s="137">
        <v>2.530192</v>
      </c>
      <c r="V185" s="27">
        <v>3.309132</v>
      </c>
      <c r="W185" s="27">
        <v>3.4004470000000002</v>
      </c>
      <c r="X185" s="27">
        <v>0</v>
      </c>
      <c r="Y185" s="27">
        <v>0</v>
      </c>
      <c r="Z185" s="27">
        <v>1.4718830000000001</v>
      </c>
      <c r="AA185" s="27">
        <v>1.622485</v>
      </c>
      <c r="AB185" s="28">
        <v>9443</v>
      </c>
      <c r="AC185" s="28">
        <v>9958.2639999999992</v>
      </c>
      <c r="AD185" s="27">
        <v>84.938784999999996</v>
      </c>
      <c r="AE185" s="27">
        <v>84.92</v>
      </c>
      <c r="AF185" s="27">
        <v>89.553719999999998</v>
      </c>
      <c r="AG185" s="27">
        <v>84.92</v>
      </c>
      <c r="AH185" s="27">
        <v>84.938784999999996</v>
      </c>
      <c r="AI185" s="27">
        <v>84.918615000000003</v>
      </c>
      <c r="AJ185" s="28">
        <f>SUM(F185:F190)</f>
        <v>8785.2860799999999</v>
      </c>
      <c r="AK185" s="56">
        <f>AVERAGE(V185:V190)</f>
        <v>3.7296069999999997</v>
      </c>
      <c r="AL185" s="57">
        <f>AVERAGE(W185:W190)</f>
        <v>3.7283938333333331</v>
      </c>
      <c r="AM185" s="28">
        <f>SUM(AB185:AB190)</f>
        <v>21282</v>
      </c>
    </row>
    <row r="186" spans="1:39" outlineLevel="1">
      <c r="A186" s="222"/>
      <c r="B186" s="65"/>
      <c r="D186" s="9">
        <v>10401</v>
      </c>
      <c r="E186" s="9" t="s">
        <v>36</v>
      </c>
      <c r="F186" s="28">
        <v>415.36344000000003</v>
      </c>
      <c r="G186" s="27">
        <v>415.36344000000003</v>
      </c>
      <c r="H186" s="27">
        <v>0</v>
      </c>
      <c r="I186" s="27">
        <v>3.0753750000000002</v>
      </c>
      <c r="J186" s="27">
        <v>3.0767699999999998</v>
      </c>
      <c r="K186" s="27">
        <v>158.97614100000001</v>
      </c>
      <c r="L186" s="28">
        <v>135.061071</v>
      </c>
      <c r="M186" s="137">
        <v>135.00253900000001</v>
      </c>
      <c r="N186" s="27">
        <v>135.061071</v>
      </c>
      <c r="O186" s="27">
        <v>134.999437</v>
      </c>
      <c r="P186" s="28">
        <v>33.817014</v>
      </c>
      <c r="Q186" s="137">
        <v>33.850154000000003</v>
      </c>
      <c r="R186" s="27">
        <v>5.5684269999999998</v>
      </c>
      <c r="S186" s="27">
        <v>5.5476729999999996</v>
      </c>
      <c r="T186" s="28">
        <v>2.332897</v>
      </c>
      <c r="U186" s="137">
        <v>2.3346420000000001</v>
      </c>
      <c r="V186" s="27">
        <v>2.9997829999999999</v>
      </c>
      <c r="W186" s="27">
        <v>2.9999729999999998</v>
      </c>
      <c r="X186" s="27">
        <v>0</v>
      </c>
      <c r="Y186" s="27">
        <v>0</v>
      </c>
      <c r="Z186" s="27">
        <v>2.1378870000000001</v>
      </c>
      <c r="AA186" s="27">
        <v>9.3699600000000007</v>
      </c>
      <c r="AB186" s="28">
        <v>969</v>
      </c>
      <c r="AC186" s="28">
        <v>969.72498599999994</v>
      </c>
      <c r="AD186" s="27">
        <v>84.956817999999998</v>
      </c>
      <c r="AE186" s="27">
        <v>84.92</v>
      </c>
      <c r="AF186" s="27">
        <v>84.983535000000003</v>
      </c>
      <c r="AG186" s="27">
        <v>84.92</v>
      </c>
      <c r="AH186" s="27">
        <v>84.956817999999998</v>
      </c>
      <c r="AI186" s="27">
        <v>84.918048999999996</v>
      </c>
      <c r="AJ186" s="28"/>
      <c r="AK186" s="67"/>
      <c r="AL186" s="68"/>
      <c r="AM186" s="28"/>
    </row>
    <row r="187" spans="1:39" outlineLevel="1">
      <c r="A187" s="222"/>
      <c r="B187" s="65"/>
      <c r="D187" s="9">
        <v>10401</v>
      </c>
      <c r="E187" s="9" t="s">
        <v>37</v>
      </c>
      <c r="F187" s="28">
        <v>1239.21792</v>
      </c>
      <c r="G187" s="27">
        <v>1233.3206399999999</v>
      </c>
      <c r="H187" s="27">
        <v>0.478163</v>
      </c>
      <c r="I187" s="27">
        <v>9.1784999999999997</v>
      </c>
      <c r="J187" s="27">
        <v>9.1357199999999992</v>
      </c>
      <c r="K187" s="27">
        <v>158.97566399999999</v>
      </c>
      <c r="L187" s="28">
        <v>135.01311999999999</v>
      </c>
      <c r="M187" s="137">
        <v>135.00213400000001</v>
      </c>
      <c r="N187" s="27">
        <v>135.01311999999999</v>
      </c>
      <c r="O187" s="27">
        <v>134.999751</v>
      </c>
      <c r="P187" s="28">
        <v>36.375768999999998</v>
      </c>
      <c r="Q187" s="137">
        <v>39.099127000000003</v>
      </c>
      <c r="R187" s="27">
        <v>5.5700820000000002</v>
      </c>
      <c r="S187" s="27">
        <v>5.5711690000000003</v>
      </c>
      <c r="T187" s="28">
        <v>2.485439</v>
      </c>
      <c r="U187" s="137">
        <v>2.647087</v>
      </c>
      <c r="V187" s="27">
        <v>3.4376519999999999</v>
      </c>
      <c r="W187" s="27">
        <v>3.443527</v>
      </c>
      <c r="X187" s="27">
        <v>0</v>
      </c>
      <c r="Y187" s="27">
        <v>0</v>
      </c>
      <c r="Z187" s="27">
        <v>4.3971280000000004</v>
      </c>
      <c r="AA187" s="27">
        <v>4.0372339999999998</v>
      </c>
      <c r="AB187" s="28">
        <v>3080</v>
      </c>
      <c r="AC187" s="28">
        <v>3280.3174309999999</v>
      </c>
      <c r="AD187" s="27">
        <v>84.926910000000007</v>
      </c>
      <c r="AE187" s="27">
        <v>84.92</v>
      </c>
      <c r="AF187" s="27">
        <v>90.443038000000001</v>
      </c>
      <c r="AG187" s="27">
        <v>84.92</v>
      </c>
      <c r="AH187" s="27">
        <v>84.926910000000007</v>
      </c>
      <c r="AI187" s="27">
        <v>84.918501000000006</v>
      </c>
      <c r="AJ187" s="28"/>
      <c r="AK187" s="67"/>
      <c r="AL187" s="68"/>
      <c r="AM187" s="28"/>
    </row>
    <row r="188" spans="1:39" outlineLevel="1">
      <c r="A188" s="222"/>
      <c r="B188" s="65"/>
      <c r="D188" s="9">
        <v>10401</v>
      </c>
      <c r="E188" s="9" t="s">
        <v>41</v>
      </c>
      <c r="F188" s="28">
        <v>107.57375999999999</v>
      </c>
      <c r="G188" s="27">
        <v>107.57375999999999</v>
      </c>
      <c r="H188" s="27">
        <v>0</v>
      </c>
      <c r="I188" s="27">
        <v>0.81512499999999999</v>
      </c>
      <c r="J188" s="27">
        <v>0.796844</v>
      </c>
      <c r="K188" s="27">
        <v>158.97619299999999</v>
      </c>
      <c r="L188" s="28">
        <v>131.97210200000001</v>
      </c>
      <c r="M188" s="137">
        <v>135.00258299999999</v>
      </c>
      <c r="N188" s="27">
        <v>131.97210200000001</v>
      </c>
      <c r="O188" s="27">
        <v>134.999404</v>
      </c>
      <c r="P188" s="28">
        <v>65.020702</v>
      </c>
      <c r="Q188" s="137">
        <v>44.858719999999998</v>
      </c>
      <c r="R188" s="27">
        <v>5.6739759999999997</v>
      </c>
      <c r="S188" s="27">
        <v>5.5752769999999998</v>
      </c>
      <c r="T188" s="28">
        <v>4.2854320000000001</v>
      </c>
      <c r="U188" s="137">
        <v>2.9886240000000002</v>
      </c>
      <c r="V188" s="27">
        <v>5.9958859999999996</v>
      </c>
      <c r="W188" s="27">
        <v>6.02224</v>
      </c>
      <c r="X188" s="27">
        <v>0</v>
      </c>
      <c r="Y188" s="27">
        <v>0</v>
      </c>
      <c r="Z188" s="27">
        <v>3.8671139999999999</v>
      </c>
      <c r="AA188" s="27">
        <v>3.8689830000000001</v>
      </c>
      <c r="AB188" s="28">
        <v>461</v>
      </c>
      <c r="AC188" s="28">
        <v>321.49753800000002</v>
      </c>
      <c r="AD188" s="27">
        <v>83.013751999999997</v>
      </c>
      <c r="AE188" s="27">
        <v>84.92</v>
      </c>
      <c r="AF188" s="27">
        <v>59.222496999999997</v>
      </c>
      <c r="AG188" s="27">
        <v>84.92</v>
      </c>
      <c r="AH188" s="27">
        <v>83.013751999999997</v>
      </c>
      <c r="AI188" s="27">
        <v>84.918000000000006</v>
      </c>
      <c r="AJ188" s="28"/>
      <c r="AK188" s="67"/>
      <c r="AL188" s="68"/>
      <c r="AM188" s="28"/>
    </row>
    <row r="189" spans="1:39" outlineLevel="1">
      <c r="A189" s="222"/>
      <c r="B189" s="65"/>
      <c r="D189" s="9">
        <v>10401</v>
      </c>
      <c r="E189" s="9" t="s">
        <v>42</v>
      </c>
      <c r="F189" s="28">
        <v>1253.16328</v>
      </c>
      <c r="G189" s="27">
        <v>1251.3656000000001</v>
      </c>
      <c r="H189" s="27">
        <v>0.14365700000000001</v>
      </c>
      <c r="I189" s="27">
        <v>9.282</v>
      </c>
      <c r="J189" s="27">
        <v>9.2693860000000008</v>
      </c>
      <c r="K189" s="27">
        <v>158.97573399999999</v>
      </c>
      <c r="L189" s="28">
        <v>135.01005000000001</v>
      </c>
      <c r="M189" s="137">
        <v>135.00219300000001</v>
      </c>
      <c r="N189" s="27">
        <v>135.01005000000001</v>
      </c>
      <c r="O189" s="27">
        <v>134.99970500000001</v>
      </c>
      <c r="P189" s="28">
        <v>35.081339999999997</v>
      </c>
      <c r="Q189" s="137">
        <v>37.193249999999999</v>
      </c>
      <c r="R189" s="27">
        <v>5.5618400000000001</v>
      </c>
      <c r="S189" s="27">
        <v>5.5590590000000004</v>
      </c>
      <c r="T189" s="28">
        <v>2.4083049999999999</v>
      </c>
      <c r="U189" s="137">
        <v>2.5334289999999999</v>
      </c>
      <c r="V189" s="27">
        <v>3.5406399999999998</v>
      </c>
      <c r="W189" s="27">
        <v>3.400004</v>
      </c>
      <c r="X189" s="27">
        <v>0</v>
      </c>
      <c r="Y189" s="27">
        <v>0</v>
      </c>
      <c r="Z189" s="27">
        <v>2.2247699999999999</v>
      </c>
      <c r="AA189" s="27">
        <v>1.8336710000000001</v>
      </c>
      <c r="AB189" s="28">
        <v>3018</v>
      </c>
      <c r="AC189" s="28">
        <v>3174.800197</v>
      </c>
      <c r="AD189" s="27">
        <v>84.924942000000001</v>
      </c>
      <c r="AE189" s="27">
        <v>84.92</v>
      </c>
      <c r="AF189" s="27">
        <v>89.332019000000003</v>
      </c>
      <c r="AG189" s="27">
        <v>84.92</v>
      </c>
      <c r="AH189" s="27">
        <v>84.924942000000001</v>
      </c>
      <c r="AI189" s="27">
        <v>84.918435000000002</v>
      </c>
      <c r="AJ189" s="28"/>
      <c r="AK189" s="67"/>
      <c r="AL189" s="68"/>
      <c r="AM189" s="28"/>
    </row>
    <row r="190" spans="1:39" outlineLevel="1">
      <c r="A190" s="222"/>
      <c r="B190" s="65"/>
      <c r="D190" s="9">
        <v>10401</v>
      </c>
      <c r="E190" s="9" t="s">
        <v>39</v>
      </c>
      <c r="F190" s="28">
        <v>1834.1929600000001</v>
      </c>
      <c r="G190" s="27">
        <v>1831.8837599999999</v>
      </c>
      <c r="H190" s="27">
        <v>0.126056</v>
      </c>
      <c r="I190" s="27">
        <v>13.58</v>
      </c>
      <c r="J190" s="27">
        <v>13.569526</v>
      </c>
      <c r="K190" s="27">
        <v>158.975414</v>
      </c>
      <c r="L190" s="28">
        <v>135.06575599999999</v>
      </c>
      <c r="M190" s="137">
        <v>135.00192200000001</v>
      </c>
      <c r="N190" s="27">
        <v>135.06575599999999</v>
      </c>
      <c r="O190" s="27">
        <v>134.99991800000001</v>
      </c>
      <c r="P190" s="28">
        <v>34.112665999999997</v>
      </c>
      <c r="Q190" s="137">
        <v>35.832104999999999</v>
      </c>
      <c r="R190" s="27">
        <v>5.5688510000000004</v>
      </c>
      <c r="S190" s="27">
        <v>5.5597880000000002</v>
      </c>
      <c r="T190" s="28">
        <v>2.350352</v>
      </c>
      <c r="U190" s="137">
        <v>2.4528180000000002</v>
      </c>
      <c r="V190" s="27">
        <v>3.0945490000000002</v>
      </c>
      <c r="W190" s="27">
        <v>3.1041720000000002</v>
      </c>
      <c r="X190" s="27">
        <v>0</v>
      </c>
      <c r="Y190" s="27">
        <v>0</v>
      </c>
      <c r="Z190" s="27">
        <v>2.3105530000000001</v>
      </c>
      <c r="AA190" s="27">
        <v>1.864072</v>
      </c>
      <c r="AB190" s="28">
        <v>4311</v>
      </c>
      <c r="AC190" s="28">
        <v>4498.9415209999997</v>
      </c>
      <c r="AD190" s="27">
        <v>84.960153000000005</v>
      </c>
      <c r="AE190" s="27">
        <v>84.92</v>
      </c>
      <c r="AF190" s="27">
        <v>88.622156000000004</v>
      </c>
      <c r="AG190" s="27">
        <v>84.92</v>
      </c>
      <c r="AH190" s="27">
        <v>84.960153000000005</v>
      </c>
      <c r="AI190" s="27">
        <v>84.91874</v>
      </c>
      <c r="AJ190" s="28"/>
      <c r="AK190" s="67"/>
      <c r="AL190" s="68"/>
      <c r="AM190" s="28"/>
    </row>
    <row r="191" spans="1:39" outlineLevel="1">
      <c r="A191" s="222"/>
      <c r="B191" s="65" t="s">
        <v>106</v>
      </c>
      <c r="D191" s="9"/>
      <c r="E191" s="9"/>
      <c r="F191" s="53">
        <f>SUM(F192:F198)</f>
        <v>6548.8470399999987</v>
      </c>
      <c r="G191" s="51">
        <f>SUM(G192:G198)</f>
        <v>6540.0996799999994</v>
      </c>
      <c r="L191" s="53">
        <f>AVERAGE(L192:L198)</f>
        <v>132.88603542857143</v>
      </c>
      <c r="M191" s="142">
        <f>AVERAGE(M192:M198)</f>
        <v>135.00224142857141</v>
      </c>
      <c r="P191" s="53">
        <f>AVERAGE(P192:P198)</f>
        <v>35.280925714285715</v>
      </c>
      <c r="Q191" s="142">
        <f>AVERAGE(Q192:Q198)</f>
        <v>32.573571571428566</v>
      </c>
      <c r="T191" s="53">
        <f>AVERAGE(T192:T198)</f>
        <v>2.4817174285714287</v>
      </c>
      <c r="U191" s="142">
        <f>AVERAGE(U192:U198)</f>
        <v>2.2589985714285716</v>
      </c>
      <c r="AB191" s="53">
        <f>SUM(AB192:AB198)</f>
        <v>14752</v>
      </c>
      <c r="AC191" s="53">
        <f>SUM(AC192:AC198)</f>
        <v>14563.465209000002</v>
      </c>
      <c r="AD191" s="27"/>
      <c r="AE191" s="27"/>
      <c r="AF191" s="27"/>
      <c r="AG191" s="27"/>
      <c r="AH191" s="27"/>
      <c r="AI191" s="27"/>
      <c r="AJ191" s="53"/>
      <c r="AK191" s="67"/>
      <c r="AL191" s="68"/>
      <c r="AM191" s="53"/>
    </row>
    <row r="192" spans="1:39" outlineLevel="1">
      <c r="A192" s="222"/>
      <c r="D192" s="9">
        <v>10401</v>
      </c>
      <c r="E192" s="9" t="s">
        <v>35</v>
      </c>
      <c r="F192" s="28">
        <v>2386.3475199999998</v>
      </c>
      <c r="G192" s="27">
        <v>2382.8018400000001</v>
      </c>
      <c r="H192" s="27">
        <v>0.14880299999999999</v>
      </c>
      <c r="I192" s="27">
        <v>17.675999999999998</v>
      </c>
      <c r="J192" s="27">
        <v>17.650406</v>
      </c>
      <c r="K192" s="27">
        <v>158.975629</v>
      </c>
      <c r="L192" s="28">
        <v>135.00495100000001</v>
      </c>
      <c r="M192" s="137">
        <v>135.002104</v>
      </c>
      <c r="N192" s="27">
        <v>135.00495100000001</v>
      </c>
      <c r="O192" s="27">
        <v>134.99977699999999</v>
      </c>
      <c r="P192" s="28">
        <v>31.610658999999998</v>
      </c>
      <c r="Q192" s="137">
        <v>31.552768</v>
      </c>
      <c r="R192" s="27">
        <v>5.5442410000000004</v>
      </c>
      <c r="S192" s="27">
        <v>5.5475440000000003</v>
      </c>
      <c r="T192" s="28">
        <v>2.2016909999999998</v>
      </c>
      <c r="U192" s="137">
        <v>2.1985030000000001</v>
      </c>
      <c r="V192" s="27">
        <v>2.9773529999999999</v>
      </c>
      <c r="W192" s="27">
        <v>3.2113179999999999</v>
      </c>
      <c r="X192" s="27">
        <v>0</v>
      </c>
      <c r="Y192" s="27">
        <v>0</v>
      </c>
      <c r="Z192" s="27">
        <v>1.2764279999999999</v>
      </c>
      <c r="AA192" s="27">
        <v>1.619945</v>
      </c>
      <c r="AB192" s="28">
        <v>5254</v>
      </c>
      <c r="AC192" s="28">
        <v>5246.391533</v>
      </c>
      <c r="AD192" s="27">
        <v>84.921790999999999</v>
      </c>
      <c r="AE192" s="27">
        <v>84.92</v>
      </c>
      <c r="AF192" s="27">
        <v>84.797025000000005</v>
      </c>
      <c r="AG192" s="27">
        <v>84.92</v>
      </c>
      <c r="AH192" s="27">
        <v>84.921790999999999</v>
      </c>
      <c r="AI192" s="27">
        <v>84.918536000000003</v>
      </c>
      <c r="AJ192" s="28">
        <f>SUM(F192:F198)</f>
        <v>6548.8470399999987</v>
      </c>
      <c r="AK192" s="56">
        <f>AVERAGE(V192:V198)</f>
        <v>3.5981709999999998</v>
      </c>
      <c r="AL192" s="57">
        <f>AVERAGE(W192:W198)</f>
        <v>3.7942898571428572</v>
      </c>
      <c r="AM192" s="28">
        <f>SUM(AB192:AB198)</f>
        <v>14752</v>
      </c>
    </row>
    <row r="193" spans="1:39" outlineLevel="1">
      <c r="A193" s="222"/>
      <c r="B193" s="65"/>
      <c r="D193" s="9">
        <v>10401</v>
      </c>
      <c r="E193" s="9" t="s">
        <v>36</v>
      </c>
      <c r="F193" s="28">
        <v>273.65584000000001</v>
      </c>
      <c r="G193" s="27">
        <v>273.65584000000001</v>
      </c>
      <c r="H193" s="27">
        <v>0</v>
      </c>
      <c r="I193" s="27">
        <v>2.0270000000000001</v>
      </c>
      <c r="J193" s="27">
        <v>2.0270830000000002</v>
      </c>
      <c r="K193" s="27">
        <v>158.97612899999999</v>
      </c>
      <c r="L193" s="28">
        <v>135.005348</v>
      </c>
      <c r="M193" s="137">
        <v>135.00252900000001</v>
      </c>
      <c r="N193" s="27">
        <v>135.005348</v>
      </c>
      <c r="O193" s="27">
        <v>134.99944600000001</v>
      </c>
      <c r="P193" s="28">
        <v>30.895412</v>
      </c>
      <c r="Q193" s="137">
        <v>30.924959000000001</v>
      </c>
      <c r="R193" s="27">
        <v>5.5500740000000004</v>
      </c>
      <c r="S193" s="27">
        <v>5.5475469999999998</v>
      </c>
      <c r="T193" s="28">
        <v>2.1596470000000001</v>
      </c>
      <c r="U193" s="137">
        <v>2.1612930000000001</v>
      </c>
      <c r="V193" s="27">
        <v>2.5908449999999998</v>
      </c>
      <c r="W193" s="27">
        <v>2.8999489999999999</v>
      </c>
      <c r="X193" s="27">
        <v>0</v>
      </c>
      <c r="Y193" s="27">
        <v>0</v>
      </c>
      <c r="Z193" s="27">
        <v>3.1499419999999998</v>
      </c>
      <c r="AA193" s="27">
        <v>9.3699259999999995</v>
      </c>
      <c r="AB193" s="28">
        <v>591</v>
      </c>
      <c r="AC193" s="28">
        <v>591.45050900000001</v>
      </c>
      <c r="AD193" s="27">
        <v>84.921773000000002</v>
      </c>
      <c r="AE193" s="27">
        <v>84.92</v>
      </c>
      <c r="AF193" s="27">
        <v>84.984733000000006</v>
      </c>
      <c r="AG193" s="27">
        <v>84.92</v>
      </c>
      <c r="AH193" s="27">
        <v>84.921773000000002</v>
      </c>
      <c r="AI193" s="27">
        <v>84.918060999999994</v>
      </c>
      <c r="AJ193" s="28"/>
      <c r="AK193" s="67"/>
      <c r="AL193" s="68"/>
      <c r="AM193" s="28"/>
    </row>
    <row r="194" spans="1:39" outlineLevel="1">
      <c r="A194" s="222"/>
      <c r="B194" s="65"/>
      <c r="D194" s="9">
        <v>10401</v>
      </c>
      <c r="E194" s="9" t="s">
        <v>37</v>
      </c>
      <c r="F194" s="28">
        <v>1578.1312</v>
      </c>
      <c r="G194" s="27">
        <v>1573.9783199999999</v>
      </c>
      <c r="H194" s="27">
        <v>0.26384600000000002</v>
      </c>
      <c r="I194" s="27">
        <v>11.689500000000001</v>
      </c>
      <c r="J194" s="27">
        <v>11.659113</v>
      </c>
      <c r="K194" s="27">
        <v>158.97564299999999</v>
      </c>
      <c r="L194" s="28">
        <v>135.004166</v>
      </c>
      <c r="M194" s="137">
        <v>135.002116</v>
      </c>
      <c r="N194" s="27">
        <v>135.004166</v>
      </c>
      <c r="O194" s="27">
        <v>134.99976799999999</v>
      </c>
      <c r="P194" s="28">
        <v>34.304290000000002</v>
      </c>
      <c r="Q194" s="137">
        <v>34.329836999999998</v>
      </c>
      <c r="R194" s="27">
        <v>5.5284659999999999</v>
      </c>
      <c r="S194" s="27">
        <v>5.5475820000000002</v>
      </c>
      <c r="T194" s="28">
        <v>2.3603869999999998</v>
      </c>
      <c r="U194" s="137">
        <v>2.3630689999999999</v>
      </c>
      <c r="V194" s="27">
        <v>2.8825229999999999</v>
      </c>
      <c r="W194" s="27">
        <v>3.2412459999999998</v>
      </c>
      <c r="X194" s="27">
        <v>0</v>
      </c>
      <c r="Y194" s="27">
        <v>0</v>
      </c>
      <c r="Z194" s="27">
        <v>3.3488980000000002</v>
      </c>
      <c r="AA194" s="27">
        <v>4.0199299999999996</v>
      </c>
      <c r="AB194" s="28">
        <v>3725</v>
      </c>
      <c r="AC194" s="28">
        <v>3729.2332820000001</v>
      </c>
      <c r="AD194" s="27">
        <v>84.921289999999999</v>
      </c>
      <c r="AE194" s="27">
        <v>84.92</v>
      </c>
      <c r="AF194" s="27">
        <v>85.016507000000004</v>
      </c>
      <c r="AG194" s="27">
        <v>84.92</v>
      </c>
      <c r="AH194" s="27">
        <v>84.921289999999999</v>
      </c>
      <c r="AI194" s="27">
        <v>84.918522999999993</v>
      </c>
      <c r="AJ194" s="28"/>
      <c r="AK194" s="67"/>
      <c r="AL194" s="68"/>
      <c r="AM194" s="28"/>
    </row>
    <row r="195" spans="1:39" outlineLevel="1">
      <c r="A195" s="222"/>
      <c r="B195" s="65"/>
      <c r="D195" s="9">
        <v>10401</v>
      </c>
      <c r="E195" s="9" t="s">
        <v>41</v>
      </c>
      <c r="F195" s="28">
        <v>112.31912</v>
      </c>
      <c r="G195" s="27">
        <v>112.31912</v>
      </c>
      <c r="H195" s="27">
        <v>0</v>
      </c>
      <c r="I195" s="27">
        <v>0.83187500000000003</v>
      </c>
      <c r="J195" s="27">
        <v>0.83199500000000004</v>
      </c>
      <c r="K195" s="27">
        <v>158.97603799999999</v>
      </c>
      <c r="L195" s="28">
        <v>135.019228</v>
      </c>
      <c r="M195" s="137">
        <v>135.00245100000001</v>
      </c>
      <c r="N195" s="27">
        <v>135.019228</v>
      </c>
      <c r="O195" s="27">
        <v>134.999506</v>
      </c>
      <c r="P195" s="28">
        <v>32.456798999999997</v>
      </c>
      <c r="Q195" s="137">
        <v>32.374623</v>
      </c>
      <c r="R195" s="27">
        <v>5.4094670000000002</v>
      </c>
      <c r="S195" s="27">
        <v>5.5480600000000004</v>
      </c>
      <c r="T195" s="28">
        <v>2.2436069999999999</v>
      </c>
      <c r="U195" s="137">
        <v>2.2472289999999999</v>
      </c>
      <c r="V195" s="27">
        <v>5.6891470000000002</v>
      </c>
      <c r="W195" s="27">
        <v>5.6999380000000004</v>
      </c>
      <c r="X195" s="27">
        <v>0</v>
      </c>
      <c r="Y195" s="27">
        <v>0</v>
      </c>
      <c r="Z195" s="27">
        <v>2.5374129999999999</v>
      </c>
      <c r="AA195" s="27">
        <v>3.8499140000000001</v>
      </c>
      <c r="AB195" s="28">
        <v>252</v>
      </c>
      <c r="AC195" s="28">
        <v>252.40681499999999</v>
      </c>
      <c r="AD195" s="27">
        <v>84.930552000000006</v>
      </c>
      <c r="AE195" s="27">
        <v>84.92</v>
      </c>
      <c r="AF195" s="27">
        <v>85.057090000000002</v>
      </c>
      <c r="AG195" s="27">
        <v>84.92</v>
      </c>
      <c r="AH195" s="27">
        <v>84.930553000000003</v>
      </c>
      <c r="AI195" s="27">
        <v>84.918147000000005</v>
      </c>
      <c r="AJ195" s="28"/>
      <c r="AK195" s="67"/>
      <c r="AL195" s="68"/>
      <c r="AM195" s="28"/>
    </row>
    <row r="196" spans="1:39" outlineLevel="1">
      <c r="A196" s="222"/>
      <c r="B196" s="65"/>
      <c r="D196" s="9">
        <v>10401</v>
      </c>
      <c r="E196" s="9" t="s">
        <v>42</v>
      </c>
      <c r="F196" s="28">
        <v>796.76599999999996</v>
      </c>
      <c r="G196" s="27">
        <v>796.13304000000005</v>
      </c>
      <c r="H196" s="27">
        <v>7.9504000000000005E-2</v>
      </c>
      <c r="I196" s="27">
        <v>5.9013749999999998</v>
      </c>
      <c r="J196" s="27">
        <v>5.8972889999999998</v>
      </c>
      <c r="K196" s="27">
        <v>158.97557399999999</v>
      </c>
      <c r="L196" s="28">
        <v>135.01362</v>
      </c>
      <c r="M196" s="137">
        <v>135.00205700000001</v>
      </c>
      <c r="N196" s="27">
        <v>135.01362</v>
      </c>
      <c r="O196" s="27">
        <v>134.99981099999999</v>
      </c>
      <c r="P196" s="28">
        <v>32.640698</v>
      </c>
      <c r="Q196" s="137">
        <v>32.64385</v>
      </c>
      <c r="R196" s="27">
        <v>5.5495539999999997</v>
      </c>
      <c r="S196" s="27">
        <v>5.5478170000000002</v>
      </c>
      <c r="T196" s="28">
        <v>2.2628979999999999</v>
      </c>
      <c r="U196" s="137">
        <v>2.2631749999999999</v>
      </c>
      <c r="V196" s="27">
        <v>2.8515269999999999</v>
      </c>
      <c r="W196" s="27">
        <v>3.228907</v>
      </c>
      <c r="X196" s="27">
        <v>0</v>
      </c>
      <c r="Y196" s="27">
        <v>0</v>
      </c>
      <c r="Z196" s="27">
        <v>1.6717580000000001</v>
      </c>
      <c r="AA196" s="27">
        <v>1.829947</v>
      </c>
      <c r="AB196" s="28">
        <v>1803</v>
      </c>
      <c r="AC196" s="28">
        <v>1803.221213</v>
      </c>
      <c r="AD196" s="27">
        <v>84.927273</v>
      </c>
      <c r="AE196" s="27">
        <v>84.92</v>
      </c>
      <c r="AF196" s="27">
        <v>84.930419000000001</v>
      </c>
      <c r="AG196" s="27">
        <v>84.92</v>
      </c>
      <c r="AH196" s="27">
        <v>84.927273</v>
      </c>
      <c r="AI196" s="27">
        <v>84.918587000000002</v>
      </c>
      <c r="AJ196" s="28"/>
      <c r="AK196" s="67"/>
      <c r="AL196" s="68"/>
      <c r="AM196" s="28"/>
    </row>
    <row r="197" spans="1:39" outlineLevel="1">
      <c r="A197" s="222"/>
      <c r="B197" s="65"/>
      <c r="D197" s="9">
        <v>10401</v>
      </c>
      <c r="E197" s="9" t="s">
        <v>39</v>
      </c>
      <c r="F197" s="28">
        <v>1281.4845600000001</v>
      </c>
      <c r="G197" s="27">
        <v>1281.06872</v>
      </c>
      <c r="H197" s="27">
        <v>3.2460000000000003E-2</v>
      </c>
      <c r="I197" s="27">
        <v>9.4916250000000009</v>
      </c>
      <c r="J197" s="27">
        <v>9.4894099999999995</v>
      </c>
      <c r="K197" s="27">
        <v>158.97533000000001</v>
      </c>
      <c r="L197" s="28">
        <v>135.012135</v>
      </c>
      <c r="M197" s="137">
        <v>135.00184999999999</v>
      </c>
      <c r="N197" s="27">
        <v>135.012135</v>
      </c>
      <c r="O197" s="27">
        <v>134.99997400000001</v>
      </c>
      <c r="P197" s="28">
        <v>29.183622</v>
      </c>
      <c r="Q197" s="137">
        <v>29.188938</v>
      </c>
      <c r="R197" s="27">
        <v>5.5311919999999999</v>
      </c>
      <c r="S197" s="27">
        <v>5.547555</v>
      </c>
      <c r="T197" s="28">
        <v>2.0569890000000002</v>
      </c>
      <c r="U197" s="137">
        <v>2.0584310000000001</v>
      </c>
      <c r="V197" s="27">
        <v>2.8521610000000002</v>
      </c>
      <c r="W197" s="27">
        <v>2.928696</v>
      </c>
      <c r="X197" s="27">
        <v>0</v>
      </c>
      <c r="Y197" s="27">
        <v>0</v>
      </c>
      <c r="Z197" s="27">
        <v>1.6418459999999999</v>
      </c>
      <c r="AA197" s="27">
        <v>1.859963</v>
      </c>
      <c r="AB197" s="28">
        <v>2636</v>
      </c>
      <c r="AC197" s="28">
        <v>2637.8470689999999</v>
      </c>
      <c r="AD197" s="27">
        <v>84.926469999999995</v>
      </c>
      <c r="AE197" s="27">
        <v>84.92</v>
      </c>
      <c r="AF197" s="27">
        <v>84.979504000000006</v>
      </c>
      <c r="AG197" s="27">
        <v>84.92</v>
      </c>
      <c r="AH197" s="27">
        <v>84.926469999999995</v>
      </c>
      <c r="AI197" s="27">
        <v>84.918819999999997</v>
      </c>
      <c r="AJ197" s="28"/>
      <c r="AK197" s="67"/>
      <c r="AL197" s="68"/>
      <c r="AM197" s="28"/>
    </row>
    <row r="198" spans="1:39" outlineLevel="1">
      <c r="A198" s="222"/>
      <c r="B198" s="65"/>
      <c r="D198" s="9">
        <v>10401</v>
      </c>
      <c r="E198" s="9" t="s">
        <v>48</v>
      </c>
      <c r="F198" s="28">
        <v>120.14279999999999</v>
      </c>
      <c r="G198" s="27">
        <v>120.14279999999999</v>
      </c>
      <c r="H198" s="27">
        <v>0</v>
      </c>
      <c r="I198" s="27">
        <v>1</v>
      </c>
      <c r="J198" s="27">
        <v>0.88994799999999996</v>
      </c>
      <c r="K198" s="27">
        <v>158.97619299999999</v>
      </c>
      <c r="L198" s="28">
        <v>120.14279999999999</v>
      </c>
      <c r="M198" s="137">
        <v>135.00258299999999</v>
      </c>
      <c r="N198" s="27">
        <v>120.14279999999999</v>
      </c>
      <c r="O198" s="27">
        <v>134.999404</v>
      </c>
      <c r="P198" s="28">
        <v>55.875</v>
      </c>
      <c r="Q198" s="137">
        <v>37.000025999999998</v>
      </c>
      <c r="R198" s="27">
        <v>5.5</v>
      </c>
      <c r="S198" s="27">
        <v>5.5475490000000001</v>
      </c>
      <c r="T198" s="28">
        <v>4.0868029999999997</v>
      </c>
      <c r="U198" s="137">
        <v>2.52129</v>
      </c>
      <c r="V198" s="27">
        <v>5.3436409999999999</v>
      </c>
      <c r="W198" s="27">
        <v>5.3499749999999997</v>
      </c>
      <c r="X198" s="27">
        <v>0</v>
      </c>
      <c r="Y198" s="27">
        <v>0</v>
      </c>
      <c r="Z198" s="27">
        <v>17.445906000000001</v>
      </c>
      <c r="AA198" s="27">
        <v>18.179974000000001</v>
      </c>
      <c r="AB198" s="28">
        <v>491</v>
      </c>
      <c r="AC198" s="28">
        <v>302.91478799999999</v>
      </c>
      <c r="AD198" s="27">
        <v>75.572824999999995</v>
      </c>
      <c r="AE198" s="27">
        <v>84.92</v>
      </c>
      <c r="AF198" s="27">
        <v>52.390068999999997</v>
      </c>
      <c r="AG198" s="27">
        <v>84.92</v>
      </c>
      <c r="AH198" s="27">
        <v>75.572824999999995</v>
      </c>
      <c r="AI198" s="27">
        <v>84.918000000000006</v>
      </c>
      <c r="AJ198" s="28"/>
      <c r="AK198" s="67"/>
      <c r="AL198" s="68"/>
      <c r="AM198" s="28"/>
    </row>
    <row r="199" spans="1:39" outlineLevel="1">
      <c r="A199" s="222"/>
      <c r="B199" s="65" t="s">
        <v>107</v>
      </c>
      <c r="D199" s="9"/>
      <c r="E199" s="9"/>
      <c r="F199" s="53">
        <f>SUM(F200:F205)</f>
        <v>5480.8043200000002</v>
      </c>
      <c r="G199" s="51">
        <f>SUM(G200:G205)</f>
        <v>5468.9946400000008</v>
      </c>
      <c r="L199" s="53">
        <f>AVERAGE(L200:L205)</f>
        <v>135.03222866666667</v>
      </c>
      <c r="M199" s="142">
        <f>AVERAGE(M200:M205)</f>
        <v>135.00227483333333</v>
      </c>
      <c r="P199" s="53">
        <f>AVERAGE(P200:P205)</f>
        <v>30.719492666666664</v>
      </c>
      <c r="Q199" s="142">
        <f>AVERAGE(Q200:Q205)</f>
        <v>31.212407333333335</v>
      </c>
      <c r="T199" s="53">
        <f>AVERAGE(T200:T205)</f>
        <v>2.212799</v>
      </c>
      <c r="U199" s="142">
        <f>AVERAGE(U200:U205)</f>
        <v>2.1783329999999999</v>
      </c>
      <c r="AB199" s="53">
        <f>SUM(AB200:AB205)</f>
        <v>12185</v>
      </c>
      <c r="AC199" s="53">
        <f>SUM(AC200:AC205)</f>
        <v>11957.853594</v>
      </c>
      <c r="AD199" s="27"/>
      <c r="AE199" s="27"/>
      <c r="AF199" s="27"/>
      <c r="AG199" s="27"/>
      <c r="AH199" s="27"/>
      <c r="AI199" s="27"/>
      <c r="AJ199" s="53"/>
      <c r="AK199" s="67"/>
      <c r="AL199" s="68"/>
      <c r="AM199" s="53"/>
    </row>
    <row r="200" spans="1:39" outlineLevel="1">
      <c r="A200" s="222"/>
      <c r="D200" s="9">
        <v>10401</v>
      </c>
      <c r="E200" s="9" t="s">
        <v>35</v>
      </c>
      <c r="F200" s="28">
        <v>1329.9703999999999</v>
      </c>
      <c r="G200" s="27">
        <v>1325.25208</v>
      </c>
      <c r="H200" s="27">
        <v>0.35603200000000002</v>
      </c>
      <c r="I200" s="27">
        <v>9.8508750000000003</v>
      </c>
      <c r="J200" s="27">
        <v>9.816694</v>
      </c>
      <c r="K200" s="27">
        <v>158.97579400000001</v>
      </c>
      <c r="L200" s="28">
        <v>135.01038199999999</v>
      </c>
      <c r="M200" s="137">
        <v>135.00224399999999</v>
      </c>
      <c r="N200" s="27">
        <v>135.01038199999999</v>
      </c>
      <c r="O200" s="27">
        <v>134.99966599999999</v>
      </c>
      <c r="P200" s="28">
        <v>29.806996999999999</v>
      </c>
      <c r="Q200" s="137">
        <v>30.959358999999999</v>
      </c>
      <c r="R200" s="27">
        <v>7.4358880000000003</v>
      </c>
      <c r="S200" s="27">
        <v>5.5475349999999999</v>
      </c>
      <c r="T200" s="28">
        <v>2.2068159999999999</v>
      </c>
      <c r="U200" s="137">
        <v>2.1633360000000001</v>
      </c>
      <c r="V200" s="27">
        <v>2.9842770000000001</v>
      </c>
      <c r="W200" s="27">
        <v>3.199948</v>
      </c>
      <c r="X200" s="27">
        <v>0</v>
      </c>
      <c r="Y200" s="27">
        <v>0</v>
      </c>
      <c r="Z200" s="27">
        <v>1.1797260000000001</v>
      </c>
      <c r="AA200" s="27">
        <v>1.6199330000000001</v>
      </c>
      <c r="AB200" s="28">
        <v>2935</v>
      </c>
      <c r="AC200" s="28">
        <v>2877.172208</v>
      </c>
      <c r="AD200" s="27">
        <v>84.925118999999995</v>
      </c>
      <c r="AE200" s="27">
        <v>84.92</v>
      </c>
      <c r="AF200" s="27">
        <v>83.246836000000002</v>
      </c>
      <c r="AG200" s="27">
        <v>84.92</v>
      </c>
      <c r="AH200" s="27">
        <v>84.925118999999995</v>
      </c>
      <c r="AI200" s="27">
        <v>84.918378000000004</v>
      </c>
      <c r="AJ200" s="28">
        <f>SUM(F200:F205)</f>
        <v>5480.8043200000002</v>
      </c>
      <c r="AK200" s="56">
        <f>AVERAGE(V200:V205)</f>
        <v>3.1218936666666668</v>
      </c>
      <c r="AL200" s="57">
        <f>AVERAGE(W200:W205)</f>
        <v>3.4582913333333338</v>
      </c>
      <c r="AM200" s="28">
        <f>SUM(AB200:AB205)</f>
        <v>12185</v>
      </c>
    </row>
    <row r="201" spans="1:39" outlineLevel="1">
      <c r="A201" s="222"/>
      <c r="B201" s="65"/>
      <c r="D201" s="9">
        <v>10401</v>
      </c>
      <c r="E201" s="9" t="s">
        <v>36</v>
      </c>
      <c r="F201" s="28">
        <v>652.63328000000001</v>
      </c>
      <c r="G201" s="27">
        <v>652.08864000000005</v>
      </c>
      <c r="H201" s="27">
        <v>8.3521999999999999E-2</v>
      </c>
      <c r="I201" s="27">
        <v>4.8321249999999996</v>
      </c>
      <c r="J201" s="27">
        <v>4.830292</v>
      </c>
      <c r="K201" s="27">
        <v>158.97616199999999</v>
      </c>
      <c r="L201" s="28">
        <v>135.061341</v>
      </c>
      <c r="M201" s="137">
        <v>135.002557</v>
      </c>
      <c r="N201" s="27">
        <v>135.061341</v>
      </c>
      <c r="O201" s="27">
        <v>134.99942300000001</v>
      </c>
      <c r="P201" s="28">
        <v>31.326796999999999</v>
      </c>
      <c r="Q201" s="137">
        <v>31.349378000000002</v>
      </c>
      <c r="R201" s="27">
        <v>5.5617349999999997</v>
      </c>
      <c r="S201" s="27">
        <v>5.5475479999999999</v>
      </c>
      <c r="T201" s="28">
        <v>2.1849940000000001</v>
      </c>
      <c r="U201" s="137">
        <v>2.1864430000000001</v>
      </c>
      <c r="V201" s="27">
        <v>2.8913630000000001</v>
      </c>
      <c r="W201" s="27">
        <v>2.8999709999999999</v>
      </c>
      <c r="X201" s="27">
        <v>0</v>
      </c>
      <c r="Y201" s="27">
        <v>0</v>
      </c>
      <c r="Z201" s="27">
        <v>2.3305579999999999</v>
      </c>
      <c r="AA201" s="27">
        <v>9.36998</v>
      </c>
      <c r="AB201" s="28">
        <v>1426</v>
      </c>
      <c r="AC201" s="28">
        <v>1426.945514</v>
      </c>
      <c r="AD201" s="27">
        <v>84.956975999999997</v>
      </c>
      <c r="AE201" s="27">
        <v>84.92</v>
      </c>
      <c r="AF201" s="27">
        <v>84.976305999999994</v>
      </c>
      <c r="AG201" s="27">
        <v>84.92</v>
      </c>
      <c r="AH201" s="27">
        <v>84.956975999999997</v>
      </c>
      <c r="AI201" s="27">
        <v>84.918029000000004</v>
      </c>
      <c r="AJ201" s="28"/>
      <c r="AK201" s="67"/>
      <c r="AL201" s="68"/>
      <c r="AM201" s="28"/>
    </row>
    <row r="202" spans="1:39" outlineLevel="1">
      <c r="A202" s="222"/>
      <c r="B202" s="65"/>
      <c r="D202" s="9">
        <v>10401</v>
      </c>
      <c r="E202" s="9" t="s">
        <v>37</v>
      </c>
      <c r="F202" s="28">
        <v>940.02103999999997</v>
      </c>
      <c r="G202" s="27">
        <v>937.38247999999999</v>
      </c>
      <c r="H202" s="27">
        <v>0.28148200000000001</v>
      </c>
      <c r="I202" s="27">
        <v>6.9619999999999997</v>
      </c>
      <c r="J202" s="27">
        <v>6.9435830000000003</v>
      </c>
      <c r="K202" s="27">
        <v>158.97594699999999</v>
      </c>
      <c r="L202" s="28">
        <v>135.02169499999999</v>
      </c>
      <c r="M202" s="137">
        <v>135.002374</v>
      </c>
      <c r="N202" s="27">
        <v>135.02169499999999</v>
      </c>
      <c r="O202" s="27">
        <v>134.99956299999999</v>
      </c>
      <c r="P202" s="28">
        <v>30.038063999999999</v>
      </c>
      <c r="Q202" s="137">
        <v>31.926995000000002</v>
      </c>
      <c r="R202" s="27">
        <v>6.9304800000000002</v>
      </c>
      <c r="S202" s="27">
        <v>5.5475409999999998</v>
      </c>
      <c r="T202" s="28">
        <v>2.1903769999999998</v>
      </c>
      <c r="U202" s="137">
        <v>2.2206739999999998</v>
      </c>
      <c r="V202" s="27">
        <v>2.315906</v>
      </c>
      <c r="W202" s="27">
        <v>3.1999360000000001</v>
      </c>
      <c r="X202" s="27">
        <v>0</v>
      </c>
      <c r="Y202" s="27">
        <v>0</v>
      </c>
      <c r="Z202" s="27">
        <v>3.6765129999999999</v>
      </c>
      <c r="AA202" s="27">
        <v>4.0199189999999998</v>
      </c>
      <c r="AB202" s="28">
        <v>2059</v>
      </c>
      <c r="AC202" s="28">
        <v>2087.480442</v>
      </c>
      <c r="AD202" s="27">
        <v>84.932153</v>
      </c>
      <c r="AE202" s="27">
        <v>84.92</v>
      </c>
      <c r="AF202" s="27">
        <v>86.094628</v>
      </c>
      <c r="AG202" s="27">
        <v>84.92</v>
      </c>
      <c r="AH202" s="27">
        <v>84.932153</v>
      </c>
      <c r="AI202" s="27">
        <v>84.918232000000003</v>
      </c>
      <c r="AJ202" s="28"/>
      <c r="AK202" s="67"/>
      <c r="AL202" s="68"/>
      <c r="AM202" s="28"/>
    </row>
    <row r="203" spans="1:39" outlineLevel="1">
      <c r="A203" s="222"/>
      <c r="B203" s="65"/>
      <c r="D203" s="9">
        <v>10401</v>
      </c>
      <c r="E203" s="9" t="s">
        <v>42</v>
      </c>
      <c r="F203" s="28">
        <v>1020.59464</v>
      </c>
      <c r="G203" s="27">
        <v>1019.1244799999999</v>
      </c>
      <c r="H203" s="27">
        <v>0.144257</v>
      </c>
      <c r="I203" s="27">
        <v>7.5575000000000001</v>
      </c>
      <c r="J203" s="27">
        <v>7.54908</v>
      </c>
      <c r="K203" s="27">
        <v>158.97586100000001</v>
      </c>
      <c r="L203" s="28">
        <v>135.043948</v>
      </c>
      <c r="M203" s="137">
        <v>135.00230099999999</v>
      </c>
      <c r="N203" s="27">
        <v>135.043948</v>
      </c>
      <c r="O203" s="27">
        <v>134.99962199999999</v>
      </c>
      <c r="P203" s="28">
        <v>30.97916</v>
      </c>
      <c r="Q203" s="137">
        <v>30.899229999999999</v>
      </c>
      <c r="R203" s="27">
        <v>6.7813429999999997</v>
      </c>
      <c r="S203" s="27">
        <v>5.54779</v>
      </c>
      <c r="T203" s="28">
        <v>2.2369309999999998</v>
      </c>
      <c r="U203" s="137">
        <v>2.1597870000000001</v>
      </c>
      <c r="V203" s="27">
        <v>3.1922570000000001</v>
      </c>
      <c r="W203" s="27">
        <v>3.199967</v>
      </c>
      <c r="X203" s="27">
        <v>0</v>
      </c>
      <c r="Y203" s="27">
        <v>0</v>
      </c>
      <c r="Z203" s="27">
        <v>1.0327310000000001</v>
      </c>
      <c r="AA203" s="27">
        <v>1.829952</v>
      </c>
      <c r="AB203" s="28">
        <v>2283</v>
      </c>
      <c r="AC203" s="28">
        <v>2204.2666170000002</v>
      </c>
      <c r="AD203" s="27">
        <v>84.946196999999998</v>
      </c>
      <c r="AE203" s="27">
        <v>84.92</v>
      </c>
      <c r="AF203" s="27">
        <v>81.991380000000007</v>
      </c>
      <c r="AG203" s="27">
        <v>84.92</v>
      </c>
      <c r="AH203" s="27">
        <v>84.946196999999998</v>
      </c>
      <c r="AI203" s="27">
        <v>84.918315000000007</v>
      </c>
      <c r="AJ203" s="28"/>
      <c r="AK203" s="67"/>
      <c r="AL203" s="68"/>
      <c r="AM203" s="28"/>
    </row>
    <row r="204" spans="1:39" outlineLevel="1">
      <c r="A204" s="222"/>
      <c r="B204" s="65"/>
      <c r="D204" s="9">
        <v>10401</v>
      </c>
      <c r="E204" s="9" t="s">
        <v>39</v>
      </c>
      <c r="F204" s="28">
        <v>1015.22184</v>
      </c>
      <c r="G204" s="27">
        <v>1013.04512</v>
      </c>
      <c r="H204" s="27">
        <v>0.214869</v>
      </c>
      <c r="I204" s="27">
        <v>7.5172499999999998</v>
      </c>
      <c r="J204" s="27">
        <v>7.5040469999999999</v>
      </c>
      <c r="K204" s="27">
        <v>158.97565599999999</v>
      </c>
      <c r="L204" s="28">
        <v>135.05229199999999</v>
      </c>
      <c r="M204" s="137">
        <v>135.002127</v>
      </c>
      <c r="N204" s="27">
        <v>135.05229199999999</v>
      </c>
      <c r="O204" s="27">
        <v>134.99975800000001</v>
      </c>
      <c r="P204" s="28">
        <v>31.959826</v>
      </c>
      <c r="Q204" s="137">
        <v>31.946828</v>
      </c>
      <c r="R204" s="27">
        <v>7.5493030000000001</v>
      </c>
      <c r="S204" s="27">
        <v>5.5475300000000001</v>
      </c>
      <c r="T204" s="28">
        <v>2.3403749999999999</v>
      </c>
      <c r="U204" s="137">
        <v>2.2218529999999999</v>
      </c>
      <c r="V204" s="27">
        <v>2.7855979999999998</v>
      </c>
      <c r="W204" s="27">
        <v>2.8999429999999999</v>
      </c>
      <c r="X204" s="27">
        <v>0</v>
      </c>
      <c r="Y204" s="27">
        <v>0</v>
      </c>
      <c r="Z204" s="27">
        <v>1.48342</v>
      </c>
      <c r="AA204" s="27">
        <v>1.859945</v>
      </c>
      <c r="AB204" s="28">
        <v>2376</v>
      </c>
      <c r="AC204" s="28">
        <v>2255.6735819999999</v>
      </c>
      <c r="AD204" s="27">
        <v>84.951554999999999</v>
      </c>
      <c r="AE204" s="27">
        <v>84.92</v>
      </c>
      <c r="AF204" s="27">
        <v>80.619444999999999</v>
      </c>
      <c r="AG204" s="27">
        <v>84.92</v>
      </c>
      <c r="AH204" s="27">
        <v>84.951554999999999</v>
      </c>
      <c r="AI204" s="27">
        <v>84.918509999999998</v>
      </c>
      <c r="AJ204" s="28"/>
      <c r="AK204" s="67"/>
      <c r="AL204" s="68"/>
      <c r="AM204" s="28"/>
    </row>
    <row r="205" spans="1:39" outlineLevel="1">
      <c r="A205" s="222"/>
      <c r="B205" s="65"/>
      <c r="D205" s="9">
        <v>10401</v>
      </c>
      <c r="E205" s="9" t="s">
        <v>48</v>
      </c>
      <c r="F205" s="28">
        <v>522.36311999999998</v>
      </c>
      <c r="G205" s="27">
        <v>522.10184000000004</v>
      </c>
      <c r="H205" s="27">
        <v>5.0043999999999998E-2</v>
      </c>
      <c r="I205" s="27">
        <v>3.8692500000000001</v>
      </c>
      <c r="J205" s="27">
        <v>3.867426</v>
      </c>
      <c r="K205" s="27">
        <v>158.97556</v>
      </c>
      <c r="L205" s="28">
        <v>135.003714</v>
      </c>
      <c r="M205" s="137">
        <v>135.00204600000001</v>
      </c>
      <c r="N205" s="27">
        <v>135.003714</v>
      </c>
      <c r="O205" s="27">
        <v>134.99982299999999</v>
      </c>
      <c r="P205" s="28">
        <v>30.206112000000001</v>
      </c>
      <c r="Q205" s="137">
        <v>30.192654000000001</v>
      </c>
      <c r="R205" s="27">
        <v>5.5243260000000003</v>
      </c>
      <c r="S205" s="27">
        <v>5.5475269999999997</v>
      </c>
      <c r="T205" s="28">
        <v>2.1173009999999999</v>
      </c>
      <c r="U205" s="137">
        <v>2.1179049999999999</v>
      </c>
      <c r="V205" s="27">
        <v>4.5619610000000002</v>
      </c>
      <c r="W205" s="27">
        <v>5.3499829999999999</v>
      </c>
      <c r="X205" s="27">
        <v>0</v>
      </c>
      <c r="Y205" s="27">
        <v>0</v>
      </c>
      <c r="Z205" s="27">
        <v>9.9681619999999995</v>
      </c>
      <c r="AA205" s="27">
        <v>18.179984000000001</v>
      </c>
      <c r="AB205" s="28">
        <v>1106</v>
      </c>
      <c r="AC205" s="28">
        <v>1106.315231</v>
      </c>
      <c r="AD205" s="27">
        <v>84.921048999999996</v>
      </c>
      <c r="AE205" s="27">
        <v>84.92</v>
      </c>
      <c r="AF205" s="27">
        <v>84.944203999999999</v>
      </c>
      <c r="AG205" s="27">
        <v>84.92</v>
      </c>
      <c r="AH205" s="27">
        <v>84.921048999999996</v>
      </c>
      <c r="AI205" s="27">
        <v>84.918602000000007</v>
      </c>
      <c r="AJ205" s="28"/>
      <c r="AK205" s="67"/>
      <c r="AL205" s="68"/>
      <c r="AM205" s="28"/>
    </row>
    <row r="206" spans="1:39" outlineLevel="1">
      <c r="A206" s="222"/>
      <c r="B206" s="65" t="s">
        <v>108</v>
      </c>
      <c r="D206" s="9"/>
      <c r="E206" s="9"/>
      <c r="F206" s="53">
        <f>SUM(F207:F213)</f>
        <v>6339.9426400000002</v>
      </c>
      <c r="G206" s="51">
        <f>SUM(G207:G213)</f>
        <v>6353.195200000001</v>
      </c>
      <c r="L206" s="53">
        <f>AVERAGE(L207:L213)</f>
        <v>134.30462042857144</v>
      </c>
      <c r="M206" s="142">
        <f>AVERAGE(M207:M213)</f>
        <v>135.00224228571429</v>
      </c>
      <c r="P206" s="53">
        <f>AVERAGE(P207:P213)</f>
        <v>30.821299</v>
      </c>
      <c r="Q206" s="142">
        <f>AVERAGE(Q207:Q213)</f>
        <v>30.873587428571426</v>
      </c>
      <c r="T206" s="53">
        <f>AVERAGE(T207:T213)</f>
        <v>2.1781639999999998</v>
      </c>
      <c r="U206" s="142">
        <f>AVERAGE(U207:U213)</f>
        <v>2.1582591428571432</v>
      </c>
      <c r="AB206" s="53">
        <f>SUM(AB207:AB213)</f>
        <v>13821</v>
      </c>
      <c r="AC206" s="53">
        <f>SUM(AC207:AC213)</f>
        <v>13617.585785999998</v>
      </c>
      <c r="AD206" s="27"/>
      <c r="AE206" s="27"/>
      <c r="AF206" s="27"/>
      <c r="AG206" s="27"/>
      <c r="AH206" s="27"/>
      <c r="AI206" s="27"/>
      <c r="AJ206" s="53"/>
      <c r="AK206" s="67"/>
      <c r="AL206" s="68"/>
      <c r="AM206" s="53"/>
    </row>
    <row r="207" spans="1:39" outlineLevel="1">
      <c r="A207" s="222"/>
      <c r="D207" s="9">
        <v>10401</v>
      </c>
      <c r="E207" s="9" t="s">
        <v>35</v>
      </c>
      <c r="F207" s="28">
        <v>2482.9217600000002</v>
      </c>
      <c r="G207" s="27">
        <v>2476.9596799999999</v>
      </c>
      <c r="H207" s="27">
        <v>0.240702</v>
      </c>
      <c r="I207" s="27">
        <v>18.390374999999999</v>
      </c>
      <c r="J207" s="27">
        <v>18.347871999999999</v>
      </c>
      <c r="K207" s="27">
        <v>158.97572099999999</v>
      </c>
      <c r="L207" s="28">
        <v>135.012024</v>
      </c>
      <c r="M207" s="137">
        <v>135.002182</v>
      </c>
      <c r="N207" s="27">
        <v>135.012024</v>
      </c>
      <c r="O207" s="27">
        <v>134.99971500000001</v>
      </c>
      <c r="P207" s="28">
        <v>30.610441999999999</v>
      </c>
      <c r="Q207" s="137">
        <v>30.618404000000002</v>
      </c>
      <c r="R207" s="27">
        <v>5.9711939999999997</v>
      </c>
      <c r="S207" s="27">
        <v>5.5475329999999996</v>
      </c>
      <c r="T207" s="28">
        <v>2.167608</v>
      </c>
      <c r="U207" s="137">
        <v>2.143132</v>
      </c>
      <c r="V207" s="27">
        <v>3.1817350000000002</v>
      </c>
      <c r="W207" s="27">
        <v>3.1999650000000002</v>
      </c>
      <c r="X207" s="27">
        <v>0</v>
      </c>
      <c r="Y207" s="27">
        <v>0</v>
      </c>
      <c r="Z207" s="27">
        <v>1.6138250000000001</v>
      </c>
      <c r="AA207" s="27">
        <v>1.619955</v>
      </c>
      <c r="AB207" s="28">
        <v>5382</v>
      </c>
      <c r="AC207" s="28">
        <v>5321.2290519999997</v>
      </c>
      <c r="AD207" s="27">
        <v>84.926191000000003</v>
      </c>
      <c r="AE207" s="27">
        <v>84.92</v>
      </c>
      <c r="AF207" s="27">
        <v>83.961123999999998</v>
      </c>
      <c r="AG207" s="27">
        <v>84.92</v>
      </c>
      <c r="AH207" s="27">
        <v>84.926191000000003</v>
      </c>
      <c r="AI207" s="27">
        <v>84.918447999999998</v>
      </c>
      <c r="AJ207" s="28">
        <f>SUM(F207:F213)</f>
        <v>6339.9426400000002</v>
      </c>
      <c r="AK207" s="56">
        <f>AVERAGE(V207:V213)</f>
        <v>3.8204505714285717</v>
      </c>
      <c r="AL207" s="57">
        <f>AVERAGE(W207:W213)</f>
        <v>3.7785217142857142</v>
      </c>
      <c r="AM207" s="28">
        <f>SUM(AB207:AB213)</f>
        <v>13821</v>
      </c>
    </row>
    <row r="208" spans="1:39" outlineLevel="1">
      <c r="A208" s="222"/>
      <c r="B208" s="65"/>
      <c r="D208" s="9">
        <v>10401</v>
      </c>
      <c r="E208" s="9" t="s">
        <v>36</v>
      </c>
      <c r="F208" s="28">
        <v>150.10903999999999</v>
      </c>
      <c r="G208" s="27">
        <v>149.41167999999999</v>
      </c>
      <c r="H208" s="27">
        <v>0.46673700000000001</v>
      </c>
      <c r="I208" s="27">
        <v>1.1116250000000001</v>
      </c>
      <c r="J208" s="27">
        <v>1.1067549999999999</v>
      </c>
      <c r="K208" s="27">
        <v>158.97619299999999</v>
      </c>
      <c r="L208" s="28">
        <v>135.03568200000001</v>
      </c>
      <c r="M208" s="137">
        <v>135.00258299999999</v>
      </c>
      <c r="N208" s="27">
        <v>135.03568200000001</v>
      </c>
      <c r="O208" s="27">
        <v>134.999404</v>
      </c>
      <c r="P208" s="28">
        <v>32.160125999999998</v>
      </c>
      <c r="Q208" s="137">
        <v>32.189492000000001</v>
      </c>
      <c r="R208" s="27">
        <v>5.5099520000000002</v>
      </c>
      <c r="S208" s="27">
        <v>5.5475490000000001</v>
      </c>
      <c r="T208" s="28">
        <v>2.2317109999999998</v>
      </c>
      <c r="U208" s="137">
        <v>2.2362259999999998</v>
      </c>
      <c r="V208" s="27">
        <v>2.3449620000000002</v>
      </c>
      <c r="W208" s="27">
        <v>2.8999329999999999</v>
      </c>
      <c r="X208" s="27">
        <v>0</v>
      </c>
      <c r="Y208" s="27">
        <v>0</v>
      </c>
      <c r="Z208" s="27">
        <v>7.2613880000000002</v>
      </c>
      <c r="AA208" s="27">
        <v>9.3699300000000001</v>
      </c>
      <c r="AB208" s="28">
        <v>335</v>
      </c>
      <c r="AC208" s="28">
        <v>335.67778499999997</v>
      </c>
      <c r="AD208" s="27">
        <v>84.940820000000002</v>
      </c>
      <c r="AE208" s="27">
        <v>84.92</v>
      </c>
      <c r="AF208" s="27">
        <v>85.091813000000002</v>
      </c>
      <c r="AG208" s="27">
        <v>84.92</v>
      </c>
      <c r="AH208" s="27">
        <v>84.940820000000002</v>
      </c>
      <c r="AI208" s="27">
        <v>84.918000000000006</v>
      </c>
      <c r="AJ208" s="28"/>
      <c r="AK208" s="67"/>
      <c r="AL208" s="68"/>
      <c r="AM208" s="28"/>
    </row>
    <row r="209" spans="1:39" outlineLevel="1">
      <c r="A209" s="222"/>
      <c r="B209" s="65"/>
      <c r="D209" s="9">
        <v>10401</v>
      </c>
      <c r="E209" s="9" t="s">
        <v>37</v>
      </c>
      <c r="F209" s="28">
        <v>1076.8563200000001</v>
      </c>
      <c r="G209" s="27">
        <v>1072.6514400000001</v>
      </c>
      <c r="H209" s="27">
        <v>0.39200800000000002</v>
      </c>
      <c r="I209" s="27">
        <v>7.9748749999999999</v>
      </c>
      <c r="J209" s="27">
        <v>7.945576</v>
      </c>
      <c r="K209" s="27">
        <v>158.97583399999999</v>
      </c>
      <c r="L209" s="28">
        <v>135.03112200000001</v>
      </c>
      <c r="M209" s="137">
        <v>135.00227799999999</v>
      </c>
      <c r="N209" s="27">
        <v>135.03112200000001</v>
      </c>
      <c r="O209" s="27">
        <v>134.999639</v>
      </c>
      <c r="P209" s="28">
        <v>30.682299</v>
      </c>
      <c r="Q209" s="137">
        <v>30.697521999999999</v>
      </c>
      <c r="R209" s="27">
        <v>5.5565129999999998</v>
      </c>
      <c r="S209" s="27">
        <v>5.5475370000000002</v>
      </c>
      <c r="T209" s="28">
        <v>2.1469900000000002</v>
      </c>
      <c r="U209" s="137">
        <v>2.1478190000000001</v>
      </c>
      <c r="V209" s="27">
        <v>3.1396950000000001</v>
      </c>
      <c r="W209" s="27">
        <v>3.1999339999999998</v>
      </c>
      <c r="X209" s="27">
        <v>0</v>
      </c>
      <c r="Y209" s="27">
        <v>0</v>
      </c>
      <c r="Z209" s="27">
        <v>3.6485829999999999</v>
      </c>
      <c r="AA209" s="27">
        <v>4.0199090000000002</v>
      </c>
      <c r="AB209" s="28">
        <v>2312</v>
      </c>
      <c r="AC209" s="28">
        <v>2312.8925709999999</v>
      </c>
      <c r="AD209" s="27">
        <v>84.938143999999994</v>
      </c>
      <c r="AE209" s="27">
        <v>84.92</v>
      </c>
      <c r="AF209" s="27">
        <v>84.952783999999994</v>
      </c>
      <c r="AG209" s="27">
        <v>84.92</v>
      </c>
      <c r="AH209" s="27">
        <v>84.938143999999994</v>
      </c>
      <c r="AI209" s="27">
        <v>84.918340000000001</v>
      </c>
      <c r="AJ209" s="28"/>
      <c r="AK209" s="67"/>
      <c r="AL209" s="68"/>
      <c r="AM209" s="28"/>
    </row>
    <row r="210" spans="1:39" outlineLevel="1">
      <c r="A210" s="222"/>
      <c r="B210" s="65"/>
      <c r="D210" s="9">
        <v>10401</v>
      </c>
      <c r="E210" s="9" t="s">
        <v>41</v>
      </c>
      <c r="F210" s="28">
        <v>131.02456000000001</v>
      </c>
      <c r="G210" s="27">
        <v>130.64367999999999</v>
      </c>
      <c r="H210" s="27">
        <v>0.29154099999999999</v>
      </c>
      <c r="I210" s="27">
        <v>1.007625</v>
      </c>
      <c r="J210" s="27">
        <v>0.96773200000000004</v>
      </c>
      <c r="K210" s="27">
        <v>158.97619399999999</v>
      </c>
      <c r="L210" s="28">
        <v>130.03305800000001</v>
      </c>
      <c r="M210" s="137">
        <v>135.00258400000001</v>
      </c>
      <c r="N210" s="27">
        <v>130.03305800000001</v>
      </c>
      <c r="O210" s="27">
        <v>134.999404</v>
      </c>
      <c r="P210" s="28">
        <v>30.951495000000001</v>
      </c>
      <c r="Q210" s="137">
        <v>32.291983000000002</v>
      </c>
      <c r="R210" s="27">
        <v>5.45838</v>
      </c>
      <c r="S210" s="27">
        <v>5.5480650000000002</v>
      </c>
      <c r="T210" s="28">
        <v>2.2400380000000002</v>
      </c>
      <c r="U210" s="137">
        <v>2.2423299999999999</v>
      </c>
      <c r="V210" s="27">
        <v>6.319426</v>
      </c>
      <c r="W210" s="27">
        <v>5.699954</v>
      </c>
      <c r="X210" s="27">
        <v>0</v>
      </c>
      <c r="Y210" s="27">
        <v>0</v>
      </c>
      <c r="Z210" s="27">
        <v>3.8008139999999999</v>
      </c>
      <c r="AA210" s="27">
        <v>3.8499590000000001</v>
      </c>
      <c r="AB210" s="28">
        <v>293.5</v>
      </c>
      <c r="AC210" s="28">
        <v>293.80034599999999</v>
      </c>
      <c r="AD210" s="27">
        <v>81.794044</v>
      </c>
      <c r="AE210" s="27">
        <v>84.92</v>
      </c>
      <c r="AF210" s="27">
        <v>85.006900999999999</v>
      </c>
      <c r="AG210" s="27">
        <v>84.92</v>
      </c>
      <c r="AH210" s="27">
        <v>81.794044</v>
      </c>
      <c r="AI210" s="27">
        <v>84.918000000000006</v>
      </c>
      <c r="AJ210" s="28"/>
      <c r="AK210" s="67"/>
      <c r="AL210" s="68"/>
      <c r="AM210" s="28"/>
    </row>
    <row r="211" spans="1:39" outlineLevel="1">
      <c r="A211" s="222"/>
      <c r="B211" s="65"/>
      <c r="D211" s="9">
        <v>10401</v>
      </c>
      <c r="E211" s="9" t="s">
        <v>42</v>
      </c>
      <c r="F211" s="28">
        <v>1154.3405600000001</v>
      </c>
      <c r="G211" s="27">
        <v>1150.9384</v>
      </c>
      <c r="H211" s="27">
        <v>0.295599</v>
      </c>
      <c r="I211" s="27">
        <v>8.5503750000000007</v>
      </c>
      <c r="J211" s="27">
        <v>8.5254799999999999</v>
      </c>
      <c r="K211" s="27">
        <v>158.97582199999999</v>
      </c>
      <c r="L211" s="28">
        <v>135.004671</v>
      </c>
      <c r="M211" s="137">
        <v>135.00226799999999</v>
      </c>
      <c r="N211" s="27">
        <v>135.004671</v>
      </c>
      <c r="O211" s="27">
        <v>134.99964700000001</v>
      </c>
      <c r="P211" s="28">
        <v>32.023448999999999</v>
      </c>
      <c r="Q211" s="137">
        <v>32.046982999999997</v>
      </c>
      <c r="R211" s="27">
        <v>5.5626220000000002</v>
      </c>
      <c r="S211" s="27">
        <v>5.5477879999999997</v>
      </c>
      <c r="T211" s="28">
        <v>2.2272460000000001</v>
      </c>
      <c r="U211" s="137">
        <v>2.2278009999999999</v>
      </c>
      <c r="V211" s="27">
        <v>3.5639400000000001</v>
      </c>
      <c r="W211" s="27">
        <v>3.1999599999999999</v>
      </c>
      <c r="X211" s="27">
        <v>0</v>
      </c>
      <c r="Y211" s="27">
        <v>0</v>
      </c>
      <c r="Z211" s="27">
        <v>1.8278829999999999</v>
      </c>
      <c r="AA211" s="27">
        <v>1.829944</v>
      </c>
      <c r="AB211" s="28">
        <v>2571</v>
      </c>
      <c r="AC211" s="28">
        <v>2571.6408820000001</v>
      </c>
      <c r="AD211" s="27">
        <v>84.921510999999995</v>
      </c>
      <c r="AE211" s="27">
        <v>84.92</v>
      </c>
      <c r="AF211" s="27">
        <v>84.941168000000005</v>
      </c>
      <c r="AG211" s="27">
        <v>84.92</v>
      </c>
      <c r="AH211" s="27">
        <v>84.921510999999995</v>
      </c>
      <c r="AI211" s="27">
        <v>84.918351000000001</v>
      </c>
      <c r="AJ211" s="28"/>
      <c r="AK211" s="67"/>
      <c r="AL211" s="68"/>
      <c r="AM211" s="28"/>
    </row>
    <row r="212" spans="1:39" outlineLevel="1">
      <c r="A212" s="222"/>
      <c r="B212" s="65"/>
      <c r="D212" s="9">
        <v>10401</v>
      </c>
      <c r="E212" s="9" t="s">
        <v>39</v>
      </c>
      <c r="F212" s="28">
        <v>1176.49784</v>
      </c>
      <c r="G212" s="27">
        <v>1205.0675200000001</v>
      </c>
      <c r="H212" s="27">
        <v>-2.3707950000000002</v>
      </c>
      <c r="I212" s="27">
        <v>8.7146249999999998</v>
      </c>
      <c r="J212" s="27">
        <v>8.926437</v>
      </c>
      <c r="K212" s="27">
        <v>158.97543899999999</v>
      </c>
      <c r="L212" s="28">
        <v>135.00269299999999</v>
      </c>
      <c r="M212" s="137">
        <v>135.00194300000001</v>
      </c>
      <c r="N212" s="27">
        <v>135.00269299999999</v>
      </c>
      <c r="O212" s="27">
        <v>134.99991299999999</v>
      </c>
      <c r="P212" s="28">
        <v>30.473199000000001</v>
      </c>
      <c r="Q212" s="137">
        <v>29.447772000000001</v>
      </c>
      <c r="R212" s="27">
        <v>6.6052759999999999</v>
      </c>
      <c r="S212" s="27">
        <v>5.547523</v>
      </c>
      <c r="T212" s="28">
        <v>2.1971989999999999</v>
      </c>
      <c r="U212" s="137">
        <v>2.0737649999999999</v>
      </c>
      <c r="V212" s="27">
        <v>2.9137330000000001</v>
      </c>
      <c r="W212" s="27">
        <v>2.8999540000000001</v>
      </c>
      <c r="X212" s="27">
        <v>0</v>
      </c>
      <c r="Y212" s="27">
        <v>0</v>
      </c>
      <c r="Z212" s="27">
        <v>3.4645199999999998</v>
      </c>
      <c r="AA212" s="27">
        <v>1.8599559999999999</v>
      </c>
      <c r="AB212" s="28">
        <v>2585</v>
      </c>
      <c r="AC212" s="28">
        <v>2439.7804839999999</v>
      </c>
      <c r="AD212" s="27">
        <v>84.920472000000004</v>
      </c>
      <c r="AE212" s="27">
        <v>84.92</v>
      </c>
      <c r="AF212" s="27">
        <v>80.149383999999998</v>
      </c>
      <c r="AG212" s="27">
        <v>84.92</v>
      </c>
      <c r="AH212" s="27">
        <v>84.920472000000004</v>
      </c>
      <c r="AI212" s="27">
        <v>84.918723</v>
      </c>
      <c r="AJ212" s="28"/>
      <c r="AK212" s="67"/>
      <c r="AL212" s="68"/>
      <c r="AM212" s="28"/>
    </row>
    <row r="213" spans="1:39" outlineLevel="1">
      <c r="A213" s="222"/>
      <c r="B213" s="65"/>
      <c r="D213" s="9">
        <v>10401</v>
      </c>
      <c r="E213" s="9" t="s">
        <v>48</v>
      </c>
      <c r="F213" s="28">
        <v>168.19255999999999</v>
      </c>
      <c r="G213" s="27">
        <v>167.52279999999999</v>
      </c>
      <c r="H213" s="27">
        <v>0.39980199999999999</v>
      </c>
      <c r="I213" s="27">
        <v>1.2457499999999999</v>
      </c>
      <c r="J213" s="27">
        <v>1.2409110000000001</v>
      </c>
      <c r="K213" s="27">
        <v>158.97533899999999</v>
      </c>
      <c r="L213" s="28">
        <v>135.013093</v>
      </c>
      <c r="M213" s="137">
        <v>135.001858</v>
      </c>
      <c r="N213" s="27">
        <v>135.013093</v>
      </c>
      <c r="O213" s="27">
        <v>134.999966</v>
      </c>
      <c r="P213" s="28">
        <v>28.848082999999999</v>
      </c>
      <c r="Q213" s="137">
        <v>28.822956000000001</v>
      </c>
      <c r="R213" s="27">
        <v>5.518764</v>
      </c>
      <c r="S213" s="27">
        <v>5.5475190000000003</v>
      </c>
      <c r="T213" s="28">
        <v>2.0363560000000001</v>
      </c>
      <c r="U213" s="137">
        <v>2.0367410000000001</v>
      </c>
      <c r="V213" s="27">
        <v>5.2796630000000002</v>
      </c>
      <c r="W213" s="27">
        <v>5.349952</v>
      </c>
      <c r="X213" s="27">
        <v>0</v>
      </c>
      <c r="Y213" s="27">
        <v>0</v>
      </c>
      <c r="Z213" s="27">
        <v>17.283760999999998</v>
      </c>
      <c r="AA213" s="27">
        <v>18.179929999999999</v>
      </c>
      <c r="AB213" s="28">
        <v>342.5</v>
      </c>
      <c r="AC213" s="28">
        <v>342.56466599999999</v>
      </c>
      <c r="AD213" s="27">
        <v>84.927066999999994</v>
      </c>
      <c r="AE213" s="27">
        <v>84.92</v>
      </c>
      <c r="AF213" s="27">
        <v>84.936032999999995</v>
      </c>
      <c r="AG213" s="27">
        <v>84.92</v>
      </c>
      <c r="AH213" s="27">
        <v>84.927066999999994</v>
      </c>
      <c r="AI213" s="27">
        <v>84.918809999999993</v>
      </c>
      <c r="AJ213" s="28"/>
      <c r="AK213" s="67"/>
      <c r="AL213" s="68"/>
      <c r="AM213" s="28"/>
    </row>
    <row r="214" spans="1:39" outlineLevel="1">
      <c r="A214" s="222"/>
      <c r="B214" s="65" t="s">
        <v>109</v>
      </c>
      <c r="D214" s="9"/>
      <c r="E214" s="9"/>
      <c r="F214" s="53">
        <f>SUM(F215:F221)</f>
        <v>6324.3468000000012</v>
      </c>
      <c r="G214" s="51">
        <f>SUM(G215:G221)</f>
        <v>6315.5280400000001</v>
      </c>
      <c r="L214" s="53">
        <f>AVERAGE(L215:L221)</f>
        <v>134.51685242857141</v>
      </c>
      <c r="M214" s="142">
        <f>AVERAGE(M215:M221)</f>
        <v>135.00239714285712</v>
      </c>
      <c r="P214" s="53">
        <f>AVERAGE(P215:P221)</f>
        <v>31.821577142857144</v>
      </c>
      <c r="Q214" s="142">
        <f>AVERAGE(Q215:Q221)</f>
        <v>31.308840571428568</v>
      </c>
      <c r="T214" s="53">
        <f>AVERAGE(T215:T221)</f>
        <v>2.5368777142857142</v>
      </c>
      <c r="U214" s="142">
        <f>AVERAGE(U215:U221)</f>
        <v>2.1840494285714285</v>
      </c>
      <c r="AB214" s="53">
        <f>SUM(AB215:AB221)</f>
        <v>14726.5</v>
      </c>
      <c r="AC214" s="53">
        <f>SUM(AC215:AC221)</f>
        <v>13574.24545</v>
      </c>
      <c r="AD214" s="27"/>
      <c r="AE214" s="27"/>
      <c r="AF214" s="27"/>
      <c r="AG214" s="27"/>
      <c r="AH214" s="27"/>
      <c r="AI214" s="27"/>
      <c r="AJ214" s="53"/>
      <c r="AK214" s="67"/>
      <c r="AL214" s="68"/>
      <c r="AM214" s="53"/>
    </row>
    <row r="215" spans="1:39" outlineLevel="1">
      <c r="A215" s="222"/>
      <c r="D215" s="9">
        <v>10401</v>
      </c>
      <c r="E215" s="9" t="s">
        <v>35</v>
      </c>
      <c r="F215" s="28">
        <v>2641.0550400000002</v>
      </c>
      <c r="G215" s="27">
        <v>2637.6814800000002</v>
      </c>
      <c r="H215" s="27">
        <v>0.12789900000000001</v>
      </c>
      <c r="I215" s="27">
        <v>19.313624999999998</v>
      </c>
      <c r="J215" s="27">
        <v>19.538405999999998</v>
      </c>
      <c r="K215" s="27">
        <v>158.975899</v>
      </c>
      <c r="L215" s="28">
        <v>136.74569299999999</v>
      </c>
      <c r="M215" s="137">
        <v>135.00233299999999</v>
      </c>
      <c r="N215" s="27">
        <v>136.74569299999999</v>
      </c>
      <c r="O215" s="27">
        <v>134.99959699999999</v>
      </c>
      <c r="P215" s="28">
        <v>31.994900000000001</v>
      </c>
      <c r="Q215" s="137">
        <v>30.56183</v>
      </c>
      <c r="R215" s="27">
        <v>7.5011809999999999</v>
      </c>
      <c r="S215" s="27">
        <v>5.5475390000000004</v>
      </c>
      <c r="T215" s="28">
        <v>2.3106300000000002</v>
      </c>
      <c r="U215" s="137">
        <v>2.139777</v>
      </c>
      <c r="V215" s="27">
        <v>2.4240309999999998</v>
      </c>
      <c r="W215" s="27">
        <v>3.199964</v>
      </c>
      <c r="X215" s="27">
        <v>0</v>
      </c>
      <c r="Y215" s="27">
        <v>0</v>
      </c>
      <c r="Z215" s="27">
        <v>1.25518</v>
      </c>
      <c r="AA215" s="27">
        <v>1.619947</v>
      </c>
      <c r="AB215" s="28">
        <v>6102.5</v>
      </c>
      <c r="AC215" s="28">
        <v>5651.2700860000004</v>
      </c>
      <c r="AD215" s="27">
        <v>86.016619000000006</v>
      </c>
      <c r="AE215" s="27">
        <v>84.92</v>
      </c>
      <c r="AF215" s="27">
        <v>78.640861000000001</v>
      </c>
      <c r="AG215" s="27">
        <v>84.92</v>
      </c>
      <c r="AH215" s="27">
        <v>86.016619000000006</v>
      </c>
      <c r="AI215" s="27">
        <v>84.918278999999998</v>
      </c>
      <c r="AJ215" s="28">
        <f>SUM(F215:F221)</f>
        <v>6324.3468000000012</v>
      </c>
      <c r="AK215" s="56">
        <f>AVERAGE(V215:V221)</f>
        <v>3.5939831428571423</v>
      </c>
      <c r="AL215" s="57">
        <f>AVERAGE(W215:W221)</f>
        <v>3.7785324285714279</v>
      </c>
      <c r="AM215" s="28">
        <f>SUM(AB215:AB221)</f>
        <v>14726.5</v>
      </c>
    </row>
    <row r="216" spans="1:39" outlineLevel="1">
      <c r="A216" s="222"/>
      <c r="B216" s="65"/>
      <c r="D216" s="9">
        <v>10401</v>
      </c>
      <c r="E216" s="9" t="s">
        <v>36</v>
      </c>
      <c r="F216" s="28">
        <v>182.61632</v>
      </c>
      <c r="G216" s="27">
        <v>182.1696</v>
      </c>
      <c r="H216" s="27">
        <v>0.245222</v>
      </c>
      <c r="I216" s="27">
        <v>1.352625</v>
      </c>
      <c r="J216" s="27">
        <v>1.3494060000000001</v>
      </c>
      <c r="K216" s="27">
        <v>158.97613799999999</v>
      </c>
      <c r="L216" s="28">
        <v>135.00883099999999</v>
      </c>
      <c r="M216" s="137">
        <v>135.00253599999999</v>
      </c>
      <c r="N216" s="27">
        <v>135.00883099999999</v>
      </c>
      <c r="O216" s="27">
        <v>134.99943999999999</v>
      </c>
      <c r="P216" s="28">
        <v>31.050735</v>
      </c>
      <c r="Q216" s="137">
        <v>30.791609000000001</v>
      </c>
      <c r="R216" s="27">
        <v>19.221882999999998</v>
      </c>
      <c r="S216" s="27">
        <v>5.5475479999999999</v>
      </c>
      <c r="T216" s="28">
        <v>2.978923</v>
      </c>
      <c r="U216" s="137">
        <v>2.1533910000000001</v>
      </c>
      <c r="V216" s="27">
        <v>4.0467360000000001</v>
      </c>
      <c r="W216" s="27">
        <v>2.8999459999999999</v>
      </c>
      <c r="X216" s="27">
        <v>0</v>
      </c>
      <c r="Y216" s="27">
        <v>0</v>
      </c>
      <c r="Z216" s="27">
        <v>3.5538989999999999</v>
      </c>
      <c r="AA216" s="27">
        <v>9.3699329999999996</v>
      </c>
      <c r="AB216" s="28">
        <v>544</v>
      </c>
      <c r="AC216" s="28">
        <v>393.24434500000001</v>
      </c>
      <c r="AD216" s="27">
        <v>84.923958999999996</v>
      </c>
      <c r="AE216" s="27">
        <v>84.92</v>
      </c>
      <c r="AF216" s="27">
        <v>61.386598999999997</v>
      </c>
      <c r="AG216" s="27">
        <v>84.92</v>
      </c>
      <c r="AH216" s="27">
        <v>84.923958999999996</v>
      </c>
      <c r="AI216" s="27">
        <v>84.918052000000003</v>
      </c>
      <c r="AJ216" s="28"/>
      <c r="AK216" s="67"/>
      <c r="AL216" s="68"/>
      <c r="AM216" s="28"/>
    </row>
    <row r="217" spans="1:39" outlineLevel="1">
      <c r="A217" s="222"/>
      <c r="B217" s="65"/>
      <c r="D217" s="9">
        <v>10401</v>
      </c>
      <c r="E217" s="9" t="s">
        <v>37</v>
      </c>
      <c r="F217" s="28">
        <v>871.29888000000005</v>
      </c>
      <c r="G217" s="27">
        <v>868.53152</v>
      </c>
      <c r="H217" s="27">
        <v>0.31862499999999999</v>
      </c>
      <c r="I217" s="27">
        <v>6.3360000000000003</v>
      </c>
      <c r="J217" s="27">
        <v>6.4335750000000003</v>
      </c>
      <c r="K217" s="27">
        <v>158.97608399999999</v>
      </c>
      <c r="L217" s="28">
        <v>137.51560599999999</v>
      </c>
      <c r="M217" s="137">
        <v>135.00249099999999</v>
      </c>
      <c r="N217" s="27">
        <v>137.51560599999999</v>
      </c>
      <c r="O217" s="27">
        <v>134.99947499999999</v>
      </c>
      <c r="P217" s="28">
        <v>31.151357000000001</v>
      </c>
      <c r="Q217" s="137">
        <v>31.103497000000001</v>
      </c>
      <c r="R217" s="27">
        <v>9.0159409999999998</v>
      </c>
      <c r="S217" s="27">
        <v>5.5475450000000004</v>
      </c>
      <c r="T217" s="28">
        <v>2.336741</v>
      </c>
      <c r="U217" s="137">
        <v>2.1718739999999999</v>
      </c>
      <c r="V217" s="27">
        <v>2.298867</v>
      </c>
      <c r="W217" s="27">
        <v>3.199945</v>
      </c>
      <c r="X217" s="27">
        <v>0</v>
      </c>
      <c r="Y217" s="27">
        <v>0</v>
      </c>
      <c r="Z217" s="27">
        <v>2.3332980000000001</v>
      </c>
      <c r="AA217" s="27">
        <v>4.0199280000000002</v>
      </c>
      <c r="AB217" s="28">
        <v>2036</v>
      </c>
      <c r="AC217" s="28">
        <v>1892.351011</v>
      </c>
      <c r="AD217" s="27">
        <v>86.500814000000005</v>
      </c>
      <c r="AE217" s="27">
        <v>84.92</v>
      </c>
      <c r="AF217" s="27">
        <v>78.928511</v>
      </c>
      <c r="AG217" s="27">
        <v>84.92</v>
      </c>
      <c r="AH217" s="27">
        <v>86.500814000000005</v>
      </c>
      <c r="AI217" s="27">
        <v>84.918103000000002</v>
      </c>
      <c r="AJ217" s="28"/>
      <c r="AK217" s="67"/>
      <c r="AL217" s="68"/>
      <c r="AM217" s="28"/>
    </row>
    <row r="218" spans="1:39" outlineLevel="1">
      <c r="A218" s="222"/>
      <c r="B218" s="65"/>
      <c r="D218" s="9">
        <v>10401</v>
      </c>
      <c r="E218" s="9" t="s">
        <v>41</v>
      </c>
      <c r="F218" s="28">
        <v>254.90624</v>
      </c>
      <c r="G218" s="27">
        <v>258.82175999999998</v>
      </c>
      <c r="H218" s="27">
        <v>-1.5128250000000001</v>
      </c>
      <c r="I218" s="27">
        <v>2</v>
      </c>
      <c r="J218" s="27">
        <v>1.9172009999999999</v>
      </c>
      <c r="K218" s="27">
        <v>158.97619299999999</v>
      </c>
      <c r="L218" s="28">
        <v>127.45312</v>
      </c>
      <c r="M218" s="137">
        <v>135.00258299999999</v>
      </c>
      <c r="N218" s="27">
        <v>127.45312</v>
      </c>
      <c r="O218" s="27">
        <v>134.999404</v>
      </c>
      <c r="P218" s="28">
        <v>32</v>
      </c>
      <c r="Q218" s="137">
        <v>32.000025000000001</v>
      </c>
      <c r="R218" s="27">
        <v>12.5</v>
      </c>
      <c r="S218" s="27">
        <v>5.5480650000000002</v>
      </c>
      <c r="T218" s="28">
        <v>2.7931840000000001</v>
      </c>
      <c r="U218" s="137">
        <v>2.2250290000000001</v>
      </c>
      <c r="V218" s="27">
        <v>6.2493569999999998</v>
      </c>
      <c r="W218" s="27">
        <v>5.6999839999999997</v>
      </c>
      <c r="X218" s="27">
        <v>0</v>
      </c>
      <c r="Y218" s="27">
        <v>0</v>
      </c>
      <c r="Z218" s="27">
        <v>2.4165749999999999</v>
      </c>
      <c r="AA218" s="27">
        <v>3.849974</v>
      </c>
      <c r="AB218" s="28">
        <v>712</v>
      </c>
      <c r="AC218" s="28">
        <v>567.17388500000004</v>
      </c>
      <c r="AD218" s="27">
        <v>80.171199000000001</v>
      </c>
      <c r="AE218" s="27">
        <v>84.92</v>
      </c>
      <c r="AF218" s="27">
        <v>67.646637999999996</v>
      </c>
      <c r="AG218" s="27">
        <v>84.92</v>
      </c>
      <c r="AH218" s="27">
        <v>80.171199000000001</v>
      </c>
      <c r="AI218" s="27">
        <v>84.918000000000006</v>
      </c>
      <c r="AJ218" s="28"/>
      <c r="AK218" s="67"/>
      <c r="AL218" s="68"/>
      <c r="AM218" s="28"/>
    </row>
    <row r="219" spans="1:39" outlineLevel="1">
      <c r="A219" s="222"/>
      <c r="B219" s="65"/>
      <c r="D219" s="9">
        <v>10401</v>
      </c>
      <c r="E219" s="9" t="s">
        <v>42</v>
      </c>
      <c r="F219" s="28">
        <v>996.05456000000004</v>
      </c>
      <c r="G219" s="27">
        <v>993.9624</v>
      </c>
      <c r="H219" s="27">
        <v>0.21048700000000001</v>
      </c>
      <c r="I219" s="27">
        <v>7.2926250000000001</v>
      </c>
      <c r="J219" s="27">
        <v>7.3626940000000003</v>
      </c>
      <c r="K219" s="27">
        <v>158.97610499999999</v>
      </c>
      <c r="L219" s="28">
        <v>136.58381700000001</v>
      </c>
      <c r="M219" s="137">
        <v>135.00250800000001</v>
      </c>
      <c r="N219" s="27">
        <v>136.58381700000001</v>
      </c>
      <c r="O219" s="27">
        <v>134.999461</v>
      </c>
      <c r="P219" s="28">
        <v>31.795821</v>
      </c>
      <c r="Q219" s="137">
        <v>31.793092000000001</v>
      </c>
      <c r="R219" s="27">
        <v>7.4218820000000001</v>
      </c>
      <c r="S219" s="27">
        <v>5.5477980000000002</v>
      </c>
      <c r="T219" s="28">
        <v>2.2970630000000001</v>
      </c>
      <c r="U219" s="137">
        <v>2.2127520000000001</v>
      </c>
      <c r="V219" s="27">
        <v>2.5761639999999999</v>
      </c>
      <c r="W219" s="27">
        <v>3.199951</v>
      </c>
      <c r="X219" s="27">
        <v>0</v>
      </c>
      <c r="Y219" s="27">
        <v>0</v>
      </c>
      <c r="Z219" s="27">
        <v>1.3894820000000001</v>
      </c>
      <c r="AA219" s="27">
        <v>1.8299430000000001</v>
      </c>
      <c r="AB219" s="28">
        <v>2288</v>
      </c>
      <c r="AC219" s="28">
        <v>2204.0221369999999</v>
      </c>
      <c r="AD219" s="27">
        <v>85.914682999999997</v>
      </c>
      <c r="AE219" s="27">
        <v>84.92</v>
      </c>
      <c r="AF219" s="27">
        <v>81.803128999999998</v>
      </c>
      <c r="AG219" s="27">
        <v>84.92</v>
      </c>
      <c r="AH219" s="27">
        <v>85.914682999999997</v>
      </c>
      <c r="AI219" s="27">
        <v>84.918082999999996</v>
      </c>
      <c r="AJ219" s="28"/>
      <c r="AK219" s="67"/>
      <c r="AL219" s="68"/>
      <c r="AM219" s="28"/>
    </row>
    <row r="220" spans="1:39" outlineLevel="1">
      <c r="A220" s="222"/>
      <c r="B220" s="65"/>
      <c r="D220" s="9">
        <v>10401</v>
      </c>
      <c r="E220" s="9" t="s">
        <v>39</v>
      </c>
      <c r="F220" s="28">
        <v>1254.0225600000001</v>
      </c>
      <c r="G220" s="27">
        <v>1250.5476799999999</v>
      </c>
      <c r="H220" s="27">
        <v>0.27786899999999998</v>
      </c>
      <c r="I220" s="27">
        <v>9.4086250000000007</v>
      </c>
      <c r="J220" s="27">
        <v>9.2633279999999996</v>
      </c>
      <c r="K220" s="27">
        <v>158.97541699999999</v>
      </c>
      <c r="L220" s="28">
        <v>133.28435999999999</v>
      </c>
      <c r="M220" s="137">
        <v>135.001924</v>
      </c>
      <c r="N220" s="27">
        <v>133.28435999999999</v>
      </c>
      <c r="O220" s="27">
        <v>134.99991600000001</v>
      </c>
      <c r="P220" s="28">
        <v>30.158498000000002</v>
      </c>
      <c r="Q220" s="137">
        <v>29.120139000000002</v>
      </c>
      <c r="R220" s="27">
        <v>5.4869870000000001</v>
      </c>
      <c r="S220" s="27">
        <v>5.5475219999999998</v>
      </c>
      <c r="T220" s="28">
        <v>2.1395149999999998</v>
      </c>
      <c r="U220" s="137">
        <v>2.054351</v>
      </c>
      <c r="V220" s="27">
        <v>3.3181219999999998</v>
      </c>
      <c r="W220" s="27">
        <v>2.899959</v>
      </c>
      <c r="X220" s="27">
        <v>0</v>
      </c>
      <c r="Y220" s="27">
        <v>0</v>
      </c>
      <c r="Z220" s="27">
        <v>1.7384059999999999</v>
      </c>
      <c r="AA220" s="27">
        <v>1.859961</v>
      </c>
      <c r="AB220" s="28">
        <v>2683</v>
      </c>
      <c r="AC220" s="28">
        <v>2576.2020040000002</v>
      </c>
      <c r="AD220" s="27">
        <v>83.839603999999994</v>
      </c>
      <c r="AE220" s="27">
        <v>84.92</v>
      </c>
      <c r="AF220" s="27">
        <v>81.539721999999998</v>
      </c>
      <c r="AG220" s="27">
        <v>84.92</v>
      </c>
      <c r="AH220" s="27">
        <v>83.839603999999994</v>
      </c>
      <c r="AI220" s="27">
        <v>84.918736999999993</v>
      </c>
      <c r="AJ220" s="28"/>
      <c r="AK220" s="67"/>
      <c r="AL220" s="68"/>
      <c r="AM220" s="28"/>
    </row>
    <row r="221" spans="1:39" outlineLevel="1">
      <c r="A221" s="222"/>
      <c r="B221" s="65"/>
      <c r="D221" s="9">
        <v>10401</v>
      </c>
      <c r="E221" s="9" t="s">
        <v>48</v>
      </c>
      <c r="F221" s="28">
        <v>124.39319999999999</v>
      </c>
      <c r="G221" s="27">
        <v>123.81359999999999</v>
      </c>
      <c r="H221" s="27">
        <v>0.46812300000000001</v>
      </c>
      <c r="I221" s="27">
        <v>0.92125000000000001</v>
      </c>
      <c r="J221" s="27">
        <v>0.91713900000000004</v>
      </c>
      <c r="K221" s="27">
        <v>158.97598300000001</v>
      </c>
      <c r="L221" s="28">
        <v>135.02654000000001</v>
      </c>
      <c r="M221" s="137">
        <v>135.00240500000001</v>
      </c>
      <c r="N221" s="27">
        <v>135.02654000000001</v>
      </c>
      <c r="O221" s="27">
        <v>134.99954299999999</v>
      </c>
      <c r="P221" s="28">
        <v>34.599729000000004</v>
      </c>
      <c r="Q221" s="137">
        <v>33.791691999999998</v>
      </c>
      <c r="R221" s="27">
        <v>14.382631999999999</v>
      </c>
      <c r="S221" s="27">
        <v>5.5475409999999998</v>
      </c>
      <c r="T221" s="28">
        <v>2.902088</v>
      </c>
      <c r="U221" s="137">
        <v>2.331172</v>
      </c>
      <c r="V221" s="27">
        <v>4.244605</v>
      </c>
      <c r="W221" s="27">
        <v>5.3499780000000001</v>
      </c>
      <c r="X221" s="27">
        <v>0</v>
      </c>
      <c r="Y221" s="27">
        <v>0</v>
      </c>
      <c r="Z221" s="27">
        <v>4.5259710000000002</v>
      </c>
      <c r="AA221" s="27">
        <v>18.179932999999998</v>
      </c>
      <c r="AB221" s="28">
        <v>361</v>
      </c>
      <c r="AC221" s="28">
        <v>289.98198200000002</v>
      </c>
      <c r="AD221" s="27">
        <v>84.935181999999998</v>
      </c>
      <c r="AE221" s="27">
        <v>84.92</v>
      </c>
      <c r="AF221" s="27">
        <v>68.214044000000001</v>
      </c>
      <c r="AG221" s="27">
        <v>84.92</v>
      </c>
      <c r="AH221" s="27">
        <v>84.935181999999998</v>
      </c>
      <c r="AI221" s="27">
        <v>84.918199999999999</v>
      </c>
      <c r="AJ221" s="28"/>
      <c r="AK221" s="67"/>
      <c r="AL221" s="68"/>
      <c r="AM221" s="28"/>
    </row>
    <row r="222" spans="1:39" outlineLevel="1">
      <c r="A222" s="222"/>
      <c r="B222" s="65" t="s">
        <v>110</v>
      </c>
      <c r="D222" s="9"/>
      <c r="E222" s="9"/>
      <c r="F222" s="53">
        <f>SUM(F223:F229)</f>
        <v>6221.3215199999995</v>
      </c>
      <c r="G222" s="51">
        <f>SUM(G223:G229)</f>
        <v>6206.0072</v>
      </c>
      <c r="L222" s="53">
        <f>AVERAGE(L223:L229)</f>
        <v>140.0187777142857</v>
      </c>
      <c r="M222" s="142">
        <f>AVERAGE(M223:M229)</f>
        <v>135.002318</v>
      </c>
      <c r="P222" s="53">
        <f>AVERAGE(P223:P229)</f>
        <v>31.307466000000002</v>
      </c>
      <c r="Q222" s="142">
        <f>AVERAGE(Q223:Q229)</f>
        <v>31.173062142857141</v>
      </c>
      <c r="T222" s="53">
        <f>AVERAGE(T223:T229)</f>
        <v>2.5892237142857146</v>
      </c>
      <c r="U222" s="142">
        <f>AVERAGE(U223:U229)</f>
        <v>2.2231191428571431</v>
      </c>
      <c r="AB222" s="53">
        <f>SUM(AB223:AB229)</f>
        <v>13657</v>
      </c>
      <c r="AC222" s="53">
        <f>SUM(AC223:AC229)</f>
        <v>13504.001904999999</v>
      </c>
      <c r="AD222" s="27"/>
      <c r="AE222" s="27"/>
      <c r="AF222" s="27"/>
      <c r="AG222" s="27"/>
      <c r="AH222" s="27"/>
      <c r="AI222" s="27"/>
      <c r="AJ222" s="53"/>
      <c r="AK222" s="67"/>
      <c r="AL222" s="68"/>
      <c r="AM222" s="53"/>
    </row>
    <row r="223" spans="1:39" outlineLevel="1">
      <c r="A223" s="222"/>
      <c r="D223" s="9">
        <v>10401</v>
      </c>
      <c r="E223" s="9" t="s">
        <v>35</v>
      </c>
      <c r="F223" s="28">
        <v>2013.0427999999999</v>
      </c>
      <c r="G223" s="27">
        <v>2007.3535199999999</v>
      </c>
      <c r="H223" s="27">
        <v>0.28342200000000001</v>
      </c>
      <c r="I223" s="27">
        <v>14.37725</v>
      </c>
      <c r="J223" s="27">
        <v>14.869304</v>
      </c>
      <c r="K223" s="27">
        <v>158.975707</v>
      </c>
      <c r="L223" s="28">
        <v>140.01584399999999</v>
      </c>
      <c r="M223" s="137">
        <v>135.00217000000001</v>
      </c>
      <c r="N223" s="27">
        <v>140.01584399999999</v>
      </c>
      <c r="O223" s="27">
        <v>134.99972399999999</v>
      </c>
      <c r="P223" s="28">
        <v>30.577822999999999</v>
      </c>
      <c r="Q223" s="137">
        <v>30.149049999999999</v>
      </c>
      <c r="R223" s="27">
        <v>6.3468330000000002</v>
      </c>
      <c r="S223" s="27">
        <v>5.9725320000000002</v>
      </c>
      <c r="T223" s="28">
        <v>2.1097419999999998</v>
      </c>
      <c r="U223" s="137">
        <v>2.140504</v>
      </c>
      <c r="V223" s="27">
        <v>2.9438019999999998</v>
      </c>
      <c r="W223" s="27">
        <v>3.199954</v>
      </c>
      <c r="X223" s="27">
        <v>0</v>
      </c>
      <c r="Y223" s="27">
        <v>0</v>
      </c>
      <c r="Z223" s="27">
        <v>1.04121</v>
      </c>
      <c r="AA223" s="27">
        <v>1.6199349999999999</v>
      </c>
      <c r="AB223" s="28">
        <v>4247</v>
      </c>
      <c r="AC223" s="28">
        <v>4308.9257520000001</v>
      </c>
      <c r="AD223" s="27">
        <v>88.073735999999997</v>
      </c>
      <c r="AE223" s="27">
        <v>84.92</v>
      </c>
      <c r="AF223" s="27">
        <v>86.158223000000007</v>
      </c>
      <c r="AG223" s="27">
        <v>84.92</v>
      </c>
      <c r="AH223" s="27">
        <v>88.073735999999997</v>
      </c>
      <c r="AI223" s="27">
        <v>84.918460999999994</v>
      </c>
      <c r="AJ223" s="28">
        <f>SUM(F223:F229)</f>
        <v>6221.3215199999995</v>
      </c>
      <c r="AK223" s="56">
        <f>AVERAGE(V223:V229)</f>
        <v>3.8976204285714284</v>
      </c>
      <c r="AL223" s="57">
        <f>AVERAGE(W223:W229)</f>
        <v>3.7785278571428571</v>
      </c>
      <c r="AM223" s="28">
        <f>SUM(AB223:AB229)</f>
        <v>13657</v>
      </c>
    </row>
    <row r="224" spans="1:39" outlineLevel="1">
      <c r="A224" s="222"/>
      <c r="B224" s="65"/>
      <c r="D224" s="9">
        <v>10401</v>
      </c>
      <c r="E224" s="9" t="s">
        <v>36</v>
      </c>
      <c r="F224" s="28">
        <v>397.62031999999999</v>
      </c>
      <c r="G224" s="27">
        <v>397.17687999999998</v>
      </c>
      <c r="H224" s="27">
        <v>0.111648</v>
      </c>
      <c r="I224" s="27">
        <v>2.83975</v>
      </c>
      <c r="J224" s="27">
        <v>2.9420549999999999</v>
      </c>
      <c r="K224" s="27">
        <v>158.976157</v>
      </c>
      <c r="L224" s="28">
        <v>140.01948100000001</v>
      </c>
      <c r="M224" s="137">
        <v>135.00255300000001</v>
      </c>
      <c r="N224" s="27">
        <v>140.01948100000001</v>
      </c>
      <c r="O224" s="27">
        <v>134.999427</v>
      </c>
      <c r="P224" s="28">
        <v>31.428823000000001</v>
      </c>
      <c r="Q224" s="137">
        <v>31.457386</v>
      </c>
      <c r="R224" s="27">
        <v>18.179417000000001</v>
      </c>
      <c r="S224" s="27">
        <v>6.9899240000000002</v>
      </c>
      <c r="T224" s="28">
        <v>2.834362</v>
      </c>
      <c r="U224" s="137">
        <v>2.2783159999999998</v>
      </c>
      <c r="V224" s="27">
        <v>2.7563979999999999</v>
      </c>
      <c r="W224" s="27">
        <v>2.89995</v>
      </c>
      <c r="X224" s="27">
        <v>0</v>
      </c>
      <c r="Y224" s="27">
        <v>0</v>
      </c>
      <c r="Z224" s="27">
        <v>3.153762</v>
      </c>
      <c r="AA224" s="27">
        <v>9.3699410000000007</v>
      </c>
      <c r="AB224" s="28">
        <v>1127</v>
      </c>
      <c r="AC224" s="28">
        <v>905.90473699999995</v>
      </c>
      <c r="AD224" s="27">
        <v>88.075773999999996</v>
      </c>
      <c r="AE224" s="27">
        <v>84.92</v>
      </c>
      <c r="AF224" s="27">
        <v>68.260363999999996</v>
      </c>
      <c r="AG224" s="27">
        <v>84.92</v>
      </c>
      <c r="AH224" s="27">
        <v>88.075773999999996</v>
      </c>
      <c r="AI224" s="27">
        <v>84.918034000000006</v>
      </c>
      <c r="AJ224" s="28"/>
      <c r="AK224" s="67"/>
      <c r="AL224" s="68"/>
      <c r="AM224" s="28"/>
    </row>
    <row r="225" spans="1:39" outlineLevel="1">
      <c r="A225" s="222"/>
      <c r="B225" s="65"/>
      <c r="D225" s="9">
        <v>10401</v>
      </c>
      <c r="E225" s="9" t="s">
        <v>37</v>
      </c>
      <c r="F225" s="28">
        <v>786.62576000000001</v>
      </c>
      <c r="G225" s="27">
        <v>784.56312000000003</v>
      </c>
      <c r="H225" s="27">
        <v>0.262903</v>
      </c>
      <c r="I225" s="27">
        <v>5.6213749999999996</v>
      </c>
      <c r="J225" s="27">
        <v>5.8115860000000001</v>
      </c>
      <c r="K225" s="27">
        <v>158.97582700000001</v>
      </c>
      <c r="L225" s="28">
        <v>139.93476000000001</v>
      </c>
      <c r="M225" s="137">
        <v>135.002272</v>
      </c>
      <c r="N225" s="27">
        <v>139.93476000000001</v>
      </c>
      <c r="O225" s="27">
        <v>134.99964399999999</v>
      </c>
      <c r="P225" s="28">
        <v>30.308420999999999</v>
      </c>
      <c r="Q225" s="137">
        <v>30.105256000000001</v>
      </c>
      <c r="R225" s="27">
        <v>8.8279110000000003</v>
      </c>
      <c r="S225" s="27">
        <v>6.1026509999999998</v>
      </c>
      <c r="T225" s="28">
        <v>2.2374040000000002</v>
      </c>
      <c r="U225" s="137">
        <v>2.1456179999999998</v>
      </c>
      <c r="V225" s="27">
        <v>3.0408360000000001</v>
      </c>
      <c r="W225" s="27">
        <v>3.1999209999999998</v>
      </c>
      <c r="X225" s="27">
        <v>0</v>
      </c>
      <c r="Y225" s="27">
        <v>0</v>
      </c>
      <c r="Z225" s="27">
        <v>1.7289030000000001</v>
      </c>
      <c r="AA225" s="27">
        <v>4.0198879999999999</v>
      </c>
      <c r="AB225" s="28">
        <v>1760</v>
      </c>
      <c r="AC225" s="28">
        <v>1687.7981030000001</v>
      </c>
      <c r="AD225" s="27">
        <v>88.022665000000003</v>
      </c>
      <c r="AE225" s="27">
        <v>84.92</v>
      </c>
      <c r="AF225" s="27">
        <v>81.436257999999995</v>
      </c>
      <c r="AG225" s="27">
        <v>84.92</v>
      </c>
      <c r="AH225" s="27">
        <v>88.022665000000003</v>
      </c>
      <c r="AI225" s="27">
        <v>84.918346999999997</v>
      </c>
      <c r="AJ225" s="28"/>
      <c r="AK225" s="67"/>
      <c r="AL225" s="68"/>
      <c r="AM225" s="28"/>
    </row>
    <row r="226" spans="1:39" outlineLevel="1">
      <c r="A226" s="222"/>
      <c r="B226" s="65"/>
      <c r="D226" s="9">
        <v>10401</v>
      </c>
      <c r="E226" s="9" t="s">
        <v>41</v>
      </c>
      <c r="F226" s="28">
        <v>125.60576</v>
      </c>
      <c r="G226" s="27">
        <v>125.37024</v>
      </c>
      <c r="H226" s="27">
        <v>0.18786</v>
      </c>
      <c r="I226" s="27">
        <v>0.89662500000000001</v>
      </c>
      <c r="J226" s="27">
        <v>0.92867</v>
      </c>
      <c r="K226" s="27">
        <v>158.97619299999999</v>
      </c>
      <c r="L226" s="28">
        <v>140.08728300000001</v>
      </c>
      <c r="M226" s="137">
        <v>135.00258299999999</v>
      </c>
      <c r="N226" s="27">
        <v>140.08728300000001</v>
      </c>
      <c r="O226" s="27">
        <v>134.999404</v>
      </c>
      <c r="P226" s="28">
        <v>32.064686999999999</v>
      </c>
      <c r="Q226" s="137">
        <v>32.000025999999998</v>
      </c>
      <c r="R226" s="27">
        <v>32.622334000000002</v>
      </c>
      <c r="S226" s="27">
        <v>6.9905609999999996</v>
      </c>
      <c r="T226" s="28">
        <v>3.6940979999999999</v>
      </c>
      <c r="U226" s="137">
        <v>2.3105090000000001</v>
      </c>
      <c r="V226" s="27">
        <v>7.9932639999999999</v>
      </c>
      <c r="W226" s="27">
        <v>5.6999659999999999</v>
      </c>
      <c r="X226" s="27">
        <v>0</v>
      </c>
      <c r="Y226" s="27">
        <v>0</v>
      </c>
      <c r="Z226" s="27">
        <v>3.487101</v>
      </c>
      <c r="AA226" s="27">
        <v>3.8499400000000001</v>
      </c>
      <c r="AB226" s="28">
        <v>464</v>
      </c>
      <c r="AC226" s="28">
        <v>290.21325000000002</v>
      </c>
      <c r="AD226" s="27">
        <v>88.118403000000001</v>
      </c>
      <c r="AE226" s="27">
        <v>84.92</v>
      </c>
      <c r="AF226" s="27">
        <v>53.114027999999998</v>
      </c>
      <c r="AG226" s="27">
        <v>84.92</v>
      </c>
      <c r="AH226" s="27">
        <v>88.118403000000001</v>
      </c>
      <c r="AI226" s="27">
        <v>84.918000000000006</v>
      </c>
      <c r="AJ226" s="28"/>
      <c r="AK226" s="67"/>
      <c r="AL226" s="68"/>
      <c r="AM226" s="28"/>
    </row>
    <row r="227" spans="1:39" outlineLevel="1">
      <c r="A227" s="222"/>
      <c r="B227" s="65"/>
      <c r="D227" s="9">
        <v>10401</v>
      </c>
      <c r="E227" s="9" t="s">
        <v>42</v>
      </c>
      <c r="F227" s="28">
        <v>1464.4817599999999</v>
      </c>
      <c r="G227" s="27">
        <v>1460.3362400000001</v>
      </c>
      <c r="H227" s="27">
        <v>0.28387400000000002</v>
      </c>
      <c r="I227" s="27">
        <v>10.45975</v>
      </c>
      <c r="J227" s="27">
        <v>10.817318999999999</v>
      </c>
      <c r="K227" s="27">
        <v>158.975919</v>
      </c>
      <c r="L227" s="28">
        <v>140.01116300000001</v>
      </c>
      <c r="M227" s="137">
        <v>135.00235000000001</v>
      </c>
      <c r="N227" s="27">
        <v>140.01116300000001</v>
      </c>
      <c r="O227" s="27">
        <v>134.99958599999999</v>
      </c>
      <c r="P227" s="28">
        <v>30.796624999999999</v>
      </c>
      <c r="Q227" s="137">
        <v>30.994855999999999</v>
      </c>
      <c r="R227" s="27">
        <v>5.102894</v>
      </c>
      <c r="S227" s="27">
        <v>6.2539170000000004</v>
      </c>
      <c r="T227" s="28">
        <v>2.0512380000000001</v>
      </c>
      <c r="U227" s="137">
        <v>2.2072959999999999</v>
      </c>
      <c r="V227" s="27">
        <v>2.526491</v>
      </c>
      <c r="W227" s="27">
        <v>3.1999680000000001</v>
      </c>
      <c r="X227" s="27">
        <v>0</v>
      </c>
      <c r="Y227" s="27">
        <v>0</v>
      </c>
      <c r="Z227" s="27">
        <v>1.793809</v>
      </c>
      <c r="AA227" s="27">
        <v>1.8299430000000001</v>
      </c>
      <c r="AB227" s="28">
        <v>3004</v>
      </c>
      <c r="AC227" s="28">
        <v>3232.5451330000001</v>
      </c>
      <c r="AD227" s="27">
        <v>88.070673999999997</v>
      </c>
      <c r="AE227" s="27">
        <v>84.92</v>
      </c>
      <c r="AF227" s="27">
        <v>91.380736999999996</v>
      </c>
      <c r="AG227" s="27">
        <v>84.92</v>
      </c>
      <c r="AH227" s="27">
        <v>88.070673999999997</v>
      </c>
      <c r="AI227" s="27">
        <v>84.918261000000001</v>
      </c>
      <c r="AJ227" s="28"/>
      <c r="AK227" s="67"/>
      <c r="AL227" s="68"/>
      <c r="AM227" s="28"/>
    </row>
    <row r="228" spans="1:39" outlineLevel="1">
      <c r="A228" s="222"/>
      <c r="B228" s="65"/>
      <c r="D228" s="9">
        <v>10401</v>
      </c>
      <c r="E228" s="9" t="s">
        <v>39</v>
      </c>
      <c r="F228" s="28">
        <v>1326.63264</v>
      </c>
      <c r="G228" s="27">
        <v>1324.13024</v>
      </c>
      <c r="H228" s="27">
        <v>0.18898400000000001</v>
      </c>
      <c r="I228" s="27">
        <v>9.4749999999999996</v>
      </c>
      <c r="J228" s="27">
        <v>9.8083840000000002</v>
      </c>
      <c r="K228" s="27">
        <v>158.97547700000001</v>
      </c>
      <c r="L228" s="28">
        <v>140.01399900000001</v>
      </c>
      <c r="M228" s="137">
        <v>135.00197499999999</v>
      </c>
      <c r="N228" s="27">
        <v>140.01399900000001</v>
      </c>
      <c r="O228" s="27">
        <v>134.999877</v>
      </c>
      <c r="P228" s="28">
        <v>29.881266</v>
      </c>
      <c r="Q228" s="137">
        <v>29.412709</v>
      </c>
      <c r="R228" s="27">
        <v>5.9630609999999997</v>
      </c>
      <c r="S228" s="27">
        <v>6.5419049999999999</v>
      </c>
      <c r="T228" s="28">
        <v>2.0480420000000001</v>
      </c>
      <c r="U228" s="137">
        <v>2.1306129999999999</v>
      </c>
      <c r="V228" s="27">
        <v>2.6736870000000001</v>
      </c>
      <c r="W228" s="27">
        <v>2.8999519999999999</v>
      </c>
      <c r="X228" s="27">
        <v>0</v>
      </c>
      <c r="Y228" s="27">
        <v>0</v>
      </c>
      <c r="Z228" s="27">
        <v>1.8369819999999999</v>
      </c>
      <c r="AA228" s="27">
        <v>1.8599540000000001</v>
      </c>
      <c r="AB228" s="28">
        <v>2717</v>
      </c>
      <c r="AC228" s="28">
        <v>2826.5402509999999</v>
      </c>
      <c r="AD228" s="27">
        <v>88.072702000000007</v>
      </c>
      <c r="AE228" s="27">
        <v>84.92</v>
      </c>
      <c r="AF228" s="27">
        <v>88.343687000000003</v>
      </c>
      <c r="AG228" s="27">
        <v>84.92</v>
      </c>
      <c r="AH228" s="27">
        <v>88.072703000000004</v>
      </c>
      <c r="AI228" s="27">
        <v>84.918679999999995</v>
      </c>
      <c r="AJ228" s="28"/>
      <c r="AK228" s="67"/>
      <c r="AL228" s="68"/>
      <c r="AM228" s="28"/>
    </row>
    <row r="229" spans="1:39" outlineLevel="1">
      <c r="A229" s="222"/>
      <c r="B229" s="65"/>
      <c r="D229" s="9">
        <v>10401</v>
      </c>
      <c r="E229" s="9" t="s">
        <v>48</v>
      </c>
      <c r="F229" s="28">
        <v>107.31247999999999</v>
      </c>
      <c r="G229" s="27">
        <v>107.07696</v>
      </c>
      <c r="H229" s="27">
        <v>0.21995400000000001</v>
      </c>
      <c r="I229" s="27">
        <v>0.76624999999999999</v>
      </c>
      <c r="J229" s="27">
        <v>0.79316399999999998</v>
      </c>
      <c r="K229" s="27">
        <v>158.975887</v>
      </c>
      <c r="L229" s="28">
        <v>140.048914</v>
      </c>
      <c r="M229" s="137">
        <v>135.00232299999999</v>
      </c>
      <c r="N229" s="27">
        <v>140.048914</v>
      </c>
      <c r="O229" s="27">
        <v>134.99960300000001</v>
      </c>
      <c r="P229" s="28">
        <v>34.094617</v>
      </c>
      <c r="Q229" s="137">
        <v>34.092151999999999</v>
      </c>
      <c r="R229" s="27">
        <v>21.044046000000002</v>
      </c>
      <c r="S229" s="27">
        <v>5.5475380000000003</v>
      </c>
      <c r="T229" s="28">
        <v>3.14968</v>
      </c>
      <c r="U229" s="137">
        <v>2.3489779999999998</v>
      </c>
      <c r="V229" s="27">
        <v>5.348865</v>
      </c>
      <c r="W229" s="27">
        <v>5.3499840000000001</v>
      </c>
      <c r="X229" s="27">
        <v>0</v>
      </c>
      <c r="Y229" s="27">
        <v>0</v>
      </c>
      <c r="Z229" s="27">
        <v>20.696567999999999</v>
      </c>
      <c r="AA229" s="27">
        <v>18.179960999999999</v>
      </c>
      <c r="AB229" s="28">
        <v>338</v>
      </c>
      <c r="AC229" s="28">
        <v>252.074679</v>
      </c>
      <c r="AD229" s="27">
        <v>88.094437999999997</v>
      </c>
      <c r="AE229" s="27">
        <v>84.92</v>
      </c>
      <c r="AF229" s="27">
        <v>63.331899</v>
      </c>
      <c r="AG229" s="27">
        <v>84.92</v>
      </c>
      <c r="AH229" s="27">
        <v>88.094437999999997</v>
      </c>
      <c r="AI229" s="27">
        <v>84.918289000000001</v>
      </c>
      <c r="AJ229" s="28"/>
      <c r="AK229" s="67"/>
      <c r="AL229" s="68"/>
      <c r="AM229" s="28"/>
    </row>
    <row r="230" spans="1:39" outlineLevel="1">
      <c r="A230" s="222"/>
      <c r="B230" s="65" t="s">
        <v>111</v>
      </c>
      <c r="D230" s="9"/>
      <c r="E230" s="9"/>
      <c r="F230" s="53">
        <f>SUM(F231:F235)</f>
        <v>4933.60304</v>
      </c>
      <c r="G230" s="51">
        <f>SUM(G231:G235)</f>
        <v>4913.0784399999993</v>
      </c>
      <c r="L230" s="53">
        <f>AVERAGE(L231:L235)</f>
        <v>124.2028548</v>
      </c>
      <c r="M230" s="142">
        <f>AVERAGE(M231:M235)</f>
        <v>126.43758</v>
      </c>
      <c r="P230" s="53">
        <f>AVERAGE(P231:P235)</f>
        <v>32.3273516</v>
      </c>
      <c r="Q230" s="142">
        <f>AVERAGE(Q231:Q235)</f>
        <v>31.486596600000002</v>
      </c>
      <c r="T230" s="53">
        <f>AVERAGE(T231:T235)</f>
        <v>2.7252670000000006</v>
      </c>
      <c r="U230" s="142">
        <f>AVERAGE(U231:U235)</f>
        <v>2.4502326000000005</v>
      </c>
      <c r="AB230" s="53">
        <f>SUM(AB231:AB235)</f>
        <v>12235.5</v>
      </c>
      <c r="AC230" s="53">
        <f>SUM(AC231:AC235)</f>
        <v>11810.220865000001</v>
      </c>
      <c r="AD230" s="27"/>
      <c r="AE230" s="27"/>
      <c r="AF230" s="27"/>
      <c r="AG230" s="27"/>
      <c r="AH230" s="27"/>
      <c r="AI230" s="27"/>
      <c r="AJ230" s="53"/>
      <c r="AK230" s="67"/>
      <c r="AL230" s="68"/>
      <c r="AM230" s="53"/>
    </row>
    <row r="231" spans="1:39" outlineLevel="1">
      <c r="A231" s="222"/>
      <c r="D231" s="9">
        <v>10401</v>
      </c>
      <c r="E231" s="9" t="s">
        <v>35</v>
      </c>
      <c r="F231" s="28">
        <v>2779.9106400000001</v>
      </c>
      <c r="G231" s="27">
        <v>2773.64768</v>
      </c>
      <c r="H231" s="27">
        <v>0.225802</v>
      </c>
      <c r="I231" s="27">
        <v>20.813624999999998</v>
      </c>
      <c r="J231" s="27">
        <v>21.249262999999999</v>
      </c>
      <c r="K231" s="27">
        <v>158.975706</v>
      </c>
      <c r="L231" s="28">
        <v>133.56206</v>
      </c>
      <c r="M231" s="137">
        <v>130.40726799999999</v>
      </c>
      <c r="N231" s="27">
        <v>133.56206</v>
      </c>
      <c r="O231" s="27">
        <v>130.529065</v>
      </c>
      <c r="P231" s="28">
        <v>30.926255999999999</v>
      </c>
      <c r="Q231" s="137">
        <v>30.023896000000001</v>
      </c>
      <c r="R231" s="27">
        <v>6.9665900000000001</v>
      </c>
      <c r="S231" s="27">
        <v>6.9813599999999996</v>
      </c>
      <c r="T231" s="28">
        <v>2.2696770000000002</v>
      </c>
      <c r="U231" s="137">
        <v>2.2701349999999998</v>
      </c>
      <c r="V231" s="27">
        <v>3.2432699999999999</v>
      </c>
      <c r="W231" s="27">
        <v>3.1999650000000002</v>
      </c>
      <c r="X231" s="27">
        <v>0</v>
      </c>
      <c r="Y231" s="27">
        <v>0</v>
      </c>
      <c r="Z231" s="27">
        <v>1.5734319999999999</v>
      </c>
      <c r="AA231" s="27">
        <v>1.6199520000000001</v>
      </c>
      <c r="AB231" s="28">
        <v>6309.5</v>
      </c>
      <c r="AC231" s="28">
        <v>6310.771162</v>
      </c>
      <c r="AD231" s="27">
        <v>84.014133000000001</v>
      </c>
      <c r="AE231" s="27">
        <v>82.029683000000006</v>
      </c>
      <c r="AF231" s="27">
        <v>82.146619000000001</v>
      </c>
      <c r="AG231" s="27">
        <v>82.130071999999998</v>
      </c>
      <c r="AH231" s="27">
        <v>84.014133000000001</v>
      </c>
      <c r="AI231" s="27">
        <v>82.106296999999998</v>
      </c>
      <c r="AJ231" s="28">
        <f>SUM(F231:F235)</f>
        <v>4933.60304</v>
      </c>
      <c r="AK231" s="56">
        <f>AVERAGE(V231:V235)</f>
        <v>3.9565519999999998</v>
      </c>
      <c r="AL231" s="57">
        <f>AVERAGE(W231:W235)</f>
        <v>3.0799505999999996</v>
      </c>
      <c r="AM231" s="28">
        <f>SUM(AB231:AB235)</f>
        <v>12235.5</v>
      </c>
    </row>
    <row r="232" spans="1:39" outlineLevel="1">
      <c r="A232" s="222"/>
      <c r="B232" s="65"/>
      <c r="D232" s="9">
        <v>10401</v>
      </c>
      <c r="E232" s="9" t="s">
        <v>36</v>
      </c>
      <c r="F232" s="28">
        <v>234.15288000000001</v>
      </c>
      <c r="G232" s="27">
        <v>233.29176000000001</v>
      </c>
      <c r="H232" s="27">
        <v>0.36911699999999997</v>
      </c>
      <c r="I232" s="27">
        <v>1.8625</v>
      </c>
      <c r="J232" s="27">
        <v>1.728089</v>
      </c>
      <c r="K232" s="27">
        <v>158.97613899999999</v>
      </c>
      <c r="L232" s="28">
        <v>125.719667</v>
      </c>
      <c r="M232" s="137">
        <v>135.00253699999999</v>
      </c>
      <c r="N232" s="27">
        <v>125.719667</v>
      </c>
      <c r="O232" s="27">
        <v>134.999439</v>
      </c>
      <c r="P232" s="28">
        <v>32.080537</v>
      </c>
      <c r="Q232" s="137">
        <v>32.109817999999997</v>
      </c>
      <c r="R232" s="27">
        <v>21.140940000000001</v>
      </c>
      <c r="S232" s="27">
        <v>6.9899230000000001</v>
      </c>
      <c r="T232" s="28">
        <v>3.386676</v>
      </c>
      <c r="U232" s="137">
        <v>2.3169780000000002</v>
      </c>
      <c r="V232" s="27">
        <v>2.8955440000000001</v>
      </c>
      <c r="W232" s="27">
        <v>2.899966</v>
      </c>
      <c r="X232" s="27">
        <v>0</v>
      </c>
      <c r="Y232" s="27">
        <v>0</v>
      </c>
      <c r="Z232" s="27">
        <v>8.0972740000000005</v>
      </c>
      <c r="AA232" s="27">
        <v>9.3699580000000005</v>
      </c>
      <c r="AB232" s="28">
        <v>793</v>
      </c>
      <c r="AC232" s="28">
        <v>542.52710500000001</v>
      </c>
      <c r="AD232" s="27">
        <v>79.080841000000007</v>
      </c>
      <c r="AE232" s="27">
        <v>84.92</v>
      </c>
      <c r="AF232" s="27">
        <v>58.097605999999999</v>
      </c>
      <c r="AG232" s="27">
        <v>84.92</v>
      </c>
      <c r="AH232" s="27">
        <v>79.080841000000007</v>
      </c>
      <c r="AI232" s="27">
        <v>84.918051000000006</v>
      </c>
      <c r="AJ232" s="28"/>
      <c r="AK232" s="67"/>
      <c r="AL232" s="68"/>
      <c r="AM232" s="28"/>
    </row>
    <row r="233" spans="1:39" outlineLevel="1">
      <c r="A233" s="222"/>
      <c r="B233" s="65"/>
      <c r="D233" s="9">
        <v>10401</v>
      </c>
      <c r="E233" s="9" t="s">
        <v>37</v>
      </c>
      <c r="F233" s="28">
        <v>803.50591999999995</v>
      </c>
      <c r="G233" s="27">
        <v>798.80840000000001</v>
      </c>
      <c r="H233" s="27">
        <v>0.58806599999999998</v>
      </c>
      <c r="I233" s="27">
        <v>7.2272499999999997</v>
      </c>
      <c r="J233" s="27">
        <v>7.1612140000000002</v>
      </c>
      <c r="K233" s="27">
        <v>158.97589500000001</v>
      </c>
      <c r="L233" s="28">
        <v>111.177269</v>
      </c>
      <c r="M233" s="137">
        <v>115.045181</v>
      </c>
      <c r="N233" s="27">
        <v>111.177269</v>
      </c>
      <c r="O233" s="27">
        <v>111.546815</v>
      </c>
      <c r="P233" s="28">
        <v>31.867239000000001</v>
      </c>
      <c r="Q233" s="137">
        <v>31.869620999999999</v>
      </c>
      <c r="R233" s="27">
        <v>5.8891689999999999</v>
      </c>
      <c r="S233" s="27">
        <v>7.2016289999999996</v>
      </c>
      <c r="T233" s="28">
        <v>2.716844</v>
      </c>
      <c r="U233" s="137">
        <v>2.716933</v>
      </c>
      <c r="V233" s="27">
        <v>6.0932969999999997</v>
      </c>
      <c r="W233" s="27">
        <v>3.1999399999999998</v>
      </c>
      <c r="X233" s="27">
        <v>0</v>
      </c>
      <c r="Y233" s="27">
        <v>0</v>
      </c>
      <c r="Z233" s="27">
        <v>3.7149700000000001</v>
      </c>
      <c r="AA233" s="27">
        <v>4.0199199999999999</v>
      </c>
      <c r="AB233" s="28">
        <v>2183</v>
      </c>
      <c r="AC233" s="28">
        <v>2183.0714320000002</v>
      </c>
      <c r="AD233" s="27">
        <v>69.933413000000002</v>
      </c>
      <c r="AE233" s="27">
        <v>72.366431000000006</v>
      </c>
      <c r="AF233" s="27">
        <v>70.241251000000005</v>
      </c>
      <c r="AG233" s="27">
        <v>70.238951999999998</v>
      </c>
      <c r="AH233" s="27">
        <v>69.933413000000002</v>
      </c>
      <c r="AI233" s="27">
        <v>70.165867000000006</v>
      </c>
      <c r="AJ233" s="28"/>
      <c r="AK233" s="67"/>
      <c r="AL233" s="68"/>
      <c r="AM233" s="28"/>
    </row>
    <row r="234" spans="1:39" outlineLevel="1">
      <c r="A234" s="222"/>
      <c r="B234" s="65"/>
      <c r="D234" s="9">
        <v>10401</v>
      </c>
      <c r="E234" s="9" t="s">
        <v>42</v>
      </c>
      <c r="F234" s="28">
        <v>594.14887999999996</v>
      </c>
      <c r="G234" s="27">
        <v>589.08907999999997</v>
      </c>
      <c r="H234" s="27">
        <v>0.85891899999999999</v>
      </c>
      <c r="I234" s="27">
        <v>5.0897500000000004</v>
      </c>
      <c r="J234" s="27">
        <v>5.0442689999999999</v>
      </c>
      <c r="K234" s="27">
        <v>158.975853</v>
      </c>
      <c r="L234" s="28">
        <v>116.73439399999999</v>
      </c>
      <c r="M234" s="137">
        <v>116.730672</v>
      </c>
      <c r="N234" s="27">
        <v>116.73439399999999</v>
      </c>
      <c r="O234" s="27">
        <v>116.78402699999999</v>
      </c>
      <c r="P234" s="28">
        <v>35.095044000000001</v>
      </c>
      <c r="Q234" s="137">
        <v>31.778005</v>
      </c>
      <c r="R234" s="27">
        <v>6.9993610000000004</v>
      </c>
      <c r="S234" s="27">
        <v>6.99533</v>
      </c>
      <c r="T234" s="28">
        <v>2.8847990000000001</v>
      </c>
      <c r="U234" s="137">
        <v>2.6572849999999999</v>
      </c>
      <c r="V234" s="27">
        <v>4.5863930000000002</v>
      </c>
      <c r="W234" s="27">
        <v>3.1999409999999999</v>
      </c>
      <c r="X234" s="27">
        <v>0</v>
      </c>
      <c r="Y234" s="27">
        <v>0</v>
      </c>
      <c r="Z234" s="27">
        <v>1.418836</v>
      </c>
      <c r="AA234" s="27">
        <v>1.829925</v>
      </c>
      <c r="AB234" s="28">
        <v>1714</v>
      </c>
      <c r="AC234" s="28">
        <v>1578.8230169999999</v>
      </c>
      <c r="AD234" s="27">
        <v>73.429008999999994</v>
      </c>
      <c r="AE234" s="27">
        <v>73.426668000000006</v>
      </c>
      <c r="AF234" s="27">
        <v>67.586440999999994</v>
      </c>
      <c r="AG234" s="27">
        <v>73.373113000000004</v>
      </c>
      <c r="AH234" s="27">
        <v>73.429008999999994</v>
      </c>
      <c r="AI234" s="27">
        <v>73.460229999999996</v>
      </c>
      <c r="AJ234" s="28"/>
      <c r="AK234" s="67"/>
      <c r="AL234" s="68"/>
      <c r="AM234" s="28"/>
    </row>
    <row r="235" spans="1:39" outlineLevel="1">
      <c r="A235" s="222"/>
      <c r="B235" s="65"/>
      <c r="D235" s="9">
        <v>10401</v>
      </c>
      <c r="E235" s="9" t="s">
        <v>39</v>
      </c>
      <c r="F235" s="28">
        <v>521.88472000000002</v>
      </c>
      <c r="G235" s="27">
        <v>518.24152000000004</v>
      </c>
      <c r="H235" s="27">
        <v>0.70299299999999998</v>
      </c>
      <c r="I235" s="27">
        <v>3.8998750000000002</v>
      </c>
      <c r="J235" s="27">
        <v>3.8388309999999999</v>
      </c>
      <c r="K235" s="27">
        <v>158.97579099999999</v>
      </c>
      <c r="L235" s="28">
        <v>133.82088400000001</v>
      </c>
      <c r="M235" s="137">
        <v>135.002242</v>
      </c>
      <c r="N235" s="27">
        <v>133.82088400000001</v>
      </c>
      <c r="O235" s="27">
        <v>134.99966599999999</v>
      </c>
      <c r="P235" s="28">
        <v>31.667681999999999</v>
      </c>
      <c r="Q235" s="137">
        <v>31.651643</v>
      </c>
      <c r="R235" s="27">
        <v>7.9489729999999996</v>
      </c>
      <c r="S235" s="27">
        <v>6.9899079999999998</v>
      </c>
      <c r="T235" s="28">
        <v>2.3683390000000002</v>
      </c>
      <c r="U235" s="137">
        <v>2.2898320000000001</v>
      </c>
      <c r="V235" s="27">
        <v>2.9642559999999998</v>
      </c>
      <c r="W235" s="27">
        <v>2.8999410000000001</v>
      </c>
      <c r="X235" s="27">
        <v>0</v>
      </c>
      <c r="Y235" s="27">
        <v>0</v>
      </c>
      <c r="Z235" s="27">
        <v>3.1213790000000001</v>
      </c>
      <c r="AA235" s="27">
        <v>1.8599349999999999</v>
      </c>
      <c r="AB235" s="28">
        <v>1236</v>
      </c>
      <c r="AC235" s="28">
        <v>1195.028149</v>
      </c>
      <c r="AD235" s="27">
        <v>84.176895000000002</v>
      </c>
      <c r="AE235" s="27">
        <v>84.92</v>
      </c>
      <c r="AF235" s="27">
        <v>82.105007999999998</v>
      </c>
      <c r="AG235" s="27">
        <v>84.92</v>
      </c>
      <c r="AH235" s="27">
        <v>84.176895000000002</v>
      </c>
      <c r="AI235" s="27">
        <v>84.918379999999999</v>
      </c>
      <c r="AJ235" s="28"/>
      <c r="AK235" s="67"/>
      <c r="AL235" s="68"/>
      <c r="AM235" s="28"/>
    </row>
    <row r="236" spans="1:39" outlineLevel="1">
      <c r="A236" s="222"/>
      <c r="B236" s="65" t="s">
        <v>112</v>
      </c>
      <c r="D236" s="9"/>
      <c r="E236" s="9"/>
      <c r="F236" s="53">
        <f>SUM(F237:F242)</f>
        <v>8229.3061600000001</v>
      </c>
      <c r="G236" s="51">
        <f>SUM(G237:G242)</f>
        <v>8210.5455299999994</v>
      </c>
      <c r="L236" s="53">
        <f>AVERAGE(L237:L242)</f>
        <v>136.8368605</v>
      </c>
      <c r="M236" s="142">
        <f>AVERAGE(M237:M242)</f>
        <v>135.00218433333333</v>
      </c>
      <c r="P236" s="53">
        <f>AVERAGE(P237:P242)</f>
        <v>30.627712833333334</v>
      </c>
      <c r="Q236" s="142">
        <f>AVERAGE(Q237:Q242)</f>
        <v>30.254308999999996</v>
      </c>
      <c r="T236" s="53">
        <f>AVERAGE(T237:T242)</f>
        <v>2.3002156666666664</v>
      </c>
      <c r="U236" s="142">
        <f>AVERAGE(U237:U242)</f>
        <v>2.2070380000000003</v>
      </c>
      <c r="AB236" s="53">
        <f>SUM(AB237:AB242)</f>
        <v>17610.5</v>
      </c>
      <c r="AC236" s="53">
        <f>SUM(AC237:AC242)</f>
        <v>17891.075143999999</v>
      </c>
      <c r="AD236" s="27"/>
      <c r="AE236" s="27"/>
      <c r="AF236" s="27"/>
      <c r="AG236" s="27"/>
      <c r="AH236" s="27"/>
      <c r="AI236" s="27"/>
      <c r="AJ236" s="53"/>
      <c r="AK236" s="67"/>
      <c r="AL236" s="68"/>
      <c r="AM236" s="53"/>
    </row>
    <row r="237" spans="1:39" outlineLevel="1">
      <c r="A237" s="222"/>
      <c r="D237" s="9">
        <v>10401</v>
      </c>
      <c r="E237" s="9" t="s">
        <v>35</v>
      </c>
      <c r="F237" s="28">
        <v>1938.2118399999999</v>
      </c>
      <c r="G237" s="27">
        <v>1933.5732</v>
      </c>
      <c r="H237" s="27">
        <v>0.2399</v>
      </c>
      <c r="I237" s="27">
        <v>13.843999999999999</v>
      </c>
      <c r="J237" s="27">
        <v>14.322782</v>
      </c>
      <c r="K237" s="27">
        <v>158.97559200000001</v>
      </c>
      <c r="L237" s="28">
        <v>140.00374500000001</v>
      </c>
      <c r="M237" s="137">
        <v>135.002073</v>
      </c>
      <c r="N237" s="27">
        <v>140.00374500000001</v>
      </c>
      <c r="O237" s="27">
        <v>134.999799</v>
      </c>
      <c r="P237" s="28">
        <v>30.545724</v>
      </c>
      <c r="Q237" s="137">
        <v>29.740444</v>
      </c>
      <c r="R237" s="27">
        <v>7.6838340000000001</v>
      </c>
      <c r="S237" s="27">
        <v>6.9898990000000003</v>
      </c>
      <c r="T237" s="28">
        <v>2.184488</v>
      </c>
      <c r="U237" s="137">
        <v>2.1765789999999998</v>
      </c>
      <c r="V237" s="27">
        <v>2.748926</v>
      </c>
      <c r="W237" s="27">
        <v>3.1999469999999999</v>
      </c>
      <c r="X237" s="27">
        <v>0</v>
      </c>
      <c r="Y237" s="27">
        <v>0</v>
      </c>
      <c r="Z237" s="27">
        <v>1.4059349999999999</v>
      </c>
      <c r="AA237" s="27">
        <v>1.619929</v>
      </c>
      <c r="AB237" s="28">
        <v>4234</v>
      </c>
      <c r="AC237" s="28">
        <v>4218.6721440000001</v>
      </c>
      <c r="AD237" s="27">
        <v>88.066188999999994</v>
      </c>
      <c r="AE237" s="27">
        <v>84.92</v>
      </c>
      <c r="AF237" s="27">
        <v>84.612573999999995</v>
      </c>
      <c r="AG237" s="27">
        <v>84.92</v>
      </c>
      <c r="AH237" s="27">
        <v>88.066188999999994</v>
      </c>
      <c r="AI237" s="27">
        <v>84.918570000000003</v>
      </c>
      <c r="AJ237" s="28">
        <f>SUM(F237:F242)</f>
        <v>8229.3061600000001</v>
      </c>
      <c r="AK237" s="56">
        <f>AVERAGE(V237:V242)</f>
        <v>3.1094323333333329</v>
      </c>
      <c r="AL237" s="57">
        <f>AVERAGE(W237:W242)</f>
        <v>3.5166206666666664</v>
      </c>
      <c r="AM237" s="28">
        <f>SUM(AB237:AB242)</f>
        <v>17610.5</v>
      </c>
    </row>
    <row r="238" spans="1:39" outlineLevel="1">
      <c r="A238" s="66"/>
      <c r="B238" s="65"/>
      <c r="D238" s="9">
        <v>10401</v>
      </c>
      <c r="E238" s="9" t="s">
        <v>36</v>
      </c>
      <c r="F238" s="28">
        <v>310.53312</v>
      </c>
      <c r="G238" s="27">
        <v>310.06207999999998</v>
      </c>
      <c r="H238" s="27">
        <v>0.151918</v>
      </c>
      <c r="I238" s="27">
        <v>2.3703750000000001</v>
      </c>
      <c r="J238" s="27">
        <v>2.2967590000000002</v>
      </c>
      <c r="K238" s="27">
        <v>158.97574900000001</v>
      </c>
      <c r="L238" s="28">
        <v>131.00590399999999</v>
      </c>
      <c r="M238" s="137">
        <v>135.002206</v>
      </c>
      <c r="N238" s="27">
        <v>131.00590399999999</v>
      </c>
      <c r="O238" s="27">
        <v>134.999696</v>
      </c>
      <c r="P238" s="28">
        <v>30.005801000000002</v>
      </c>
      <c r="Q238" s="137">
        <v>30.613174999999998</v>
      </c>
      <c r="R238" s="27">
        <v>15.398407000000001</v>
      </c>
      <c r="S238" s="27">
        <v>6.9899060000000004</v>
      </c>
      <c r="T238" s="28">
        <v>2.7726510000000002</v>
      </c>
      <c r="U238" s="137">
        <v>2.228294</v>
      </c>
      <c r="V238" s="27">
        <v>2.8918010000000001</v>
      </c>
      <c r="W238" s="27">
        <v>2.8999480000000002</v>
      </c>
      <c r="X238" s="27">
        <v>0</v>
      </c>
      <c r="Y238" s="27">
        <v>0</v>
      </c>
      <c r="Z238" s="27">
        <v>5.3617470000000003</v>
      </c>
      <c r="AA238" s="27">
        <v>9.3699359999999992</v>
      </c>
      <c r="AB238" s="28">
        <v>861</v>
      </c>
      <c r="AC238" s="28">
        <v>691.95917899999995</v>
      </c>
      <c r="AD238" s="27">
        <v>82.406218999999993</v>
      </c>
      <c r="AE238" s="27">
        <v>84.92</v>
      </c>
      <c r="AF238" s="27">
        <v>68.247587999999993</v>
      </c>
      <c r="AG238" s="27">
        <v>84.92</v>
      </c>
      <c r="AH238" s="27">
        <v>82.406218999999993</v>
      </c>
      <c r="AI238" s="27">
        <v>84.918420999999995</v>
      </c>
      <c r="AJ238" s="28"/>
      <c r="AK238" s="67"/>
      <c r="AL238" s="68"/>
      <c r="AM238" s="28"/>
    </row>
    <row r="239" spans="1:39" outlineLevel="1">
      <c r="A239" s="66"/>
      <c r="B239" s="65"/>
      <c r="D239" s="9">
        <v>10401</v>
      </c>
      <c r="E239" s="9" t="s">
        <v>37</v>
      </c>
      <c r="F239" s="28">
        <v>1038.2052799999999</v>
      </c>
      <c r="G239" s="27">
        <v>1034.5142499999999</v>
      </c>
      <c r="H239" s="27">
        <v>0.35678900000000002</v>
      </c>
      <c r="I239" s="27">
        <v>7.4154999999999998</v>
      </c>
      <c r="J239" s="27">
        <v>7.6630779999999996</v>
      </c>
      <c r="K239" s="27">
        <v>158.97578200000001</v>
      </c>
      <c r="L239" s="28">
        <v>140.00475800000001</v>
      </c>
      <c r="M239" s="137">
        <v>135.00223399999999</v>
      </c>
      <c r="N239" s="27">
        <v>140.00475800000001</v>
      </c>
      <c r="O239" s="27">
        <v>134.999673</v>
      </c>
      <c r="P239" s="28">
        <v>31.378530999999999</v>
      </c>
      <c r="Q239" s="137">
        <v>30.362272999999998</v>
      </c>
      <c r="R239" s="27">
        <v>9.8779579999999996</v>
      </c>
      <c r="S239" s="27">
        <v>6.9899069999999996</v>
      </c>
      <c r="T239" s="28">
        <v>2.357434</v>
      </c>
      <c r="U239" s="137">
        <v>2.2134260000000001</v>
      </c>
      <c r="V239" s="27">
        <v>2.3550260000000001</v>
      </c>
      <c r="W239" s="27">
        <v>3.199932</v>
      </c>
      <c r="X239" s="27">
        <v>0</v>
      </c>
      <c r="Y239" s="27">
        <v>0</v>
      </c>
      <c r="Z239" s="27">
        <v>3.190121</v>
      </c>
      <c r="AA239" s="27">
        <v>4.0199129999999998</v>
      </c>
      <c r="AB239" s="28">
        <v>2447.5</v>
      </c>
      <c r="AC239" s="28">
        <v>2297.990483</v>
      </c>
      <c r="AD239" s="27">
        <v>88.066721000000001</v>
      </c>
      <c r="AE239" s="27">
        <v>84.92</v>
      </c>
      <c r="AF239" s="27">
        <v>79.732523999999998</v>
      </c>
      <c r="AG239" s="27">
        <v>84.92</v>
      </c>
      <c r="AH239" s="27">
        <v>88.066721000000001</v>
      </c>
      <c r="AI239" s="27">
        <v>84.918389000000005</v>
      </c>
      <c r="AJ239" s="28"/>
      <c r="AK239" s="67"/>
      <c r="AL239" s="68"/>
      <c r="AM239" s="28"/>
    </row>
    <row r="240" spans="1:39" outlineLevel="1">
      <c r="A240" s="66"/>
      <c r="B240" s="65"/>
      <c r="D240" s="9">
        <v>10401</v>
      </c>
      <c r="E240" s="9" t="s">
        <v>41</v>
      </c>
      <c r="F240" s="28">
        <v>157.16543999999999</v>
      </c>
      <c r="G240" s="27">
        <v>157.0624</v>
      </c>
      <c r="H240" s="27">
        <v>6.5603999999999996E-2</v>
      </c>
      <c r="I240" s="27">
        <v>1.20425</v>
      </c>
      <c r="J240" s="27">
        <v>1.163427</v>
      </c>
      <c r="K240" s="27">
        <v>158.97619299999999</v>
      </c>
      <c r="L240" s="28">
        <v>130.50898100000001</v>
      </c>
      <c r="M240" s="137">
        <v>135.00258299999999</v>
      </c>
      <c r="N240" s="27">
        <v>130.50898100000001</v>
      </c>
      <c r="O240" s="27">
        <v>134.999404</v>
      </c>
      <c r="P240" s="28">
        <v>31.970106000000001</v>
      </c>
      <c r="Q240" s="137">
        <v>32.000025000000001</v>
      </c>
      <c r="R240" s="27">
        <v>7.8887270000000003</v>
      </c>
      <c r="S240" s="27">
        <v>6.9905609999999996</v>
      </c>
      <c r="T240" s="28">
        <v>2.4432849999999999</v>
      </c>
      <c r="U240" s="137">
        <v>2.3105090000000001</v>
      </c>
      <c r="V240" s="27">
        <v>5.694636</v>
      </c>
      <c r="W240" s="27">
        <v>5.6999700000000004</v>
      </c>
      <c r="X240" s="27">
        <v>0</v>
      </c>
      <c r="Y240" s="27">
        <v>0</v>
      </c>
      <c r="Z240" s="27">
        <v>2.9204889999999999</v>
      </c>
      <c r="AA240" s="27">
        <v>3.8499539999999999</v>
      </c>
      <c r="AB240" s="28">
        <v>384</v>
      </c>
      <c r="AC240" s="28">
        <v>363.13216899999998</v>
      </c>
      <c r="AD240" s="27">
        <v>82.093412000000001</v>
      </c>
      <c r="AE240" s="27">
        <v>84.92</v>
      </c>
      <c r="AF240" s="27">
        <v>80.305166</v>
      </c>
      <c r="AG240" s="27">
        <v>84.92</v>
      </c>
      <c r="AH240" s="27">
        <v>82.093412000000001</v>
      </c>
      <c r="AI240" s="27">
        <v>84.918000000000006</v>
      </c>
      <c r="AJ240" s="28"/>
      <c r="AK240" s="67"/>
      <c r="AL240" s="68"/>
      <c r="AM240" s="28"/>
    </row>
    <row r="241" spans="1:39" outlineLevel="1">
      <c r="A241" s="66"/>
      <c r="B241" s="65"/>
      <c r="D241" s="9">
        <v>10401</v>
      </c>
      <c r="E241" s="9" t="s">
        <v>42</v>
      </c>
      <c r="F241" s="28">
        <v>2354.4272000000001</v>
      </c>
      <c r="G241" s="27">
        <v>2350.2467200000001</v>
      </c>
      <c r="H241" s="27">
        <v>0.177874</v>
      </c>
      <c r="I241" s="27">
        <v>16.815874999999998</v>
      </c>
      <c r="J241" s="27">
        <v>17.409257</v>
      </c>
      <c r="K241" s="27">
        <v>158.97559799999999</v>
      </c>
      <c r="L241" s="28">
        <v>140.01217299999999</v>
      </c>
      <c r="M241" s="137">
        <v>135.00207800000001</v>
      </c>
      <c r="N241" s="27">
        <v>140.01217299999999</v>
      </c>
      <c r="O241" s="27">
        <v>134.999797</v>
      </c>
      <c r="P241" s="28">
        <v>29.904776999999999</v>
      </c>
      <c r="Q241" s="137">
        <v>29.614258</v>
      </c>
      <c r="R241" s="27">
        <v>3.255852</v>
      </c>
      <c r="S241" s="27">
        <v>6.9902179999999996</v>
      </c>
      <c r="T241" s="28">
        <v>1.894728</v>
      </c>
      <c r="U241" s="137">
        <v>2.1691210000000001</v>
      </c>
      <c r="V241" s="27">
        <v>2.563256</v>
      </c>
      <c r="W241" s="27">
        <v>3.1999749999999998</v>
      </c>
      <c r="X241" s="27">
        <v>0</v>
      </c>
      <c r="Y241" s="27">
        <v>0</v>
      </c>
      <c r="Z241" s="27">
        <v>1.545174</v>
      </c>
      <c r="AA241" s="27">
        <v>1.8299609999999999</v>
      </c>
      <c r="AB241" s="28">
        <v>4461</v>
      </c>
      <c r="AC241" s="28">
        <v>5107.0369209999999</v>
      </c>
      <c r="AD241" s="27">
        <v>88.071487000000005</v>
      </c>
      <c r="AE241" s="27">
        <v>84.92</v>
      </c>
      <c r="AF241" s="27">
        <v>97.218017000000003</v>
      </c>
      <c r="AG241" s="27">
        <v>84.92</v>
      </c>
      <c r="AH241" s="27">
        <v>88.071487000000005</v>
      </c>
      <c r="AI241" s="27">
        <v>84.918565000000001</v>
      </c>
      <c r="AJ241" s="28"/>
      <c r="AK241" s="67"/>
      <c r="AL241" s="68"/>
      <c r="AM241" s="28"/>
    </row>
    <row r="242" spans="1:39" ht="15.75" outlineLevel="1" thickBot="1">
      <c r="A242" s="69"/>
      <c r="B242" s="70"/>
      <c r="C242" s="39"/>
      <c r="D242" s="71">
        <v>10401</v>
      </c>
      <c r="E242" s="71" t="s">
        <v>39</v>
      </c>
      <c r="F242" s="73">
        <v>2430.7632800000001</v>
      </c>
      <c r="G242" s="72">
        <v>2425.0868799999998</v>
      </c>
      <c r="H242" s="72">
        <v>0.23407</v>
      </c>
      <c r="I242" s="72">
        <v>17.426625000000001</v>
      </c>
      <c r="J242" s="72">
        <v>17.963629000000001</v>
      </c>
      <c r="K242" s="72">
        <v>158.975426</v>
      </c>
      <c r="L242" s="73">
        <v>139.485602</v>
      </c>
      <c r="M242" s="143">
        <v>135.00193200000001</v>
      </c>
      <c r="N242" s="72">
        <v>139.485602</v>
      </c>
      <c r="O242" s="72">
        <v>134.99991</v>
      </c>
      <c r="P242" s="73">
        <v>29.961338000000001</v>
      </c>
      <c r="Q242" s="143">
        <v>29.195678999999998</v>
      </c>
      <c r="R242" s="72">
        <v>7.5028870000000003</v>
      </c>
      <c r="S242" s="72">
        <v>6.9898920000000002</v>
      </c>
      <c r="T242" s="73">
        <v>2.1487080000000001</v>
      </c>
      <c r="U242" s="143">
        <v>2.1442990000000002</v>
      </c>
      <c r="V242" s="72">
        <v>2.402949</v>
      </c>
      <c r="W242" s="72">
        <v>2.8999519999999999</v>
      </c>
      <c r="X242" s="72">
        <v>0</v>
      </c>
      <c r="Y242" s="72">
        <v>0</v>
      </c>
      <c r="Z242" s="72">
        <v>1.396269</v>
      </c>
      <c r="AA242" s="72">
        <v>1.85995</v>
      </c>
      <c r="AB242" s="73">
        <v>5223</v>
      </c>
      <c r="AC242" s="73">
        <v>5212.2842479999999</v>
      </c>
      <c r="AD242" s="72">
        <v>87.740353999999996</v>
      </c>
      <c r="AE242" s="72">
        <v>84.92</v>
      </c>
      <c r="AF242" s="72">
        <v>84.745773999999997</v>
      </c>
      <c r="AG242" s="72">
        <v>84.92</v>
      </c>
      <c r="AH242" s="72">
        <v>87.740353999999996</v>
      </c>
      <c r="AI242" s="72">
        <v>84.918728000000002</v>
      </c>
      <c r="AJ242" s="73"/>
      <c r="AK242" s="74"/>
      <c r="AL242" s="75"/>
      <c r="AM242" s="73"/>
    </row>
    <row r="243" spans="1:39" ht="16.5" customHeight="1" thickBot="1">
      <c r="A243" s="39"/>
      <c r="B243" s="223" t="s">
        <v>99</v>
      </c>
      <c r="C243" s="223"/>
      <c r="D243" s="39"/>
      <c r="E243" s="39"/>
      <c r="F243" s="133">
        <f>SUM(F157,F164,F171,F177,F184,F191,F199,F206,F214,F222,F230,F236,)</f>
        <v>80923.220239999995</v>
      </c>
      <c r="G243" s="76"/>
      <c r="H243" s="76"/>
      <c r="I243" s="76"/>
      <c r="J243" s="76"/>
      <c r="K243" s="76"/>
      <c r="L243" s="133">
        <f>AVERAGE(L157,L164,L171,L177,L184,L191,L199,L206,L214,L222,L230,L236,)</f>
        <v>123.79149459487181</v>
      </c>
      <c r="M243" s="144">
        <f>AVERAGE(M157,M164,M171,M177,M184,M191,M199,M206,M214,M222,M230,M236,)</f>
        <v>123.83975150439561</v>
      </c>
      <c r="N243" s="77"/>
      <c r="O243" s="77"/>
      <c r="P243" s="133">
        <f t="shared" ref="P243:T243" si="8">AVERAGE(P157,P164,P171,P177,P184,P191,P199,P206,P214,P222,P230,P236,)</f>
        <v>33.474615868498169</v>
      </c>
      <c r="Q243" s="144">
        <f t="shared" si="8"/>
        <v>33.184340388278386</v>
      </c>
      <c r="R243" s="77"/>
      <c r="S243" s="77"/>
      <c r="T243" s="133">
        <f t="shared" si="8"/>
        <v>2.4097187146520151</v>
      </c>
      <c r="U243" s="144">
        <f>AVERAGE(U157,U164,U171,U177,U184,U191,U199,U206,U214,U222,U230,U236,)</f>
        <v>2.3025835347985346</v>
      </c>
      <c r="V243" s="78"/>
      <c r="W243" s="78"/>
      <c r="X243" s="78"/>
      <c r="Y243" s="78"/>
      <c r="Z243" s="78"/>
      <c r="AA243" s="78"/>
      <c r="AB243" s="133">
        <f>SUM(AB157,AB164,AB171,AB177,AB184,AB191,AB199,AB206,AB214,AB222,AB230,AB236,)</f>
        <v>201017</v>
      </c>
      <c r="AC243" s="79">
        <f>SUM(AC157,AC164,AC171,AC177,AC184,AC191,AC199,AC206,AC214,AC222,AC230,AC236,)</f>
        <v>200727.04873600003</v>
      </c>
      <c r="AD243" s="78"/>
      <c r="AE243" s="78"/>
      <c r="AF243" s="78"/>
      <c r="AG243" s="78"/>
      <c r="AH243" s="78"/>
      <c r="AI243" s="78"/>
      <c r="AJ243" s="133">
        <f>SUM(AJ158:AJ242)</f>
        <v>80923.220239999995</v>
      </c>
      <c r="AK243" s="80">
        <f>AVERAGE(AK158:AK242)</f>
        <v>3.6121157896825395</v>
      </c>
      <c r="AL243" s="81">
        <f>AVERAGE(AL158:AL242)</f>
        <v>3.5246784408730156</v>
      </c>
      <c r="AM243" s="133">
        <f>SUM(AM158:AM242)</f>
        <v>201017</v>
      </c>
    </row>
    <row r="244" spans="1:39" ht="16.5" customHeight="1">
      <c r="A244" s="221" t="s">
        <v>100</v>
      </c>
      <c r="B244" s="82" t="s">
        <v>101</v>
      </c>
      <c r="C244" s="83"/>
      <c r="F244" s="86">
        <f>SUM(F245:F250)</f>
        <v>8243.9617600000001</v>
      </c>
      <c r="G244" s="84">
        <f>SUM(G245:G250)</f>
        <v>8225.5342600000004</v>
      </c>
      <c r="H244" s="84">
        <f>(F244-G244)/G244*100</f>
        <v>0.22402800131306946</v>
      </c>
      <c r="I244" s="84">
        <f>SUM(I245:I250)</f>
        <v>59.511249999999997</v>
      </c>
      <c r="J244" s="84">
        <f>SUM(J245:J250)</f>
        <v>58.815043000000003</v>
      </c>
      <c r="K244" s="85">
        <v>158.97562400000001</v>
      </c>
      <c r="L244" s="86">
        <f t="shared" ref="L244:AA244" si="9">AVERAGE(L245:L250)</f>
        <v>134.74430616666666</v>
      </c>
      <c r="M244" s="145">
        <f t="shared" si="9"/>
        <v>139.29807583333334</v>
      </c>
      <c r="N244" s="84">
        <f t="shared" si="9"/>
        <v>134.74430616666666</v>
      </c>
      <c r="O244" s="84">
        <f t="shared" si="9"/>
        <v>139.16683416666669</v>
      </c>
      <c r="P244" s="86">
        <f t="shared" si="9"/>
        <v>29.711959333333329</v>
      </c>
      <c r="Q244" s="145">
        <f t="shared" si="9"/>
        <v>31.679383833333333</v>
      </c>
      <c r="R244" s="84">
        <f t="shared" si="9"/>
        <v>8.5591054999999994</v>
      </c>
      <c r="S244" s="84">
        <f t="shared" si="9"/>
        <v>6.2442888333333322</v>
      </c>
      <c r="T244" s="86">
        <f t="shared" si="9"/>
        <v>2.3152831666666667</v>
      </c>
      <c r="U244" s="145">
        <f t="shared" si="9"/>
        <v>2.1784126666666666</v>
      </c>
      <c r="V244" s="84">
        <f t="shared" si="9"/>
        <v>3.5395219999999998</v>
      </c>
      <c r="W244" s="84">
        <f t="shared" si="9"/>
        <v>3.5162996666666668</v>
      </c>
      <c r="X244" s="84">
        <f t="shared" si="9"/>
        <v>0</v>
      </c>
      <c r="Y244" s="84">
        <f t="shared" si="9"/>
        <v>0</v>
      </c>
      <c r="Z244" s="84">
        <f t="shared" si="9"/>
        <v>2.1287759999999998</v>
      </c>
      <c r="AA244" s="84">
        <f t="shared" si="9"/>
        <v>3.3370076666666666</v>
      </c>
      <c r="AB244" s="86">
        <f>SUM(AB245:AB250)</f>
        <v>16907.5</v>
      </c>
      <c r="AC244" s="86">
        <f>SUM(AC245:AC250)</f>
        <v>17554.933369999999</v>
      </c>
      <c r="AD244" s="84">
        <f t="shared" ref="AD244:AI244" si="10">AVERAGE(AD245:AD250)</f>
        <v>84.757785499999997</v>
      </c>
      <c r="AE244" s="84">
        <f t="shared" si="10"/>
        <v>87.622221166666677</v>
      </c>
      <c r="AF244" s="84">
        <f t="shared" si="10"/>
        <v>85.969582500000001</v>
      </c>
      <c r="AG244" s="84">
        <f t="shared" si="10"/>
        <v>87.536666666666676</v>
      </c>
      <c r="AH244" s="84">
        <f t="shared" si="10"/>
        <v>84.757785333333331</v>
      </c>
      <c r="AI244" s="84">
        <f t="shared" si="10"/>
        <v>87.539666666666662</v>
      </c>
      <c r="AJ244" s="86">
        <f>SUM(F245:F250)</f>
        <v>8243.9617600000001</v>
      </c>
      <c r="AK244" s="56">
        <f>AVERAGE(V245:V250)</f>
        <v>3.5395219999999998</v>
      </c>
      <c r="AL244" s="57">
        <f>AVERAGE(W245:W250)</f>
        <v>3.5162996666666668</v>
      </c>
      <c r="AM244" s="86">
        <f>SUM(AB245:AB250)</f>
        <v>16907.5</v>
      </c>
    </row>
    <row r="245" spans="1:39" ht="15" customHeight="1" outlineLevel="1">
      <c r="A245" s="222"/>
      <c r="D245" s="9">
        <v>10401</v>
      </c>
      <c r="E245" s="9" t="s">
        <v>35</v>
      </c>
      <c r="F245" s="28">
        <v>2960.5176799999999</v>
      </c>
      <c r="G245" s="27">
        <v>2948.2632800000001</v>
      </c>
      <c r="H245" s="51">
        <f t="shared" ref="H245:H292" si="11">(F245-G245)/G245*100</f>
        <v>0.41564808961022659</v>
      </c>
      <c r="I245" s="27">
        <v>21.122624999999999</v>
      </c>
      <c r="J245" s="27">
        <v>21.059014999999999</v>
      </c>
      <c r="K245" s="27">
        <v>158.97562400000001</v>
      </c>
      <c r="L245" s="28">
        <v>140.15860599999999</v>
      </c>
      <c r="M245" s="137">
        <v>139.993934</v>
      </c>
      <c r="N245" s="27">
        <v>140.15860599999999</v>
      </c>
      <c r="O245" s="27">
        <v>140.000294</v>
      </c>
      <c r="P245" s="28">
        <v>27.091802999999999</v>
      </c>
      <c r="Q245" s="137">
        <v>26.707346000000001</v>
      </c>
      <c r="R245" s="27">
        <v>4.9354659999999999</v>
      </c>
      <c r="S245" s="27">
        <v>6.2386689999999998</v>
      </c>
      <c r="T245" s="28">
        <v>1.8280590000000001</v>
      </c>
      <c r="U245" s="137">
        <v>1.882711</v>
      </c>
      <c r="V245" s="27">
        <v>2.9417149999999999</v>
      </c>
      <c r="W245" s="27">
        <v>3.1010840000000002</v>
      </c>
      <c r="X245" s="27">
        <v>0</v>
      </c>
      <c r="Y245" s="27">
        <v>0</v>
      </c>
      <c r="Z245" s="27">
        <v>1.2903150000000001</v>
      </c>
      <c r="AA245" s="27">
        <v>1.4335180000000001</v>
      </c>
      <c r="AB245" s="28">
        <v>5412</v>
      </c>
      <c r="AC245" s="28">
        <v>5573.7991160000001</v>
      </c>
      <c r="AD245" s="27">
        <v>88.163583000000003</v>
      </c>
      <c r="AE245" s="27">
        <v>88.06</v>
      </c>
      <c r="AF245" s="27">
        <v>90.692673999999997</v>
      </c>
      <c r="AG245" s="27">
        <v>88.06</v>
      </c>
      <c r="AH245" s="27">
        <v>88.163583000000003</v>
      </c>
      <c r="AI245" s="27">
        <v>88.063999999999993</v>
      </c>
      <c r="AJ245" s="28"/>
      <c r="AK245" s="67"/>
      <c r="AL245" s="68"/>
      <c r="AM245" s="28"/>
    </row>
    <row r="246" spans="1:39" outlineLevel="1">
      <c r="A246" s="222"/>
      <c r="B246" s="65"/>
      <c r="D246" s="9">
        <v>10401</v>
      </c>
      <c r="E246" s="9" t="s">
        <v>36</v>
      </c>
      <c r="F246" s="28">
        <v>585.33896000000004</v>
      </c>
      <c r="G246" s="27">
        <v>584.31592000000001</v>
      </c>
      <c r="H246" s="51">
        <f t="shared" si="11"/>
        <v>0.17508336928421139</v>
      </c>
      <c r="I246" s="27">
        <v>4.1808750000000003</v>
      </c>
      <c r="J246" s="27">
        <v>4.1736829999999996</v>
      </c>
      <c r="K246" s="27">
        <v>158.97579999999999</v>
      </c>
      <c r="L246" s="28">
        <v>140.00393700000001</v>
      </c>
      <c r="M246" s="137">
        <v>139.994089</v>
      </c>
      <c r="N246" s="27">
        <v>140.00393700000001</v>
      </c>
      <c r="O246" s="27">
        <v>140.000449</v>
      </c>
      <c r="P246" s="28">
        <v>30.765091000000002</v>
      </c>
      <c r="Q246" s="137">
        <v>30.683952999999999</v>
      </c>
      <c r="R246" s="27">
        <v>8.9694140000000004</v>
      </c>
      <c r="S246" s="27">
        <v>6.2189560000000004</v>
      </c>
      <c r="T246" s="28">
        <v>2.2704789999999999</v>
      </c>
      <c r="U246" s="137">
        <v>2.1088269999999998</v>
      </c>
      <c r="V246" s="27">
        <v>2.8837989999999998</v>
      </c>
      <c r="W246" s="27">
        <v>2.8999640000000002</v>
      </c>
      <c r="X246" s="27">
        <v>0</v>
      </c>
      <c r="Y246" s="27">
        <v>0</v>
      </c>
      <c r="Z246" s="27">
        <v>3.4082819999999998</v>
      </c>
      <c r="AA246" s="27">
        <v>6.6299299999999999</v>
      </c>
      <c r="AB246" s="28">
        <v>1329</v>
      </c>
      <c r="AC246" s="28">
        <v>1234.3784109999999</v>
      </c>
      <c r="AD246" s="27">
        <v>88.066193999999996</v>
      </c>
      <c r="AE246" s="27">
        <v>88.06</v>
      </c>
      <c r="AF246" s="27">
        <v>81.790340999999998</v>
      </c>
      <c r="AG246" s="27">
        <v>88.06</v>
      </c>
      <c r="AH246" s="27">
        <v>88.066193999999996</v>
      </c>
      <c r="AI246" s="27">
        <v>88.063999999999993</v>
      </c>
      <c r="AJ246" s="28"/>
      <c r="AK246" s="67"/>
      <c r="AL246" s="68"/>
      <c r="AM246" s="28"/>
    </row>
    <row r="247" spans="1:39" outlineLevel="1">
      <c r="A247" s="222"/>
      <c r="B247" s="65"/>
      <c r="D247" s="9">
        <v>10401</v>
      </c>
      <c r="E247" s="9" t="s">
        <v>37</v>
      </c>
      <c r="F247" s="28">
        <v>1626.34656</v>
      </c>
      <c r="G247" s="27">
        <v>1623.8864799999999</v>
      </c>
      <c r="H247" s="51">
        <f t="shared" si="11"/>
        <v>0.15149334822961652</v>
      </c>
      <c r="I247" s="27">
        <v>11.607625000000001</v>
      </c>
      <c r="J247" s="27">
        <v>11.599183999999999</v>
      </c>
      <c r="K247" s="27">
        <v>158.97562300000001</v>
      </c>
      <c r="L247" s="28">
        <v>140.11019099999999</v>
      </c>
      <c r="M247" s="137">
        <v>139.993934</v>
      </c>
      <c r="N247" s="27">
        <v>140.11019099999999</v>
      </c>
      <c r="O247" s="27">
        <v>140.000293</v>
      </c>
      <c r="P247" s="28">
        <v>29.560310999999999</v>
      </c>
      <c r="Q247" s="137">
        <v>40.062334</v>
      </c>
      <c r="R247" s="27">
        <v>4.3828950000000004</v>
      </c>
      <c r="S247" s="27">
        <v>6.3198489999999996</v>
      </c>
      <c r="T247" s="28">
        <v>1.938086</v>
      </c>
      <c r="U247" s="137">
        <v>2.650525</v>
      </c>
      <c r="V247" s="27">
        <v>2.826581</v>
      </c>
      <c r="W247" s="27">
        <v>3.2016070000000001</v>
      </c>
      <c r="X247" s="27">
        <v>0</v>
      </c>
      <c r="Y247" s="27">
        <v>0</v>
      </c>
      <c r="Z247" s="27">
        <v>2.5228329999999999</v>
      </c>
      <c r="AA247" s="27">
        <v>4.0125859999999998</v>
      </c>
      <c r="AB247" s="28">
        <v>3152</v>
      </c>
      <c r="AC247" s="28">
        <v>4310.6726369999997</v>
      </c>
      <c r="AD247" s="27">
        <v>88.133128999999997</v>
      </c>
      <c r="AE247" s="27">
        <v>88.06</v>
      </c>
      <c r="AF247" s="27">
        <v>120.430784</v>
      </c>
      <c r="AG247" s="27">
        <v>88.06</v>
      </c>
      <c r="AH247" s="27">
        <v>88.133128999999997</v>
      </c>
      <c r="AI247" s="27">
        <v>88.063999999999993</v>
      </c>
      <c r="AJ247" s="28"/>
      <c r="AK247" s="67"/>
      <c r="AL247" s="68"/>
      <c r="AM247" s="28"/>
    </row>
    <row r="248" spans="1:39" outlineLevel="1">
      <c r="A248" s="222"/>
      <c r="B248" s="65"/>
      <c r="D248" s="9">
        <v>10401</v>
      </c>
      <c r="E248" s="9" t="s">
        <v>41</v>
      </c>
      <c r="F248" s="28">
        <v>231.57504</v>
      </c>
      <c r="G248" s="27">
        <v>231.51616000000001</v>
      </c>
      <c r="H248" s="51">
        <f t="shared" si="11"/>
        <v>2.5432349949130042E-2</v>
      </c>
      <c r="I248" s="27">
        <v>2.105</v>
      </c>
      <c r="J248" s="27">
        <v>1.7149369999999999</v>
      </c>
      <c r="K248" s="27">
        <v>158.97619299999999</v>
      </c>
      <c r="L248" s="28">
        <v>110.011895</v>
      </c>
      <c r="M248" s="137">
        <v>135.81865099999999</v>
      </c>
      <c r="N248" s="27">
        <v>110.011895</v>
      </c>
      <c r="O248" s="27">
        <v>134.999404</v>
      </c>
      <c r="P248" s="28">
        <v>31.294536999999998</v>
      </c>
      <c r="Q248" s="137">
        <v>32.180509999999998</v>
      </c>
      <c r="R248" s="27">
        <v>16.567696000000002</v>
      </c>
      <c r="S248" s="27">
        <v>6.2503580000000003</v>
      </c>
      <c r="T248" s="28">
        <v>3.4805130000000002</v>
      </c>
      <c r="U248" s="137">
        <v>2.2636579999999999</v>
      </c>
      <c r="V248" s="27">
        <v>6.935117</v>
      </c>
      <c r="W248" s="27">
        <v>5.6952389999999999</v>
      </c>
      <c r="X248" s="27">
        <v>0</v>
      </c>
      <c r="Y248" s="27">
        <v>0</v>
      </c>
      <c r="Z248" s="27">
        <v>2.0511710000000001</v>
      </c>
      <c r="AA248" s="27">
        <v>3.8461500000000002</v>
      </c>
      <c r="AB248" s="28">
        <v>806</v>
      </c>
      <c r="AC248" s="28">
        <v>524.20663300000001</v>
      </c>
      <c r="AD248" s="27">
        <v>69.200232999999997</v>
      </c>
      <c r="AE248" s="27">
        <v>85.433327000000006</v>
      </c>
      <c r="AF248" s="27">
        <v>55.230307000000003</v>
      </c>
      <c r="AG248" s="27">
        <v>84.92</v>
      </c>
      <c r="AH248" s="27">
        <v>69.200232999999997</v>
      </c>
      <c r="AI248" s="27">
        <v>84.918000000000006</v>
      </c>
      <c r="AJ248" s="28"/>
      <c r="AK248" s="67"/>
      <c r="AL248" s="68"/>
      <c r="AM248" s="28"/>
    </row>
    <row r="249" spans="1:39" outlineLevel="1">
      <c r="A249" s="222"/>
      <c r="B249" s="65"/>
      <c r="D249" s="9">
        <v>10401</v>
      </c>
      <c r="E249" s="9" t="s">
        <v>42</v>
      </c>
      <c r="F249" s="28">
        <v>966.71208000000001</v>
      </c>
      <c r="G249" s="27">
        <v>965.67442000000005</v>
      </c>
      <c r="H249" s="51">
        <f t="shared" si="11"/>
        <v>0.10745443583355556</v>
      </c>
      <c r="I249" s="27">
        <v>6.8733750000000002</v>
      </c>
      <c r="J249" s="27">
        <v>6.897672</v>
      </c>
      <c r="K249" s="27">
        <v>158.97568100000001</v>
      </c>
      <c r="L249" s="28">
        <v>140.64590999999999</v>
      </c>
      <c r="M249" s="137">
        <v>139.99398500000001</v>
      </c>
      <c r="N249" s="27">
        <v>140.64590999999999</v>
      </c>
      <c r="O249" s="27">
        <v>140.00034400000001</v>
      </c>
      <c r="P249" s="28">
        <v>29.506974</v>
      </c>
      <c r="Q249" s="137">
        <v>30.268540999999999</v>
      </c>
      <c r="R249" s="27">
        <v>9.0203140000000008</v>
      </c>
      <c r="S249" s="27">
        <v>6.218953</v>
      </c>
      <c r="T249" s="28">
        <v>2.191449</v>
      </c>
      <c r="U249" s="137">
        <v>2.085089</v>
      </c>
      <c r="V249" s="27">
        <v>2.736078</v>
      </c>
      <c r="W249" s="27">
        <v>3.099936</v>
      </c>
      <c r="X249" s="27">
        <v>0</v>
      </c>
      <c r="Y249" s="27">
        <v>0</v>
      </c>
      <c r="Z249" s="27">
        <v>1.880601</v>
      </c>
      <c r="AA249" s="27">
        <v>1.9299170000000001</v>
      </c>
      <c r="AB249" s="28">
        <v>2118.5</v>
      </c>
      <c r="AC249" s="28">
        <v>2015.6809880000001</v>
      </c>
      <c r="AD249" s="27">
        <v>88.470078999999998</v>
      </c>
      <c r="AE249" s="27">
        <v>88.06</v>
      </c>
      <c r="AF249" s="27">
        <v>83.786107000000001</v>
      </c>
      <c r="AG249" s="27">
        <v>88.06</v>
      </c>
      <c r="AH249" s="27">
        <v>88.470078000000001</v>
      </c>
      <c r="AI249" s="27">
        <v>88.063999999999993</v>
      </c>
      <c r="AJ249" s="28"/>
      <c r="AK249" s="67"/>
      <c r="AL249" s="68"/>
      <c r="AM249" s="28"/>
    </row>
    <row r="250" spans="1:39" outlineLevel="1">
      <c r="A250" s="222"/>
      <c r="B250" s="65"/>
      <c r="D250" s="9">
        <v>10401</v>
      </c>
      <c r="E250" s="9" t="s">
        <v>39</v>
      </c>
      <c r="F250" s="28">
        <v>1873.47144</v>
      </c>
      <c r="G250" s="27">
        <v>1871.8779999999999</v>
      </c>
      <c r="H250" s="51">
        <f t="shared" si="11"/>
        <v>8.512520580935834E-2</v>
      </c>
      <c r="I250" s="27">
        <v>13.62175</v>
      </c>
      <c r="J250" s="27">
        <v>13.370552</v>
      </c>
      <c r="K250" s="27">
        <v>158.97554199999999</v>
      </c>
      <c r="L250" s="28">
        <v>137.53529800000001</v>
      </c>
      <c r="M250" s="137">
        <v>139.99386200000001</v>
      </c>
      <c r="N250" s="27">
        <v>137.53529800000001</v>
      </c>
      <c r="O250" s="27">
        <v>140.00022100000001</v>
      </c>
      <c r="P250" s="28">
        <v>30.053039999999999</v>
      </c>
      <c r="Q250" s="137">
        <v>30.173618999999999</v>
      </c>
      <c r="R250" s="27">
        <v>7.4788480000000002</v>
      </c>
      <c r="S250" s="27">
        <v>6.2189480000000001</v>
      </c>
      <c r="T250" s="28">
        <v>2.1831130000000001</v>
      </c>
      <c r="U250" s="137">
        <v>2.079666</v>
      </c>
      <c r="V250" s="27">
        <v>2.9138419999999998</v>
      </c>
      <c r="W250" s="27">
        <v>3.0999680000000001</v>
      </c>
      <c r="X250" s="27">
        <v>0</v>
      </c>
      <c r="Y250" s="27">
        <v>0</v>
      </c>
      <c r="Z250" s="27">
        <v>1.6194539999999999</v>
      </c>
      <c r="AA250" s="27">
        <v>2.1699449999999998</v>
      </c>
      <c r="AB250" s="28">
        <v>4090</v>
      </c>
      <c r="AC250" s="28">
        <v>3896.1955849999999</v>
      </c>
      <c r="AD250" s="27">
        <v>86.513495000000006</v>
      </c>
      <c r="AE250" s="27">
        <v>88.06</v>
      </c>
      <c r="AF250" s="27">
        <v>83.887281999999999</v>
      </c>
      <c r="AG250" s="27">
        <v>88.06</v>
      </c>
      <c r="AH250" s="27">
        <v>86.513495000000006</v>
      </c>
      <c r="AI250" s="27">
        <v>88.063999999999993</v>
      </c>
      <c r="AJ250" s="28"/>
      <c r="AK250" s="67"/>
      <c r="AL250" s="68"/>
      <c r="AM250" s="28"/>
    </row>
    <row r="251" spans="1:39" outlineLevel="1">
      <c r="A251" s="222"/>
      <c r="B251" s="65" t="s">
        <v>102</v>
      </c>
      <c r="D251" s="9"/>
      <c r="E251" s="9"/>
      <c r="F251" s="86">
        <f>SUM(F252:F258)</f>
        <v>8806.2492000000002</v>
      </c>
      <c r="G251" s="84">
        <f>SUM(G252:G258)</f>
        <v>8797.5294000000013</v>
      </c>
      <c r="H251" s="84">
        <f t="shared" si="11"/>
        <v>9.9116463310698788E-2</v>
      </c>
      <c r="I251" s="84">
        <f>SUM(I252:I258)</f>
        <v>63.191249999999997</v>
      </c>
      <c r="J251" s="84">
        <f>SUM(J252:J258)</f>
        <v>62.879361000000003</v>
      </c>
      <c r="K251" s="85">
        <v>158.97554199999999</v>
      </c>
      <c r="L251" s="86">
        <f t="shared" ref="L251:AA251" si="12">AVERAGE(L252:L258)</f>
        <v>137.14931928571426</v>
      </c>
      <c r="M251" s="145">
        <f t="shared" si="12"/>
        <v>139.39734657142859</v>
      </c>
      <c r="N251" s="84">
        <f t="shared" si="12"/>
        <v>137.14931928571426</v>
      </c>
      <c r="O251" s="84">
        <f t="shared" si="12"/>
        <v>139.2859975714286</v>
      </c>
      <c r="P251" s="86">
        <f t="shared" si="12"/>
        <v>31.956910000000001</v>
      </c>
      <c r="Q251" s="145">
        <f t="shared" si="12"/>
        <v>31.498965571428567</v>
      </c>
      <c r="R251" s="84">
        <f t="shared" si="12"/>
        <v>13.511664857142859</v>
      </c>
      <c r="S251" s="84">
        <f t="shared" si="12"/>
        <v>6.2234309999999997</v>
      </c>
      <c r="T251" s="86">
        <f t="shared" si="12"/>
        <v>2.6743064285714282</v>
      </c>
      <c r="U251" s="145">
        <f t="shared" si="12"/>
        <v>2.1652781428571433</v>
      </c>
      <c r="V251" s="84">
        <f t="shared" si="12"/>
        <v>3.134709285714286</v>
      </c>
      <c r="W251" s="84">
        <f t="shared" si="12"/>
        <v>3.8049941428571428</v>
      </c>
      <c r="X251" s="84">
        <f t="shared" si="12"/>
        <v>0</v>
      </c>
      <c r="Y251" s="84">
        <f t="shared" si="12"/>
        <v>0</v>
      </c>
      <c r="Z251" s="84">
        <f t="shared" si="12"/>
        <v>4.5640961428571432</v>
      </c>
      <c r="AA251" s="84">
        <f t="shared" si="12"/>
        <v>5.4569498571428579</v>
      </c>
      <c r="AB251" s="86">
        <f>SUM(AB252:AB258)</f>
        <v>19465</v>
      </c>
      <c r="AC251" s="86">
        <f>SUM(AC252:AC258)</f>
        <v>18343.989894999999</v>
      </c>
      <c r="AD251" s="85">
        <f t="shared" ref="AD251:AI251" si="13">AVERAGE(AD252:AD258)</f>
        <v>86.270550571428558</v>
      </c>
      <c r="AE251" s="85">
        <f t="shared" si="13"/>
        <v>87.684616571428577</v>
      </c>
      <c r="AF251" s="85">
        <f t="shared" si="13"/>
        <v>76.023640999999998</v>
      </c>
      <c r="AG251" s="85">
        <f t="shared" si="13"/>
        <v>87.611428571428561</v>
      </c>
      <c r="AH251" s="85">
        <f t="shared" si="13"/>
        <v>86.270550571428558</v>
      </c>
      <c r="AI251" s="85">
        <f t="shared" si="13"/>
        <v>87.614575285714281</v>
      </c>
      <c r="AJ251" s="86">
        <f>SUM(F252:F258)</f>
        <v>8806.2492000000002</v>
      </c>
      <c r="AK251" s="56">
        <f>AVERAGE(V252:V258)</f>
        <v>3.134709285714286</v>
      </c>
      <c r="AL251" s="57">
        <f>AVERAGE(W252:W258)</f>
        <v>3.8049941428571428</v>
      </c>
      <c r="AM251" s="86">
        <f>SUM(AB252:AB258)</f>
        <v>19465</v>
      </c>
    </row>
    <row r="252" spans="1:39" outlineLevel="1">
      <c r="A252" s="222"/>
      <c r="D252" s="9">
        <v>10401</v>
      </c>
      <c r="E252" s="9" t="s">
        <v>35</v>
      </c>
      <c r="F252" s="28">
        <v>3252.8421600000001</v>
      </c>
      <c r="G252" s="27">
        <v>3255.6703400000001</v>
      </c>
      <c r="H252" s="51">
        <f t="shared" si="11"/>
        <v>-8.6869360366503653E-2</v>
      </c>
      <c r="I252" s="27">
        <v>23.175249999999998</v>
      </c>
      <c r="J252" s="27">
        <v>23.254778000000002</v>
      </c>
      <c r="K252" s="27">
        <v>158.97554199999999</v>
      </c>
      <c r="L252" s="28">
        <v>140.35845</v>
      </c>
      <c r="M252" s="137">
        <v>139.99391600000001</v>
      </c>
      <c r="N252" s="27">
        <v>140.35845</v>
      </c>
      <c r="O252" s="27">
        <v>140.00027499999999</v>
      </c>
      <c r="P252" s="28">
        <v>32.221874999999997</v>
      </c>
      <c r="Q252" s="137">
        <v>29.630071000000001</v>
      </c>
      <c r="R252" s="27">
        <v>6.9956100000000001</v>
      </c>
      <c r="S252" s="27">
        <v>6.2189480000000001</v>
      </c>
      <c r="T252" s="28">
        <v>2.2352759999999998</v>
      </c>
      <c r="U252" s="137">
        <v>2.0486040000000001</v>
      </c>
      <c r="V252" s="27">
        <v>2.4852110000000001</v>
      </c>
      <c r="W252" s="27">
        <v>3.0999620000000001</v>
      </c>
      <c r="X252" s="27">
        <v>0</v>
      </c>
      <c r="Y252" s="27">
        <v>0</v>
      </c>
      <c r="Z252" s="27">
        <v>1.4150700000000001</v>
      </c>
      <c r="AA252" s="27">
        <v>1.43286</v>
      </c>
      <c r="AB252" s="28">
        <v>7271</v>
      </c>
      <c r="AC252" s="28">
        <v>6663.7867550000001</v>
      </c>
      <c r="AD252" s="27">
        <v>88.289302000000006</v>
      </c>
      <c r="AE252" s="27">
        <v>88.06</v>
      </c>
      <c r="AF252" s="27">
        <v>80.705963999999994</v>
      </c>
      <c r="AG252" s="27">
        <v>88.06</v>
      </c>
      <c r="AH252" s="27">
        <v>88.289302000000006</v>
      </c>
      <c r="AI252" s="27">
        <v>88.063999999999993</v>
      </c>
      <c r="AJ252" s="28"/>
      <c r="AK252" s="67"/>
      <c r="AL252" s="68"/>
      <c r="AM252" s="28"/>
    </row>
    <row r="253" spans="1:39" outlineLevel="1">
      <c r="A253" s="222"/>
      <c r="B253" s="65"/>
      <c r="D253" s="9">
        <v>10401</v>
      </c>
      <c r="E253" s="9" t="s">
        <v>36</v>
      </c>
      <c r="F253" s="28">
        <v>831.53647999999998</v>
      </c>
      <c r="G253" s="27">
        <v>829.44992000000002</v>
      </c>
      <c r="H253" s="51">
        <f t="shared" si="11"/>
        <v>0.25155949137953537</v>
      </c>
      <c r="I253" s="27">
        <v>5.9391249999999998</v>
      </c>
      <c r="J253" s="27">
        <v>5.9246400000000001</v>
      </c>
      <c r="K253" s="27">
        <v>158.97554199999999</v>
      </c>
      <c r="L253" s="28">
        <v>140.00993099999999</v>
      </c>
      <c r="M253" s="137">
        <v>139.99421599999999</v>
      </c>
      <c r="N253" s="27">
        <v>140.00993099999999</v>
      </c>
      <c r="O253" s="27">
        <v>140.000575</v>
      </c>
      <c r="P253" s="28">
        <v>31.170417</v>
      </c>
      <c r="Q253" s="137">
        <v>31.200742999999999</v>
      </c>
      <c r="R253" s="27">
        <v>9.2185299999999994</v>
      </c>
      <c r="S253" s="27">
        <v>6.2189610000000002</v>
      </c>
      <c r="T253" s="28">
        <v>2.307776</v>
      </c>
      <c r="U253" s="137">
        <v>2.1383570000000001</v>
      </c>
      <c r="V253" s="27">
        <v>2.4917729999999998</v>
      </c>
      <c r="W253" s="27">
        <v>2.8999470000000001</v>
      </c>
      <c r="X253" s="27">
        <v>0</v>
      </c>
      <c r="Y253" s="27">
        <v>0</v>
      </c>
      <c r="Z253" s="27">
        <v>2.9860389999999999</v>
      </c>
      <c r="AA253" s="27">
        <v>6.6299169999999998</v>
      </c>
      <c r="AB253" s="28">
        <v>1919</v>
      </c>
      <c r="AC253" s="28">
        <v>1778.1219699999999</v>
      </c>
      <c r="AD253" s="27">
        <v>88.069884999999999</v>
      </c>
      <c r="AE253" s="27">
        <v>88.06</v>
      </c>
      <c r="AF253" s="27">
        <v>81.595320999999998</v>
      </c>
      <c r="AG253" s="27">
        <v>88.06</v>
      </c>
      <c r="AH253" s="27">
        <v>88.069884999999999</v>
      </c>
      <c r="AI253" s="27">
        <v>88.063999999999993</v>
      </c>
      <c r="AJ253" s="28"/>
      <c r="AK253" s="67"/>
      <c r="AL253" s="68"/>
      <c r="AM253" s="28"/>
    </row>
    <row r="254" spans="1:39" outlineLevel="1">
      <c r="A254" s="222"/>
      <c r="B254" s="65"/>
      <c r="D254" s="9">
        <v>10401</v>
      </c>
      <c r="E254" s="9" t="s">
        <v>37</v>
      </c>
      <c r="F254" s="28">
        <v>1896.71984</v>
      </c>
      <c r="G254" s="27">
        <v>1891.89536</v>
      </c>
      <c r="H254" s="51">
        <f t="shared" si="11"/>
        <v>0.2550077611057725</v>
      </c>
      <c r="I254" s="27">
        <v>13.670624999999999</v>
      </c>
      <c r="J254" s="27">
        <v>13.513533000000001</v>
      </c>
      <c r="K254" s="27">
        <v>158.97554199999999</v>
      </c>
      <c r="L254" s="28">
        <v>138.744193</v>
      </c>
      <c r="M254" s="137">
        <v>139.99402799999999</v>
      </c>
      <c r="N254" s="27">
        <v>138.744193</v>
      </c>
      <c r="O254" s="27">
        <v>140.00038699999999</v>
      </c>
      <c r="P254" s="28">
        <v>30.069035</v>
      </c>
      <c r="Q254" s="137">
        <v>30.298448</v>
      </c>
      <c r="R254" s="27">
        <v>5.8336759999999996</v>
      </c>
      <c r="S254" s="27">
        <v>6.218953</v>
      </c>
      <c r="T254" s="28">
        <v>2.0701529999999999</v>
      </c>
      <c r="U254" s="137">
        <v>2.0867979999999999</v>
      </c>
      <c r="V254" s="27">
        <v>2.6155680000000001</v>
      </c>
      <c r="W254" s="27">
        <v>3.1999430000000002</v>
      </c>
      <c r="X254" s="27">
        <v>0</v>
      </c>
      <c r="Y254" s="27">
        <v>0</v>
      </c>
      <c r="Z254" s="27">
        <v>2.3071410000000001</v>
      </c>
      <c r="AA254" s="27">
        <v>4.0099159999999996</v>
      </c>
      <c r="AB254" s="28">
        <v>3926.5</v>
      </c>
      <c r="AC254" s="28">
        <v>3958.0705560000001</v>
      </c>
      <c r="AD254" s="27">
        <v>87.273820999999998</v>
      </c>
      <c r="AE254" s="27">
        <v>88.06</v>
      </c>
      <c r="AF254" s="27">
        <v>88.768035999999995</v>
      </c>
      <c r="AG254" s="27">
        <v>88.06</v>
      </c>
      <c r="AH254" s="27">
        <v>87.273820999999998</v>
      </c>
      <c r="AI254" s="27">
        <v>88.063999999999993</v>
      </c>
      <c r="AJ254" s="28"/>
      <c r="AK254" s="67"/>
      <c r="AL254" s="68"/>
      <c r="AM254" s="28"/>
    </row>
    <row r="255" spans="1:39" outlineLevel="1">
      <c r="A255" s="222"/>
      <c r="B255" s="65"/>
      <c r="D255" s="9">
        <v>10401</v>
      </c>
      <c r="E255" s="9" t="s">
        <v>41</v>
      </c>
      <c r="F255" s="28">
        <v>150.96096</v>
      </c>
      <c r="G255" s="27">
        <v>150.78432000000001</v>
      </c>
      <c r="H255" s="51">
        <f t="shared" si="11"/>
        <v>0.11714745936446966</v>
      </c>
      <c r="I255" s="27">
        <v>1.1875</v>
      </c>
      <c r="J255" s="27">
        <v>1.116922</v>
      </c>
      <c r="K255" s="27">
        <v>158.97554199999999</v>
      </c>
      <c r="L255" s="28">
        <v>127.12501899999999</v>
      </c>
      <c r="M255" s="137">
        <v>135.81702000000001</v>
      </c>
      <c r="N255" s="27">
        <v>127.12501899999999</v>
      </c>
      <c r="O255" s="27">
        <v>134.99942300000001</v>
      </c>
      <c r="P255" s="28">
        <v>32.052632000000003</v>
      </c>
      <c r="Q255" s="137">
        <v>32.071238000000001</v>
      </c>
      <c r="R255" s="27">
        <v>30.315788999999999</v>
      </c>
      <c r="S255" s="27">
        <v>6.2502829999999996</v>
      </c>
      <c r="T255" s="28">
        <v>3.9248560000000001</v>
      </c>
      <c r="U255" s="137">
        <v>2.257244</v>
      </c>
      <c r="V255" s="27">
        <v>5.1470260000000003</v>
      </c>
      <c r="W255" s="27">
        <v>5.6952210000000001</v>
      </c>
      <c r="X255" s="27">
        <v>0</v>
      </c>
      <c r="Y255" s="27">
        <v>0</v>
      </c>
      <c r="Z255" s="27">
        <v>3.4313509999999998</v>
      </c>
      <c r="AA255" s="27">
        <v>3.846123</v>
      </c>
      <c r="AB255" s="28">
        <v>592.5</v>
      </c>
      <c r="AC255" s="28">
        <v>340.75573800000001</v>
      </c>
      <c r="AD255" s="27">
        <v>79.964828999999995</v>
      </c>
      <c r="AE255" s="27">
        <v>85.432316</v>
      </c>
      <c r="AF255" s="27">
        <v>48.83878</v>
      </c>
      <c r="AG255" s="27">
        <v>84.92</v>
      </c>
      <c r="AH255" s="27">
        <v>79.964828999999995</v>
      </c>
      <c r="AI255" s="27">
        <v>84.918026999999995</v>
      </c>
      <c r="AJ255" s="28"/>
      <c r="AK255" s="67"/>
      <c r="AL255" s="68"/>
      <c r="AM255" s="28"/>
    </row>
    <row r="256" spans="1:39" outlineLevel="1">
      <c r="A256" s="222"/>
      <c r="B256" s="65"/>
      <c r="D256" s="9">
        <v>10401</v>
      </c>
      <c r="E256" s="9" t="s">
        <v>42</v>
      </c>
      <c r="F256" s="28">
        <v>1075.01632</v>
      </c>
      <c r="G256" s="27">
        <v>1071.3176800000001</v>
      </c>
      <c r="H256" s="51">
        <f t="shared" si="11"/>
        <v>0.34524213210033472</v>
      </c>
      <c r="I256" s="27">
        <v>7.7629999999999999</v>
      </c>
      <c r="J256" s="27">
        <v>7.652266</v>
      </c>
      <c r="K256" s="27">
        <v>158.97554199999999</v>
      </c>
      <c r="L256" s="28">
        <v>138.47949499999999</v>
      </c>
      <c r="M256" s="137">
        <v>139.99400399999999</v>
      </c>
      <c r="N256" s="27">
        <v>138.47949499999999</v>
      </c>
      <c r="O256" s="27">
        <v>140.00036299999999</v>
      </c>
      <c r="P256" s="28">
        <v>30.481127999999998</v>
      </c>
      <c r="Q256" s="137">
        <v>30.553984</v>
      </c>
      <c r="R256" s="27">
        <v>4.685689</v>
      </c>
      <c r="S256" s="27">
        <v>6.2189540000000001</v>
      </c>
      <c r="T256" s="28">
        <v>2.0315970000000001</v>
      </c>
      <c r="U256" s="137">
        <v>2.1014010000000001</v>
      </c>
      <c r="V256" s="27">
        <v>2.7115870000000002</v>
      </c>
      <c r="W256" s="27">
        <v>3.0999379999999999</v>
      </c>
      <c r="X256" s="27">
        <v>0</v>
      </c>
      <c r="Y256" s="27">
        <v>0</v>
      </c>
      <c r="Z256" s="27">
        <v>1.7636940000000001</v>
      </c>
      <c r="AA256" s="27">
        <v>1.929915</v>
      </c>
      <c r="AB256" s="28">
        <v>2184</v>
      </c>
      <c r="AC256" s="28">
        <v>2259.0400730000001</v>
      </c>
      <c r="AD256" s="27">
        <v>87.107332999999997</v>
      </c>
      <c r="AE256" s="27">
        <v>88.06</v>
      </c>
      <c r="AF256" s="27">
        <v>91.085654000000005</v>
      </c>
      <c r="AG256" s="27">
        <v>88.06</v>
      </c>
      <c r="AH256" s="27">
        <v>87.107332999999997</v>
      </c>
      <c r="AI256" s="27">
        <v>88.063999999999993</v>
      </c>
      <c r="AJ256" s="28"/>
      <c r="AK256" s="67"/>
      <c r="AL256" s="68"/>
      <c r="AM256" s="28"/>
    </row>
    <row r="257" spans="1:39" outlineLevel="1">
      <c r="A257" s="222"/>
      <c r="B257" s="65"/>
      <c r="D257" s="9">
        <v>10401</v>
      </c>
      <c r="E257" s="9" t="s">
        <v>39</v>
      </c>
      <c r="F257" s="28">
        <v>1458.79432</v>
      </c>
      <c r="G257" s="27">
        <v>1458.0325600000001</v>
      </c>
      <c r="H257" s="51">
        <f t="shared" si="11"/>
        <v>5.22457468302263E-2</v>
      </c>
      <c r="I257" s="27">
        <v>10.41825</v>
      </c>
      <c r="J257" s="27">
        <v>10.414514</v>
      </c>
      <c r="K257" s="27">
        <v>158.97554199999999</v>
      </c>
      <c r="L257" s="28">
        <v>140.02297100000001</v>
      </c>
      <c r="M257" s="137">
        <v>139.99380600000001</v>
      </c>
      <c r="N257" s="27">
        <v>140.02297100000001</v>
      </c>
      <c r="O257" s="27">
        <v>140.00016500000001</v>
      </c>
      <c r="P257" s="28">
        <v>30.715330999999999</v>
      </c>
      <c r="Q257" s="137">
        <v>29.738250000000001</v>
      </c>
      <c r="R257" s="27">
        <v>5.2432030000000003</v>
      </c>
      <c r="S257" s="27">
        <v>6.2189449999999997</v>
      </c>
      <c r="T257" s="28">
        <v>2.0544359999999999</v>
      </c>
      <c r="U257" s="137">
        <v>2.0547879999999998</v>
      </c>
      <c r="V257" s="27">
        <v>2.488356</v>
      </c>
      <c r="W257" s="27">
        <v>3.0999650000000001</v>
      </c>
      <c r="X257" s="27">
        <v>0</v>
      </c>
      <c r="Y257" s="27">
        <v>0</v>
      </c>
      <c r="Z257" s="27">
        <v>2.008508</v>
      </c>
      <c r="AA257" s="27">
        <v>2.1699419999999998</v>
      </c>
      <c r="AB257" s="28">
        <v>2997</v>
      </c>
      <c r="AC257" s="28">
        <v>2997.5127470000002</v>
      </c>
      <c r="AD257" s="27">
        <v>88.078345999999996</v>
      </c>
      <c r="AE257" s="27">
        <v>88.06</v>
      </c>
      <c r="AF257" s="27">
        <v>88.075066000000007</v>
      </c>
      <c r="AG257" s="27">
        <v>88.06</v>
      </c>
      <c r="AH257" s="27">
        <v>88.078345999999996</v>
      </c>
      <c r="AI257" s="27">
        <v>88.063999999999993</v>
      </c>
      <c r="AJ257" s="28"/>
      <c r="AK257" s="67"/>
      <c r="AL257" s="68"/>
      <c r="AM257" s="28"/>
    </row>
    <row r="258" spans="1:39" outlineLevel="1">
      <c r="A258" s="222"/>
      <c r="B258" s="65"/>
      <c r="D258" s="9">
        <v>10401</v>
      </c>
      <c r="E258" s="9" t="s">
        <v>48</v>
      </c>
      <c r="F258" s="28">
        <v>140.37912</v>
      </c>
      <c r="G258" s="27">
        <v>140.37922</v>
      </c>
      <c r="H258" s="51">
        <f t="shared" si="11"/>
        <v>-7.1235614504283224E-5</v>
      </c>
      <c r="I258" s="27">
        <v>1.0375000000000001</v>
      </c>
      <c r="J258" s="27">
        <v>1.0027079999999999</v>
      </c>
      <c r="K258" s="27">
        <v>158.97554199999999</v>
      </c>
      <c r="L258" s="28">
        <v>135.30517599999999</v>
      </c>
      <c r="M258" s="137">
        <v>139.99443600000001</v>
      </c>
      <c r="N258" s="27">
        <v>135.30517599999999</v>
      </c>
      <c r="O258" s="27">
        <v>140.00079500000001</v>
      </c>
      <c r="P258" s="28">
        <v>36.987952</v>
      </c>
      <c r="Q258" s="137">
        <v>37.000025000000001</v>
      </c>
      <c r="R258" s="27">
        <v>32.289157000000003</v>
      </c>
      <c r="S258" s="27">
        <v>6.2189730000000001</v>
      </c>
      <c r="T258" s="28">
        <v>4.0960510000000001</v>
      </c>
      <c r="U258" s="137">
        <v>2.4697550000000001</v>
      </c>
      <c r="V258" s="27">
        <v>4.003444</v>
      </c>
      <c r="W258" s="27">
        <v>5.5399830000000003</v>
      </c>
      <c r="X258" s="27">
        <v>0</v>
      </c>
      <c r="Y258" s="27">
        <v>0</v>
      </c>
      <c r="Z258" s="27">
        <v>18.03687</v>
      </c>
      <c r="AA258" s="27">
        <v>18.179976</v>
      </c>
      <c r="AB258" s="28">
        <v>575</v>
      </c>
      <c r="AC258" s="28">
        <v>346.70205600000003</v>
      </c>
      <c r="AD258" s="27">
        <v>85.110337999999999</v>
      </c>
      <c r="AE258" s="27">
        <v>88.06</v>
      </c>
      <c r="AF258" s="27">
        <v>53.096665999999999</v>
      </c>
      <c r="AG258" s="27">
        <v>88.06</v>
      </c>
      <c r="AH258" s="27">
        <v>85.110337999999999</v>
      </c>
      <c r="AI258" s="27">
        <v>88.063999999999993</v>
      </c>
      <c r="AJ258" s="28"/>
      <c r="AK258" s="67"/>
      <c r="AL258" s="68"/>
      <c r="AM258" s="28"/>
    </row>
    <row r="259" spans="1:39" outlineLevel="1">
      <c r="A259" s="222"/>
      <c r="B259" s="65" t="s">
        <v>103</v>
      </c>
      <c r="D259" s="9"/>
      <c r="E259" s="9"/>
      <c r="F259" s="86">
        <f>SUM(F260:F264)</f>
        <v>9030.9720800000014</v>
      </c>
      <c r="G259" s="84">
        <f>SUM(G260:G264)</f>
        <v>9010.8722199999993</v>
      </c>
      <c r="H259" s="84">
        <f t="shared" si="11"/>
        <v>0.22306231305100099</v>
      </c>
      <c r="I259" s="84">
        <f>SUM(I260:I264)</f>
        <v>63.832625000000007</v>
      </c>
      <c r="J259" s="84">
        <f>SUM(J260:J264)</f>
        <v>64.363346000000007</v>
      </c>
      <c r="K259" s="85">
        <v>158.97554199999999</v>
      </c>
      <c r="L259" s="86">
        <f t="shared" ref="L259:S259" si="14">AVERAGE(L260:L264)</f>
        <v>140.68003559999997</v>
      </c>
      <c r="M259" s="145">
        <f t="shared" si="14"/>
        <v>139.99408879999999</v>
      </c>
      <c r="N259" s="84">
        <f t="shared" si="14"/>
        <v>140.68003559999997</v>
      </c>
      <c r="O259" s="84">
        <f t="shared" si="14"/>
        <v>140.00044800000001</v>
      </c>
      <c r="P259" s="86">
        <f t="shared" si="14"/>
        <v>33.117723999999995</v>
      </c>
      <c r="Q259" s="145">
        <f t="shared" si="14"/>
        <v>30.663937199999999</v>
      </c>
      <c r="R259" s="84">
        <f t="shared" si="14"/>
        <v>7.0118657999999998</v>
      </c>
      <c r="S259" s="84">
        <f t="shared" si="14"/>
        <v>7.4466881999999996</v>
      </c>
      <c r="T259" s="86">
        <f>AVERAGE(T260:T264)</f>
        <v>2.2921792000000005</v>
      </c>
      <c r="U259" s="145">
        <f>AVERAGE(U260:U264)</f>
        <v>2.1778419999999996</v>
      </c>
      <c r="V259" s="84">
        <f t="shared" ref="V259:AA259" si="15">AVERAGE(V260:V264)</f>
        <v>2.1672491999999997</v>
      </c>
      <c r="W259" s="84">
        <f t="shared" si="15"/>
        <v>3.0799542000000004</v>
      </c>
      <c r="X259" s="84">
        <f t="shared" si="15"/>
        <v>0</v>
      </c>
      <c r="Y259" s="84">
        <f t="shared" si="15"/>
        <v>0</v>
      </c>
      <c r="Z259" s="84">
        <f t="shared" si="15"/>
        <v>1.4593495999999999</v>
      </c>
      <c r="AA259" s="84">
        <f t="shared" si="15"/>
        <v>3.2345114000000001</v>
      </c>
      <c r="AB259" s="86">
        <f>SUM(AB260:AB264)</f>
        <v>18530.5</v>
      </c>
      <c r="AC259" s="86">
        <f>SUM(AC260:AC264)</f>
        <v>19479.192471000002</v>
      </c>
      <c r="AD259" s="85">
        <f t="shared" ref="AD259:AI259" si="16">AVERAGE(AD260:AD264)</f>
        <v>88.4914804</v>
      </c>
      <c r="AE259" s="85">
        <f t="shared" si="16"/>
        <v>88.06</v>
      </c>
      <c r="AF259" s="85">
        <f t="shared" si="16"/>
        <v>87.090065800000005</v>
      </c>
      <c r="AG259" s="85">
        <f t="shared" si="16"/>
        <v>88.06</v>
      </c>
      <c r="AH259" s="85">
        <f t="shared" si="16"/>
        <v>88.4914804</v>
      </c>
      <c r="AI259" s="85">
        <f t="shared" si="16"/>
        <v>88.063999999999993</v>
      </c>
      <c r="AJ259" s="86">
        <f>SUM(F260:F264)</f>
        <v>9030.9720800000014</v>
      </c>
      <c r="AK259" s="56">
        <f>AVERAGE(V260:V264)</f>
        <v>2.1672491999999997</v>
      </c>
      <c r="AL259" s="57">
        <f>AVERAGE(W260:W264)</f>
        <v>3.0799542000000004</v>
      </c>
      <c r="AM259" s="86">
        <f>SUM(AB260:AB264)</f>
        <v>18530.5</v>
      </c>
    </row>
    <row r="260" spans="1:39" outlineLevel="1">
      <c r="A260" s="222"/>
      <c r="D260" s="9">
        <v>10401</v>
      </c>
      <c r="E260" s="9" t="s">
        <v>35</v>
      </c>
      <c r="F260" s="28">
        <v>4110.3999199999998</v>
      </c>
      <c r="G260" s="27">
        <v>4102.25792</v>
      </c>
      <c r="H260" s="51">
        <f t="shared" si="11"/>
        <v>0.1984760626655046</v>
      </c>
      <c r="I260" s="27">
        <v>29.157</v>
      </c>
      <c r="J260" s="27">
        <v>29.301829999999999</v>
      </c>
      <c r="K260" s="27">
        <v>158.97554199999999</v>
      </c>
      <c r="L260" s="28">
        <v>140.97471999999999</v>
      </c>
      <c r="M260" s="137">
        <v>139.99397099999999</v>
      </c>
      <c r="N260" s="27">
        <v>140.97471999999999</v>
      </c>
      <c r="O260" s="27">
        <v>140.00033099999999</v>
      </c>
      <c r="P260" s="28">
        <v>29.979935999999999</v>
      </c>
      <c r="Q260" s="137">
        <v>30.065498000000002</v>
      </c>
      <c r="R260" s="27">
        <v>4.4972050000000001</v>
      </c>
      <c r="S260" s="27">
        <v>7.1834480000000003</v>
      </c>
      <c r="T260" s="28">
        <v>1.956501</v>
      </c>
      <c r="U260" s="137">
        <v>2.128603</v>
      </c>
      <c r="V260" s="27">
        <v>1.9010320000000001</v>
      </c>
      <c r="W260" s="27">
        <v>3.0999590000000001</v>
      </c>
      <c r="X260" s="27">
        <v>0</v>
      </c>
      <c r="Y260" s="27">
        <v>0</v>
      </c>
      <c r="Z260" s="27">
        <v>1.0689960000000001</v>
      </c>
      <c r="AA260" s="27">
        <v>1.4328559999999999</v>
      </c>
      <c r="AB260" s="28">
        <v>8042</v>
      </c>
      <c r="AC260" s="28">
        <v>8749.4091709999993</v>
      </c>
      <c r="AD260" s="27">
        <v>88.676918000000001</v>
      </c>
      <c r="AE260" s="27">
        <v>88.06</v>
      </c>
      <c r="AF260" s="27">
        <v>95.806139000000002</v>
      </c>
      <c r="AG260" s="27">
        <v>88.06</v>
      </c>
      <c r="AH260" s="27">
        <v>88.676918000000001</v>
      </c>
      <c r="AI260" s="27">
        <v>88.063999999999993</v>
      </c>
      <c r="AJ260" s="28"/>
      <c r="AK260" s="67"/>
      <c r="AL260" s="68"/>
      <c r="AM260" s="28"/>
    </row>
    <row r="261" spans="1:39" outlineLevel="1">
      <c r="A261" s="222"/>
      <c r="B261" s="65"/>
      <c r="D261" s="9">
        <v>10401</v>
      </c>
      <c r="E261" s="9" t="s">
        <v>36</v>
      </c>
      <c r="F261" s="28">
        <v>328.04808000000003</v>
      </c>
      <c r="G261" s="27">
        <v>327.05264</v>
      </c>
      <c r="H261" s="51">
        <f t="shared" si="11"/>
        <v>0.30436690558438256</v>
      </c>
      <c r="I261" s="27">
        <v>2.4249999999999998</v>
      </c>
      <c r="J261" s="27">
        <v>2.3360889999999999</v>
      </c>
      <c r="K261" s="27">
        <v>158.97554199999999</v>
      </c>
      <c r="L261" s="28">
        <v>135.277559</v>
      </c>
      <c r="M261" s="137">
        <v>139.99435299999999</v>
      </c>
      <c r="N261" s="27">
        <v>135.277559</v>
      </c>
      <c r="O261" s="27">
        <v>140.00071199999999</v>
      </c>
      <c r="P261" s="28">
        <v>42.319588000000003</v>
      </c>
      <c r="Q261" s="137">
        <v>31.486709999999999</v>
      </c>
      <c r="R261" s="27">
        <v>14.587629</v>
      </c>
      <c r="S261" s="27">
        <v>7.5125099999999998</v>
      </c>
      <c r="T261" s="28">
        <v>3.3653599999999999</v>
      </c>
      <c r="U261" s="137">
        <v>2.2286169999999998</v>
      </c>
      <c r="V261" s="27">
        <v>3.2800069999999999</v>
      </c>
      <c r="W261" s="27">
        <v>2.8999459999999999</v>
      </c>
      <c r="X261" s="27">
        <v>0</v>
      </c>
      <c r="Y261" s="27">
        <v>0</v>
      </c>
      <c r="Z261" s="27">
        <v>1.1065449999999999</v>
      </c>
      <c r="AA261" s="27">
        <v>6.6299099999999997</v>
      </c>
      <c r="AB261" s="28">
        <v>1104</v>
      </c>
      <c r="AC261" s="28">
        <v>731.09343999999999</v>
      </c>
      <c r="AD261" s="27">
        <v>85.093017000000003</v>
      </c>
      <c r="AE261" s="27">
        <v>88.06</v>
      </c>
      <c r="AF261" s="27">
        <v>58.315297000000001</v>
      </c>
      <c r="AG261" s="27">
        <v>88.06</v>
      </c>
      <c r="AH261" s="27">
        <v>85.093017000000003</v>
      </c>
      <c r="AI261" s="27">
        <v>88.063999999999993</v>
      </c>
      <c r="AJ261" s="28"/>
      <c r="AK261" s="67"/>
      <c r="AL261" s="68"/>
      <c r="AM261" s="28"/>
    </row>
    <row r="262" spans="1:39" outlineLevel="1">
      <c r="A262" s="222"/>
      <c r="B262" s="65"/>
      <c r="D262" s="9">
        <v>10401</v>
      </c>
      <c r="E262" s="9" t="s">
        <v>37</v>
      </c>
      <c r="F262" s="28">
        <v>1317.5504000000001</v>
      </c>
      <c r="G262" s="27">
        <v>1313.7509</v>
      </c>
      <c r="H262" s="51">
        <f t="shared" si="11"/>
        <v>0.28921007780090424</v>
      </c>
      <c r="I262" s="27">
        <v>9.2586250000000003</v>
      </c>
      <c r="J262" s="27">
        <v>9.3839310000000005</v>
      </c>
      <c r="K262" s="27">
        <v>158.97554199999999</v>
      </c>
      <c r="L262" s="28">
        <v>142.30519100000001</v>
      </c>
      <c r="M262" s="137">
        <v>139.994089</v>
      </c>
      <c r="N262" s="27">
        <v>142.30519100000001</v>
      </c>
      <c r="O262" s="27">
        <v>140.00044800000001</v>
      </c>
      <c r="P262" s="28">
        <v>32.118699999999997</v>
      </c>
      <c r="Q262" s="137">
        <v>30.363326000000001</v>
      </c>
      <c r="R262" s="27">
        <v>5.3598670000000004</v>
      </c>
      <c r="S262" s="27">
        <v>7.5124959999999996</v>
      </c>
      <c r="T262" s="28">
        <v>2.1069399999999998</v>
      </c>
      <c r="U262" s="137">
        <v>2.1644239999999999</v>
      </c>
      <c r="V262" s="27">
        <v>2.1001089999999998</v>
      </c>
      <c r="W262" s="27">
        <v>3.1999430000000002</v>
      </c>
      <c r="X262" s="27">
        <v>0</v>
      </c>
      <c r="Y262" s="27">
        <v>0</v>
      </c>
      <c r="Z262" s="27">
        <v>2.4317859999999998</v>
      </c>
      <c r="AA262" s="27">
        <v>4.0099090000000004</v>
      </c>
      <c r="AB262" s="28">
        <v>2776</v>
      </c>
      <c r="AC262" s="28">
        <v>2851.7378060000001</v>
      </c>
      <c r="AD262" s="27">
        <v>89.513745</v>
      </c>
      <c r="AE262" s="27">
        <v>88.06</v>
      </c>
      <c r="AF262" s="27">
        <v>90.462547000000001</v>
      </c>
      <c r="AG262" s="27">
        <v>88.06</v>
      </c>
      <c r="AH262" s="27">
        <v>89.513745</v>
      </c>
      <c r="AI262" s="27">
        <v>88.063999999999993</v>
      </c>
      <c r="AJ262" s="28"/>
      <c r="AK262" s="67"/>
      <c r="AL262" s="68"/>
      <c r="AM262" s="28"/>
    </row>
    <row r="263" spans="1:39" outlineLevel="1">
      <c r="A263" s="222"/>
      <c r="B263" s="65"/>
      <c r="D263" s="9">
        <v>10401</v>
      </c>
      <c r="E263" s="9" t="s">
        <v>42</v>
      </c>
      <c r="F263" s="28">
        <v>1548.3820800000001</v>
      </c>
      <c r="G263" s="27">
        <v>1544.7904000000001</v>
      </c>
      <c r="H263" s="51">
        <f t="shared" si="11"/>
        <v>0.2325027395302299</v>
      </c>
      <c r="I263" s="27">
        <v>10.898875</v>
      </c>
      <c r="J263" s="27">
        <v>11.034212999999999</v>
      </c>
      <c r="K263" s="27">
        <v>158.97554199999999</v>
      </c>
      <c r="L263" s="28">
        <v>142.06806499999999</v>
      </c>
      <c r="M263" s="137">
        <v>139.99415500000001</v>
      </c>
      <c r="N263" s="27">
        <v>142.06806499999999</v>
      </c>
      <c r="O263" s="27">
        <v>140.00051400000001</v>
      </c>
      <c r="P263" s="28">
        <v>30.398779999999999</v>
      </c>
      <c r="Q263" s="137">
        <v>31.181276</v>
      </c>
      <c r="R263" s="27">
        <v>4.805542</v>
      </c>
      <c r="S263" s="27">
        <v>7.5125010000000003</v>
      </c>
      <c r="T263" s="28">
        <v>1.9823919999999999</v>
      </c>
      <c r="U263" s="137">
        <v>2.2111649999999998</v>
      </c>
      <c r="V263" s="27">
        <v>1.6003799999999999</v>
      </c>
      <c r="W263" s="27">
        <v>3.099958</v>
      </c>
      <c r="X263" s="27">
        <v>0</v>
      </c>
      <c r="Y263" s="27">
        <v>0</v>
      </c>
      <c r="Z263" s="27">
        <v>1.0410870000000001</v>
      </c>
      <c r="AA263" s="27">
        <v>1.9299409999999999</v>
      </c>
      <c r="AB263" s="28">
        <v>3069.5</v>
      </c>
      <c r="AC263" s="28">
        <v>3423.7286669999999</v>
      </c>
      <c r="AD263" s="27">
        <v>89.364543999999995</v>
      </c>
      <c r="AE263" s="27">
        <v>88.06</v>
      </c>
      <c r="AF263" s="27">
        <v>98.222363999999999</v>
      </c>
      <c r="AG263" s="27">
        <v>88.06</v>
      </c>
      <c r="AH263" s="27">
        <v>89.364543999999995</v>
      </c>
      <c r="AI263" s="27">
        <v>88.063999999999993</v>
      </c>
      <c r="AJ263" s="28"/>
      <c r="AK263" s="67"/>
      <c r="AL263" s="68"/>
      <c r="AM263" s="28"/>
    </row>
    <row r="264" spans="1:39" outlineLevel="1">
      <c r="A264" s="222"/>
      <c r="B264" s="65"/>
      <c r="D264" s="9">
        <v>10401</v>
      </c>
      <c r="E264" s="9" t="s">
        <v>39</v>
      </c>
      <c r="F264" s="28">
        <v>1726.5916</v>
      </c>
      <c r="G264" s="27">
        <v>1723.02036</v>
      </c>
      <c r="H264" s="51">
        <f t="shared" si="11"/>
        <v>0.20726626817108468</v>
      </c>
      <c r="I264" s="27">
        <v>12.093125000000001</v>
      </c>
      <c r="J264" s="27">
        <v>12.307283</v>
      </c>
      <c r="K264" s="27">
        <v>158.97554199999999</v>
      </c>
      <c r="L264" s="28">
        <v>142.774643</v>
      </c>
      <c r="M264" s="137">
        <v>139.993876</v>
      </c>
      <c r="N264" s="27">
        <v>142.774643</v>
      </c>
      <c r="O264" s="27">
        <v>140.000235</v>
      </c>
      <c r="P264" s="28">
        <v>30.771616000000002</v>
      </c>
      <c r="Q264" s="137">
        <v>30.222875999999999</v>
      </c>
      <c r="R264" s="27">
        <v>5.8090859999999997</v>
      </c>
      <c r="S264" s="27">
        <v>7.512486</v>
      </c>
      <c r="T264" s="28">
        <v>2.0497030000000001</v>
      </c>
      <c r="U264" s="137">
        <v>2.1564009999999998</v>
      </c>
      <c r="V264" s="27">
        <v>1.954718</v>
      </c>
      <c r="W264" s="27">
        <v>3.0999650000000001</v>
      </c>
      <c r="X264" s="27">
        <v>0</v>
      </c>
      <c r="Y264" s="27">
        <v>0</v>
      </c>
      <c r="Z264" s="27">
        <v>1.648334</v>
      </c>
      <c r="AA264" s="27">
        <v>2.1699410000000001</v>
      </c>
      <c r="AB264" s="28">
        <v>3539</v>
      </c>
      <c r="AC264" s="28">
        <v>3723.223387</v>
      </c>
      <c r="AD264" s="27">
        <v>89.809178000000003</v>
      </c>
      <c r="AE264" s="27">
        <v>88.06</v>
      </c>
      <c r="AF264" s="27">
        <v>92.643981999999994</v>
      </c>
      <c r="AG264" s="27">
        <v>88.06</v>
      </c>
      <c r="AH264" s="27">
        <v>89.809178000000003</v>
      </c>
      <c r="AI264" s="27">
        <v>88.063999999999993</v>
      </c>
      <c r="AJ264" s="28"/>
      <c r="AK264" s="67"/>
      <c r="AL264" s="68"/>
      <c r="AM264" s="28"/>
    </row>
    <row r="265" spans="1:39" outlineLevel="1">
      <c r="A265" s="222"/>
      <c r="B265" s="65" t="s">
        <v>104</v>
      </c>
      <c r="D265" s="9"/>
      <c r="E265" s="9"/>
      <c r="F265" s="86">
        <f>SUM(F266:F271)</f>
        <v>6628.5484800000013</v>
      </c>
      <c r="G265" s="84">
        <f>SUM(G266:G271)</f>
        <v>6620.3788800000002</v>
      </c>
      <c r="H265" s="84">
        <f>(F265-G265)/G265*100</f>
        <v>0.12340079243321317</v>
      </c>
      <c r="I265" s="84">
        <f>SUM(I266:I271)</f>
        <v>47.369874999999993</v>
      </c>
      <c r="J265" s="84">
        <f>SUM(J266:J271)</f>
        <v>47.359279000000001</v>
      </c>
      <c r="K265" s="215">
        <v>158.97562400000001</v>
      </c>
      <c r="L265" s="86">
        <f t="shared" ref="L265:AA265" si="17">AVERAGE(L266:L271)</f>
        <v>139.42404066666666</v>
      </c>
      <c r="M265" s="145">
        <f t="shared" si="17"/>
        <v>139.29810633333332</v>
      </c>
      <c r="N265" s="84">
        <f t="shared" si="17"/>
        <v>139.42404066666666</v>
      </c>
      <c r="O265" s="84">
        <f t="shared" si="17"/>
        <v>139.16690983333334</v>
      </c>
      <c r="P265" s="86">
        <f t="shared" si="17"/>
        <v>30.070629999999994</v>
      </c>
      <c r="Q265" s="145">
        <f t="shared" si="17"/>
        <v>30.567201666666666</v>
      </c>
      <c r="R265" s="84">
        <f t="shared" si="17"/>
        <v>5.7695444999999994</v>
      </c>
      <c r="S265" s="84">
        <f t="shared" si="17"/>
        <v>7.5188145000000004</v>
      </c>
      <c r="T265" s="86">
        <f t="shared" si="17"/>
        <v>2.0577065000000001</v>
      </c>
      <c r="U265" s="145">
        <f t="shared" si="17"/>
        <v>2.1880566666666668</v>
      </c>
      <c r="V265" s="84">
        <f t="shared" si="17"/>
        <v>3.0117013333333333</v>
      </c>
      <c r="W265" s="84">
        <f t="shared" si="17"/>
        <v>3.5158311666666671</v>
      </c>
      <c r="X265" s="84">
        <f t="shared" si="17"/>
        <v>0</v>
      </c>
      <c r="Y265" s="84">
        <f t="shared" si="17"/>
        <v>0</v>
      </c>
      <c r="Z265" s="84">
        <f t="shared" si="17"/>
        <v>2.3011270000000001</v>
      </c>
      <c r="AA265" s="84">
        <f t="shared" si="17"/>
        <v>3.3364526666666663</v>
      </c>
      <c r="AB265" s="86">
        <f>SUM(AB266:AB271)</f>
        <v>12953</v>
      </c>
      <c r="AC265" s="86">
        <f>SUM(AC266:AC271)</f>
        <v>14216.385638</v>
      </c>
      <c r="AD265" s="215">
        <f t="shared" ref="AD265:AI265" si="18">AVERAGE(AD266:AD271)</f>
        <v>87.701410166666662</v>
      </c>
      <c r="AE265" s="215">
        <f t="shared" si="18"/>
        <v>87.622194333333326</v>
      </c>
      <c r="AF265" s="215">
        <f t="shared" si="18"/>
        <v>93.513588000000013</v>
      </c>
      <c r="AG265" s="215">
        <f t="shared" si="18"/>
        <v>87.536666666666676</v>
      </c>
      <c r="AH265" s="215">
        <f t="shared" si="18"/>
        <v>87.701410166666662</v>
      </c>
      <c r="AI265" s="215">
        <f t="shared" si="18"/>
        <v>87.539668499999991</v>
      </c>
      <c r="AJ265" s="86">
        <f>SUM(F266:F271)</f>
        <v>6628.5484800000013</v>
      </c>
      <c r="AK265" s="56">
        <f>AVERAGE(V266:V271)</f>
        <v>3.0117013333333333</v>
      </c>
      <c r="AL265" s="57">
        <f>AVERAGE(W266:W271)</f>
        <v>3.5158311666666671</v>
      </c>
      <c r="AM265" s="86">
        <f>SUM(AB266:AB271)</f>
        <v>12953</v>
      </c>
    </row>
    <row r="266" spans="1:39" outlineLevel="1">
      <c r="A266" s="222"/>
      <c r="D266" s="9">
        <v>10401</v>
      </c>
      <c r="E266" s="9" t="s">
        <v>35</v>
      </c>
      <c r="F266" s="28">
        <v>1430.53376</v>
      </c>
      <c r="G266" s="27">
        <v>1429.4150400000001</v>
      </c>
      <c r="H266" s="51">
        <f t="shared" si="11"/>
        <v>7.8264182808650121E-2</v>
      </c>
      <c r="I266" s="27">
        <v>10.187625000000001</v>
      </c>
      <c r="J266" s="27">
        <v>10.210103</v>
      </c>
      <c r="K266" s="27">
        <v>158.97554199999999</v>
      </c>
      <c r="L266" s="28">
        <v>140.418769</v>
      </c>
      <c r="M266" s="137">
        <v>139.99395100000001</v>
      </c>
      <c r="N266" s="27">
        <v>140.418769</v>
      </c>
      <c r="O266" s="27">
        <v>140.00031000000001</v>
      </c>
      <c r="P266" s="28">
        <v>29.134612000000001</v>
      </c>
      <c r="Q266" s="137">
        <v>29.128478999999999</v>
      </c>
      <c r="R266" s="27">
        <v>5.9631169999999996</v>
      </c>
      <c r="S266" s="27">
        <v>7.5124880000000003</v>
      </c>
      <c r="T266" s="28">
        <v>1.999603</v>
      </c>
      <c r="U266" s="137">
        <v>2.0938599999999998</v>
      </c>
      <c r="V266" s="27">
        <v>2.2474129999999999</v>
      </c>
      <c r="W266" s="27">
        <v>3.0999509999999999</v>
      </c>
      <c r="X266" s="27">
        <v>0</v>
      </c>
      <c r="Y266" s="27">
        <v>0</v>
      </c>
      <c r="Z266" s="27">
        <v>1.0212969999999999</v>
      </c>
      <c r="AA266" s="27">
        <v>1.4328399999999999</v>
      </c>
      <c r="AB266" s="28">
        <v>2860.5</v>
      </c>
      <c r="AC266" s="28">
        <v>2995.3374349999999</v>
      </c>
      <c r="AD266" s="27">
        <v>88.327222000000006</v>
      </c>
      <c r="AE266" s="27">
        <v>88.06</v>
      </c>
      <c r="AF266" s="27">
        <v>92.210947000000004</v>
      </c>
      <c r="AG266" s="27">
        <v>88.06</v>
      </c>
      <c r="AH266" s="27">
        <v>88.327222000000006</v>
      </c>
      <c r="AI266" s="27">
        <v>88.063999999999993</v>
      </c>
      <c r="AJ266" s="28"/>
      <c r="AK266" s="67"/>
      <c r="AL266" s="68"/>
      <c r="AM266" s="28"/>
    </row>
    <row r="267" spans="1:39" outlineLevel="1">
      <c r="A267" s="222"/>
      <c r="B267" s="65"/>
      <c r="D267" s="9">
        <v>10401</v>
      </c>
      <c r="E267" s="9" t="s">
        <v>36</v>
      </c>
      <c r="F267" s="28">
        <v>258.02319999999997</v>
      </c>
      <c r="G267" s="27">
        <v>257.93488000000002</v>
      </c>
      <c r="H267" s="51">
        <f t="shared" si="11"/>
        <v>3.4241200724753978E-2</v>
      </c>
      <c r="I267" s="27">
        <v>1.8427500000000001</v>
      </c>
      <c r="J267" s="27">
        <v>1.8423909999999999</v>
      </c>
      <c r="K267" s="27">
        <v>158.97554199999999</v>
      </c>
      <c r="L267" s="28">
        <v>140.02072999999999</v>
      </c>
      <c r="M267" s="137">
        <v>139.994373</v>
      </c>
      <c r="N267" s="27">
        <v>140.02072999999999</v>
      </c>
      <c r="O267" s="27">
        <v>140.000732</v>
      </c>
      <c r="P267" s="28">
        <v>32.288699000000001</v>
      </c>
      <c r="Q267" s="137">
        <v>32.319175000000001</v>
      </c>
      <c r="R267" s="27">
        <v>7.3260069999999997</v>
      </c>
      <c r="S267" s="27">
        <v>7.5125099999999998</v>
      </c>
      <c r="T267" s="28">
        <v>2.2633619999999999</v>
      </c>
      <c r="U267" s="137">
        <v>2.2761879999999999</v>
      </c>
      <c r="V267" s="27">
        <v>2.2672379999999999</v>
      </c>
      <c r="W267" s="27">
        <v>2.8999410000000001</v>
      </c>
      <c r="X267" s="27">
        <v>0</v>
      </c>
      <c r="Y267" s="27">
        <v>0</v>
      </c>
      <c r="Z267" s="27">
        <v>3.5771980000000001</v>
      </c>
      <c r="AA267" s="27">
        <v>6.6299210000000004</v>
      </c>
      <c r="AB267" s="28">
        <v>584</v>
      </c>
      <c r="AC267" s="28">
        <v>587.30926099999999</v>
      </c>
      <c r="AD267" s="27">
        <v>88.076578999999995</v>
      </c>
      <c r="AE267" s="27">
        <v>88.06</v>
      </c>
      <c r="AF267" s="27">
        <v>88.558995999999993</v>
      </c>
      <c r="AG267" s="27">
        <v>88.06</v>
      </c>
      <c r="AH267" s="27">
        <v>88.076578999999995</v>
      </c>
      <c r="AI267" s="27">
        <v>88.063999999999993</v>
      </c>
      <c r="AJ267" s="28"/>
      <c r="AK267" s="67"/>
      <c r="AL267" s="68"/>
      <c r="AM267" s="28"/>
    </row>
    <row r="268" spans="1:39" outlineLevel="1">
      <c r="A268" s="222"/>
      <c r="B268" s="65"/>
      <c r="D268" s="9">
        <v>10401</v>
      </c>
      <c r="E268" s="9" t="s">
        <v>37</v>
      </c>
      <c r="F268" s="28">
        <v>841.50927999999999</v>
      </c>
      <c r="G268" s="27">
        <v>840.83399999999995</v>
      </c>
      <c r="H268" s="51">
        <f t="shared" si="11"/>
        <v>8.0310739099518275E-2</v>
      </c>
      <c r="I268" s="27">
        <v>5.998875</v>
      </c>
      <c r="J268" s="27">
        <v>6.0059550000000002</v>
      </c>
      <c r="K268" s="27">
        <v>158.97554199999999</v>
      </c>
      <c r="L268" s="28">
        <v>140.277849</v>
      </c>
      <c r="M268" s="137">
        <v>139.99404999999999</v>
      </c>
      <c r="N268" s="27">
        <v>140.277849</v>
      </c>
      <c r="O268" s="27">
        <v>140.00040899999999</v>
      </c>
      <c r="P268" s="28">
        <v>29.943114000000001</v>
      </c>
      <c r="Q268" s="137">
        <v>29.994595</v>
      </c>
      <c r="R268" s="27">
        <v>4.9384259999999998</v>
      </c>
      <c r="S268" s="27">
        <v>7.5124930000000001</v>
      </c>
      <c r="T268" s="28">
        <v>1.9892829999999999</v>
      </c>
      <c r="U268" s="137">
        <v>2.1433529999999998</v>
      </c>
      <c r="V268" s="27">
        <v>3.164552</v>
      </c>
      <c r="W268" s="27">
        <v>3.1999469999999999</v>
      </c>
      <c r="X268" s="27">
        <v>0</v>
      </c>
      <c r="Y268" s="27">
        <v>0</v>
      </c>
      <c r="Z268" s="27">
        <v>2.0582069999999999</v>
      </c>
      <c r="AA268" s="27">
        <v>4.0099309999999999</v>
      </c>
      <c r="AB268" s="28">
        <v>1674</v>
      </c>
      <c r="AC268" s="28">
        <v>1803.6516590000001</v>
      </c>
      <c r="AD268" s="27">
        <v>88.238517000000002</v>
      </c>
      <c r="AE268" s="27">
        <v>88.06</v>
      </c>
      <c r="AF268" s="27">
        <v>94.880266000000006</v>
      </c>
      <c r="AG268" s="27">
        <v>88.06</v>
      </c>
      <c r="AH268" s="27">
        <v>88.238517000000002</v>
      </c>
      <c r="AI268" s="27">
        <v>88.063999999999993</v>
      </c>
      <c r="AJ268" s="28"/>
      <c r="AK268" s="67"/>
      <c r="AL268" s="68"/>
      <c r="AM268" s="28"/>
    </row>
    <row r="269" spans="1:39" outlineLevel="1">
      <c r="A269" s="222"/>
      <c r="B269" s="65"/>
      <c r="D269" s="9">
        <v>10401</v>
      </c>
      <c r="E269" s="9" t="s">
        <v>41</v>
      </c>
      <c r="F269" s="28">
        <v>268.02911999999998</v>
      </c>
      <c r="G269" s="27">
        <v>267.904</v>
      </c>
      <c r="H269" s="51">
        <f t="shared" si="11"/>
        <v>4.6703296703289703E-2</v>
      </c>
      <c r="I269" s="27">
        <v>1.96875</v>
      </c>
      <c r="J269" s="27">
        <v>1.984477</v>
      </c>
      <c r="K269" s="27">
        <v>158.97554199999999</v>
      </c>
      <c r="L269" s="28">
        <v>136.141775</v>
      </c>
      <c r="M269" s="137">
        <v>135.81838500000001</v>
      </c>
      <c r="N269" s="27">
        <v>136.141775</v>
      </c>
      <c r="O269" s="27">
        <v>134.99941100000001</v>
      </c>
      <c r="P269" s="28">
        <v>32.126984</v>
      </c>
      <c r="Q269" s="137">
        <v>32.134810999999999</v>
      </c>
      <c r="R269" s="27">
        <v>7.6190480000000003</v>
      </c>
      <c r="S269" s="27">
        <v>7.5504179999999996</v>
      </c>
      <c r="T269" s="28">
        <v>2.3355670000000002</v>
      </c>
      <c r="U269" s="137">
        <v>2.3375469999999998</v>
      </c>
      <c r="V269" s="27">
        <v>4.7420220000000004</v>
      </c>
      <c r="W269" s="27">
        <v>5.6952259999999999</v>
      </c>
      <c r="X269" s="27">
        <v>0</v>
      </c>
      <c r="Y269" s="27">
        <v>0</v>
      </c>
      <c r="Z269" s="27">
        <v>3.8428659999999999</v>
      </c>
      <c r="AA269" s="27">
        <v>3.8461430000000001</v>
      </c>
      <c r="AB269" s="28">
        <v>626</v>
      </c>
      <c r="AC269" s="28">
        <v>626.53060600000003</v>
      </c>
      <c r="AD269" s="27">
        <v>85.636587000000006</v>
      </c>
      <c r="AE269" s="27">
        <v>85.433166</v>
      </c>
      <c r="AF269" s="27">
        <v>84.991979000000001</v>
      </c>
      <c r="AG269" s="27">
        <v>84.92</v>
      </c>
      <c r="AH269" s="27">
        <v>85.636587000000006</v>
      </c>
      <c r="AI269" s="27">
        <v>84.918011000000007</v>
      </c>
      <c r="AJ269" s="28"/>
      <c r="AK269" s="67"/>
      <c r="AL269" s="68"/>
      <c r="AM269" s="28"/>
    </row>
    <row r="270" spans="1:39" outlineLevel="1">
      <c r="A270" s="222"/>
      <c r="B270" s="65"/>
      <c r="D270" s="9">
        <v>10401</v>
      </c>
      <c r="E270" s="9" t="s">
        <v>42</v>
      </c>
      <c r="F270" s="28">
        <v>2224.9316800000001</v>
      </c>
      <c r="G270" s="27">
        <v>2222.9279200000001</v>
      </c>
      <c r="H270" s="51">
        <f t="shared" si="11"/>
        <v>9.0140574598570722E-2</v>
      </c>
      <c r="I270" s="27">
        <v>15.83925</v>
      </c>
      <c r="J270" s="27">
        <v>15.87805</v>
      </c>
      <c r="K270" s="27">
        <v>158.97554199999999</v>
      </c>
      <c r="L270" s="28">
        <v>140.46951000000001</v>
      </c>
      <c r="M270" s="137">
        <v>139.99407199999999</v>
      </c>
      <c r="N270" s="27">
        <v>140.46951000000001</v>
      </c>
      <c r="O270" s="27">
        <v>140.00043099999999</v>
      </c>
      <c r="P270" s="28">
        <v>29.752040000000001</v>
      </c>
      <c r="Q270" s="137">
        <v>30.234635000000001</v>
      </c>
      <c r="R270" s="27">
        <v>3.5355210000000001</v>
      </c>
      <c r="S270" s="27">
        <v>7.5124959999999996</v>
      </c>
      <c r="T270" s="28">
        <v>1.8957889999999999</v>
      </c>
      <c r="U270" s="137">
        <v>2.15707</v>
      </c>
      <c r="V270" s="27">
        <v>2.6225520000000002</v>
      </c>
      <c r="W270" s="27">
        <v>3.0999669999999999</v>
      </c>
      <c r="X270" s="27">
        <v>0</v>
      </c>
      <c r="Y270" s="27">
        <v>0</v>
      </c>
      <c r="Z270" s="27">
        <v>1.380717</v>
      </c>
      <c r="AA270" s="27">
        <v>1.929953</v>
      </c>
      <c r="AB270" s="28">
        <v>4218</v>
      </c>
      <c r="AC270" s="28">
        <v>4799.3339580000002</v>
      </c>
      <c r="AD270" s="27">
        <v>88.359063000000006</v>
      </c>
      <c r="AE270" s="27">
        <v>88.06</v>
      </c>
      <c r="AF270" s="27">
        <v>100.19662099999999</v>
      </c>
      <c r="AG270" s="27">
        <v>88.06</v>
      </c>
      <c r="AH270" s="27">
        <v>88.359063000000006</v>
      </c>
      <c r="AI270" s="27">
        <v>88.063999999999993</v>
      </c>
      <c r="AJ270" s="28"/>
      <c r="AK270" s="67"/>
      <c r="AL270" s="68"/>
      <c r="AM270" s="28"/>
    </row>
    <row r="271" spans="1:39" outlineLevel="1">
      <c r="A271" s="222"/>
      <c r="B271" s="65"/>
      <c r="D271" s="9">
        <v>10401</v>
      </c>
      <c r="E271" s="9" t="s">
        <v>39</v>
      </c>
      <c r="F271" s="28">
        <v>1605.52144</v>
      </c>
      <c r="G271" s="27">
        <v>1601.36304</v>
      </c>
      <c r="H271" s="51">
        <f t="shared" si="11"/>
        <v>0.25967877964761998</v>
      </c>
      <c r="I271" s="27">
        <v>11.532624999999999</v>
      </c>
      <c r="J271" s="27">
        <v>11.438302999999999</v>
      </c>
      <c r="K271" s="27">
        <v>158.97554199999999</v>
      </c>
      <c r="L271" s="28">
        <v>139.215611</v>
      </c>
      <c r="M271" s="137">
        <v>139.993807</v>
      </c>
      <c r="N271" s="27">
        <v>139.215611</v>
      </c>
      <c r="O271" s="27">
        <v>140.00016600000001</v>
      </c>
      <c r="P271" s="28">
        <v>27.178331</v>
      </c>
      <c r="Q271" s="137">
        <v>29.591515000000001</v>
      </c>
      <c r="R271" s="27">
        <v>5.2351479999999997</v>
      </c>
      <c r="S271" s="27">
        <v>7.5124820000000003</v>
      </c>
      <c r="T271" s="28">
        <v>1.862635</v>
      </c>
      <c r="U271" s="137">
        <v>2.1203219999999998</v>
      </c>
      <c r="V271" s="27">
        <v>3.0264310000000001</v>
      </c>
      <c r="W271" s="27">
        <v>3.099955</v>
      </c>
      <c r="X271" s="27">
        <v>0</v>
      </c>
      <c r="Y271" s="27">
        <v>0</v>
      </c>
      <c r="Z271" s="27">
        <v>1.926477</v>
      </c>
      <c r="AA271" s="27">
        <v>2.1699280000000001</v>
      </c>
      <c r="AB271" s="28">
        <v>2990.5</v>
      </c>
      <c r="AC271" s="28">
        <v>3404.2227189999999</v>
      </c>
      <c r="AD271" s="27">
        <v>87.570492999999999</v>
      </c>
      <c r="AE271" s="27">
        <v>88.06</v>
      </c>
      <c r="AF271" s="27">
        <v>100.24271899999999</v>
      </c>
      <c r="AG271" s="27">
        <v>88.06</v>
      </c>
      <c r="AH271" s="27">
        <v>87.570492999999999</v>
      </c>
      <c r="AI271" s="27">
        <v>88.063999999999993</v>
      </c>
      <c r="AJ271" s="28"/>
      <c r="AK271" s="67"/>
      <c r="AL271" s="68"/>
      <c r="AM271" s="28"/>
    </row>
    <row r="272" spans="1:39" outlineLevel="1">
      <c r="A272" s="222"/>
      <c r="B272" s="65" t="s">
        <v>105</v>
      </c>
      <c r="D272" s="9"/>
      <c r="E272" s="9"/>
      <c r="F272" s="86">
        <f>SUM(F273:F279)</f>
        <v>7076.9932799999997</v>
      </c>
      <c r="G272" s="84">
        <f>SUM(G273:G279)</f>
        <v>7068.6286399999999</v>
      </c>
      <c r="H272" s="84">
        <f t="shared" si="11"/>
        <v>0.11833469299357309</v>
      </c>
      <c r="I272" s="84">
        <f>SUM(I273:I279)</f>
        <v>50.248125000000002</v>
      </c>
      <c r="J272" s="84">
        <f>SUM(J273:J279)</f>
        <v>50.52633800000001</v>
      </c>
      <c r="K272" s="215">
        <v>158.97554199999999</v>
      </c>
      <c r="L272" s="86">
        <f t="shared" ref="L272:AA272" si="19">AVERAGE(L273:L279)</f>
        <v>140.69675857142857</v>
      </c>
      <c r="M272" s="145">
        <f t="shared" si="19"/>
        <v>139.39747299999999</v>
      </c>
      <c r="N272" s="84">
        <f t="shared" si="19"/>
        <v>140.69675857142857</v>
      </c>
      <c r="O272" s="84">
        <f t="shared" si="19"/>
        <v>139.28608271428573</v>
      </c>
      <c r="P272" s="86">
        <f t="shared" si="19"/>
        <v>32.061958571428569</v>
      </c>
      <c r="Q272" s="145">
        <f t="shared" si="19"/>
        <v>31.905028285714288</v>
      </c>
      <c r="R272" s="84">
        <f t="shared" si="19"/>
        <v>7.231299571428571</v>
      </c>
      <c r="S272" s="84">
        <f t="shared" si="19"/>
        <v>7.5179085714285723</v>
      </c>
      <c r="T272" s="86">
        <f t="shared" si="19"/>
        <v>2.2347865714285713</v>
      </c>
      <c r="U272" s="145">
        <f t="shared" si="19"/>
        <v>2.2628077142857146</v>
      </c>
      <c r="V272" s="84">
        <f t="shared" si="19"/>
        <v>3.1597808571428567</v>
      </c>
      <c r="W272" s="84">
        <f t="shared" si="19"/>
        <v>3.8049969999999997</v>
      </c>
      <c r="X272" s="84">
        <f t="shared" si="19"/>
        <v>0</v>
      </c>
      <c r="Y272" s="84">
        <f t="shared" si="19"/>
        <v>0</v>
      </c>
      <c r="Z272" s="84">
        <f t="shared" si="19"/>
        <v>4.265103714285714</v>
      </c>
      <c r="AA272" s="84">
        <f t="shared" si="19"/>
        <v>5.456950714285715</v>
      </c>
      <c r="AB272" s="86">
        <f>SUM(AB273:AB279)</f>
        <v>14859</v>
      </c>
      <c r="AC272" s="86">
        <f>SUM(AC273:AC279)</f>
        <v>15488.783712000002</v>
      </c>
      <c r="AD272" s="215">
        <f t="shared" ref="AD272:AI272" si="20">AVERAGE(AD273:AD279)</f>
        <v>88.501922714285698</v>
      </c>
      <c r="AE272" s="215">
        <f t="shared" si="20"/>
        <v>87.684638714285711</v>
      </c>
      <c r="AF272" s="215">
        <f t="shared" si="20"/>
        <v>89.191117857142871</v>
      </c>
      <c r="AG272" s="215">
        <f t="shared" si="20"/>
        <v>87.611428571428561</v>
      </c>
      <c r="AH272" s="215">
        <f t="shared" si="20"/>
        <v>88.501922714285698</v>
      </c>
      <c r="AI272" s="215">
        <f t="shared" si="20"/>
        <v>87.614571428571409</v>
      </c>
      <c r="AJ272" s="86">
        <f>SUM(F273:F279)</f>
        <v>7076.9932799999997</v>
      </c>
      <c r="AK272" s="56">
        <f>AVERAGE(V273:V279)</f>
        <v>3.1597808571428567</v>
      </c>
      <c r="AL272" s="57">
        <f>AVERAGE(W24:W273)</f>
        <v>3.5941707780999508</v>
      </c>
      <c r="AM272" s="86">
        <f>SUM(AB273:AB279)</f>
        <v>14859</v>
      </c>
    </row>
    <row r="273" spans="1:39" outlineLevel="1">
      <c r="A273" s="222"/>
      <c r="D273" s="9">
        <v>10401</v>
      </c>
      <c r="E273" s="9" t="s">
        <v>35</v>
      </c>
      <c r="F273" s="28">
        <v>2675.13</v>
      </c>
      <c r="G273" s="27">
        <v>2672.50432</v>
      </c>
      <c r="H273" s="51">
        <f t="shared" si="11"/>
        <v>9.8247923505699039E-2</v>
      </c>
      <c r="I273" s="27">
        <v>18.993749999999999</v>
      </c>
      <c r="J273" s="27">
        <v>19.089309</v>
      </c>
      <c r="K273" s="27">
        <v>158.97554199999999</v>
      </c>
      <c r="L273" s="28">
        <v>140.842646</v>
      </c>
      <c r="M273" s="137">
        <v>139.994068</v>
      </c>
      <c r="N273" s="27">
        <v>140.842646</v>
      </c>
      <c r="O273" s="27">
        <v>140.000427</v>
      </c>
      <c r="P273" s="28">
        <v>30.556104000000001</v>
      </c>
      <c r="Q273" s="137">
        <v>30.522659999999998</v>
      </c>
      <c r="R273" s="27">
        <v>5.3833500000000001</v>
      </c>
      <c r="S273" s="27">
        <v>7.5124940000000002</v>
      </c>
      <c r="T273" s="28">
        <v>2.0413960000000002</v>
      </c>
      <c r="U273" s="137">
        <v>2.1735289999999998</v>
      </c>
      <c r="V273" s="27">
        <v>2.6951960000000001</v>
      </c>
      <c r="W273" s="27">
        <v>3.099955</v>
      </c>
      <c r="X273" s="27">
        <v>0</v>
      </c>
      <c r="Y273" s="27">
        <v>0</v>
      </c>
      <c r="Z273" s="27">
        <v>1.1954560000000001</v>
      </c>
      <c r="AA273" s="27">
        <v>1.432847</v>
      </c>
      <c r="AB273" s="28">
        <v>5461</v>
      </c>
      <c r="AC273" s="28">
        <v>5814.4738859999998</v>
      </c>
      <c r="AD273" s="27">
        <v>88.593778</v>
      </c>
      <c r="AE273" s="27">
        <v>88.06</v>
      </c>
      <c r="AF273" s="27">
        <v>93.759855000000002</v>
      </c>
      <c r="AG273" s="27">
        <v>88.06</v>
      </c>
      <c r="AH273" s="27">
        <v>88.593778</v>
      </c>
      <c r="AI273" s="27">
        <v>88.063999999999993</v>
      </c>
      <c r="AJ273" s="28"/>
      <c r="AK273" s="67"/>
      <c r="AL273" s="68"/>
      <c r="AM273" s="28"/>
    </row>
    <row r="274" spans="1:39" outlineLevel="1">
      <c r="A274" s="222"/>
      <c r="B274" s="65"/>
      <c r="D274" s="9">
        <v>10401</v>
      </c>
      <c r="E274" s="9" t="s">
        <v>36</v>
      </c>
      <c r="F274" s="28">
        <v>314.35480000000001</v>
      </c>
      <c r="G274" s="27">
        <v>314.15607999999997</v>
      </c>
      <c r="H274" s="51">
        <f t="shared" si="11"/>
        <v>6.3255181946514333E-2</v>
      </c>
      <c r="I274" s="27">
        <v>2.2453750000000001</v>
      </c>
      <c r="J274" s="27">
        <v>2.2439710000000002</v>
      </c>
      <c r="K274" s="27">
        <v>158.97554199999999</v>
      </c>
      <c r="L274" s="28">
        <v>140.001024</v>
      </c>
      <c r="M274" s="137">
        <v>139.99436800000001</v>
      </c>
      <c r="N274" s="27">
        <v>140.001024</v>
      </c>
      <c r="O274" s="27">
        <v>140.00072700000001</v>
      </c>
      <c r="P274" s="28">
        <v>31.509212999999999</v>
      </c>
      <c r="Q274" s="137">
        <v>31.527732</v>
      </c>
      <c r="R274" s="27">
        <v>13.806157000000001</v>
      </c>
      <c r="S274" s="27">
        <v>7.5125109999999999</v>
      </c>
      <c r="T274" s="28">
        <v>2.5894309999999998</v>
      </c>
      <c r="U274" s="137">
        <v>2.2309610000000002</v>
      </c>
      <c r="V274" s="27">
        <v>2.885275</v>
      </c>
      <c r="W274" s="27">
        <v>2.8999630000000001</v>
      </c>
      <c r="X274" s="27">
        <v>0</v>
      </c>
      <c r="Y274" s="27">
        <v>0</v>
      </c>
      <c r="Z274" s="27">
        <v>2.1281690000000002</v>
      </c>
      <c r="AA274" s="27">
        <v>6.6299469999999996</v>
      </c>
      <c r="AB274" s="28">
        <v>814</v>
      </c>
      <c r="AC274" s="28">
        <v>701.31322599999999</v>
      </c>
      <c r="AD274" s="27">
        <v>88.064187000000004</v>
      </c>
      <c r="AE274" s="27">
        <v>88.06</v>
      </c>
      <c r="AF274" s="27">
        <v>75.869339999999994</v>
      </c>
      <c r="AG274" s="27">
        <v>88.06</v>
      </c>
      <c r="AH274" s="27">
        <v>88.064187000000004</v>
      </c>
      <c r="AI274" s="27">
        <v>88.063999999999993</v>
      </c>
      <c r="AJ274" s="28"/>
      <c r="AK274" s="67"/>
      <c r="AL274" s="68"/>
      <c r="AM274" s="28"/>
    </row>
    <row r="275" spans="1:39" outlineLevel="1">
      <c r="A275" s="222"/>
      <c r="B275" s="65"/>
      <c r="D275" s="9">
        <v>10401</v>
      </c>
      <c r="E275" s="9" t="s">
        <v>37</v>
      </c>
      <c r="F275" s="28">
        <v>1732.11896</v>
      </c>
      <c r="G275" s="27">
        <v>1729.43992</v>
      </c>
      <c r="H275" s="51">
        <f t="shared" si="11"/>
        <v>0.15490795424682843</v>
      </c>
      <c r="I275" s="27">
        <v>12.283250000000001</v>
      </c>
      <c r="J275" s="27">
        <v>12.353137</v>
      </c>
      <c r="K275" s="27">
        <v>158.97554199999999</v>
      </c>
      <c r="L275" s="28">
        <v>141.014712</v>
      </c>
      <c r="M275" s="137">
        <v>139.994078</v>
      </c>
      <c r="N275" s="27">
        <v>141.014712</v>
      </c>
      <c r="O275" s="27">
        <v>140.00043700000001</v>
      </c>
      <c r="P275" s="28">
        <v>31.343495999999998</v>
      </c>
      <c r="Q275" s="137">
        <v>30.342364</v>
      </c>
      <c r="R275" s="27">
        <v>5.2001710000000001</v>
      </c>
      <c r="S275" s="27">
        <v>7.5124950000000004</v>
      </c>
      <c r="T275" s="28">
        <v>2.0731830000000002</v>
      </c>
      <c r="U275" s="137">
        <v>2.1632259999999999</v>
      </c>
      <c r="V275" s="27">
        <v>2.1262970000000001</v>
      </c>
      <c r="W275" s="27">
        <v>3.1999550000000001</v>
      </c>
      <c r="X275" s="27">
        <v>0</v>
      </c>
      <c r="Y275" s="27">
        <v>0</v>
      </c>
      <c r="Z275" s="27">
        <v>2.621067</v>
      </c>
      <c r="AA275" s="27">
        <v>4.0099359999999997</v>
      </c>
      <c r="AB275" s="28">
        <v>3591</v>
      </c>
      <c r="AC275" s="28">
        <v>3746.9653440000002</v>
      </c>
      <c r="AD275" s="27">
        <v>88.702005999999997</v>
      </c>
      <c r="AE275" s="27">
        <v>88.06</v>
      </c>
      <c r="AF275" s="27">
        <v>91.884647000000001</v>
      </c>
      <c r="AG275" s="27">
        <v>88.06</v>
      </c>
      <c r="AH275" s="27">
        <v>88.702005999999997</v>
      </c>
      <c r="AI275" s="27">
        <v>88.063999999999993</v>
      </c>
      <c r="AJ275" s="28"/>
      <c r="AK275" s="67"/>
      <c r="AL275" s="68"/>
      <c r="AM275" s="28"/>
    </row>
    <row r="276" spans="1:39" outlineLevel="1">
      <c r="A276" s="222"/>
      <c r="B276" s="65"/>
      <c r="D276" s="9">
        <v>10401</v>
      </c>
      <c r="E276" s="9" t="s">
        <v>41</v>
      </c>
      <c r="F276" s="28">
        <v>136.94015999999999</v>
      </c>
      <c r="G276" s="27">
        <v>136.66048000000001</v>
      </c>
      <c r="H276" s="51">
        <f t="shared" si="11"/>
        <v>0.2046531667384637</v>
      </c>
      <c r="I276" s="27">
        <v>0.96962499999999996</v>
      </c>
      <c r="J276" s="27">
        <v>1.0123009999999999</v>
      </c>
      <c r="K276" s="27">
        <v>158.97554199999999</v>
      </c>
      <c r="L276" s="28">
        <v>141.23002199999999</v>
      </c>
      <c r="M276" s="137">
        <v>135.81729000000001</v>
      </c>
      <c r="N276" s="27">
        <v>141.23002199999999</v>
      </c>
      <c r="O276" s="27">
        <v>134.999404</v>
      </c>
      <c r="P276" s="28">
        <v>32.228954000000002</v>
      </c>
      <c r="Q276" s="137">
        <v>32.180188000000001</v>
      </c>
      <c r="R276" s="27">
        <v>7.9927809999999999</v>
      </c>
      <c r="S276" s="27">
        <v>7.550357</v>
      </c>
      <c r="T276" s="28">
        <v>2.2783669999999998</v>
      </c>
      <c r="U276" s="137">
        <v>2.3402349999999998</v>
      </c>
      <c r="V276" s="27">
        <v>4.5056180000000001</v>
      </c>
      <c r="W276" s="27">
        <v>5.6952160000000003</v>
      </c>
      <c r="X276" s="27">
        <v>0</v>
      </c>
      <c r="Y276" s="27">
        <v>0</v>
      </c>
      <c r="Z276" s="27">
        <v>2.4098120000000001</v>
      </c>
      <c r="AA276" s="27">
        <v>3.8461159999999999</v>
      </c>
      <c r="AB276" s="28">
        <v>312</v>
      </c>
      <c r="AC276" s="28">
        <v>320.47213699999998</v>
      </c>
      <c r="AD276" s="27">
        <v>88.837215</v>
      </c>
      <c r="AE276" s="27">
        <v>85.432471000000007</v>
      </c>
      <c r="AF276" s="27">
        <v>87.225942000000003</v>
      </c>
      <c r="AG276" s="27">
        <v>84.92</v>
      </c>
      <c r="AH276" s="27">
        <v>88.837215</v>
      </c>
      <c r="AI276" s="27">
        <v>84.918000000000006</v>
      </c>
      <c r="AJ276" s="28"/>
      <c r="AK276" s="67"/>
      <c r="AL276" s="68"/>
      <c r="AM276" s="28"/>
    </row>
    <row r="277" spans="1:39" outlineLevel="1">
      <c r="A277" s="222"/>
      <c r="B277" s="65"/>
      <c r="D277" s="9">
        <v>10401</v>
      </c>
      <c r="E277" s="9" t="s">
        <v>42</v>
      </c>
      <c r="F277" s="28">
        <v>706.72928000000002</v>
      </c>
      <c r="G277" s="27">
        <v>705.41368</v>
      </c>
      <c r="H277" s="51">
        <f t="shared" si="11"/>
        <v>0.18650049429152232</v>
      </c>
      <c r="I277" s="27">
        <v>5.0125000000000002</v>
      </c>
      <c r="J277" s="27">
        <v>5.0386670000000002</v>
      </c>
      <c r="K277" s="27">
        <v>158.97554199999999</v>
      </c>
      <c r="L277" s="28">
        <v>140.99337299999999</v>
      </c>
      <c r="M277" s="137">
        <v>139.99413799999999</v>
      </c>
      <c r="N277" s="27">
        <v>140.99337299999999</v>
      </c>
      <c r="O277" s="27">
        <v>140.000497</v>
      </c>
      <c r="P277" s="28">
        <v>31.172070000000001</v>
      </c>
      <c r="Q277" s="137">
        <v>31.17473</v>
      </c>
      <c r="R277" s="27">
        <v>4.6633420000000001</v>
      </c>
      <c r="S277" s="27">
        <v>7.5125000000000002</v>
      </c>
      <c r="T277" s="28">
        <v>2.0333100000000002</v>
      </c>
      <c r="U277" s="137">
        <v>2.210791</v>
      </c>
      <c r="V277" s="27">
        <v>2.5823179999999999</v>
      </c>
      <c r="W277" s="27">
        <v>3.0999469999999998</v>
      </c>
      <c r="X277" s="27">
        <v>0</v>
      </c>
      <c r="Y277" s="27">
        <v>0</v>
      </c>
      <c r="Z277" s="27">
        <v>1.8790789999999999</v>
      </c>
      <c r="AA277" s="27">
        <v>1.9299269999999999</v>
      </c>
      <c r="AB277" s="28">
        <v>1437</v>
      </c>
      <c r="AC277" s="28">
        <v>1562.4310250000001</v>
      </c>
      <c r="AD277" s="27">
        <v>88.688545000000005</v>
      </c>
      <c r="AE277" s="27">
        <v>88.06</v>
      </c>
      <c r="AF277" s="27">
        <v>95.746469000000005</v>
      </c>
      <c r="AG277" s="27">
        <v>88.06</v>
      </c>
      <c r="AH277" s="27">
        <v>88.688545000000005</v>
      </c>
      <c r="AI277" s="27">
        <v>88.063999999999993</v>
      </c>
      <c r="AJ277" s="28"/>
      <c r="AK277" s="67"/>
      <c r="AL277" s="68"/>
      <c r="AM277" s="28"/>
    </row>
    <row r="278" spans="1:39" outlineLevel="1">
      <c r="A278" s="222"/>
      <c r="B278" s="65"/>
      <c r="D278" s="9">
        <v>10401</v>
      </c>
      <c r="E278" s="9" t="s">
        <v>39</v>
      </c>
      <c r="F278" s="28">
        <v>1370.47984</v>
      </c>
      <c r="G278" s="27">
        <v>1369.2139199999999</v>
      </c>
      <c r="H278" s="51">
        <f t="shared" si="11"/>
        <v>9.2455969188514453E-2</v>
      </c>
      <c r="I278" s="27">
        <v>9.7348750000000006</v>
      </c>
      <c r="J278" s="27">
        <v>9.7800949999999993</v>
      </c>
      <c r="K278" s="27">
        <v>158.97554199999999</v>
      </c>
      <c r="L278" s="28">
        <v>140.78042500000001</v>
      </c>
      <c r="M278" s="137">
        <v>139.993933</v>
      </c>
      <c r="N278" s="27">
        <v>140.78042500000001</v>
      </c>
      <c r="O278" s="27">
        <v>140.000292</v>
      </c>
      <c r="P278" s="28">
        <v>30.573067999999999</v>
      </c>
      <c r="Q278" s="137">
        <v>30.587501</v>
      </c>
      <c r="R278" s="27">
        <v>6.5100990000000003</v>
      </c>
      <c r="S278" s="27">
        <v>7.5124890000000004</v>
      </c>
      <c r="T278" s="28">
        <v>2.107291</v>
      </c>
      <c r="U278" s="137">
        <v>2.1772369999999999</v>
      </c>
      <c r="V278" s="27">
        <v>2.7216740000000001</v>
      </c>
      <c r="W278" s="27">
        <v>3.0999639999999999</v>
      </c>
      <c r="X278" s="27">
        <v>0</v>
      </c>
      <c r="Y278" s="27">
        <v>0</v>
      </c>
      <c r="Z278" s="27">
        <v>2.1554489999999999</v>
      </c>
      <c r="AA278" s="27">
        <v>2.1699359999999999</v>
      </c>
      <c r="AB278" s="28">
        <v>2888</v>
      </c>
      <c r="AC278" s="28">
        <v>2983.8588719999998</v>
      </c>
      <c r="AD278" s="27">
        <v>88.554725000000005</v>
      </c>
      <c r="AE278" s="27">
        <v>88.06</v>
      </c>
      <c r="AF278" s="27">
        <v>90.982899000000003</v>
      </c>
      <c r="AG278" s="27">
        <v>88.06</v>
      </c>
      <c r="AH278" s="27">
        <v>88.554725000000005</v>
      </c>
      <c r="AI278" s="27">
        <v>88.063999999999993</v>
      </c>
      <c r="AJ278" s="28"/>
      <c r="AK278" s="67"/>
      <c r="AL278" s="68"/>
      <c r="AM278" s="28"/>
    </row>
    <row r="279" spans="1:39" outlineLevel="1">
      <c r="A279" s="222"/>
      <c r="B279" s="65"/>
      <c r="D279" s="9">
        <v>10401</v>
      </c>
      <c r="E279" s="9" t="s">
        <v>48</v>
      </c>
      <c r="F279" s="28">
        <v>141.24024</v>
      </c>
      <c r="G279" s="27">
        <v>141.24024</v>
      </c>
      <c r="H279" s="51">
        <f t="shared" si="11"/>
        <v>0</v>
      </c>
      <c r="I279" s="27">
        <v>1.00875</v>
      </c>
      <c r="J279" s="27">
        <v>1.008858</v>
      </c>
      <c r="K279" s="27">
        <v>158.97554199999999</v>
      </c>
      <c r="L279" s="28">
        <v>140.015108</v>
      </c>
      <c r="M279" s="137">
        <v>139.99443600000001</v>
      </c>
      <c r="N279" s="27">
        <v>140.015108</v>
      </c>
      <c r="O279" s="27">
        <v>140.00079500000001</v>
      </c>
      <c r="P279" s="28">
        <v>37.050804999999997</v>
      </c>
      <c r="Q279" s="137">
        <v>37.000022999999999</v>
      </c>
      <c r="R279" s="27">
        <v>7.0631969999999997</v>
      </c>
      <c r="S279" s="27">
        <v>7.5125140000000004</v>
      </c>
      <c r="T279" s="28">
        <v>2.5205280000000001</v>
      </c>
      <c r="U279" s="137">
        <v>2.5436749999999999</v>
      </c>
      <c r="V279" s="27">
        <v>4.6020880000000002</v>
      </c>
      <c r="W279" s="27">
        <v>5.5399789999999998</v>
      </c>
      <c r="X279" s="27">
        <v>0</v>
      </c>
      <c r="Y279" s="27">
        <v>0</v>
      </c>
      <c r="Z279" s="27">
        <v>17.466694</v>
      </c>
      <c r="AA279" s="27">
        <v>18.179946000000001</v>
      </c>
      <c r="AB279" s="28">
        <v>356</v>
      </c>
      <c r="AC279" s="28">
        <v>359.26922200000001</v>
      </c>
      <c r="AD279" s="27">
        <v>88.073003</v>
      </c>
      <c r="AE279" s="27">
        <v>88.06</v>
      </c>
      <c r="AF279" s="27">
        <v>88.868673000000001</v>
      </c>
      <c r="AG279" s="27">
        <v>88.06</v>
      </c>
      <c r="AH279" s="27">
        <v>88.073003</v>
      </c>
      <c r="AI279" s="27">
        <v>88.063999999999993</v>
      </c>
      <c r="AJ279" s="28"/>
      <c r="AK279" s="67"/>
      <c r="AL279" s="68"/>
      <c r="AM279" s="28"/>
    </row>
    <row r="280" spans="1:39" outlineLevel="1">
      <c r="A280" s="222"/>
      <c r="B280" s="65" t="s">
        <v>106</v>
      </c>
      <c r="D280" s="9"/>
      <c r="E280" s="9"/>
      <c r="F280" s="86">
        <f>SUM(F281:F285)</f>
        <v>4397.0369600000004</v>
      </c>
      <c r="G280" s="84">
        <f>SUM(G281:G285)</f>
        <v>4391.3200799999995</v>
      </c>
      <c r="H280" s="84">
        <f t="shared" si="11"/>
        <v>0.13018590983695399</v>
      </c>
      <c r="I280" s="84">
        <f>SUM(I281:I285)</f>
        <v>31.235374999999998</v>
      </c>
      <c r="J280" s="84">
        <f>SUM(J281:J285)</f>
        <v>31.400497999999999</v>
      </c>
      <c r="K280" s="215">
        <v>158.97554199999999</v>
      </c>
      <c r="L280" s="86">
        <f t="shared" ref="L280:S280" si="21">AVERAGE(L281:L285)</f>
        <v>139.9253472</v>
      </c>
      <c r="M280" s="145">
        <f t="shared" si="21"/>
        <v>139.15901700000001</v>
      </c>
      <c r="N280" s="84">
        <f t="shared" si="21"/>
        <v>139.9253472</v>
      </c>
      <c r="O280" s="84">
        <f t="shared" si="21"/>
        <v>139.00026800000001</v>
      </c>
      <c r="P280" s="86">
        <f t="shared" si="21"/>
        <v>31.0065648</v>
      </c>
      <c r="Q280" s="145">
        <f t="shared" si="21"/>
        <v>31.0037108</v>
      </c>
      <c r="R280" s="84">
        <f t="shared" si="21"/>
        <v>6.7637826000000008</v>
      </c>
      <c r="S280" s="84">
        <f t="shared" si="21"/>
        <v>7.5200837999999992</v>
      </c>
      <c r="T280" s="86">
        <f>AVERAGE(T281:T285)</f>
        <v>2.1602790000000001</v>
      </c>
      <c r="U280" s="145">
        <f>AVERAGE(U281:U285)</f>
        <v>2.2154122000000003</v>
      </c>
      <c r="V280" s="84">
        <f t="shared" ref="V280:AA280" si="22">AVERAGE(V281:V285)</f>
        <v>3.3379696000000001</v>
      </c>
      <c r="W280" s="84">
        <f t="shared" si="22"/>
        <v>3.5990022000000002</v>
      </c>
      <c r="X280" s="84">
        <f t="shared" si="22"/>
        <v>0</v>
      </c>
      <c r="Y280" s="84">
        <f t="shared" si="22"/>
        <v>0</v>
      </c>
      <c r="Z280" s="84">
        <f t="shared" si="22"/>
        <v>2.3815325999999999</v>
      </c>
      <c r="AA280" s="84">
        <f t="shared" si="22"/>
        <v>3.5697454000000008</v>
      </c>
      <c r="AB280" s="86">
        <f>SUM(AB281:AB285)</f>
        <v>9188</v>
      </c>
      <c r="AC280" s="86">
        <f>SUM(AC281:AC285)</f>
        <v>9553.5120630000001</v>
      </c>
      <c r="AD280" s="215">
        <f t="shared" ref="AD280:AI280" si="23">AVERAGE(AD281:AD285)</f>
        <v>88.016698999999988</v>
      </c>
      <c r="AE280" s="215">
        <f t="shared" si="23"/>
        <v>87.53465700000001</v>
      </c>
      <c r="AF280" s="215">
        <f t="shared" si="23"/>
        <v>89.715370399999998</v>
      </c>
      <c r="AG280" s="215">
        <f t="shared" si="23"/>
        <v>87.432000000000002</v>
      </c>
      <c r="AH280" s="215">
        <f t="shared" si="23"/>
        <v>88.016698999999988</v>
      </c>
      <c r="AI280" s="215">
        <f t="shared" si="23"/>
        <v>87.434799999999996</v>
      </c>
      <c r="AJ280" s="86">
        <f>SUM(F281:F286)</f>
        <v>10602.746080000001</v>
      </c>
      <c r="AK280" s="56">
        <f>AVERAGE(V281:V286)</f>
        <v>3.1570017666666672</v>
      </c>
      <c r="AL280" s="57">
        <f>AVERAGE(W281:W286)</f>
        <v>3.5124936333333334</v>
      </c>
      <c r="AM280" s="86">
        <f>SUM(AB281:AB286)</f>
        <v>22881</v>
      </c>
    </row>
    <row r="281" spans="1:39" outlineLevel="1">
      <c r="A281" s="222"/>
      <c r="D281" s="9">
        <v>10401</v>
      </c>
      <c r="E281" s="9" t="s">
        <v>35</v>
      </c>
      <c r="F281" s="28">
        <v>2223.8902400000002</v>
      </c>
      <c r="G281" s="27">
        <v>2221.41912</v>
      </c>
      <c r="H281" s="51">
        <f t="shared" si="11"/>
        <v>0.11124060190857435</v>
      </c>
      <c r="I281" s="27">
        <v>15.766875000000001</v>
      </c>
      <c r="J281" s="27">
        <v>15.867273000000001</v>
      </c>
      <c r="K281" s="27">
        <v>158.97554199999999</v>
      </c>
      <c r="L281" s="28">
        <v>141.04825700000001</v>
      </c>
      <c r="M281" s="137">
        <v>139.99394699999999</v>
      </c>
      <c r="N281" s="27">
        <v>141.04825700000001</v>
      </c>
      <c r="O281" s="27">
        <v>140.00030599999999</v>
      </c>
      <c r="P281" s="28">
        <v>30.063027999999999</v>
      </c>
      <c r="Q281" s="137">
        <v>30.056076000000001</v>
      </c>
      <c r="R281" s="27">
        <v>5.6526740000000002</v>
      </c>
      <c r="S281" s="27">
        <v>7.5124880000000003</v>
      </c>
      <c r="T281" s="28">
        <v>2.0257290000000001</v>
      </c>
      <c r="U281" s="137">
        <v>2.146868</v>
      </c>
      <c r="V281" s="27">
        <v>2.4502109999999999</v>
      </c>
      <c r="W281" s="27">
        <v>3.0999500000000002</v>
      </c>
      <c r="X281" s="27">
        <v>0</v>
      </c>
      <c r="Y281" s="27">
        <v>0</v>
      </c>
      <c r="Z281" s="27">
        <v>1.4182349999999999</v>
      </c>
      <c r="AA281" s="27">
        <v>1.432841</v>
      </c>
      <c r="AB281" s="28">
        <v>4505</v>
      </c>
      <c r="AC281" s="28">
        <v>4774.3985469999998</v>
      </c>
      <c r="AD281" s="27">
        <v>88.723190000000002</v>
      </c>
      <c r="AE281" s="27">
        <v>88.06</v>
      </c>
      <c r="AF281" s="27">
        <v>93.325979000000004</v>
      </c>
      <c r="AG281" s="27">
        <v>88.06</v>
      </c>
      <c r="AH281" s="27">
        <v>88.723190000000002</v>
      </c>
      <c r="AI281" s="27">
        <v>88.063999999999993</v>
      </c>
      <c r="AJ281" s="28"/>
      <c r="AK281" s="67"/>
      <c r="AL281" s="68"/>
      <c r="AM281" s="28"/>
    </row>
    <row r="282" spans="1:39" outlineLevel="1">
      <c r="A282" s="222"/>
      <c r="B282" s="65"/>
      <c r="D282" s="9">
        <v>10401</v>
      </c>
      <c r="E282" s="9" t="s">
        <v>36</v>
      </c>
      <c r="F282" s="28">
        <v>244.82671999999999</v>
      </c>
      <c r="G282" s="27">
        <v>244.76048</v>
      </c>
      <c r="H282" s="51">
        <f t="shared" si="11"/>
        <v>2.7063192554612338E-2</v>
      </c>
      <c r="I282" s="27">
        <v>1.7486250000000001</v>
      </c>
      <c r="J282" s="27">
        <v>1.7482880000000001</v>
      </c>
      <c r="K282" s="27">
        <v>158.97554199999999</v>
      </c>
      <c r="L282" s="28">
        <v>140.01099099999999</v>
      </c>
      <c r="M282" s="137">
        <v>139.99433999999999</v>
      </c>
      <c r="N282" s="27">
        <v>140.01099099999999</v>
      </c>
      <c r="O282" s="27">
        <v>140.000699</v>
      </c>
      <c r="P282" s="28">
        <v>31.310314999999999</v>
      </c>
      <c r="Q282" s="137">
        <v>31.288906000000001</v>
      </c>
      <c r="R282" s="27">
        <v>7.3629280000000001</v>
      </c>
      <c r="S282" s="27">
        <v>7.5125089999999997</v>
      </c>
      <c r="T282" s="28">
        <v>2.2097259999999999</v>
      </c>
      <c r="U282" s="137">
        <v>2.2173129999999999</v>
      </c>
      <c r="V282" s="27">
        <v>3.5617030000000001</v>
      </c>
      <c r="W282" s="27">
        <v>2.8999489999999999</v>
      </c>
      <c r="X282" s="27">
        <v>0</v>
      </c>
      <c r="Y282" s="27">
        <v>0</v>
      </c>
      <c r="Z282" s="27">
        <v>2.5936710000000001</v>
      </c>
      <c r="AA282" s="27">
        <v>6.6299099999999997</v>
      </c>
      <c r="AB282" s="28">
        <v>541</v>
      </c>
      <c r="AC282" s="28">
        <v>542.85755700000004</v>
      </c>
      <c r="AD282" s="27">
        <v>88.070474000000004</v>
      </c>
      <c r="AE282" s="27">
        <v>88.06</v>
      </c>
      <c r="AF282" s="27">
        <v>88.362359999999995</v>
      </c>
      <c r="AG282" s="27">
        <v>88.06</v>
      </c>
      <c r="AH282" s="27">
        <v>88.070474000000004</v>
      </c>
      <c r="AI282" s="27">
        <v>88.063999999999993</v>
      </c>
      <c r="AJ282" s="28"/>
      <c r="AK282" s="67"/>
      <c r="AL282" s="68"/>
      <c r="AM282" s="28"/>
    </row>
    <row r="283" spans="1:39" outlineLevel="1">
      <c r="A283" s="222"/>
      <c r="B283" s="65"/>
      <c r="D283" s="9">
        <v>10401</v>
      </c>
      <c r="E283" s="9" t="s">
        <v>37</v>
      </c>
      <c r="F283" s="28">
        <v>886.07407999999998</v>
      </c>
      <c r="G283" s="27">
        <v>884.44015999999999</v>
      </c>
      <c r="H283" s="51">
        <f t="shared" si="11"/>
        <v>0.18474059341674276</v>
      </c>
      <c r="I283" s="27">
        <v>6.2835000000000001</v>
      </c>
      <c r="J283" s="27">
        <v>6.3174270000000003</v>
      </c>
      <c r="K283" s="27">
        <v>158.97554199999999</v>
      </c>
      <c r="L283" s="28">
        <v>141.016007</v>
      </c>
      <c r="M283" s="137">
        <v>139.994103</v>
      </c>
      <c r="N283" s="27">
        <v>141.016007</v>
      </c>
      <c r="O283" s="27">
        <v>140.000462</v>
      </c>
      <c r="P283" s="28">
        <v>30.377178000000001</v>
      </c>
      <c r="Q283" s="137">
        <v>30.388967999999998</v>
      </c>
      <c r="R283" s="27">
        <v>7.3406539999999998</v>
      </c>
      <c r="S283" s="27">
        <v>7.5124959999999996</v>
      </c>
      <c r="T283" s="28">
        <v>2.1397759999999999</v>
      </c>
      <c r="U283" s="137">
        <v>2.165889</v>
      </c>
      <c r="V283" s="27">
        <v>2.212005</v>
      </c>
      <c r="W283" s="27">
        <v>3.1999300000000002</v>
      </c>
      <c r="X283" s="27">
        <v>0</v>
      </c>
      <c r="Y283" s="27">
        <v>0</v>
      </c>
      <c r="Z283" s="27">
        <v>3.7028509999999999</v>
      </c>
      <c r="AA283" s="27">
        <v>4.0099080000000002</v>
      </c>
      <c r="AB283" s="28">
        <v>1896</v>
      </c>
      <c r="AC283" s="28">
        <v>1919.1382940000001</v>
      </c>
      <c r="AD283" s="27">
        <v>88.702804999999998</v>
      </c>
      <c r="AE283" s="27">
        <v>88.06</v>
      </c>
      <c r="AF283" s="27">
        <v>89.134660999999994</v>
      </c>
      <c r="AG283" s="27">
        <v>88.06</v>
      </c>
      <c r="AH283" s="27">
        <v>88.702804999999998</v>
      </c>
      <c r="AI283" s="27">
        <v>88.063999999999993</v>
      </c>
      <c r="AJ283" s="28"/>
      <c r="AK283" s="67"/>
      <c r="AL283" s="68"/>
      <c r="AM283" s="28"/>
    </row>
    <row r="284" spans="1:39" outlineLevel="1">
      <c r="A284" s="222"/>
      <c r="B284" s="65"/>
      <c r="D284" s="9">
        <v>10401</v>
      </c>
      <c r="E284" s="9" t="s">
        <v>41</v>
      </c>
      <c r="F284" s="28">
        <v>128.37312</v>
      </c>
      <c r="G284" s="27">
        <v>128.28479999999999</v>
      </c>
      <c r="H284" s="51">
        <f t="shared" si="11"/>
        <v>6.8846815834775574E-2</v>
      </c>
      <c r="I284" s="27">
        <v>0.9375</v>
      </c>
      <c r="J284" s="27">
        <v>0.95025899999999996</v>
      </c>
      <c r="K284" s="27">
        <v>158.97554199999999</v>
      </c>
      <c r="L284" s="28">
        <v>136.93132800000001</v>
      </c>
      <c r="M284" s="137">
        <v>135.81858500000001</v>
      </c>
      <c r="N284" s="27">
        <v>136.93132800000001</v>
      </c>
      <c r="O284" s="27">
        <v>134.999404</v>
      </c>
      <c r="P284" s="28">
        <v>32.200000000000003</v>
      </c>
      <c r="Q284" s="137">
        <v>32.180494000000003</v>
      </c>
      <c r="R284" s="27">
        <v>7</v>
      </c>
      <c r="S284" s="27">
        <v>7.5504280000000001</v>
      </c>
      <c r="T284" s="28">
        <v>2.2901989999999999</v>
      </c>
      <c r="U284" s="137">
        <v>2.3402349999999998</v>
      </c>
      <c r="V284" s="27">
        <v>5.6865490000000003</v>
      </c>
      <c r="W284" s="27">
        <v>5.6952340000000001</v>
      </c>
      <c r="X284" s="27">
        <v>0</v>
      </c>
      <c r="Y284" s="27">
        <v>0</v>
      </c>
      <c r="Z284" s="27">
        <v>2.3447279999999999</v>
      </c>
      <c r="AA284" s="27">
        <v>3.8461460000000001</v>
      </c>
      <c r="AB284" s="28">
        <v>294</v>
      </c>
      <c r="AC284" s="28">
        <v>300.42324100000002</v>
      </c>
      <c r="AD284" s="27">
        <v>86.133228000000003</v>
      </c>
      <c r="AE284" s="27">
        <v>85.433284999999998</v>
      </c>
      <c r="AF284" s="27">
        <v>86.775312</v>
      </c>
      <c r="AG284" s="27">
        <v>84.92</v>
      </c>
      <c r="AH284" s="27">
        <v>86.133228000000003</v>
      </c>
      <c r="AI284" s="27">
        <v>84.918000000000006</v>
      </c>
      <c r="AJ284" s="28"/>
      <c r="AK284" s="67"/>
      <c r="AL284" s="68"/>
      <c r="AM284" s="28"/>
    </row>
    <row r="285" spans="1:39" outlineLevel="1">
      <c r="A285" s="222"/>
      <c r="B285" s="65"/>
      <c r="D285" s="9">
        <v>10401</v>
      </c>
      <c r="E285" s="9" t="s">
        <v>42</v>
      </c>
      <c r="F285" s="28">
        <v>913.87279999999998</v>
      </c>
      <c r="G285" s="27">
        <v>912.41552000000001</v>
      </c>
      <c r="H285" s="51">
        <f t="shared" si="11"/>
        <v>0.15971670451199346</v>
      </c>
      <c r="I285" s="27">
        <v>6.498875</v>
      </c>
      <c r="J285" s="27">
        <v>6.5172509999999999</v>
      </c>
      <c r="K285" s="27">
        <v>158.97554199999999</v>
      </c>
      <c r="L285" s="28">
        <v>140.62015299999999</v>
      </c>
      <c r="M285" s="137">
        <v>139.99411000000001</v>
      </c>
      <c r="N285" s="27">
        <v>140.62015299999999</v>
      </c>
      <c r="O285" s="27">
        <v>140.00046900000001</v>
      </c>
      <c r="P285" s="28">
        <v>31.082303</v>
      </c>
      <c r="Q285" s="137">
        <v>31.104109999999999</v>
      </c>
      <c r="R285" s="27">
        <v>6.4626570000000001</v>
      </c>
      <c r="S285" s="27">
        <v>7.5124979999999999</v>
      </c>
      <c r="T285" s="28">
        <v>2.1359650000000001</v>
      </c>
      <c r="U285" s="137">
        <v>2.2067559999999999</v>
      </c>
      <c r="V285" s="27">
        <v>2.7793800000000002</v>
      </c>
      <c r="W285" s="27">
        <v>3.0999479999999999</v>
      </c>
      <c r="X285" s="27">
        <v>0</v>
      </c>
      <c r="Y285" s="27">
        <v>0</v>
      </c>
      <c r="Z285" s="27">
        <v>1.8481780000000001</v>
      </c>
      <c r="AA285" s="27">
        <v>1.9299219999999999</v>
      </c>
      <c r="AB285" s="28">
        <v>1952</v>
      </c>
      <c r="AC285" s="28">
        <v>2016.694424</v>
      </c>
      <c r="AD285" s="27">
        <v>88.453798000000006</v>
      </c>
      <c r="AE285" s="27">
        <v>88.06</v>
      </c>
      <c r="AF285" s="27">
        <v>90.978539999999995</v>
      </c>
      <c r="AG285" s="27">
        <v>88.06</v>
      </c>
      <c r="AH285" s="27">
        <v>88.453798000000006</v>
      </c>
      <c r="AI285" s="27">
        <v>88.063999999999993</v>
      </c>
      <c r="AJ285" s="28"/>
      <c r="AK285" s="67"/>
      <c r="AL285" s="68"/>
      <c r="AM285" s="28"/>
    </row>
    <row r="286" spans="1:39" outlineLevel="1">
      <c r="A286" s="222"/>
      <c r="B286" s="65" t="s">
        <v>107</v>
      </c>
      <c r="D286" s="9"/>
      <c r="E286" s="9"/>
      <c r="F286" s="86">
        <f>SUM(F287:F291)</f>
        <v>6205.7091200000004</v>
      </c>
      <c r="G286" s="84">
        <f>SUM(G287:G291)</f>
        <v>6193.8275200000007</v>
      </c>
      <c r="H286" s="84">
        <f t="shared" si="11"/>
        <v>0.19182968788901159</v>
      </c>
      <c r="I286" s="84">
        <f>SUM(I287:I291)</f>
        <v>44.059624999999997</v>
      </c>
      <c r="J286" s="84">
        <f>SUM(J287:J291)</f>
        <v>44.241605999999997</v>
      </c>
      <c r="K286" s="215">
        <v>158.97554199999999</v>
      </c>
      <c r="L286" s="86">
        <f t="shared" ref="L286:S286" si="24">AVERAGE(L287:L291)</f>
        <v>140.89207759999999</v>
      </c>
      <c r="M286" s="145">
        <f t="shared" si="24"/>
        <v>139.99411279999998</v>
      </c>
      <c r="N286" s="84">
        <f t="shared" si="24"/>
        <v>140.89207759999999</v>
      </c>
      <c r="O286" s="84">
        <f t="shared" si="24"/>
        <v>140.000472</v>
      </c>
      <c r="P286" s="86">
        <f t="shared" si="24"/>
        <v>30.640300400000001</v>
      </c>
      <c r="Q286" s="145">
        <f t="shared" si="24"/>
        <v>30.768060600000002</v>
      </c>
      <c r="R286" s="84">
        <f t="shared" si="24"/>
        <v>8.4133790000000008</v>
      </c>
      <c r="S286" s="84">
        <f t="shared" si="24"/>
        <v>9.1581164000000008</v>
      </c>
      <c r="T286" s="86">
        <f>AVERAGE(T287:T291)</f>
        <v>2.2175218000000001</v>
      </c>
      <c r="U286" s="145">
        <f>AVERAGE(U287:U291)</f>
        <v>2.2815916000000001</v>
      </c>
      <c r="V286" s="84">
        <f t="shared" ref="V286:AA286" si="25">AVERAGE(V287:V291)</f>
        <v>2.2521626000000006</v>
      </c>
      <c r="W286" s="84">
        <f t="shared" si="25"/>
        <v>3.0799507999999998</v>
      </c>
      <c r="X286" s="84">
        <f t="shared" si="25"/>
        <v>0</v>
      </c>
      <c r="Y286" s="84">
        <f t="shared" si="25"/>
        <v>0</v>
      </c>
      <c r="Z286" s="84">
        <f t="shared" si="25"/>
        <v>1.9882234000000003</v>
      </c>
      <c r="AA286" s="84">
        <f t="shared" si="25"/>
        <v>3.2345044000000001</v>
      </c>
      <c r="AB286" s="86">
        <f>SUM(AB287:AB291)</f>
        <v>13693</v>
      </c>
      <c r="AC286" s="86">
        <f>SUM(AC287:AC291)</f>
        <v>14110.915795000001</v>
      </c>
      <c r="AD286" s="215">
        <f t="shared" ref="AD286:AI286" si="26">AVERAGE(AD287:AD291)</f>
        <v>88.624843599999991</v>
      </c>
      <c r="AE286" s="215">
        <f t="shared" si="26"/>
        <v>88.06</v>
      </c>
      <c r="AF286" s="215">
        <f t="shared" si="26"/>
        <v>90.700256600000017</v>
      </c>
      <c r="AG286" s="215">
        <f t="shared" si="26"/>
        <v>88.06</v>
      </c>
      <c r="AH286" s="215">
        <f t="shared" si="26"/>
        <v>88.624843599999991</v>
      </c>
      <c r="AI286" s="215">
        <f t="shared" si="26"/>
        <v>88.063999999999993</v>
      </c>
      <c r="AJ286" s="86">
        <f>SUM(F287:F291)</f>
        <v>6205.7091200000004</v>
      </c>
      <c r="AK286" s="56">
        <f>AVERAGE(V287:V291)</f>
        <v>2.2521626000000006</v>
      </c>
      <c r="AL286" s="57">
        <f>AVERAGE(W287:W291)</f>
        <v>3.0799507999999998</v>
      </c>
      <c r="AM286" s="86">
        <f>SUM(AB287:AB291)</f>
        <v>13693</v>
      </c>
    </row>
    <row r="287" spans="1:39" outlineLevel="1">
      <c r="A287" s="222"/>
      <c r="D287" s="9">
        <v>10401</v>
      </c>
      <c r="E287" s="9" t="s">
        <v>35</v>
      </c>
      <c r="F287" s="28">
        <v>1907.41392</v>
      </c>
      <c r="G287" s="27">
        <v>1903.74928</v>
      </c>
      <c r="H287" s="51">
        <f t="shared" si="11"/>
        <v>0.19249593622958391</v>
      </c>
      <c r="I287" s="27">
        <v>13.5495</v>
      </c>
      <c r="J287" s="27">
        <v>13.598203</v>
      </c>
      <c r="K287" s="27">
        <v>158.97554199999999</v>
      </c>
      <c r="L287" s="28">
        <v>140.77375000000001</v>
      </c>
      <c r="M287" s="137">
        <v>139.99400800000001</v>
      </c>
      <c r="N287" s="27">
        <v>140.77375000000001</v>
      </c>
      <c r="O287" s="27">
        <v>140.00036700000001</v>
      </c>
      <c r="P287" s="28">
        <v>30.296320999999999</v>
      </c>
      <c r="Q287" s="137">
        <v>30.295566000000001</v>
      </c>
      <c r="R287" s="27">
        <v>9.3914899999999992</v>
      </c>
      <c r="S287" s="27">
        <v>9.3906200000000002</v>
      </c>
      <c r="T287" s="28">
        <v>2.2554099999999999</v>
      </c>
      <c r="U287" s="137">
        <v>2.2678790000000002</v>
      </c>
      <c r="V287" s="27">
        <v>2.3188460000000002</v>
      </c>
      <c r="W287" s="27">
        <v>3.0999469999999998</v>
      </c>
      <c r="X287" s="27">
        <v>0</v>
      </c>
      <c r="Y287" s="27">
        <v>0</v>
      </c>
      <c r="Z287" s="27">
        <v>1.0155110000000001</v>
      </c>
      <c r="AA287" s="27">
        <v>1.432839</v>
      </c>
      <c r="AB287" s="28">
        <v>4302</v>
      </c>
      <c r="AC287" s="28">
        <v>4325.7842069999997</v>
      </c>
      <c r="AD287" s="27">
        <v>88.550478999999996</v>
      </c>
      <c r="AE287" s="27">
        <v>88.06</v>
      </c>
      <c r="AF287" s="27">
        <v>88.546852000000001</v>
      </c>
      <c r="AG287" s="27">
        <v>88.06</v>
      </c>
      <c r="AH287" s="27">
        <v>88.550478999999996</v>
      </c>
      <c r="AI287" s="27">
        <v>88.063999999999993</v>
      </c>
      <c r="AJ287" s="28"/>
      <c r="AK287" s="56"/>
      <c r="AL287" s="57"/>
      <c r="AM287" s="28"/>
    </row>
    <row r="288" spans="1:39" outlineLevel="1">
      <c r="A288" s="222"/>
      <c r="B288" s="65"/>
      <c r="D288" s="9">
        <v>10401</v>
      </c>
      <c r="E288" s="9" t="s">
        <v>36</v>
      </c>
      <c r="F288" s="28">
        <v>462.39384000000001</v>
      </c>
      <c r="G288" s="27">
        <v>461.5548</v>
      </c>
      <c r="H288" s="51">
        <f t="shared" si="11"/>
        <v>0.18178556479100885</v>
      </c>
      <c r="I288" s="27">
        <v>3.2782499999999999</v>
      </c>
      <c r="J288" s="27">
        <v>3.2968190000000002</v>
      </c>
      <c r="K288" s="27">
        <v>158.97554199999999</v>
      </c>
      <c r="L288" s="28">
        <v>141.04898700000001</v>
      </c>
      <c r="M288" s="137">
        <v>139.99440300000001</v>
      </c>
      <c r="N288" s="27">
        <v>141.04898700000001</v>
      </c>
      <c r="O288" s="27">
        <v>140.00076200000001</v>
      </c>
      <c r="P288" s="28">
        <v>31.342942000000001</v>
      </c>
      <c r="Q288" s="137">
        <v>31.303169</v>
      </c>
      <c r="R288" s="27">
        <v>8.8843130000000006</v>
      </c>
      <c r="S288" s="27">
        <v>9.3906460000000003</v>
      </c>
      <c r="T288" s="28">
        <v>2.2816049999999999</v>
      </c>
      <c r="U288" s="137">
        <v>2.3254540000000001</v>
      </c>
      <c r="V288" s="27">
        <v>1.762567</v>
      </c>
      <c r="W288" s="27">
        <v>2.8999609999999998</v>
      </c>
      <c r="X288" s="27">
        <v>0</v>
      </c>
      <c r="Y288" s="27">
        <v>0</v>
      </c>
      <c r="Z288" s="27">
        <v>3.00177</v>
      </c>
      <c r="AA288" s="27">
        <v>6.6299229999999998</v>
      </c>
      <c r="AB288" s="28">
        <v>1055</v>
      </c>
      <c r="AC288" s="28">
        <v>1075.275537</v>
      </c>
      <c r="AD288" s="27">
        <v>88.72336</v>
      </c>
      <c r="AE288" s="27">
        <v>88.06</v>
      </c>
      <c r="AF288" s="27">
        <v>89.752382999999995</v>
      </c>
      <c r="AG288" s="27">
        <v>88.06</v>
      </c>
      <c r="AH288" s="27">
        <v>88.72336</v>
      </c>
      <c r="AI288" s="27">
        <v>88.063999999999993</v>
      </c>
      <c r="AJ288" s="28"/>
      <c r="AK288" s="56"/>
      <c r="AL288" s="57"/>
      <c r="AM288" s="28"/>
    </row>
    <row r="289" spans="1:39" outlineLevel="1">
      <c r="A289" s="222"/>
      <c r="B289" s="65"/>
      <c r="D289" s="9">
        <v>10401</v>
      </c>
      <c r="E289" s="9" t="s">
        <v>37</v>
      </c>
      <c r="F289" s="28">
        <v>987.57216000000005</v>
      </c>
      <c r="G289" s="27">
        <v>984.56831999999997</v>
      </c>
      <c r="H289" s="51">
        <f t="shared" si="11"/>
        <v>0.30509208340159494</v>
      </c>
      <c r="I289" s="27">
        <v>6.9995000000000003</v>
      </c>
      <c r="J289" s="27">
        <v>7.0326279999999999</v>
      </c>
      <c r="K289" s="27">
        <v>158.97554199999999</v>
      </c>
      <c r="L289" s="28">
        <v>141.091815</v>
      </c>
      <c r="M289" s="137">
        <v>139.994111</v>
      </c>
      <c r="N289" s="27">
        <v>141.091815</v>
      </c>
      <c r="O289" s="27">
        <v>140.000471</v>
      </c>
      <c r="P289" s="28">
        <v>30.48432</v>
      </c>
      <c r="Q289" s="137">
        <v>30.541421</v>
      </c>
      <c r="R289" s="27">
        <v>9.4113869999999995</v>
      </c>
      <c r="S289" s="27">
        <v>9.3906270000000003</v>
      </c>
      <c r="T289" s="28">
        <v>2.2621129999999998</v>
      </c>
      <c r="U289" s="137">
        <v>2.281927</v>
      </c>
      <c r="V289" s="27">
        <v>2.2935029999999998</v>
      </c>
      <c r="W289" s="27">
        <v>3.1999330000000001</v>
      </c>
      <c r="X289" s="27">
        <v>0</v>
      </c>
      <c r="Y289" s="27">
        <v>0</v>
      </c>
      <c r="Z289" s="27">
        <v>2.9142169999999998</v>
      </c>
      <c r="AA289" s="27">
        <v>4.0099099999999996</v>
      </c>
      <c r="AB289" s="28">
        <v>2234</v>
      </c>
      <c r="AC289" s="28">
        <v>2253.567896</v>
      </c>
      <c r="AD289" s="27">
        <v>88.750484999999998</v>
      </c>
      <c r="AE289" s="27">
        <v>88.06</v>
      </c>
      <c r="AF289" s="27">
        <v>88.831328999999997</v>
      </c>
      <c r="AG289" s="27">
        <v>88.06</v>
      </c>
      <c r="AH289" s="27">
        <v>88.750484999999998</v>
      </c>
      <c r="AI289" s="27">
        <v>88.063999999999993</v>
      </c>
      <c r="AJ289" s="28"/>
      <c r="AK289" s="56"/>
      <c r="AL289" s="57"/>
      <c r="AM289" s="28"/>
    </row>
    <row r="290" spans="1:39" outlineLevel="1">
      <c r="A290" s="222"/>
      <c r="B290" s="65"/>
      <c r="D290" s="9">
        <v>10401</v>
      </c>
      <c r="E290" s="9" t="s">
        <v>42</v>
      </c>
      <c r="F290" s="28">
        <v>1464.4265600000001</v>
      </c>
      <c r="G290" s="27">
        <v>1461.9444800000001</v>
      </c>
      <c r="H290" s="51">
        <f t="shared" si="11"/>
        <v>0.16977936125180321</v>
      </c>
      <c r="I290" s="27">
        <v>10.380625</v>
      </c>
      <c r="J290" s="27">
        <v>10.442456</v>
      </c>
      <c r="K290" s="27">
        <v>158.97554199999999</v>
      </c>
      <c r="L290" s="28">
        <v>141.07306299999999</v>
      </c>
      <c r="M290" s="137">
        <v>139.994156</v>
      </c>
      <c r="N290" s="27">
        <v>141.07306299999999</v>
      </c>
      <c r="O290" s="27">
        <v>140.00051500000001</v>
      </c>
      <c r="P290" s="28">
        <v>30.537659999999999</v>
      </c>
      <c r="Q290" s="137">
        <v>31.153939999999999</v>
      </c>
      <c r="R290" s="27">
        <v>6.0689989999999998</v>
      </c>
      <c r="S290" s="27">
        <v>8.7183639999999993</v>
      </c>
      <c r="T290" s="28">
        <v>2.075898</v>
      </c>
      <c r="U290" s="137">
        <v>2.2785120000000001</v>
      </c>
      <c r="V290" s="27">
        <v>2.327191</v>
      </c>
      <c r="W290" s="27">
        <v>3.099952</v>
      </c>
      <c r="X290" s="27">
        <v>0</v>
      </c>
      <c r="Y290" s="27">
        <v>0</v>
      </c>
      <c r="Z290" s="27">
        <v>1.29129</v>
      </c>
      <c r="AA290" s="27">
        <v>1.929921</v>
      </c>
      <c r="AB290" s="28">
        <v>3040</v>
      </c>
      <c r="AC290" s="28">
        <v>3336.7142690000001</v>
      </c>
      <c r="AD290" s="27">
        <v>88.738660999999993</v>
      </c>
      <c r="AE290" s="27">
        <v>88.06</v>
      </c>
      <c r="AF290" s="27">
        <v>96.654953000000006</v>
      </c>
      <c r="AG290" s="27">
        <v>88.06</v>
      </c>
      <c r="AH290" s="27">
        <v>88.738660999999993</v>
      </c>
      <c r="AI290" s="27">
        <v>88.063999999999993</v>
      </c>
      <c r="AJ290" s="28"/>
      <c r="AK290" s="56"/>
      <c r="AL290" s="57"/>
      <c r="AM290" s="28"/>
    </row>
    <row r="291" spans="1:39" outlineLevel="1">
      <c r="A291" s="222"/>
      <c r="B291" s="65"/>
      <c r="D291" s="9">
        <v>10401</v>
      </c>
      <c r="E291" s="9" t="s">
        <v>39</v>
      </c>
      <c r="F291" s="28">
        <v>1383.90264</v>
      </c>
      <c r="G291" s="27">
        <v>1382.01064</v>
      </c>
      <c r="H291" s="51">
        <f t="shared" si="11"/>
        <v>0.13690198506720996</v>
      </c>
      <c r="I291" s="27">
        <v>9.8517499999999991</v>
      </c>
      <c r="J291" s="27">
        <v>9.8714999999999993</v>
      </c>
      <c r="K291" s="27">
        <v>158.97554199999999</v>
      </c>
      <c r="L291" s="28">
        <v>140.47277299999999</v>
      </c>
      <c r="M291" s="137">
        <v>139.993886</v>
      </c>
      <c r="N291" s="27">
        <v>140.47277299999999</v>
      </c>
      <c r="O291" s="27">
        <v>140.00024500000001</v>
      </c>
      <c r="P291" s="28">
        <v>30.540258999999999</v>
      </c>
      <c r="Q291" s="137">
        <v>30.546206999999999</v>
      </c>
      <c r="R291" s="27">
        <v>8.3107059999999997</v>
      </c>
      <c r="S291" s="27">
        <v>8.9003250000000005</v>
      </c>
      <c r="T291" s="28">
        <v>2.212583</v>
      </c>
      <c r="U291" s="137">
        <v>2.2541859999999998</v>
      </c>
      <c r="V291" s="27">
        <v>2.5587059999999999</v>
      </c>
      <c r="W291" s="27">
        <v>3.099961</v>
      </c>
      <c r="X291" s="27">
        <v>0</v>
      </c>
      <c r="Y291" s="27">
        <v>0</v>
      </c>
      <c r="Z291" s="27">
        <v>1.718329</v>
      </c>
      <c r="AA291" s="27">
        <v>2.1699290000000002</v>
      </c>
      <c r="AB291" s="28">
        <v>3062</v>
      </c>
      <c r="AC291" s="28">
        <v>3119.5738860000001</v>
      </c>
      <c r="AD291" s="27">
        <v>88.361232999999999</v>
      </c>
      <c r="AE291" s="27">
        <v>88.06</v>
      </c>
      <c r="AF291" s="27">
        <v>89.715766000000002</v>
      </c>
      <c r="AG291" s="27">
        <v>88.06</v>
      </c>
      <c r="AH291" s="27">
        <v>88.361232999999999</v>
      </c>
      <c r="AI291" s="27">
        <v>88.063999999999993</v>
      </c>
      <c r="AJ291" s="28"/>
      <c r="AK291" s="56"/>
      <c r="AL291" s="57"/>
      <c r="AM291" s="28"/>
    </row>
    <row r="292" spans="1:39" outlineLevel="1">
      <c r="A292" s="222"/>
      <c r="B292" s="65" t="s">
        <v>108</v>
      </c>
      <c r="D292" s="9"/>
      <c r="E292" s="9"/>
      <c r="F292" s="214">
        <f>SUM(F293:F299)</f>
        <v>6353.15</v>
      </c>
      <c r="G292" s="215">
        <f>SUM(G293:G299)</f>
        <v>6339.0829999999996</v>
      </c>
      <c r="H292" s="84">
        <f t="shared" si="11"/>
        <v>0.22190906792039178</v>
      </c>
      <c r="I292" s="215">
        <f>SUM(I293:I299)</f>
        <v>45.938999999999993</v>
      </c>
      <c r="J292" s="215">
        <f>SUM(J293:J299)</f>
        <v>45.289000000000001</v>
      </c>
      <c r="K292" s="215">
        <v>158.97554199999999</v>
      </c>
      <c r="L292" s="214">
        <f t="shared" ref="L292:AA292" si="27">AVERAGE(L293:L299)</f>
        <v>138.83714285714288</v>
      </c>
      <c r="M292" s="216">
        <f t="shared" si="27"/>
        <v>139.39742857142858</v>
      </c>
      <c r="N292" s="215">
        <f t="shared" si="27"/>
        <v>138.83714285714288</v>
      </c>
      <c r="O292" s="215">
        <f t="shared" si="27"/>
        <v>139.28557142857144</v>
      </c>
      <c r="P292" s="214">
        <f t="shared" si="27"/>
        <v>32.115571428571428</v>
      </c>
      <c r="Q292" s="216">
        <f t="shared" si="27"/>
        <v>30.873714285714282</v>
      </c>
      <c r="R292" s="215">
        <f t="shared" si="27"/>
        <v>12.316714285714284</v>
      </c>
      <c r="S292" s="215">
        <f t="shared" si="27"/>
        <v>7.0977142857142868</v>
      </c>
      <c r="T292" s="214">
        <f t="shared" si="27"/>
        <v>2.5564285714285715</v>
      </c>
      <c r="U292" s="216">
        <f t="shared" si="27"/>
        <v>2.1797142857142857</v>
      </c>
      <c r="V292" s="215">
        <f t="shared" si="27"/>
        <v>3.9681428571428574</v>
      </c>
      <c r="W292" s="215">
        <f t="shared" si="27"/>
        <v>3.8050000000000002</v>
      </c>
      <c r="X292" s="215">
        <f t="shared" si="27"/>
        <v>0</v>
      </c>
      <c r="Y292" s="215">
        <f t="shared" si="27"/>
        <v>0</v>
      </c>
      <c r="Z292" s="215">
        <f t="shared" si="27"/>
        <v>7.8685714285714283</v>
      </c>
      <c r="AA292" s="215">
        <f t="shared" si="27"/>
        <v>5.4569999999999999</v>
      </c>
      <c r="AB292" s="214">
        <f>SUM(AB293:AB299)</f>
        <v>14369</v>
      </c>
      <c r="AC292" s="214">
        <f>SUM(AC293:AC299)</f>
        <v>13524.344000000001</v>
      </c>
      <c r="AD292" s="215">
        <f t="shared" ref="AD292:AI292" si="28">AVERAGE(AD293:AD299)</f>
        <v>87.331999999999994</v>
      </c>
      <c r="AE292" s="215">
        <f t="shared" si="28"/>
        <v>87.684714285714264</v>
      </c>
      <c r="AF292" s="215">
        <f t="shared" si="28"/>
        <v>78.618571428571428</v>
      </c>
      <c r="AG292" s="215">
        <f t="shared" si="28"/>
        <v>87.611428571428561</v>
      </c>
      <c r="AH292" s="215">
        <f t="shared" si="28"/>
        <v>87.331999999999994</v>
      </c>
      <c r="AI292" s="215">
        <f t="shared" si="28"/>
        <v>87.614571428571409</v>
      </c>
      <c r="AJ292" s="214">
        <f>SUM(F293:F299)</f>
        <v>6353.15</v>
      </c>
      <c r="AK292" s="56">
        <f>AVERAGE(V293:V299)</f>
        <v>3.9681428571428574</v>
      </c>
      <c r="AL292" s="57">
        <f>AVERAGE(W293:W299)</f>
        <v>3.8050000000000002</v>
      </c>
      <c r="AM292" s="214">
        <f>SUM(AB293:AB299)</f>
        <v>14369</v>
      </c>
    </row>
    <row r="293" spans="1:39" outlineLevel="1">
      <c r="A293" s="222"/>
      <c r="B293" s="65"/>
      <c r="D293" s="9">
        <v>10401</v>
      </c>
      <c r="E293" s="9" t="s">
        <v>35</v>
      </c>
      <c r="F293" s="89">
        <v>1789.884</v>
      </c>
      <c r="G293" s="87">
        <v>1775.3440000000001</v>
      </c>
      <c r="H293" s="88">
        <v>0.81899999999999995</v>
      </c>
      <c r="I293" s="87">
        <v>13.406000000000001</v>
      </c>
      <c r="J293" s="87">
        <v>12.680999999999999</v>
      </c>
      <c r="K293" s="87">
        <v>158.976</v>
      </c>
      <c r="L293" s="89">
        <v>133.511</v>
      </c>
      <c r="M293" s="146">
        <v>139.994</v>
      </c>
      <c r="N293" s="87">
        <v>133.511</v>
      </c>
      <c r="O293" s="87">
        <v>140</v>
      </c>
      <c r="P293" s="89">
        <v>31.04</v>
      </c>
      <c r="Q293" s="146">
        <v>29.853000000000002</v>
      </c>
      <c r="R293" s="87">
        <v>5.0540000000000003</v>
      </c>
      <c r="S293" s="87">
        <v>6.9480000000000004</v>
      </c>
      <c r="T293" s="89">
        <v>2.1629999999999998</v>
      </c>
      <c r="U293" s="146">
        <v>2.1030000000000002</v>
      </c>
      <c r="V293" s="87">
        <v>2.82</v>
      </c>
      <c r="W293" s="87">
        <v>3.1</v>
      </c>
      <c r="X293" s="87">
        <v>0</v>
      </c>
      <c r="Y293" s="87">
        <v>0</v>
      </c>
      <c r="Z293" s="87">
        <v>1.4319999999999999</v>
      </c>
      <c r="AA293" s="87">
        <v>1.4330000000000001</v>
      </c>
      <c r="AB293" s="89">
        <v>3871</v>
      </c>
      <c r="AC293" s="89">
        <v>3764.08</v>
      </c>
      <c r="AD293" s="87">
        <v>83.981999999999999</v>
      </c>
      <c r="AE293" s="87">
        <v>88.06</v>
      </c>
      <c r="AF293" s="87">
        <v>85.628</v>
      </c>
      <c r="AG293" s="87">
        <v>88.06</v>
      </c>
      <c r="AH293" s="87">
        <v>83.981999999999999</v>
      </c>
      <c r="AI293" s="87">
        <v>88.063999999999993</v>
      </c>
      <c r="AJ293" s="89"/>
      <c r="AK293" s="56"/>
      <c r="AL293" s="57"/>
      <c r="AM293" s="89"/>
    </row>
    <row r="294" spans="1:39" outlineLevel="1">
      <c r="A294" s="222"/>
      <c r="B294" s="65"/>
      <c r="D294" s="9">
        <v>10401</v>
      </c>
      <c r="E294" s="9" t="s">
        <v>36</v>
      </c>
      <c r="F294" s="89">
        <v>110.501</v>
      </c>
      <c r="G294" s="87">
        <v>106.012</v>
      </c>
      <c r="H294" s="88">
        <v>4.2350000000000003</v>
      </c>
      <c r="I294" s="87">
        <v>0.78900000000000003</v>
      </c>
      <c r="J294" s="87">
        <v>0.75700000000000001</v>
      </c>
      <c r="K294" s="87">
        <v>158.976</v>
      </c>
      <c r="L294" s="89">
        <v>140.09700000000001</v>
      </c>
      <c r="M294" s="146">
        <v>139.994</v>
      </c>
      <c r="N294" s="87">
        <v>140.09700000000001</v>
      </c>
      <c r="O294" s="87">
        <v>140</v>
      </c>
      <c r="P294" s="89">
        <v>32.963999999999999</v>
      </c>
      <c r="Q294" s="146">
        <v>32.923000000000002</v>
      </c>
      <c r="R294" s="87">
        <v>40.570999999999998</v>
      </c>
      <c r="S294" s="87">
        <v>6.9480000000000004</v>
      </c>
      <c r="T294" s="89">
        <v>4.1989999999999998</v>
      </c>
      <c r="U294" s="146">
        <v>2.278</v>
      </c>
      <c r="V294" s="87">
        <v>2.8780000000000001</v>
      </c>
      <c r="W294" s="87">
        <v>2.9</v>
      </c>
      <c r="X294" s="87">
        <v>0</v>
      </c>
      <c r="Y294" s="87">
        <v>0</v>
      </c>
      <c r="Z294" s="87">
        <v>6.57</v>
      </c>
      <c r="AA294" s="87">
        <v>6.63</v>
      </c>
      <c r="AB294" s="89">
        <v>464</v>
      </c>
      <c r="AC294" s="89">
        <v>251.77</v>
      </c>
      <c r="AD294" s="87">
        <v>88.123999999999995</v>
      </c>
      <c r="AE294" s="87">
        <v>88.06</v>
      </c>
      <c r="AF294" s="87">
        <v>47.781999999999996</v>
      </c>
      <c r="AG294" s="87">
        <v>88.06</v>
      </c>
      <c r="AH294" s="87">
        <v>88.123999999999995</v>
      </c>
      <c r="AI294" s="87">
        <v>88.063999999999993</v>
      </c>
      <c r="AJ294" s="89"/>
      <c r="AK294" s="56"/>
      <c r="AL294" s="57"/>
      <c r="AM294" s="89"/>
    </row>
    <row r="295" spans="1:39" outlineLevel="1">
      <c r="A295" s="222"/>
      <c r="B295" s="65"/>
      <c r="D295" s="9">
        <v>10401</v>
      </c>
      <c r="E295" s="9" t="s">
        <v>37</v>
      </c>
      <c r="F295" s="89">
        <v>1936.771</v>
      </c>
      <c r="G295" s="87">
        <v>1941.9780000000001</v>
      </c>
      <c r="H295" s="88">
        <v>-0.26800000000000002</v>
      </c>
      <c r="I295" s="87">
        <v>13.775</v>
      </c>
      <c r="J295" s="87">
        <v>13.871</v>
      </c>
      <c r="K295" s="87">
        <v>158.976</v>
      </c>
      <c r="L295" s="89">
        <v>140.602</v>
      </c>
      <c r="M295" s="146">
        <v>139.994</v>
      </c>
      <c r="N295" s="87">
        <v>140.602</v>
      </c>
      <c r="O295" s="87">
        <v>140</v>
      </c>
      <c r="P295" s="89">
        <v>30.164000000000001</v>
      </c>
      <c r="Q295" s="146">
        <v>30.143999999999998</v>
      </c>
      <c r="R295" s="87">
        <v>6.9420000000000002</v>
      </c>
      <c r="S295" s="87">
        <v>6.9480000000000004</v>
      </c>
      <c r="T295" s="89">
        <v>2.1110000000000002</v>
      </c>
      <c r="U295" s="146">
        <v>2.12</v>
      </c>
      <c r="V295" s="87">
        <v>2.9790000000000001</v>
      </c>
      <c r="W295" s="87">
        <v>3.2</v>
      </c>
      <c r="X295" s="87">
        <v>0</v>
      </c>
      <c r="Y295" s="87">
        <v>0</v>
      </c>
      <c r="Z295" s="87">
        <v>3.91</v>
      </c>
      <c r="AA295" s="87">
        <v>4.01</v>
      </c>
      <c r="AB295" s="89">
        <v>4089</v>
      </c>
      <c r="AC295" s="89">
        <v>4105.2049999999999</v>
      </c>
      <c r="AD295" s="87">
        <v>88.441999999999993</v>
      </c>
      <c r="AE295" s="87">
        <v>88.06</v>
      </c>
      <c r="AF295" s="87">
        <v>88.409000000000006</v>
      </c>
      <c r="AG295" s="87">
        <v>88.06</v>
      </c>
      <c r="AH295" s="87">
        <v>88.441999999999993</v>
      </c>
      <c r="AI295" s="87">
        <v>88.063999999999993</v>
      </c>
      <c r="AJ295" s="89"/>
      <c r="AK295" s="56"/>
      <c r="AL295" s="57"/>
      <c r="AM295" s="89"/>
    </row>
    <row r="296" spans="1:39" outlineLevel="1">
      <c r="A296" s="222"/>
      <c r="B296" s="65"/>
      <c r="D296" s="9">
        <v>10401</v>
      </c>
      <c r="E296" s="9" t="s">
        <v>41</v>
      </c>
      <c r="F296" s="89">
        <v>40.509</v>
      </c>
      <c r="G296" s="87">
        <v>40.509</v>
      </c>
      <c r="H296" s="88">
        <v>0</v>
      </c>
      <c r="I296" s="87">
        <v>0.29799999999999999</v>
      </c>
      <c r="J296" s="87">
        <v>0.3</v>
      </c>
      <c r="K296" s="87">
        <v>158.976</v>
      </c>
      <c r="L296" s="89">
        <v>136.05199999999999</v>
      </c>
      <c r="M296" s="146">
        <v>135.81800000000001</v>
      </c>
      <c r="N296" s="87">
        <v>136.05199999999999</v>
      </c>
      <c r="O296" s="87">
        <v>134.999</v>
      </c>
      <c r="P296" s="89">
        <v>32.326000000000001</v>
      </c>
      <c r="Q296" s="146">
        <v>32.18</v>
      </c>
      <c r="R296" s="87">
        <v>6.7169999999999996</v>
      </c>
      <c r="S296" s="87">
        <v>6.9829999999999997</v>
      </c>
      <c r="T296" s="89">
        <v>2.2959999999999998</v>
      </c>
      <c r="U296" s="146">
        <v>2.3069999999999999</v>
      </c>
      <c r="V296" s="87">
        <v>8.1460000000000008</v>
      </c>
      <c r="W296" s="87">
        <v>5.6950000000000003</v>
      </c>
      <c r="X296" s="87">
        <v>0</v>
      </c>
      <c r="Y296" s="87">
        <v>0</v>
      </c>
      <c r="Z296" s="87">
        <v>26.29</v>
      </c>
      <c r="AA296" s="87">
        <v>3.8460000000000001</v>
      </c>
      <c r="AB296" s="89">
        <v>93</v>
      </c>
      <c r="AC296" s="89">
        <v>93.447999999999993</v>
      </c>
      <c r="AD296" s="87">
        <v>85.58</v>
      </c>
      <c r="AE296" s="87">
        <v>85.433000000000007</v>
      </c>
      <c r="AF296" s="87">
        <v>85.328999999999994</v>
      </c>
      <c r="AG296" s="87">
        <v>84.92</v>
      </c>
      <c r="AH296" s="87">
        <v>85.58</v>
      </c>
      <c r="AI296" s="87">
        <v>84.918000000000006</v>
      </c>
      <c r="AJ296" s="89"/>
      <c r="AK296" s="56"/>
      <c r="AL296" s="57"/>
      <c r="AM296" s="89"/>
    </row>
    <row r="297" spans="1:39" outlineLevel="1">
      <c r="A297" s="222"/>
      <c r="B297" s="65"/>
      <c r="D297" s="9">
        <v>10401</v>
      </c>
      <c r="E297" s="9" t="s">
        <v>42</v>
      </c>
      <c r="F297" s="89">
        <v>802.10799999999995</v>
      </c>
      <c r="G297" s="87">
        <v>801.24400000000003</v>
      </c>
      <c r="H297" s="88">
        <v>0.108</v>
      </c>
      <c r="I297" s="87">
        <v>5.67</v>
      </c>
      <c r="J297" s="87">
        <v>5.7229999999999999</v>
      </c>
      <c r="K297" s="87">
        <v>158.976</v>
      </c>
      <c r="L297" s="89">
        <v>141.47499999999999</v>
      </c>
      <c r="M297" s="146">
        <v>139.994</v>
      </c>
      <c r="N297" s="87">
        <v>141.47499999999999</v>
      </c>
      <c r="O297" s="87">
        <v>140</v>
      </c>
      <c r="P297" s="89">
        <v>37.767000000000003</v>
      </c>
      <c r="Q297" s="146">
        <v>30.646999999999998</v>
      </c>
      <c r="R297" s="87">
        <v>12.236000000000001</v>
      </c>
      <c r="S297" s="87">
        <v>6.9790000000000001</v>
      </c>
      <c r="T297" s="89">
        <v>2.8279999999999998</v>
      </c>
      <c r="U297" s="146">
        <v>2.15</v>
      </c>
      <c r="V297" s="87">
        <v>3.532</v>
      </c>
      <c r="W297" s="87">
        <v>3.1</v>
      </c>
      <c r="X297" s="87">
        <v>0</v>
      </c>
      <c r="Y297" s="87">
        <v>0</v>
      </c>
      <c r="Z297" s="87">
        <v>2.4089999999999998</v>
      </c>
      <c r="AA297" s="87">
        <v>1.93</v>
      </c>
      <c r="AB297" s="89">
        <v>2268</v>
      </c>
      <c r="AC297" s="89">
        <v>1724.682</v>
      </c>
      <c r="AD297" s="87">
        <v>88.991</v>
      </c>
      <c r="AE297" s="87">
        <v>88.06</v>
      </c>
      <c r="AF297" s="87">
        <v>66.965000000000003</v>
      </c>
      <c r="AG297" s="87">
        <v>88.06</v>
      </c>
      <c r="AH297" s="87">
        <v>88.991</v>
      </c>
      <c r="AI297" s="87">
        <v>88.063999999999993</v>
      </c>
      <c r="AJ297" s="89"/>
      <c r="AK297" s="56"/>
      <c r="AL297" s="57"/>
      <c r="AM297" s="89"/>
    </row>
    <row r="298" spans="1:39" outlineLevel="1">
      <c r="A298" s="222"/>
      <c r="B298" s="65"/>
      <c r="D298" s="9">
        <v>10401</v>
      </c>
      <c r="E298" s="9" t="s">
        <v>39</v>
      </c>
      <c r="F298" s="89">
        <v>1332.749</v>
      </c>
      <c r="G298" s="87">
        <v>1330.9970000000001</v>
      </c>
      <c r="H298" s="88">
        <v>0.13200000000000001</v>
      </c>
      <c r="I298" s="87">
        <v>9.5869999999999997</v>
      </c>
      <c r="J298" s="87">
        <v>9.5069999999999997</v>
      </c>
      <c r="K298" s="87">
        <v>158.97499999999999</v>
      </c>
      <c r="L298" s="89">
        <v>139.018</v>
      </c>
      <c r="M298" s="146">
        <v>139.994</v>
      </c>
      <c r="N298" s="87">
        <v>139.018</v>
      </c>
      <c r="O298" s="87">
        <v>140</v>
      </c>
      <c r="P298" s="89">
        <v>29.376000000000001</v>
      </c>
      <c r="Q298" s="146">
        <v>29.47</v>
      </c>
      <c r="R298" s="87">
        <v>7.758</v>
      </c>
      <c r="S298" s="87">
        <v>7.93</v>
      </c>
      <c r="T298" s="89">
        <v>2.137</v>
      </c>
      <c r="U298" s="146">
        <v>2.137</v>
      </c>
      <c r="V298" s="87">
        <v>3.2589999999999999</v>
      </c>
      <c r="W298" s="87">
        <v>3.1</v>
      </c>
      <c r="X298" s="87">
        <v>0</v>
      </c>
      <c r="Y298" s="87">
        <v>0</v>
      </c>
      <c r="Z298" s="87">
        <v>2.1150000000000002</v>
      </c>
      <c r="AA298" s="87">
        <v>2.17</v>
      </c>
      <c r="AB298" s="89">
        <v>2848</v>
      </c>
      <c r="AC298" s="89">
        <v>2848.4659999999999</v>
      </c>
      <c r="AD298" s="87">
        <v>87.445999999999998</v>
      </c>
      <c r="AE298" s="87">
        <v>88.06</v>
      </c>
      <c r="AF298" s="87">
        <v>88.073999999999998</v>
      </c>
      <c r="AG298" s="87">
        <v>88.06</v>
      </c>
      <c r="AH298" s="87">
        <v>87.445999999999998</v>
      </c>
      <c r="AI298" s="87">
        <v>88.063999999999993</v>
      </c>
      <c r="AJ298" s="89"/>
      <c r="AK298" s="56"/>
      <c r="AL298" s="57"/>
      <c r="AM298" s="89"/>
    </row>
    <row r="299" spans="1:39" outlineLevel="1">
      <c r="A299" s="222"/>
      <c r="D299" s="9">
        <v>10401</v>
      </c>
      <c r="E299" s="9" t="s">
        <v>48</v>
      </c>
      <c r="F299" s="91">
        <v>340.62799999999999</v>
      </c>
      <c r="G299" s="90">
        <v>342.99900000000002</v>
      </c>
      <c r="H299" s="88">
        <v>-0.69099999999999995</v>
      </c>
      <c r="I299" s="90">
        <v>2.4140000000000001</v>
      </c>
      <c r="J299" s="90">
        <v>2.4500000000000002</v>
      </c>
      <c r="K299" s="87">
        <v>158.976</v>
      </c>
      <c r="L299" s="91">
        <v>141.10499999999999</v>
      </c>
      <c r="M299" s="146">
        <v>139.994</v>
      </c>
      <c r="N299" s="90">
        <v>141.10499999999999</v>
      </c>
      <c r="O299" s="87">
        <v>140</v>
      </c>
      <c r="P299" s="91">
        <v>31.172000000000001</v>
      </c>
      <c r="Q299" s="146">
        <v>30.899000000000001</v>
      </c>
      <c r="R299" s="90">
        <v>6.9390000000000001</v>
      </c>
      <c r="S299" s="90">
        <v>6.9480000000000004</v>
      </c>
      <c r="T299" s="91">
        <v>2.161</v>
      </c>
      <c r="U299" s="146">
        <v>2.1629999999999998</v>
      </c>
      <c r="V299" s="90">
        <v>4.1630000000000003</v>
      </c>
      <c r="W299" s="90">
        <v>5.54</v>
      </c>
      <c r="X299" s="90">
        <v>0</v>
      </c>
      <c r="Y299" s="90">
        <v>0</v>
      </c>
      <c r="Z299" s="90">
        <v>12.353999999999999</v>
      </c>
      <c r="AA299" s="90">
        <v>18.18</v>
      </c>
      <c r="AB299" s="91">
        <v>736</v>
      </c>
      <c r="AC299" s="91">
        <v>736.69299999999998</v>
      </c>
      <c r="AD299" s="90">
        <v>88.759</v>
      </c>
      <c r="AE299" s="90">
        <v>88.06</v>
      </c>
      <c r="AF299" s="90">
        <v>88.143000000000001</v>
      </c>
      <c r="AG299" s="90">
        <v>88.06</v>
      </c>
      <c r="AH299" s="90">
        <v>88.759</v>
      </c>
      <c r="AI299" s="90">
        <v>88.063999999999993</v>
      </c>
      <c r="AJ299" s="91"/>
      <c r="AK299" s="56"/>
      <c r="AL299" s="57"/>
      <c r="AM299" s="91"/>
    </row>
    <row r="300" spans="1:39" outlineLevel="1">
      <c r="A300" s="222"/>
      <c r="B300" s="65" t="s">
        <v>109</v>
      </c>
      <c r="D300" s="30"/>
      <c r="E300" s="30"/>
      <c r="F300" s="214">
        <f>SUM(F301:F307)</f>
        <v>3341.84112</v>
      </c>
      <c r="G300" s="215">
        <f>SUM(G301:G307)</f>
        <v>3321.0436200000004</v>
      </c>
      <c r="H300" s="84">
        <f t="shared" ref="H300" si="29">(F300-G300)/G300*100</f>
        <v>0.62623387042413103</v>
      </c>
      <c r="I300" s="215">
        <f>SUM(I301:I307)</f>
        <v>23.7605</v>
      </c>
      <c r="J300" s="215">
        <f>SUM(J301:J307)</f>
        <v>23.721730000000001</v>
      </c>
      <c r="K300" s="215">
        <v>158.97554199999999</v>
      </c>
      <c r="L300" s="214">
        <f t="shared" ref="L300:AA300" si="30">AVERAGE(L301:L307)</f>
        <v>140.700785</v>
      </c>
      <c r="M300" s="216">
        <f t="shared" si="30"/>
        <v>139.99399333333332</v>
      </c>
      <c r="N300" s="215">
        <f t="shared" si="30"/>
        <v>140.700785</v>
      </c>
      <c r="O300" s="215">
        <f t="shared" si="30"/>
        <v>140.00035233333335</v>
      </c>
      <c r="P300" s="214">
        <f t="shared" si="30"/>
        <v>30.428364000000002</v>
      </c>
      <c r="Q300" s="216">
        <f t="shared" si="30"/>
        <v>30.476461</v>
      </c>
      <c r="R300" s="215">
        <f t="shared" si="30"/>
        <v>9.2642803333333337</v>
      </c>
      <c r="S300" s="215">
        <f t="shared" si="30"/>
        <v>7.5458609999999995</v>
      </c>
      <c r="T300" s="214">
        <f t="shared" si="30"/>
        <v>2.2572760000000001</v>
      </c>
      <c r="U300" s="216">
        <f t="shared" si="30"/>
        <v>2.172797333333333</v>
      </c>
      <c r="V300" s="215">
        <f t="shared" si="30"/>
        <v>3.0128810000000001</v>
      </c>
      <c r="W300" s="215">
        <f t="shared" si="30"/>
        <v>3.0999463333333335</v>
      </c>
      <c r="X300" s="215">
        <f t="shared" si="30"/>
        <v>0</v>
      </c>
      <c r="Y300" s="215">
        <f t="shared" si="30"/>
        <v>0</v>
      </c>
      <c r="Z300" s="215">
        <f t="shared" si="30"/>
        <v>1.8683826666666665</v>
      </c>
      <c r="AA300" s="215">
        <f t="shared" si="30"/>
        <v>1.8442319999999999</v>
      </c>
      <c r="AB300" s="214">
        <f>SUM(AB301:AB307)</f>
        <v>7452.5</v>
      </c>
      <c r="AC300" s="214">
        <f>SUM(AC301:AC307)</f>
        <v>7192.3909979999999</v>
      </c>
      <c r="AD300" s="215">
        <f t="shared" ref="AD300:AI300" si="31">AVERAGE(AD301:AD307)</f>
        <v>88.50459033333334</v>
      </c>
      <c r="AE300" s="215">
        <f t="shared" si="31"/>
        <v>88.06</v>
      </c>
      <c r="AF300" s="215">
        <f t="shared" si="31"/>
        <v>84.938370666666671</v>
      </c>
      <c r="AG300" s="215">
        <f t="shared" si="31"/>
        <v>88.06</v>
      </c>
      <c r="AH300" s="215">
        <f t="shared" si="31"/>
        <v>88.50459033333334</v>
      </c>
      <c r="AI300" s="215">
        <f t="shared" si="31"/>
        <v>88.064000000000007</v>
      </c>
      <c r="AJ300" s="214">
        <f>SUM(F301:F307)</f>
        <v>3341.84112</v>
      </c>
      <c r="AK300" s="56">
        <f>AVERAGE(V301:V307)</f>
        <v>3.0128810000000001</v>
      </c>
      <c r="AL300" s="57">
        <f>AVERAGE(W301:W307)</f>
        <v>3.0999463333333335</v>
      </c>
      <c r="AM300" s="214">
        <f>SUM(AB301:AB307)</f>
        <v>7452.5</v>
      </c>
    </row>
    <row r="301" spans="1:39" outlineLevel="1">
      <c r="A301" s="222"/>
      <c r="B301" s="65"/>
      <c r="D301" s="9">
        <v>10401</v>
      </c>
      <c r="E301" s="9" t="s">
        <v>35</v>
      </c>
      <c r="F301" s="28">
        <v>1803.66552</v>
      </c>
      <c r="G301" s="27">
        <v>1787.73666</v>
      </c>
      <c r="H301" s="27">
        <v>0.89100699999999999</v>
      </c>
      <c r="I301" s="27">
        <v>12.790875</v>
      </c>
      <c r="J301" s="27">
        <v>12.769542</v>
      </c>
      <c r="K301" s="27">
        <v>158.97568699999999</v>
      </c>
      <c r="L301" s="28">
        <v>141.01189500000001</v>
      </c>
      <c r="M301" s="137">
        <v>139.99399</v>
      </c>
      <c r="N301" s="27">
        <v>141.01189500000001</v>
      </c>
      <c r="O301" s="27">
        <v>140.000349</v>
      </c>
      <c r="P301" s="28">
        <v>30.216854000000001</v>
      </c>
      <c r="Q301" s="137">
        <v>30.045252000000001</v>
      </c>
      <c r="R301" s="27">
        <v>7.4516010000000001</v>
      </c>
      <c r="S301" s="27">
        <v>7.3667429999999996</v>
      </c>
      <c r="T301" s="28">
        <v>2.1370369999999999</v>
      </c>
      <c r="U301" s="137">
        <v>2.1379199999999998</v>
      </c>
      <c r="V301" s="27">
        <v>2.9390149999999999</v>
      </c>
      <c r="W301" s="27">
        <v>3.099952</v>
      </c>
      <c r="X301" s="27">
        <v>0</v>
      </c>
      <c r="Y301" s="27">
        <v>0</v>
      </c>
      <c r="Z301" s="27">
        <v>1.402145</v>
      </c>
      <c r="AA301" s="27">
        <v>1.4328479999999999</v>
      </c>
      <c r="AB301" s="28">
        <v>3854.5</v>
      </c>
      <c r="AC301" s="28">
        <v>3856.0927369999999</v>
      </c>
      <c r="AD301" s="27">
        <v>88.700289999999995</v>
      </c>
      <c r="AE301" s="27">
        <v>88.06</v>
      </c>
      <c r="AF301" s="27">
        <v>88.096388000000005</v>
      </c>
      <c r="AG301" s="27">
        <v>88.06</v>
      </c>
      <c r="AH301" s="27">
        <v>88.700289999999995</v>
      </c>
      <c r="AI301" s="27">
        <v>88.063999999999993</v>
      </c>
      <c r="AJ301" s="32"/>
      <c r="AK301" s="56"/>
      <c r="AL301" s="57"/>
      <c r="AM301" s="32"/>
    </row>
    <row r="302" spans="1:39" outlineLevel="1">
      <c r="A302" s="222"/>
      <c r="B302" s="65"/>
      <c r="D302" s="9">
        <v>10401</v>
      </c>
      <c r="E302" s="9" t="s">
        <v>42</v>
      </c>
      <c r="F302" s="28">
        <v>510.01855999999998</v>
      </c>
      <c r="G302" s="27">
        <v>507.13344000000001</v>
      </c>
      <c r="H302" s="27">
        <v>0.56890700000000005</v>
      </c>
      <c r="I302" s="27">
        <v>3.604625</v>
      </c>
      <c r="J302" s="27">
        <v>3.6223800000000002</v>
      </c>
      <c r="K302" s="27">
        <v>158.97590199999999</v>
      </c>
      <c r="L302" s="28">
        <v>141.490047</v>
      </c>
      <c r="M302" s="137">
        <v>139.994179</v>
      </c>
      <c r="N302" s="27">
        <v>141.490047</v>
      </c>
      <c r="O302" s="27">
        <v>140.00053800000001</v>
      </c>
      <c r="P302" s="28">
        <v>32.215555999999999</v>
      </c>
      <c r="Q302" s="137">
        <v>31.795449999999999</v>
      </c>
      <c r="R302" s="27">
        <v>7.6290880000000003</v>
      </c>
      <c r="S302" s="27">
        <v>7.6354300000000004</v>
      </c>
      <c r="T302" s="28">
        <v>2.2528589999999999</v>
      </c>
      <c r="U302" s="137">
        <v>2.2532869999999998</v>
      </c>
      <c r="V302" s="27">
        <v>3.001852</v>
      </c>
      <c r="W302" s="27">
        <v>3.0999400000000001</v>
      </c>
      <c r="X302" s="27">
        <v>0</v>
      </c>
      <c r="Y302" s="27">
        <v>0</v>
      </c>
      <c r="Z302" s="27">
        <v>1.8901269999999999</v>
      </c>
      <c r="AA302" s="27">
        <v>1.9299200000000001</v>
      </c>
      <c r="AB302" s="28">
        <v>1149</v>
      </c>
      <c r="AC302" s="28">
        <v>1149.2180989999999</v>
      </c>
      <c r="AD302" s="27">
        <v>89.00094</v>
      </c>
      <c r="AE302" s="27">
        <v>88.06</v>
      </c>
      <c r="AF302" s="27">
        <v>88.076714999999993</v>
      </c>
      <c r="AG302" s="27">
        <v>88.06</v>
      </c>
      <c r="AH302" s="27">
        <v>89.00094</v>
      </c>
      <c r="AI302" s="27">
        <v>88.063999999999993</v>
      </c>
      <c r="AJ302" s="32"/>
      <c r="AK302" s="56"/>
      <c r="AL302" s="57"/>
      <c r="AM302" s="32"/>
    </row>
    <row r="303" spans="1:39" outlineLevel="1">
      <c r="A303" s="222"/>
      <c r="B303" s="65"/>
      <c r="D303" s="9">
        <v>10401</v>
      </c>
      <c r="E303" s="9" t="s">
        <v>39</v>
      </c>
      <c r="F303" s="28">
        <v>1028.1570400000001</v>
      </c>
      <c r="G303" s="27">
        <v>1026.1735200000001</v>
      </c>
      <c r="H303" s="27">
        <v>0.19329299999999999</v>
      </c>
      <c r="I303" s="27">
        <v>7.3650000000000002</v>
      </c>
      <c r="J303" s="27">
        <v>7.3298079999999999</v>
      </c>
      <c r="K303" s="27">
        <v>158.97548399999999</v>
      </c>
      <c r="L303" s="28">
        <v>139.600413</v>
      </c>
      <c r="M303" s="137">
        <v>139.99381099999999</v>
      </c>
      <c r="N303" s="27">
        <v>139.600413</v>
      </c>
      <c r="O303" s="27">
        <v>140.00017</v>
      </c>
      <c r="P303" s="28">
        <v>28.852682000000001</v>
      </c>
      <c r="Q303" s="137">
        <v>29.588681000000001</v>
      </c>
      <c r="R303" s="27">
        <v>12.712152</v>
      </c>
      <c r="S303" s="27">
        <v>7.6354100000000003</v>
      </c>
      <c r="T303" s="28">
        <v>2.3819319999999999</v>
      </c>
      <c r="U303" s="137">
        <v>2.1271849999999999</v>
      </c>
      <c r="V303" s="27">
        <v>3.0977760000000001</v>
      </c>
      <c r="W303" s="27">
        <v>3.0999469999999998</v>
      </c>
      <c r="X303" s="27">
        <v>0</v>
      </c>
      <c r="Y303" s="27">
        <v>0</v>
      </c>
      <c r="Z303" s="27">
        <v>2.3128760000000002</v>
      </c>
      <c r="AA303" s="27">
        <v>2.1699280000000001</v>
      </c>
      <c r="AB303" s="28">
        <v>2449</v>
      </c>
      <c r="AC303" s="28">
        <v>2187.0801620000002</v>
      </c>
      <c r="AD303" s="27">
        <v>87.812540999999996</v>
      </c>
      <c r="AE303" s="27">
        <v>88.06</v>
      </c>
      <c r="AF303" s="27">
        <v>78.642009000000002</v>
      </c>
      <c r="AG303" s="27">
        <v>88.06</v>
      </c>
      <c r="AH303" s="27">
        <v>87.812540999999996</v>
      </c>
      <c r="AI303" s="27">
        <v>88.063999999999993</v>
      </c>
      <c r="AJ303" s="32"/>
      <c r="AK303" s="56"/>
      <c r="AL303" s="57"/>
      <c r="AM303" s="32"/>
    </row>
    <row r="304" spans="1:39" outlineLevel="1">
      <c r="A304" s="222"/>
      <c r="B304" s="65"/>
      <c r="D304" s="30"/>
      <c r="E304" s="30"/>
      <c r="F304" s="32"/>
      <c r="G304" s="31"/>
      <c r="H304" s="31"/>
      <c r="I304" s="31"/>
      <c r="J304" s="31"/>
      <c r="K304" s="31"/>
      <c r="L304" s="32"/>
      <c r="M304" s="138"/>
      <c r="N304" s="31"/>
      <c r="O304" s="31"/>
      <c r="P304" s="32"/>
      <c r="Q304" s="138"/>
      <c r="R304" s="31"/>
      <c r="S304" s="31"/>
      <c r="T304" s="32"/>
      <c r="U304" s="138"/>
      <c r="V304" s="31"/>
      <c r="W304" s="31"/>
      <c r="X304" s="31"/>
      <c r="Y304" s="31"/>
      <c r="Z304" s="31"/>
      <c r="AA304" s="31"/>
      <c r="AB304" s="32"/>
      <c r="AC304" s="32"/>
      <c r="AD304" s="31"/>
      <c r="AE304" s="31"/>
      <c r="AF304" s="31"/>
      <c r="AG304" s="31"/>
      <c r="AH304" s="31"/>
      <c r="AI304" s="31"/>
      <c r="AJ304" s="32"/>
      <c r="AK304" s="56"/>
      <c r="AL304" s="57"/>
      <c r="AM304" s="32"/>
    </row>
    <row r="305" spans="1:39" outlineLevel="1">
      <c r="A305" s="222"/>
      <c r="B305" s="65"/>
      <c r="D305" s="30"/>
      <c r="E305" s="30"/>
      <c r="F305" s="32"/>
      <c r="G305" s="31"/>
      <c r="H305" s="31"/>
      <c r="I305" s="31"/>
      <c r="J305" s="31"/>
      <c r="K305" s="31"/>
      <c r="L305" s="32"/>
      <c r="M305" s="138"/>
      <c r="N305" s="31"/>
      <c r="O305" s="31"/>
      <c r="P305" s="32"/>
      <c r="Q305" s="138"/>
      <c r="R305" s="31"/>
      <c r="S305" s="31"/>
      <c r="T305" s="32"/>
      <c r="U305" s="138"/>
      <c r="V305" s="31"/>
      <c r="W305" s="31"/>
      <c r="X305" s="31"/>
      <c r="Y305" s="31"/>
      <c r="Z305" s="31"/>
      <c r="AA305" s="31"/>
      <c r="AB305" s="32"/>
      <c r="AC305" s="32"/>
      <c r="AD305" s="31"/>
      <c r="AE305" s="31"/>
      <c r="AF305" s="31"/>
      <c r="AG305" s="31"/>
      <c r="AH305" s="31"/>
      <c r="AI305" s="31"/>
      <c r="AJ305" s="32"/>
      <c r="AK305" s="56"/>
      <c r="AL305" s="57"/>
      <c r="AM305" s="32"/>
    </row>
    <row r="306" spans="1:39" outlineLevel="1">
      <c r="A306" s="222"/>
      <c r="B306" s="65"/>
      <c r="D306" s="30"/>
      <c r="E306" s="30"/>
      <c r="F306" s="32"/>
      <c r="G306" s="31"/>
      <c r="H306" s="31"/>
      <c r="I306" s="31"/>
      <c r="J306" s="31"/>
      <c r="K306" s="31"/>
      <c r="L306" s="32"/>
      <c r="M306" s="138"/>
      <c r="N306" s="31"/>
      <c r="O306" s="31"/>
      <c r="P306" s="32"/>
      <c r="Q306" s="138"/>
      <c r="R306" s="31"/>
      <c r="S306" s="31"/>
      <c r="T306" s="32"/>
      <c r="U306" s="138"/>
      <c r="V306" s="31"/>
      <c r="W306" s="31"/>
      <c r="X306" s="31"/>
      <c r="Y306" s="31"/>
      <c r="Z306" s="31"/>
      <c r="AA306" s="31"/>
      <c r="AB306" s="32"/>
      <c r="AC306" s="32"/>
      <c r="AD306" s="31"/>
      <c r="AE306" s="31"/>
      <c r="AF306" s="31"/>
      <c r="AG306" s="31"/>
      <c r="AH306" s="31"/>
      <c r="AI306" s="31"/>
      <c r="AJ306" s="32"/>
      <c r="AK306" s="56"/>
      <c r="AL306" s="57"/>
      <c r="AM306" s="32"/>
    </row>
    <row r="307" spans="1:39" outlineLevel="1">
      <c r="A307" s="222"/>
      <c r="B307" s="65"/>
      <c r="D307" s="30"/>
      <c r="E307" s="30"/>
      <c r="F307" s="32"/>
      <c r="G307" s="31"/>
      <c r="H307" s="31"/>
      <c r="I307" s="31"/>
      <c r="J307" s="31"/>
      <c r="K307" s="31"/>
      <c r="L307" s="32"/>
      <c r="M307" s="138"/>
      <c r="N307" s="31"/>
      <c r="O307" s="31"/>
      <c r="P307" s="32"/>
      <c r="Q307" s="138"/>
      <c r="R307" s="31"/>
      <c r="S307" s="31"/>
      <c r="T307" s="32"/>
      <c r="U307" s="138"/>
      <c r="V307" s="31"/>
      <c r="W307" s="31"/>
      <c r="X307" s="31"/>
      <c r="Y307" s="31"/>
      <c r="Z307" s="31"/>
      <c r="AA307" s="31"/>
      <c r="AB307" s="32"/>
      <c r="AC307" s="32"/>
      <c r="AD307" s="31"/>
      <c r="AE307" s="31"/>
      <c r="AF307" s="31"/>
      <c r="AG307" s="31"/>
      <c r="AH307" s="31"/>
      <c r="AI307" s="31"/>
      <c r="AJ307" s="32"/>
      <c r="AK307" s="56"/>
      <c r="AL307" s="57"/>
      <c r="AM307" s="32"/>
    </row>
    <row r="308" spans="1:39" outlineLevel="1">
      <c r="A308" s="222"/>
      <c r="B308" s="65" t="s">
        <v>110</v>
      </c>
      <c r="D308" s="30"/>
      <c r="E308" s="30"/>
      <c r="F308" s="32"/>
      <c r="G308" s="31"/>
      <c r="H308" s="31"/>
      <c r="I308" s="31"/>
      <c r="J308" s="31"/>
      <c r="K308" s="31"/>
      <c r="L308" s="32"/>
      <c r="M308" s="138"/>
      <c r="N308" s="31"/>
      <c r="O308" s="31"/>
      <c r="P308" s="32"/>
      <c r="Q308" s="138"/>
      <c r="R308" s="31"/>
      <c r="S308" s="31"/>
      <c r="T308" s="32"/>
      <c r="U308" s="138"/>
      <c r="V308" s="31"/>
      <c r="W308" s="31"/>
      <c r="X308" s="31"/>
      <c r="Y308" s="31"/>
      <c r="Z308" s="31"/>
      <c r="AA308" s="31"/>
      <c r="AB308" s="32"/>
      <c r="AC308" s="32"/>
      <c r="AD308" s="31"/>
      <c r="AE308" s="31"/>
      <c r="AF308" s="31"/>
      <c r="AG308" s="31"/>
      <c r="AH308" s="31"/>
      <c r="AI308" s="31"/>
      <c r="AJ308" s="32">
        <f t="shared" ref="AJ308:AJ316" si="32">SUM(F308:F308)</f>
        <v>0</v>
      </c>
      <c r="AK308" s="56"/>
      <c r="AL308" s="57"/>
      <c r="AM308" s="32">
        <f t="shared" ref="AM308:AM316" si="33">SUM(AB308:AB308)</f>
        <v>0</v>
      </c>
    </row>
    <row r="309" spans="1:39" outlineLevel="1">
      <c r="A309" s="222"/>
      <c r="B309" s="65"/>
      <c r="D309" s="30"/>
      <c r="E309" s="30"/>
      <c r="F309" s="32"/>
      <c r="G309" s="31"/>
      <c r="H309" s="31"/>
      <c r="I309" s="31"/>
      <c r="J309" s="31"/>
      <c r="K309" s="31"/>
      <c r="L309" s="32"/>
      <c r="M309" s="138"/>
      <c r="N309" s="31"/>
      <c r="O309" s="31"/>
      <c r="P309" s="32"/>
      <c r="Q309" s="138"/>
      <c r="R309" s="31"/>
      <c r="S309" s="31"/>
      <c r="T309" s="32"/>
      <c r="U309" s="138"/>
      <c r="V309" s="31"/>
      <c r="W309" s="31"/>
      <c r="X309" s="31"/>
      <c r="Y309" s="31"/>
      <c r="Z309" s="31"/>
      <c r="AA309" s="31"/>
      <c r="AB309" s="32"/>
      <c r="AC309" s="32"/>
      <c r="AD309" s="31"/>
      <c r="AE309" s="31"/>
      <c r="AF309" s="31"/>
      <c r="AG309" s="31"/>
      <c r="AH309" s="31"/>
      <c r="AI309" s="31"/>
      <c r="AJ309" s="32"/>
      <c r="AK309" s="56"/>
      <c r="AL309" s="57"/>
      <c r="AM309" s="32"/>
    </row>
    <row r="310" spans="1:39" outlineLevel="1">
      <c r="A310" s="222"/>
      <c r="B310" s="65"/>
      <c r="D310" s="30"/>
      <c r="E310" s="30"/>
      <c r="F310" s="32"/>
      <c r="G310" s="31"/>
      <c r="H310" s="31"/>
      <c r="I310" s="31"/>
      <c r="J310" s="31"/>
      <c r="K310" s="31"/>
      <c r="L310" s="32"/>
      <c r="M310" s="138"/>
      <c r="N310" s="31"/>
      <c r="O310" s="31"/>
      <c r="P310" s="32"/>
      <c r="Q310" s="138"/>
      <c r="R310" s="31"/>
      <c r="S310" s="31"/>
      <c r="T310" s="32"/>
      <c r="U310" s="138"/>
      <c r="V310" s="31"/>
      <c r="W310" s="31"/>
      <c r="X310" s="31"/>
      <c r="Y310" s="31"/>
      <c r="Z310" s="31"/>
      <c r="AA310" s="31"/>
      <c r="AB310" s="32"/>
      <c r="AC310" s="32"/>
      <c r="AD310" s="31"/>
      <c r="AE310" s="31"/>
      <c r="AF310" s="31"/>
      <c r="AG310" s="31"/>
      <c r="AH310" s="31"/>
      <c r="AI310" s="31"/>
      <c r="AJ310" s="32"/>
      <c r="AK310" s="56"/>
      <c r="AL310" s="57"/>
      <c r="AM310" s="32"/>
    </row>
    <row r="311" spans="1:39" outlineLevel="1">
      <c r="A311" s="222"/>
      <c r="B311" s="65"/>
      <c r="D311" s="30"/>
      <c r="E311" s="30"/>
      <c r="F311" s="32"/>
      <c r="G311" s="31"/>
      <c r="H311" s="31"/>
      <c r="I311" s="31"/>
      <c r="J311" s="31"/>
      <c r="K311" s="31"/>
      <c r="L311" s="32"/>
      <c r="M311" s="138"/>
      <c r="N311" s="31"/>
      <c r="O311" s="31"/>
      <c r="P311" s="32"/>
      <c r="Q311" s="138"/>
      <c r="R311" s="31"/>
      <c r="S311" s="31"/>
      <c r="T311" s="32"/>
      <c r="U311" s="138"/>
      <c r="V311" s="31"/>
      <c r="W311" s="31"/>
      <c r="X311" s="31"/>
      <c r="Y311" s="31"/>
      <c r="Z311" s="31"/>
      <c r="AA311" s="31"/>
      <c r="AB311" s="32"/>
      <c r="AC311" s="32"/>
      <c r="AD311" s="31"/>
      <c r="AE311" s="31"/>
      <c r="AF311" s="31"/>
      <c r="AG311" s="31"/>
      <c r="AH311" s="31"/>
      <c r="AI311" s="31"/>
      <c r="AJ311" s="32"/>
      <c r="AK311" s="56"/>
      <c r="AL311" s="57"/>
      <c r="AM311" s="32"/>
    </row>
    <row r="312" spans="1:39" outlineLevel="1">
      <c r="A312" s="222"/>
      <c r="B312" s="65"/>
      <c r="D312" s="30"/>
      <c r="E312" s="30"/>
      <c r="F312" s="32"/>
      <c r="G312" s="31"/>
      <c r="H312" s="31"/>
      <c r="I312" s="31"/>
      <c r="J312" s="31"/>
      <c r="K312" s="31"/>
      <c r="L312" s="32"/>
      <c r="M312" s="138"/>
      <c r="N312" s="31"/>
      <c r="O312" s="31"/>
      <c r="P312" s="32"/>
      <c r="Q312" s="138"/>
      <c r="R312" s="31"/>
      <c r="S312" s="31"/>
      <c r="T312" s="32"/>
      <c r="U312" s="138"/>
      <c r="V312" s="31"/>
      <c r="W312" s="31"/>
      <c r="X312" s="31"/>
      <c r="Y312" s="31"/>
      <c r="Z312" s="31"/>
      <c r="AA312" s="31"/>
      <c r="AB312" s="32"/>
      <c r="AC312" s="32"/>
      <c r="AD312" s="31"/>
      <c r="AE312" s="31"/>
      <c r="AF312" s="31"/>
      <c r="AG312" s="31"/>
      <c r="AH312" s="31"/>
      <c r="AI312" s="31"/>
      <c r="AJ312" s="32"/>
      <c r="AK312" s="56"/>
      <c r="AL312" s="57"/>
      <c r="AM312" s="32"/>
    </row>
    <row r="313" spans="1:39" outlineLevel="1">
      <c r="A313" s="222"/>
      <c r="B313" s="65"/>
      <c r="D313" s="30"/>
      <c r="E313" s="30"/>
      <c r="F313" s="32"/>
      <c r="G313" s="31"/>
      <c r="H313" s="31"/>
      <c r="I313" s="31"/>
      <c r="J313" s="31"/>
      <c r="K313" s="31"/>
      <c r="L313" s="32"/>
      <c r="M313" s="138"/>
      <c r="N313" s="31"/>
      <c r="O313" s="31"/>
      <c r="P313" s="32"/>
      <c r="Q313" s="138"/>
      <c r="R313" s="31"/>
      <c r="S313" s="31"/>
      <c r="T313" s="32"/>
      <c r="U313" s="138"/>
      <c r="V313" s="31"/>
      <c r="W313" s="31"/>
      <c r="X313" s="31"/>
      <c r="Y313" s="31"/>
      <c r="Z313" s="31"/>
      <c r="AA313" s="31"/>
      <c r="AB313" s="32"/>
      <c r="AC313" s="32"/>
      <c r="AD313" s="31"/>
      <c r="AE313" s="31"/>
      <c r="AF313" s="31"/>
      <c r="AG313" s="31"/>
      <c r="AH313" s="31"/>
      <c r="AI313" s="31"/>
      <c r="AJ313" s="32"/>
      <c r="AK313" s="56"/>
      <c r="AL313" s="57"/>
      <c r="AM313" s="32"/>
    </row>
    <row r="314" spans="1:39" outlineLevel="1">
      <c r="A314" s="222"/>
      <c r="B314" s="65"/>
      <c r="D314" s="30"/>
      <c r="E314" s="30"/>
      <c r="F314" s="32"/>
      <c r="G314" s="31"/>
      <c r="H314" s="31"/>
      <c r="I314" s="31"/>
      <c r="J314" s="31"/>
      <c r="K314" s="31"/>
      <c r="L314" s="32"/>
      <c r="M314" s="138"/>
      <c r="N314" s="31"/>
      <c r="O314" s="31"/>
      <c r="P314" s="32"/>
      <c r="Q314" s="138"/>
      <c r="R314" s="31"/>
      <c r="S314" s="31"/>
      <c r="T314" s="32"/>
      <c r="U314" s="138"/>
      <c r="V314" s="31"/>
      <c r="W314" s="31"/>
      <c r="X314" s="31"/>
      <c r="Y314" s="31"/>
      <c r="Z314" s="31"/>
      <c r="AA314" s="31"/>
      <c r="AB314" s="32"/>
      <c r="AC314" s="32"/>
      <c r="AD314" s="31"/>
      <c r="AE314" s="31"/>
      <c r="AF314" s="31"/>
      <c r="AG314" s="31"/>
      <c r="AH314" s="31"/>
      <c r="AI314" s="31"/>
      <c r="AJ314" s="32"/>
      <c r="AK314" s="56"/>
      <c r="AL314" s="57"/>
      <c r="AM314" s="32"/>
    </row>
    <row r="315" spans="1:39" outlineLevel="1">
      <c r="A315" s="222"/>
      <c r="B315" s="65"/>
      <c r="D315" s="30"/>
      <c r="E315" s="30"/>
      <c r="F315" s="32"/>
      <c r="G315" s="31"/>
      <c r="H315" s="31"/>
      <c r="I315" s="31"/>
      <c r="J315" s="31"/>
      <c r="K315" s="31"/>
      <c r="L315" s="32"/>
      <c r="M315" s="138"/>
      <c r="N315" s="31"/>
      <c r="O315" s="31"/>
      <c r="P315" s="32"/>
      <c r="Q315" s="138"/>
      <c r="R315" s="31"/>
      <c r="S315" s="31"/>
      <c r="T315" s="32"/>
      <c r="U315" s="138"/>
      <c r="V315" s="31"/>
      <c r="W315" s="31"/>
      <c r="X315" s="31"/>
      <c r="Y315" s="31"/>
      <c r="Z315" s="31"/>
      <c r="AA315" s="31"/>
      <c r="AB315" s="32"/>
      <c r="AC315" s="32"/>
      <c r="AD315" s="31"/>
      <c r="AE315" s="31"/>
      <c r="AF315" s="31"/>
      <c r="AG315" s="31"/>
      <c r="AH315" s="31"/>
      <c r="AI315" s="31"/>
      <c r="AJ315" s="32"/>
      <c r="AK315" s="56"/>
      <c r="AL315" s="57"/>
      <c r="AM315" s="32"/>
    </row>
    <row r="316" spans="1:39" outlineLevel="1">
      <c r="A316" s="222"/>
      <c r="B316" s="65" t="s">
        <v>111</v>
      </c>
      <c r="D316" s="30"/>
      <c r="E316" s="30"/>
      <c r="F316" s="32"/>
      <c r="G316" s="31"/>
      <c r="H316" s="31"/>
      <c r="I316" s="31"/>
      <c r="J316" s="31"/>
      <c r="K316" s="31"/>
      <c r="L316" s="32"/>
      <c r="M316" s="138"/>
      <c r="N316" s="31"/>
      <c r="O316" s="31"/>
      <c r="P316" s="32"/>
      <c r="Q316" s="138"/>
      <c r="R316" s="31"/>
      <c r="S316" s="31"/>
      <c r="T316" s="32"/>
      <c r="U316" s="138"/>
      <c r="V316" s="31"/>
      <c r="W316" s="31"/>
      <c r="X316" s="31"/>
      <c r="Y316" s="31"/>
      <c r="Z316" s="31"/>
      <c r="AA316" s="31"/>
      <c r="AB316" s="32"/>
      <c r="AC316" s="32"/>
      <c r="AD316" s="31"/>
      <c r="AE316" s="31"/>
      <c r="AF316" s="31"/>
      <c r="AG316" s="31"/>
      <c r="AH316" s="31"/>
      <c r="AI316" s="31"/>
      <c r="AJ316" s="32">
        <f t="shared" si="32"/>
        <v>0</v>
      </c>
      <c r="AK316" s="56"/>
      <c r="AL316" s="57"/>
      <c r="AM316" s="32">
        <f t="shared" si="33"/>
        <v>0</v>
      </c>
    </row>
    <row r="317" spans="1:39" outlineLevel="1">
      <c r="A317" s="222"/>
      <c r="B317" s="65"/>
      <c r="D317" s="30"/>
      <c r="E317" s="30"/>
      <c r="F317" s="32"/>
      <c r="G317" s="31"/>
      <c r="H317" s="31"/>
      <c r="I317" s="31"/>
      <c r="J317" s="31"/>
      <c r="K317" s="31"/>
      <c r="L317" s="32"/>
      <c r="M317" s="138"/>
      <c r="N317" s="31"/>
      <c r="O317" s="31"/>
      <c r="P317" s="32"/>
      <c r="Q317" s="138"/>
      <c r="R317" s="31"/>
      <c r="S317" s="31"/>
      <c r="T317" s="32"/>
      <c r="U317" s="138"/>
      <c r="V317" s="31"/>
      <c r="W317" s="31"/>
      <c r="X317" s="31"/>
      <c r="Y317" s="31"/>
      <c r="Z317" s="31"/>
      <c r="AA317" s="31"/>
      <c r="AB317" s="32"/>
      <c r="AC317" s="32"/>
      <c r="AD317" s="31"/>
      <c r="AE317" s="31"/>
      <c r="AF317" s="31"/>
      <c r="AG317" s="31"/>
      <c r="AH317" s="31"/>
      <c r="AI317" s="31"/>
      <c r="AJ317" s="32"/>
      <c r="AK317" s="56"/>
      <c r="AL317" s="57"/>
      <c r="AM317" s="32"/>
    </row>
    <row r="318" spans="1:39" outlineLevel="1">
      <c r="A318" s="222"/>
      <c r="B318" s="65"/>
      <c r="D318" s="30"/>
      <c r="E318" s="30"/>
      <c r="F318" s="32"/>
      <c r="G318" s="31"/>
      <c r="H318" s="31"/>
      <c r="I318" s="31"/>
      <c r="J318" s="31"/>
      <c r="K318" s="31"/>
      <c r="L318" s="32"/>
      <c r="M318" s="138"/>
      <c r="N318" s="31"/>
      <c r="O318" s="31"/>
      <c r="P318" s="32"/>
      <c r="Q318" s="138"/>
      <c r="R318" s="31"/>
      <c r="S318" s="31"/>
      <c r="T318" s="32"/>
      <c r="U318" s="138"/>
      <c r="V318" s="31"/>
      <c r="W318" s="31"/>
      <c r="X318" s="31"/>
      <c r="Y318" s="31"/>
      <c r="Z318" s="31"/>
      <c r="AA318" s="31"/>
      <c r="AB318" s="32"/>
      <c r="AC318" s="32"/>
      <c r="AD318" s="31"/>
      <c r="AE318" s="31"/>
      <c r="AF318" s="31"/>
      <c r="AG318" s="31"/>
      <c r="AH318" s="31"/>
      <c r="AI318" s="31"/>
      <c r="AJ318" s="32"/>
      <c r="AK318" s="56"/>
      <c r="AL318" s="57"/>
      <c r="AM318" s="32"/>
    </row>
    <row r="319" spans="1:39" outlineLevel="1">
      <c r="A319" s="222"/>
      <c r="B319" s="65"/>
      <c r="D319" s="30"/>
      <c r="E319" s="30"/>
      <c r="F319" s="32"/>
      <c r="G319" s="31"/>
      <c r="H319" s="31"/>
      <c r="I319" s="31"/>
      <c r="J319" s="31"/>
      <c r="K319" s="31"/>
      <c r="L319" s="32"/>
      <c r="M319" s="138"/>
      <c r="N319" s="31"/>
      <c r="O319" s="31"/>
      <c r="P319" s="32"/>
      <c r="Q319" s="138"/>
      <c r="R319" s="31"/>
      <c r="S319" s="31"/>
      <c r="T319" s="32"/>
      <c r="U319" s="138"/>
      <c r="V319" s="31"/>
      <c r="W319" s="31"/>
      <c r="X319" s="31"/>
      <c r="Y319" s="31"/>
      <c r="Z319" s="31"/>
      <c r="AA319" s="31"/>
      <c r="AB319" s="32"/>
      <c r="AC319" s="32"/>
      <c r="AD319" s="31"/>
      <c r="AE319" s="31"/>
      <c r="AF319" s="31"/>
      <c r="AG319" s="31"/>
      <c r="AH319" s="31"/>
      <c r="AI319" s="31"/>
      <c r="AJ319" s="32"/>
      <c r="AK319" s="56"/>
      <c r="AL319" s="57"/>
      <c r="AM319" s="32"/>
    </row>
    <row r="320" spans="1:39" outlineLevel="1">
      <c r="A320" s="222"/>
      <c r="B320" s="65"/>
      <c r="D320" s="30"/>
      <c r="E320" s="30"/>
      <c r="F320" s="32"/>
      <c r="G320" s="31"/>
      <c r="H320" s="31"/>
      <c r="I320" s="31"/>
      <c r="J320" s="31"/>
      <c r="K320" s="31"/>
      <c r="L320" s="32"/>
      <c r="M320" s="138"/>
      <c r="N320" s="31"/>
      <c r="O320" s="31"/>
      <c r="P320" s="32"/>
      <c r="Q320" s="138"/>
      <c r="R320" s="31"/>
      <c r="S320" s="31"/>
      <c r="T320" s="32"/>
      <c r="U320" s="138"/>
      <c r="V320" s="31"/>
      <c r="W320" s="31"/>
      <c r="X320" s="31"/>
      <c r="Y320" s="31"/>
      <c r="Z320" s="31"/>
      <c r="AA320" s="31"/>
      <c r="AB320" s="32"/>
      <c r="AC320" s="32"/>
      <c r="AD320" s="31"/>
      <c r="AE320" s="31"/>
      <c r="AF320" s="31"/>
      <c r="AG320" s="31"/>
      <c r="AH320" s="31"/>
      <c r="AI320" s="31"/>
      <c r="AJ320" s="32"/>
      <c r="AK320" s="56"/>
      <c r="AL320" s="57"/>
      <c r="AM320" s="32"/>
    </row>
    <row r="321" spans="1:39" outlineLevel="1">
      <c r="A321" s="222"/>
      <c r="B321" s="65"/>
      <c r="D321" s="30"/>
      <c r="E321" s="30"/>
      <c r="F321" s="32"/>
      <c r="G321" s="31"/>
      <c r="H321" s="31"/>
      <c r="I321" s="31"/>
      <c r="J321" s="31"/>
      <c r="K321" s="31"/>
      <c r="L321" s="32"/>
      <c r="M321" s="138"/>
      <c r="N321" s="31"/>
      <c r="O321" s="31"/>
      <c r="P321" s="32"/>
      <c r="Q321" s="138"/>
      <c r="R321" s="31"/>
      <c r="S321" s="31"/>
      <c r="T321" s="32"/>
      <c r="U321" s="138"/>
      <c r="V321" s="31"/>
      <c r="W321" s="31"/>
      <c r="X321" s="31"/>
      <c r="Y321" s="31"/>
      <c r="Z321" s="31"/>
      <c r="AA321" s="31"/>
      <c r="AB321" s="32"/>
      <c r="AC321" s="32"/>
      <c r="AD321" s="31"/>
      <c r="AE321" s="31"/>
      <c r="AF321" s="31"/>
      <c r="AG321" s="31"/>
      <c r="AH321" s="31"/>
      <c r="AI321" s="31"/>
      <c r="AJ321" s="32"/>
      <c r="AK321" s="56"/>
      <c r="AL321" s="57"/>
      <c r="AM321" s="32"/>
    </row>
    <row r="322" spans="1:39" outlineLevel="1">
      <c r="A322" s="222"/>
      <c r="B322" s="65"/>
      <c r="D322" s="30"/>
      <c r="E322" s="30"/>
      <c r="F322" s="32"/>
      <c r="G322" s="31"/>
      <c r="H322" s="31"/>
      <c r="I322" s="31"/>
      <c r="J322" s="31"/>
      <c r="K322" s="31"/>
      <c r="L322" s="32"/>
      <c r="M322" s="138"/>
      <c r="N322" s="31"/>
      <c r="O322" s="31"/>
      <c r="P322" s="32"/>
      <c r="Q322" s="138"/>
      <c r="R322" s="31"/>
      <c r="S322" s="31"/>
      <c r="T322" s="32"/>
      <c r="U322" s="138"/>
      <c r="V322" s="31"/>
      <c r="W322" s="31"/>
      <c r="X322" s="31"/>
      <c r="Y322" s="31"/>
      <c r="Z322" s="31"/>
      <c r="AA322" s="31"/>
      <c r="AB322" s="32"/>
      <c r="AC322" s="32"/>
      <c r="AD322" s="31"/>
      <c r="AE322" s="31"/>
      <c r="AF322" s="31"/>
      <c r="AG322" s="31"/>
      <c r="AH322" s="31"/>
      <c r="AI322" s="31"/>
      <c r="AJ322" s="32"/>
      <c r="AK322" s="56"/>
      <c r="AL322" s="57"/>
      <c r="AM322" s="32"/>
    </row>
    <row r="323" spans="1:39" outlineLevel="1">
      <c r="A323" s="222"/>
      <c r="B323" s="65"/>
      <c r="D323" s="30"/>
      <c r="E323" s="30"/>
      <c r="F323" s="32"/>
      <c r="G323" s="31"/>
      <c r="H323" s="31"/>
      <c r="I323" s="31"/>
      <c r="J323" s="31"/>
      <c r="K323" s="31"/>
      <c r="L323" s="32"/>
      <c r="M323" s="138"/>
      <c r="N323" s="31"/>
      <c r="O323" s="31"/>
      <c r="P323" s="32"/>
      <c r="Q323" s="138"/>
      <c r="R323" s="31"/>
      <c r="S323" s="31"/>
      <c r="T323" s="32"/>
      <c r="U323" s="138"/>
      <c r="V323" s="31"/>
      <c r="W323" s="31"/>
      <c r="X323" s="31"/>
      <c r="Y323" s="31"/>
      <c r="Z323" s="31"/>
      <c r="AA323" s="31"/>
      <c r="AB323" s="32"/>
      <c r="AC323" s="32"/>
      <c r="AD323" s="31"/>
      <c r="AE323" s="31"/>
      <c r="AF323" s="31"/>
      <c r="AG323" s="31"/>
      <c r="AH323" s="31"/>
      <c r="AI323" s="31"/>
      <c r="AJ323" s="32"/>
      <c r="AK323" s="56"/>
      <c r="AL323" s="57"/>
      <c r="AM323" s="32"/>
    </row>
    <row r="324" spans="1:39" outlineLevel="1">
      <c r="A324" s="222"/>
      <c r="B324" s="65" t="s">
        <v>112</v>
      </c>
      <c r="D324" s="30"/>
      <c r="E324" s="30"/>
      <c r="F324" s="32"/>
      <c r="G324" s="31"/>
      <c r="H324" s="31"/>
      <c r="I324" s="31"/>
      <c r="J324" s="31"/>
      <c r="K324" s="31"/>
      <c r="L324" s="32"/>
      <c r="M324" s="138"/>
      <c r="N324" s="31"/>
      <c r="O324" s="31"/>
      <c r="P324" s="32"/>
      <c r="Q324" s="138"/>
      <c r="R324" s="31"/>
      <c r="S324" s="31"/>
      <c r="T324" s="32"/>
      <c r="U324" s="138"/>
      <c r="V324" s="31"/>
      <c r="W324" s="31"/>
      <c r="X324" s="31"/>
      <c r="Y324" s="31"/>
      <c r="Z324" s="31"/>
      <c r="AA324" s="31"/>
      <c r="AB324" s="32"/>
      <c r="AC324" s="32"/>
      <c r="AD324" s="31"/>
      <c r="AE324" s="31"/>
      <c r="AF324" s="31"/>
      <c r="AG324" s="31"/>
      <c r="AH324" s="31"/>
      <c r="AI324" s="31"/>
      <c r="AJ324" s="32">
        <f>SUM(F324:F324)</f>
        <v>0</v>
      </c>
      <c r="AK324" s="56"/>
      <c r="AL324" s="57"/>
      <c r="AM324" s="32">
        <f>SUM(AB324:AB324)</f>
        <v>0</v>
      </c>
    </row>
    <row r="325" spans="1:39" outlineLevel="1">
      <c r="A325" s="222"/>
      <c r="B325" s="65"/>
      <c r="D325" s="30"/>
      <c r="E325" s="30"/>
      <c r="F325" s="32"/>
      <c r="G325" s="31"/>
      <c r="H325" s="31"/>
      <c r="I325" s="31"/>
      <c r="J325" s="31"/>
      <c r="K325" s="31"/>
      <c r="L325" s="32"/>
      <c r="M325" s="138"/>
      <c r="N325" s="31"/>
      <c r="O325" s="31"/>
      <c r="P325" s="32"/>
      <c r="Q325" s="138"/>
      <c r="R325" s="31"/>
      <c r="S325" s="31"/>
      <c r="T325" s="32"/>
      <c r="U325" s="138"/>
      <c r="V325" s="31"/>
      <c r="W325" s="31"/>
      <c r="X325" s="31"/>
      <c r="Y325" s="31"/>
      <c r="Z325" s="31"/>
      <c r="AA325" s="31"/>
      <c r="AB325" s="32"/>
      <c r="AC325" s="32"/>
      <c r="AD325" s="31"/>
      <c r="AE325" s="31"/>
      <c r="AF325" s="31"/>
      <c r="AG325" s="31"/>
      <c r="AH325" s="31"/>
      <c r="AI325" s="31"/>
      <c r="AJ325" s="32"/>
      <c r="AK325" s="56"/>
      <c r="AL325" s="57"/>
      <c r="AM325" s="32"/>
    </row>
    <row r="326" spans="1:39" outlineLevel="1">
      <c r="A326" s="222"/>
      <c r="B326" s="65"/>
      <c r="D326" s="30"/>
      <c r="E326" s="30"/>
      <c r="F326" s="32"/>
      <c r="G326" s="31"/>
      <c r="H326" s="31"/>
      <c r="I326" s="31"/>
      <c r="J326" s="31"/>
      <c r="K326" s="31"/>
      <c r="L326" s="32"/>
      <c r="M326" s="138"/>
      <c r="N326" s="31"/>
      <c r="O326" s="31"/>
      <c r="P326" s="32"/>
      <c r="Q326" s="138"/>
      <c r="R326" s="31"/>
      <c r="S326" s="31"/>
      <c r="T326" s="32"/>
      <c r="U326" s="138"/>
      <c r="V326" s="31"/>
      <c r="W326" s="31"/>
      <c r="X326" s="31"/>
      <c r="Y326" s="31"/>
      <c r="Z326" s="31"/>
      <c r="AA326" s="31"/>
      <c r="AB326" s="32"/>
      <c r="AC326" s="32"/>
      <c r="AD326" s="31"/>
      <c r="AE326" s="31"/>
      <c r="AF326" s="31"/>
      <c r="AG326" s="31"/>
      <c r="AH326" s="31"/>
      <c r="AI326" s="31"/>
      <c r="AJ326" s="32"/>
      <c r="AK326" s="56"/>
      <c r="AL326" s="57"/>
      <c r="AM326" s="32"/>
    </row>
    <row r="327" spans="1:39" outlineLevel="1">
      <c r="A327" s="222"/>
      <c r="B327" s="65"/>
      <c r="D327" s="30"/>
      <c r="E327" s="30"/>
      <c r="F327" s="32"/>
      <c r="G327" s="31"/>
      <c r="H327" s="31"/>
      <c r="I327" s="31"/>
      <c r="J327" s="31"/>
      <c r="K327" s="31"/>
      <c r="L327" s="32"/>
      <c r="M327" s="138"/>
      <c r="N327" s="31"/>
      <c r="O327" s="31"/>
      <c r="P327" s="32"/>
      <c r="Q327" s="138"/>
      <c r="R327" s="31"/>
      <c r="S327" s="31"/>
      <c r="T327" s="32"/>
      <c r="U327" s="138"/>
      <c r="V327" s="31"/>
      <c r="W327" s="31"/>
      <c r="X327" s="31"/>
      <c r="Y327" s="31"/>
      <c r="Z327" s="31"/>
      <c r="AA327" s="31"/>
      <c r="AB327" s="32"/>
      <c r="AC327" s="32"/>
      <c r="AD327" s="31"/>
      <c r="AE327" s="31"/>
      <c r="AF327" s="31"/>
      <c r="AG327" s="31"/>
      <c r="AH327" s="31"/>
      <c r="AI327" s="31"/>
      <c r="AJ327" s="32"/>
      <c r="AK327" s="56"/>
      <c r="AL327" s="57"/>
      <c r="AM327" s="32"/>
    </row>
    <row r="328" spans="1:39" outlineLevel="1">
      <c r="A328" s="222"/>
      <c r="B328" s="65"/>
      <c r="D328" s="30"/>
      <c r="E328" s="30"/>
      <c r="F328" s="32"/>
      <c r="G328" s="31"/>
      <c r="H328" s="31"/>
      <c r="I328" s="31"/>
      <c r="J328" s="31"/>
      <c r="K328" s="31"/>
      <c r="L328" s="32"/>
      <c r="M328" s="138"/>
      <c r="N328" s="31"/>
      <c r="O328" s="31"/>
      <c r="P328" s="32"/>
      <c r="Q328" s="138"/>
      <c r="R328" s="31"/>
      <c r="S328" s="31"/>
      <c r="T328" s="32"/>
      <c r="U328" s="138"/>
      <c r="V328" s="31"/>
      <c r="W328" s="31"/>
      <c r="X328" s="31"/>
      <c r="Y328" s="31"/>
      <c r="Z328" s="31"/>
      <c r="AA328" s="31"/>
      <c r="AB328" s="32"/>
      <c r="AC328" s="32"/>
      <c r="AD328" s="31"/>
      <c r="AE328" s="31"/>
      <c r="AF328" s="31"/>
      <c r="AG328" s="31"/>
      <c r="AH328" s="31"/>
      <c r="AI328" s="31"/>
      <c r="AJ328" s="32"/>
      <c r="AK328" s="56"/>
      <c r="AL328" s="57"/>
      <c r="AM328" s="32"/>
    </row>
    <row r="329" spans="1:39" outlineLevel="1">
      <c r="A329" s="222"/>
      <c r="B329" s="65"/>
      <c r="D329" s="30"/>
      <c r="E329" s="30"/>
      <c r="F329" s="32"/>
      <c r="G329" s="31"/>
      <c r="H329" s="31"/>
      <c r="I329" s="31"/>
      <c r="J329" s="31"/>
      <c r="K329" s="31"/>
      <c r="L329" s="32"/>
      <c r="M329" s="138"/>
      <c r="N329" s="31"/>
      <c r="O329" s="31"/>
      <c r="P329" s="32"/>
      <c r="Q329" s="138"/>
      <c r="R329" s="31"/>
      <c r="S329" s="31"/>
      <c r="T329" s="32"/>
      <c r="U329" s="138"/>
      <c r="V329" s="31"/>
      <c r="W329" s="31"/>
      <c r="X329" s="31"/>
      <c r="Y329" s="31"/>
      <c r="Z329" s="31"/>
      <c r="AA329" s="31"/>
      <c r="AB329" s="32"/>
      <c r="AC329" s="32"/>
      <c r="AD329" s="31"/>
      <c r="AE329" s="31"/>
      <c r="AF329" s="31"/>
      <c r="AG329" s="31"/>
      <c r="AH329" s="31"/>
      <c r="AI329" s="31"/>
      <c r="AJ329" s="32"/>
      <c r="AK329" s="56"/>
      <c r="AL329" s="57"/>
      <c r="AM329" s="32"/>
    </row>
    <row r="330" spans="1:39" outlineLevel="1">
      <c r="A330" s="222"/>
      <c r="B330" s="65"/>
      <c r="D330" s="30"/>
      <c r="E330" s="30"/>
      <c r="F330" s="32"/>
      <c r="G330" s="31"/>
      <c r="H330" s="31"/>
      <c r="I330" s="31"/>
      <c r="J330" s="31"/>
      <c r="K330" s="31"/>
      <c r="L330" s="32"/>
      <c r="M330" s="138"/>
      <c r="N330" s="31"/>
      <c r="O330" s="31"/>
      <c r="P330" s="32"/>
      <c r="Q330" s="138"/>
      <c r="R330" s="31"/>
      <c r="S330" s="31"/>
      <c r="T330" s="32"/>
      <c r="U330" s="138"/>
      <c r="V330" s="31"/>
      <c r="W330" s="31"/>
      <c r="X330" s="31"/>
      <c r="Y330" s="31"/>
      <c r="Z330" s="31"/>
      <c r="AA330" s="31"/>
      <c r="AB330" s="32"/>
      <c r="AC330" s="32"/>
      <c r="AD330" s="31"/>
      <c r="AE330" s="31"/>
      <c r="AF330" s="31"/>
      <c r="AG330" s="31"/>
      <c r="AH330" s="31"/>
      <c r="AI330" s="31"/>
      <c r="AJ330" s="32"/>
      <c r="AK330" s="56"/>
      <c r="AL330" s="57"/>
      <c r="AM330" s="32"/>
    </row>
    <row r="331" spans="1:39" ht="15.75" outlineLevel="1" thickBot="1">
      <c r="A331" s="224"/>
      <c r="B331" s="39"/>
      <c r="C331" s="39"/>
      <c r="D331" s="39"/>
      <c r="E331" s="39"/>
      <c r="F331" s="44"/>
      <c r="G331" s="39"/>
      <c r="H331" s="39"/>
      <c r="I331" s="39"/>
      <c r="J331" s="39"/>
      <c r="K331" s="39"/>
      <c r="L331" s="44"/>
      <c r="M331" s="140"/>
      <c r="N331" s="39"/>
      <c r="O331" s="39"/>
      <c r="P331" s="44"/>
      <c r="Q331" s="140"/>
      <c r="R331" s="39"/>
      <c r="S331" s="39"/>
      <c r="T331" s="44"/>
      <c r="U331" s="140"/>
      <c r="V331" s="39"/>
      <c r="W331" s="39"/>
      <c r="X331" s="39"/>
      <c r="Y331" s="39"/>
      <c r="Z331" s="39"/>
      <c r="AA331" s="39"/>
      <c r="AB331" s="44"/>
      <c r="AC331" s="44"/>
      <c r="AD331" s="39"/>
      <c r="AE331" s="39"/>
      <c r="AF331" s="39"/>
      <c r="AG331" s="39"/>
      <c r="AH331" s="39"/>
      <c r="AI331" s="39"/>
      <c r="AJ331" s="44"/>
      <c r="AK331" s="92"/>
      <c r="AL331" s="93"/>
      <c r="AM331" s="44"/>
    </row>
    <row r="332" spans="1:39">
      <c r="B332" s="225" t="s">
        <v>100</v>
      </c>
      <c r="C332" s="225"/>
      <c r="F332" s="134">
        <f>SUM(F244,F251,F259,F265,F272,F280,F286,F292,F300,F308,F316,F324)</f>
        <v>60084.462</v>
      </c>
      <c r="G332" s="94"/>
      <c r="H332" s="94"/>
      <c r="I332" s="94"/>
      <c r="J332" s="94"/>
      <c r="K332" s="94"/>
      <c r="L332" s="134">
        <f>AVERAGE(L244,L251,L259,L265,L272,L280,L286,L292,L300,L308,L316,L324)</f>
        <v>139.22775699417991</v>
      </c>
      <c r="M332" s="147">
        <f>AVERAGE(M244,M251,M259,M265,M272,M280,M286,M292,M300,M308,M316,M324)</f>
        <v>139.54773802698412</v>
      </c>
      <c r="N332" s="96"/>
      <c r="O332" s="96"/>
      <c r="P332" s="134">
        <f>AVERAGE(P244,P251,P259,P265,P272,P280,P286,P292,P300,P308,P316,P324)</f>
        <v>31.234442503703704</v>
      </c>
      <c r="Q332" s="147">
        <f>AVERAGE(Q244,Q251,Q259,Q265,Q272,Q280,Q286,Q292,Q300,Q308,Q316,Q324)</f>
        <v>31.048495915873016</v>
      </c>
      <c r="R332" s="96"/>
      <c r="S332" s="96"/>
      <c r="T332" s="134">
        <f>AVERAGE(T244,T251,T259,T265,T272,T280,T286,T292,T300,T308,T316,T324)</f>
        <v>2.3073074708994712</v>
      </c>
      <c r="U332" s="147">
        <f>AVERAGE(U244,U251,U259,U265,U272,U280,U286,U292,U300,U308,U316,U324)</f>
        <v>2.202434734391534</v>
      </c>
      <c r="V332" s="97"/>
      <c r="W332" s="97"/>
      <c r="X332" s="97"/>
      <c r="Y332" s="97"/>
      <c r="Z332" s="97"/>
      <c r="AA332" s="97"/>
      <c r="AB332" s="134">
        <f>SUM(AB244,AB251,AB259,AB265,AB272,AB280,AB286,AB292,AB300,AB308,AB316,AB324)</f>
        <v>127417.5</v>
      </c>
      <c r="AC332" s="86">
        <f>SUM(AC244,AC251,AC259,AC265,AC272,AC280,AC286,AC292,AC300,AC308,AC316,AC324)</f>
        <v>129464.447942</v>
      </c>
      <c r="AD332" s="97"/>
      <c r="AE332" s="97"/>
      <c r="AF332" s="97"/>
      <c r="AG332" s="97"/>
      <c r="AH332" s="97"/>
      <c r="AI332" s="97"/>
      <c r="AJ332" s="134">
        <f>SUM(AJ244:AJ331)</f>
        <v>66290.171120000014</v>
      </c>
      <c r="AK332" s="56">
        <f>AVERAGE(AK244:AK331)</f>
        <v>3.0447945444444446</v>
      </c>
      <c r="AL332" s="57">
        <f>AVERAGE(AL163:AL331)</f>
        <v>3.4958493072526813</v>
      </c>
      <c r="AM332" s="134">
        <f>SUM(AM244:AM331)</f>
        <v>141110.5</v>
      </c>
    </row>
    <row r="417" spans="4:6">
      <c r="D417" t="s">
        <v>113</v>
      </c>
      <c r="E417" s="30" t="s">
        <v>35</v>
      </c>
      <c r="F417">
        <f>SUMIFS($F$244:$F$331,$E$244:$E$331,E417)</f>
        <v>22154.2772</v>
      </c>
    </row>
    <row r="418" spans="4:6">
      <c r="D418" t="s">
        <v>114</v>
      </c>
      <c r="E418" s="30" t="s">
        <v>36</v>
      </c>
      <c r="F418">
        <f t="shared" ref="F418:F423" si="34">SUMIFS($F$244:$F$331,$E$244:$E$331,E418)</f>
        <v>3135.0230800000004</v>
      </c>
    </row>
    <row r="419" spans="4:6">
      <c r="D419" t="s">
        <v>115</v>
      </c>
      <c r="E419" s="30" t="s">
        <v>37</v>
      </c>
      <c r="F419">
        <f t="shared" si="34"/>
        <v>11224.66228</v>
      </c>
    </row>
    <row r="420" spans="4:6">
      <c r="D420" t="s">
        <v>116</v>
      </c>
      <c r="E420" s="30" t="s">
        <v>41</v>
      </c>
      <c r="F420">
        <f t="shared" si="34"/>
        <v>956.38739999999996</v>
      </c>
    </row>
    <row r="421" spans="4:6">
      <c r="D421" t="s">
        <v>117</v>
      </c>
      <c r="E421" s="30" t="s">
        <v>42</v>
      </c>
      <c r="F421">
        <f t="shared" si="34"/>
        <v>10212.197360000002</v>
      </c>
    </row>
    <row r="422" spans="4:6">
      <c r="D422" t="s">
        <v>118</v>
      </c>
      <c r="E422" s="30" t="s">
        <v>39</v>
      </c>
      <c r="F422">
        <f t="shared" si="34"/>
        <v>11779.66732</v>
      </c>
    </row>
    <row r="423" spans="4:6">
      <c r="D423" t="s">
        <v>119</v>
      </c>
      <c r="E423" s="30" t="s">
        <v>48</v>
      </c>
      <c r="F423">
        <f t="shared" si="34"/>
        <v>622.24736000000007</v>
      </c>
    </row>
  </sheetData>
  <mergeCells count="12">
    <mergeCell ref="A157:A237"/>
    <mergeCell ref="B243:C243"/>
    <mergeCell ref="A244:A331"/>
    <mergeCell ref="B332:C332"/>
    <mergeCell ref="B2:AM2"/>
    <mergeCell ref="B119:C119"/>
    <mergeCell ref="B125:C125"/>
    <mergeCell ref="B133:C133"/>
    <mergeCell ref="B140:C140"/>
    <mergeCell ref="B148:C148"/>
    <mergeCell ref="B155:C155"/>
    <mergeCell ref="B156:C156"/>
  </mergeCells>
  <pageMargins left="0.7" right="0.7" top="0.75" bottom="0.75" header="0.3" footer="0.3"/>
  <ignoredErrors>
    <ignoredError sqref="H300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5D32-AF3C-4269-9316-EAA64ABE5BC6}">
  <sheetPr>
    <tabColor theme="2" tint="-0.249977111117893"/>
  </sheetPr>
  <dimension ref="A2:AJ34"/>
  <sheetViews>
    <sheetView topLeftCell="A16" zoomScale="70" zoomScaleNormal="70" workbookViewId="0">
      <selection activeCell="X69" sqref="X69"/>
    </sheetView>
  </sheetViews>
  <sheetFormatPr defaultRowHeight="15"/>
  <cols>
    <col min="3" max="3" width="13" customWidth="1"/>
    <col min="4" max="4" width="14" customWidth="1"/>
    <col min="5" max="5" width="16.28515625" customWidth="1"/>
    <col min="6" max="6" width="19.5703125" customWidth="1"/>
    <col min="7" max="7" width="13.85546875" customWidth="1"/>
    <col min="8" max="8" width="17" customWidth="1"/>
    <col min="9" max="9" width="11.85546875" customWidth="1"/>
    <col min="10" max="10" width="14.28515625" customWidth="1"/>
    <col min="11" max="11" width="12.28515625" customWidth="1"/>
    <col min="12" max="12" width="14.7109375" customWidth="1"/>
    <col min="13" max="13" width="16.5703125" customWidth="1"/>
    <col min="14" max="14" width="19" customWidth="1"/>
    <col min="15" max="15" width="16.28515625" customWidth="1"/>
    <col min="16" max="16" width="18.7109375" customWidth="1"/>
    <col min="17" max="17" width="11" customWidth="1"/>
    <col min="18" max="18" width="13.42578125" customWidth="1"/>
    <col min="19" max="19" width="12.28515625" customWidth="1"/>
    <col min="20" max="20" width="12.85546875" customWidth="1"/>
    <col min="21" max="21" width="10.5703125" customWidth="1"/>
    <col min="22" max="22" width="11.5703125" customWidth="1"/>
    <col min="23" max="23" width="13.7109375" customWidth="1"/>
    <col min="24" max="24" width="14.28515625" customWidth="1"/>
    <col min="25" max="25" width="16.7109375" customWidth="1"/>
    <col min="26" max="26" width="19.140625" customWidth="1"/>
    <col min="27" max="27" width="14.7109375" customWidth="1"/>
    <col min="28" max="28" width="15.85546875" customWidth="1"/>
    <col min="29" max="29" width="14.42578125" customWidth="1"/>
    <col min="30" max="30" width="15.5703125" customWidth="1"/>
    <col min="31" max="31" width="13.28515625" customWidth="1"/>
    <col min="32" max="32" width="14.42578125" customWidth="1"/>
    <col min="33" max="36" width="12" customWidth="1"/>
  </cols>
  <sheetData>
    <row r="2" spans="1:36">
      <c r="A2" t="s">
        <v>120</v>
      </c>
      <c r="B2" t="s">
        <v>3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L2" t="s">
        <v>130</v>
      </c>
      <c r="M2" t="s">
        <v>131</v>
      </c>
      <c r="N2" t="s">
        <v>132</v>
      </c>
      <c r="O2" t="s">
        <v>133</v>
      </c>
      <c r="P2" t="s">
        <v>134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 t="s">
        <v>150</v>
      </c>
      <c r="AG2" t="s">
        <v>151</v>
      </c>
      <c r="AH2" t="s">
        <v>152</v>
      </c>
      <c r="AI2" t="s">
        <v>153</v>
      </c>
      <c r="AJ2" t="s">
        <v>154</v>
      </c>
    </row>
    <row r="3" spans="1:36">
      <c r="A3" s="161">
        <v>45536</v>
      </c>
      <c r="B3">
        <v>10177</v>
      </c>
      <c r="C3" s="52">
        <v>488.95029999999997</v>
      </c>
      <c r="D3" s="52">
        <v>488.93790000000001</v>
      </c>
      <c r="E3" s="52">
        <v>4.4784999999999998E-3</v>
      </c>
      <c r="F3" s="52">
        <v>10.8136875</v>
      </c>
      <c r="G3" s="52">
        <v>13.678266499999999</v>
      </c>
      <c r="H3" s="52">
        <v>41.126413999999997</v>
      </c>
      <c r="I3" s="52">
        <v>32.371875500000002</v>
      </c>
      <c r="J3" s="52">
        <v>30.150582</v>
      </c>
      <c r="K3" s="52">
        <v>32.371875500000002</v>
      </c>
      <c r="L3" s="52">
        <v>30.1500655</v>
      </c>
      <c r="M3" s="52">
        <v>39.965515499999995</v>
      </c>
      <c r="N3" s="52">
        <v>44.583618999999999</v>
      </c>
      <c r="O3" s="52">
        <v>5.1760345000000001</v>
      </c>
      <c r="P3" s="52">
        <v>5.2491089999999998</v>
      </c>
      <c r="Q3" s="52">
        <v>10.010515999999999</v>
      </c>
      <c r="R3" s="52">
        <v>11.9642895</v>
      </c>
      <c r="S3" s="52">
        <v>3.46454</v>
      </c>
      <c r="T3" s="52">
        <v>3.7999654999999999</v>
      </c>
      <c r="U3" s="52">
        <v>1.245973</v>
      </c>
      <c r="V3" s="52">
        <v>1.3999779999999999</v>
      </c>
      <c r="W3" s="52">
        <v>3.5426159999999998</v>
      </c>
      <c r="X3" s="52">
        <v>1.1549585</v>
      </c>
      <c r="Y3" s="52">
        <v>2157</v>
      </c>
      <c r="Z3" s="52">
        <v>2669.640265</v>
      </c>
      <c r="AA3" s="52">
        <v>75.106294500000004</v>
      </c>
      <c r="AB3" s="52">
        <v>68.224999999999994</v>
      </c>
      <c r="AC3" s="52">
        <v>79.257701999999995</v>
      </c>
      <c r="AD3" s="52">
        <v>66.607632499999994</v>
      </c>
      <c r="AE3" s="52">
        <v>75.106294500000004</v>
      </c>
      <c r="AF3" s="52">
        <v>68.224500000000006</v>
      </c>
      <c r="AG3" s="52">
        <v>488.95029999999997</v>
      </c>
      <c r="AH3" s="52">
        <v>3.46454</v>
      </c>
      <c r="AI3" s="52">
        <v>3.7999654999999999</v>
      </c>
      <c r="AJ3" s="52">
        <v>4314</v>
      </c>
    </row>
    <row r="4" spans="1:36">
      <c r="A4" s="161">
        <v>45566</v>
      </c>
      <c r="B4">
        <v>10177</v>
      </c>
      <c r="C4" s="52">
        <v>566.19217000000003</v>
      </c>
      <c r="D4" s="52">
        <v>565.21422000000007</v>
      </c>
      <c r="E4" s="52">
        <v>0.17302289386844588</v>
      </c>
      <c r="F4" s="52">
        <v>26.050250000000002</v>
      </c>
      <c r="G4" s="52">
        <v>25.071988999999999</v>
      </c>
      <c r="H4" s="52">
        <v>158.97554199999999</v>
      </c>
      <c r="I4" s="52">
        <v>20.060755200000003</v>
      </c>
      <c r="J4" s="52">
        <v>20.800236599999998</v>
      </c>
      <c r="K4" s="52">
        <v>20.060755200000003</v>
      </c>
      <c r="L4" s="52">
        <v>20.8000136</v>
      </c>
      <c r="M4" s="52">
        <v>14.360579599999999</v>
      </c>
      <c r="N4" s="52">
        <v>13.800000799999998</v>
      </c>
      <c r="O4" s="52">
        <v>1.6515119999999999</v>
      </c>
      <c r="P4" s="52">
        <v>1.6665533999999997</v>
      </c>
      <c r="Q4" s="52">
        <v>6.7221770000000003</v>
      </c>
      <c r="R4" s="52">
        <v>6.1585844000000005</v>
      </c>
      <c r="S4" s="52">
        <v>17.377223800000003</v>
      </c>
      <c r="T4" s="52">
        <v>2.6939635999999996</v>
      </c>
      <c r="U4" s="52">
        <v>2.3741316000000001</v>
      </c>
      <c r="V4" s="52">
        <v>1.0799905999999999</v>
      </c>
      <c r="W4" s="52">
        <v>10.827181199999998</v>
      </c>
      <c r="X4" s="52">
        <v>2.3181719999999997</v>
      </c>
      <c r="Y4" s="52">
        <v>3346</v>
      </c>
      <c r="Z4" s="52">
        <v>3127.3629420000002</v>
      </c>
      <c r="AA4" s="52">
        <v>70.57937419999999</v>
      </c>
      <c r="AB4" s="52">
        <v>73.633999999999986</v>
      </c>
      <c r="AC4" s="52">
        <v>68.539903800000005</v>
      </c>
      <c r="AD4" s="52">
        <v>73.633999999999986</v>
      </c>
      <c r="AE4" s="52">
        <v>70.579374399999978</v>
      </c>
      <c r="AF4" s="52">
        <v>73.633600000000001</v>
      </c>
      <c r="AG4" s="52">
        <v>566.19217000000003</v>
      </c>
      <c r="AH4" s="52">
        <v>17.377223800000003</v>
      </c>
      <c r="AI4" s="52">
        <v>2.6939635999999996</v>
      </c>
      <c r="AJ4" s="52">
        <v>3346</v>
      </c>
    </row>
    <row r="5" spans="1:36">
      <c r="A5" s="161">
        <v>45597</v>
      </c>
      <c r="B5">
        <v>10177</v>
      </c>
      <c r="C5" s="52">
        <v>1104.2775300000001</v>
      </c>
      <c r="D5" s="52">
        <v>1104.27683</v>
      </c>
      <c r="E5" s="52">
        <v>4.9999999999999996E-6</v>
      </c>
      <c r="F5" s="52">
        <v>76.548000000000002</v>
      </c>
      <c r="G5" s="52">
        <v>65.976697999999999</v>
      </c>
      <c r="H5" s="52">
        <v>22.416002499999998</v>
      </c>
      <c r="I5" s="52">
        <v>12.527725500000001</v>
      </c>
      <c r="J5" s="52">
        <v>15.36703825</v>
      </c>
      <c r="K5" s="52">
        <v>12.527725500000001</v>
      </c>
      <c r="L5" s="52">
        <v>15.366998250000002</v>
      </c>
      <c r="M5" s="52">
        <v>8.9661247499999988</v>
      </c>
      <c r="N5" s="52">
        <v>10.750001000000001</v>
      </c>
      <c r="O5" s="52">
        <v>1.2466119999999998</v>
      </c>
      <c r="P5" s="52">
        <v>1.25359525</v>
      </c>
      <c r="Q5" s="52">
        <v>7.9839467500000003</v>
      </c>
      <c r="R5" s="52">
        <v>7.4428815000000004</v>
      </c>
      <c r="S5" s="52">
        <v>8.2474272499999994</v>
      </c>
      <c r="T5" s="52">
        <v>2.44997525</v>
      </c>
      <c r="U5" s="52">
        <v>3.1189287499999998</v>
      </c>
      <c r="V5" s="52">
        <v>0.87499525</v>
      </c>
      <c r="W5" s="52">
        <v>2.4868320000000002</v>
      </c>
      <c r="X5" s="52">
        <v>1.0824772499999999</v>
      </c>
      <c r="Y5" s="52">
        <v>6037</v>
      </c>
      <c r="Z5" s="52">
        <v>5985.2285510000002</v>
      </c>
      <c r="AA5" s="52">
        <v>60.321320249999999</v>
      </c>
      <c r="AB5" s="52">
        <v>72.057500000000005</v>
      </c>
      <c r="AC5" s="52">
        <v>67.628797000000006</v>
      </c>
      <c r="AD5" s="52">
        <v>72.057500000000005</v>
      </c>
      <c r="AE5" s="52">
        <v>60.321320249999999</v>
      </c>
      <c r="AF5" s="52">
        <v>72.057500000000005</v>
      </c>
      <c r="AG5" s="52">
        <v>1104.2775300000001</v>
      </c>
      <c r="AH5" s="52">
        <v>8.2474272499999994</v>
      </c>
      <c r="AI5" s="52">
        <v>2.44997525</v>
      </c>
      <c r="AJ5" s="52">
        <v>6037</v>
      </c>
    </row>
    <row r="6" spans="1:36">
      <c r="A6" s="161">
        <v>45627</v>
      </c>
      <c r="B6">
        <v>10177</v>
      </c>
      <c r="C6" s="52">
        <v>1152.0237999999999</v>
      </c>
      <c r="D6" s="52">
        <v>1152.4908799999998</v>
      </c>
      <c r="E6" s="52">
        <v>-5.9900499999999995E-2</v>
      </c>
      <c r="F6" s="52">
        <v>72.734875000000002</v>
      </c>
      <c r="G6" s="52">
        <v>77.887597</v>
      </c>
      <c r="H6" s="52">
        <v>24.43200375</v>
      </c>
      <c r="I6" s="52">
        <v>18.456870500000001</v>
      </c>
      <c r="J6" s="52">
        <v>17.573548500000001</v>
      </c>
      <c r="K6" s="52">
        <v>18.456870500000001</v>
      </c>
      <c r="L6" s="52">
        <v>17.409412</v>
      </c>
      <c r="M6" s="52">
        <v>12.350082499999999</v>
      </c>
      <c r="N6" s="52">
        <v>11.9015875</v>
      </c>
      <c r="O6" s="52">
        <v>1.5871927499999998</v>
      </c>
      <c r="P6" s="52">
        <v>1.0446365</v>
      </c>
      <c r="Q6" s="52">
        <v>7.0611062499999999</v>
      </c>
      <c r="R6" s="52">
        <v>7.1490155000000009</v>
      </c>
      <c r="S6" s="52">
        <v>2.338133</v>
      </c>
      <c r="T6" s="52">
        <v>2.0924907500000001</v>
      </c>
      <c r="U6" s="52">
        <v>0.26351200000000002</v>
      </c>
      <c r="V6" s="52">
        <v>0.14999725</v>
      </c>
      <c r="W6" s="52">
        <v>2.0388532499999998</v>
      </c>
      <c r="X6" s="52">
        <v>2.2449915000000003</v>
      </c>
      <c r="Y6" s="52">
        <v>6858</v>
      </c>
      <c r="Z6" s="52">
        <v>6987.7313900000008</v>
      </c>
      <c r="AA6" s="52">
        <v>76.624580500000008</v>
      </c>
      <c r="AB6" s="52">
        <v>73.886241249999998</v>
      </c>
      <c r="AC6" s="52">
        <v>74.073285749999997</v>
      </c>
      <c r="AD6" s="52">
        <v>73.379033749999991</v>
      </c>
      <c r="AE6" s="52">
        <v>76.624580500000008</v>
      </c>
      <c r="AF6" s="52">
        <v>73.377384750000004</v>
      </c>
      <c r="AG6" s="52">
        <v>1152.0237999999999</v>
      </c>
      <c r="AH6" s="52">
        <v>2.338133</v>
      </c>
      <c r="AI6" s="52">
        <v>2.0924907500000001</v>
      </c>
      <c r="AJ6" s="52">
        <v>6858</v>
      </c>
    </row>
    <row r="7" spans="1:36">
      <c r="A7" s="161">
        <v>45658</v>
      </c>
      <c r="B7">
        <v>10177</v>
      </c>
      <c r="C7" s="52">
        <v>1076.30612</v>
      </c>
      <c r="D7" s="52">
        <v>1118.5917299999999</v>
      </c>
      <c r="E7" s="52">
        <v>-1.892763</v>
      </c>
      <c r="F7" s="52">
        <v>56.040750000000003</v>
      </c>
      <c r="G7" s="52">
        <v>58.668880999999999</v>
      </c>
      <c r="H7" s="52">
        <v>30.24000375</v>
      </c>
      <c r="I7" s="52">
        <v>20.902463999999998</v>
      </c>
      <c r="J7" s="52">
        <v>21.625432749999998</v>
      </c>
      <c r="K7" s="52">
        <v>20.902463999999998</v>
      </c>
      <c r="L7" s="52">
        <v>21.624989750000001</v>
      </c>
      <c r="M7" s="52">
        <v>12.76128825</v>
      </c>
      <c r="N7" s="52">
        <v>14.2500015</v>
      </c>
      <c r="O7" s="52">
        <v>1.6444202499999998</v>
      </c>
      <c r="P7" s="52">
        <v>1.6202289999999999</v>
      </c>
      <c r="Q7" s="52">
        <v>5.7841775000000002</v>
      </c>
      <c r="R7" s="52">
        <v>6.1151125000000004</v>
      </c>
      <c r="S7" s="52">
        <v>4.7526909999999996</v>
      </c>
      <c r="T7" s="52">
        <v>3.1674810000000004</v>
      </c>
      <c r="U7" s="52">
        <v>1.39228525</v>
      </c>
      <c r="V7" s="52">
        <v>0.87499474999999993</v>
      </c>
      <c r="W7" s="52">
        <v>1.7071340000000002</v>
      </c>
      <c r="X7" s="52">
        <v>2.8599797499999999</v>
      </c>
      <c r="Y7" s="52">
        <v>6809</v>
      </c>
      <c r="Z7" s="52">
        <v>7163.4732910000002</v>
      </c>
      <c r="AA7" s="52">
        <v>69.820031999999998</v>
      </c>
      <c r="AB7" s="52">
        <v>72.054999999999993</v>
      </c>
      <c r="AC7" s="52">
        <v>78.866400999999996</v>
      </c>
      <c r="AD7" s="52">
        <v>72.054999999999993</v>
      </c>
      <c r="AE7" s="52">
        <v>69.820031999999998</v>
      </c>
      <c r="AF7" s="52">
        <v>72.053749999999994</v>
      </c>
      <c r="AG7" s="52">
        <v>1076.30612</v>
      </c>
      <c r="AH7" s="52">
        <v>4.7526909999999996</v>
      </c>
      <c r="AI7" s="52">
        <v>3.1674810000000004</v>
      </c>
      <c r="AJ7" s="52">
        <v>6809</v>
      </c>
    </row>
    <row r="8" spans="1:36">
      <c r="A8" s="161">
        <v>45689</v>
      </c>
      <c r="B8">
        <v>10177</v>
      </c>
      <c r="C8" s="52">
        <v>1529.3797800000002</v>
      </c>
      <c r="D8" s="52">
        <v>1528.6343000000002</v>
      </c>
      <c r="E8" s="52">
        <v>6.0853666666666667E-2</v>
      </c>
      <c r="F8" s="52">
        <v>66.274249999999995</v>
      </c>
      <c r="G8" s="52">
        <v>75.248849000000007</v>
      </c>
      <c r="H8" s="52">
        <v>32.256005000000002</v>
      </c>
      <c r="I8" s="52">
        <v>23.81156833333333</v>
      </c>
      <c r="J8" s="52">
        <v>22.291712666666669</v>
      </c>
      <c r="K8" s="52">
        <v>23.81156833333333</v>
      </c>
      <c r="L8" s="52">
        <v>22.130896333333336</v>
      </c>
      <c r="M8" s="52">
        <v>18.187595666666667</v>
      </c>
      <c r="N8" s="52">
        <v>15.136259000000001</v>
      </c>
      <c r="O8" s="52">
        <v>1.4712316666666669</v>
      </c>
      <c r="P8" s="52">
        <v>1.5466439999999999</v>
      </c>
      <c r="Q8" s="52">
        <v>6.6161250000000003</v>
      </c>
      <c r="R8" s="52">
        <v>6.1715480000000005</v>
      </c>
      <c r="S8" s="52">
        <v>3.2718923333333332</v>
      </c>
      <c r="T8" s="52">
        <v>3.4999853333333331</v>
      </c>
      <c r="U8" s="52">
        <v>0</v>
      </c>
      <c r="V8" s="52">
        <v>0.19999733333333333</v>
      </c>
      <c r="W8" s="52">
        <v>1.2007770000000002</v>
      </c>
      <c r="X8" s="52">
        <v>1.9399836666666666</v>
      </c>
      <c r="Y8" s="52">
        <v>9411</v>
      </c>
      <c r="Z8" s="52">
        <v>9932.2234790000002</v>
      </c>
      <c r="AA8" s="52">
        <v>73.820575333333338</v>
      </c>
      <c r="AB8" s="52">
        <v>69.108722</v>
      </c>
      <c r="AC8" s="52">
        <v>66.074358000000004</v>
      </c>
      <c r="AD8" s="52">
        <v>68.608128666666673</v>
      </c>
      <c r="AE8" s="52">
        <v>73.820575333333338</v>
      </c>
      <c r="AF8" s="52">
        <v>68.610157999999998</v>
      </c>
      <c r="AG8" s="52">
        <v>1529.3797800000002</v>
      </c>
      <c r="AH8" s="52">
        <v>3.2718923333333332</v>
      </c>
      <c r="AI8" s="52">
        <v>3.4999853333333331</v>
      </c>
      <c r="AJ8" s="52">
        <v>9411</v>
      </c>
    </row>
    <row r="9" spans="1:36">
      <c r="A9" s="161">
        <v>45717</v>
      </c>
      <c r="B9">
        <v>10177</v>
      </c>
      <c r="C9" s="52">
        <v>180.08240000000001</v>
      </c>
      <c r="D9" s="52">
        <v>180.08240000000001</v>
      </c>
      <c r="E9" s="52">
        <v>0</v>
      </c>
      <c r="F9" s="52">
        <v>7.297625</v>
      </c>
      <c r="G9" s="52">
        <v>7.5034299999999998</v>
      </c>
      <c r="H9" s="52">
        <v>32.256005000000002</v>
      </c>
      <c r="I9" s="52">
        <v>24.676850000000002</v>
      </c>
      <c r="J9" s="52">
        <v>23.998467999999999</v>
      </c>
      <c r="K9" s="52">
        <v>24.676850000000002</v>
      </c>
      <c r="L9" s="52">
        <v>24.000081000000002</v>
      </c>
      <c r="M9" s="52">
        <v>30.866205999999998</v>
      </c>
      <c r="N9" s="52">
        <v>16.000001999999999</v>
      </c>
      <c r="O9" s="52">
        <v>1.19902</v>
      </c>
      <c r="P9" s="52">
        <v>1.2</v>
      </c>
      <c r="Q9" s="52">
        <v>10.395241</v>
      </c>
      <c r="R9" s="52">
        <v>5.7336999999999998</v>
      </c>
      <c r="S9" s="52">
        <v>3.8260260000000001</v>
      </c>
      <c r="T9" s="52">
        <v>3.499987</v>
      </c>
      <c r="U9" s="52">
        <v>0</v>
      </c>
      <c r="V9" s="52">
        <v>0</v>
      </c>
      <c r="W9" s="52">
        <v>4.6090010000000001</v>
      </c>
      <c r="X9" s="52">
        <v>1.739992</v>
      </c>
      <c r="Y9" s="52">
        <v>1872</v>
      </c>
      <c r="Z9" s="52">
        <v>1032.538487</v>
      </c>
      <c r="AA9" s="52">
        <v>76.503120999999993</v>
      </c>
      <c r="AB9" s="52">
        <v>74.400000000000006</v>
      </c>
      <c r="AC9" s="52">
        <v>41.036785999999999</v>
      </c>
      <c r="AD9" s="52">
        <v>74.400000000000006</v>
      </c>
      <c r="AE9" s="52">
        <v>76.503119999999996</v>
      </c>
      <c r="AF9" s="52">
        <v>74.405000000000001</v>
      </c>
      <c r="AG9" s="52">
        <v>180.08240000000001</v>
      </c>
      <c r="AH9" s="52">
        <v>3.8260260000000001</v>
      </c>
      <c r="AI9" s="52">
        <v>3.499987</v>
      </c>
      <c r="AJ9" s="52">
        <v>1872</v>
      </c>
    </row>
    <row r="10" spans="1:36">
      <c r="A10" s="161">
        <v>45748</v>
      </c>
      <c r="B10">
        <v>10177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spans="1:36">
      <c r="A11" s="161">
        <v>45778</v>
      </c>
      <c r="B11">
        <v>10177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>
      <c r="A12" s="161">
        <v>45809</v>
      </c>
      <c r="B12">
        <v>10177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spans="1:36">
      <c r="A13" s="161">
        <v>45839</v>
      </c>
      <c r="B13">
        <v>10177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spans="1:36">
      <c r="A14" s="161">
        <v>45870</v>
      </c>
      <c r="B14">
        <v>10177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</row>
    <row r="28" spans="6:7">
      <c r="F28" s="9"/>
      <c r="G28" s="9"/>
    </row>
    <row r="29" spans="6:7">
      <c r="F29" s="9"/>
      <c r="G29" s="9"/>
    </row>
    <row r="30" spans="6:7">
      <c r="F30" s="9"/>
      <c r="G30" s="9"/>
    </row>
    <row r="31" spans="6:7">
      <c r="F31" s="9"/>
      <c r="G31" s="9"/>
    </row>
    <row r="32" spans="6:7">
      <c r="F32" s="9"/>
      <c r="G32" s="9"/>
    </row>
    <row r="33" spans="6:7">
      <c r="F33" s="9"/>
      <c r="G33" s="9"/>
    </row>
    <row r="34" spans="6:7">
      <c r="F34" s="9"/>
      <c r="G34" s="9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9CE7-7B94-4EC3-899C-A38ACAB55BD7}">
  <sheetPr>
    <tabColor theme="2" tint="-0.249977111117893"/>
  </sheetPr>
  <dimension ref="A2:AJ34"/>
  <sheetViews>
    <sheetView topLeftCell="A40" zoomScaleNormal="100" workbookViewId="0">
      <selection activeCell="C11" sqref="C11:AJ11"/>
    </sheetView>
  </sheetViews>
  <sheetFormatPr defaultRowHeight="15"/>
  <cols>
    <col min="3" max="3" width="13" customWidth="1"/>
    <col min="4" max="4" width="14" customWidth="1"/>
    <col min="5" max="5" width="16.28515625" customWidth="1"/>
    <col min="6" max="6" width="19.5703125" customWidth="1"/>
    <col min="7" max="7" width="13.85546875" customWidth="1"/>
    <col min="8" max="8" width="17" customWidth="1"/>
    <col min="9" max="9" width="11.85546875" customWidth="1"/>
    <col min="10" max="10" width="14.28515625" customWidth="1"/>
    <col min="11" max="11" width="12.28515625" customWidth="1"/>
    <col min="12" max="12" width="14.7109375" customWidth="1"/>
    <col min="13" max="13" width="16.5703125" customWidth="1"/>
    <col min="14" max="14" width="19" customWidth="1"/>
    <col min="15" max="15" width="16.28515625" customWidth="1"/>
    <col min="16" max="16" width="18.7109375" customWidth="1"/>
    <col min="17" max="17" width="11" customWidth="1"/>
    <col min="18" max="18" width="13.42578125" customWidth="1"/>
    <col min="19" max="19" width="12.28515625" customWidth="1"/>
    <col min="20" max="20" width="12.85546875" customWidth="1"/>
    <col min="21" max="21" width="10.5703125" customWidth="1"/>
    <col min="22" max="22" width="11.5703125" customWidth="1"/>
    <col min="23" max="23" width="13.7109375" customWidth="1"/>
    <col min="24" max="24" width="14.28515625" customWidth="1"/>
    <col min="25" max="25" width="16.7109375" customWidth="1"/>
    <col min="26" max="26" width="19.140625" customWidth="1"/>
    <col min="27" max="27" width="14.7109375" customWidth="1"/>
    <col min="28" max="28" width="15.85546875" customWidth="1"/>
    <col min="29" max="29" width="14.42578125" customWidth="1"/>
    <col min="30" max="30" width="15.5703125" customWidth="1"/>
    <col min="31" max="31" width="13.28515625" customWidth="1"/>
    <col min="32" max="32" width="14.42578125" customWidth="1"/>
    <col min="33" max="33" width="15.85546875" bestFit="1" customWidth="1"/>
    <col min="34" max="34" width="13.28515625" bestFit="1" customWidth="1"/>
    <col min="35" max="35" width="13.5703125" bestFit="1" customWidth="1"/>
    <col min="36" max="36" width="21.7109375" bestFit="1" customWidth="1"/>
  </cols>
  <sheetData>
    <row r="2" spans="1:36">
      <c r="A2" t="s">
        <v>120</v>
      </c>
      <c r="B2" t="s">
        <v>3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L2" t="s">
        <v>130</v>
      </c>
      <c r="M2" t="s">
        <v>131</v>
      </c>
      <c r="N2" t="s">
        <v>132</v>
      </c>
      <c r="O2" t="s">
        <v>133</v>
      </c>
      <c r="P2" t="s">
        <v>134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 t="s">
        <v>150</v>
      </c>
      <c r="AG2" t="s">
        <v>151</v>
      </c>
      <c r="AH2" t="s">
        <v>152</v>
      </c>
      <c r="AI2" t="s">
        <v>153</v>
      </c>
      <c r="AJ2" t="s">
        <v>154</v>
      </c>
    </row>
    <row r="3" spans="1:36">
      <c r="A3" s="1">
        <v>45536</v>
      </c>
      <c r="B3" s="2">
        <v>10401</v>
      </c>
      <c r="C3" s="3">
        <v>8243.9617600000001</v>
      </c>
      <c r="D3" s="3">
        <v>8225.5342600000004</v>
      </c>
      <c r="E3" s="3">
        <v>0.22402800131306946</v>
      </c>
      <c r="F3" s="3">
        <v>59.511249999999997</v>
      </c>
      <c r="G3" s="3">
        <v>58.815043000000003</v>
      </c>
      <c r="H3" s="3">
        <v>158.97562400000001</v>
      </c>
      <c r="I3" s="4">
        <v>134.74430616666666</v>
      </c>
      <c r="J3" s="3">
        <v>139.29807583333334</v>
      </c>
      <c r="K3" s="3">
        <v>134.74430616666666</v>
      </c>
      <c r="L3" s="3">
        <v>139.16683416666669</v>
      </c>
      <c r="M3" s="3">
        <v>29.711959333333329</v>
      </c>
      <c r="N3" s="3">
        <v>31.679383833333333</v>
      </c>
      <c r="O3" s="3">
        <v>51.354633</v>
      </c>
      <c r="P3" s="3">
        <v>37.465732999999993</v>
      </c>
      <c r="Q3" s="3">
        <v>2.3152831666666667</v>
      </c>
      <c r="R3" s="3">
        <v>2.1784126666666666</v>
      </c>
      <c r="S3" s="3">
        <v>3.5395219999999998</v>
      </c>
      <c r="T3" s="3">
        <v>3.5162996666666668</v>
      </c>
      <c r="U3" s="3">
        <v>0</v>
      </c>
      <c r="V3" s="3">
        <v>0</v>
      </c>
      <c r="W3" s="3">
        <v>2.1287759999999998</v>
      </c>
      <c r="X3" s="3">
        <v>3.3370076666666666</v>
      </c>
      <c r="Y3" s="3">
        <v>16907.5</v>
      </c>
      <c r="Z3" s="3">
        <v>17554.933369999999</v>
      </c>
      <c r="AA3" s="3">
        <v>84.757785499999997</v>
      </c>
      <c r="AB3" s="3">
        <v>87.622221166666677</v>
      </c>
      <c r="AC3" s="3">
        <v>85.969582500000001</v>
      </c>
      <c r="AD3" s="3">
        <v>87.536666666666676</v>
      </c>
      <c r="AE3" s="3">
        <v>84.757785333333331</v>
      </c>
      <c r="AF3" s="3">
        <v>87.539666666666662</v>
      </c>
      <c r="AG3" s="3">
        <v>8243.9617600000001</v>
      </c>
      <c r="AH3" s="3">
        <v>3.5395219999999998</v>
      </c>
      <c r="AI3" s="3">
        <v>3.5162996666666668</v>
      </c>
      <c r="AJ3" s="3">
        <v>16907.5</v>
      </c>
    </row>
    <row r="4" spans="1:36">
      <c r="A4" s="1">
        <v>45566</v>
      </c>
      <c r="B4" s="2">
        <v>10401</v>
      </c>
      <c r="C4" s="3">
        <v>8806.2492000000002</v>
      </c>
      <c r="D4" s="3">
        <v>8797.5294000000013</v>
      </c>
      <c r="E4" s="3">
        <v>9.9116463310698788E-2</v>
      </c>
      <c r="F4" s="3">
        <v>63.191249999999997</v>
      </c>
      <c r="G4" s="3">
        <v>62.879361000000003</v>
      </c>
      <c r="H4" s="3">
        <v>158.97554199999999</v>
      </c>
      <c r="I4" s="4">
        <v>137.14931928571426</v>
      </c>
      <c r="J4" s="3">
        <v>139.39734657142859</v>
      </c>
      <c r="K4" s="3">
        <v>137.14931928571426</v>
      </c>
      <c r="L4" s="3">
        <v>139.2859975714286</v>
      </c>
      <c r="M4" s="3">
        <v>31.956910000000001</v>
      </c>
      <c r="N4" s="3">
        <v>31.498965571428567</v>
      </c>
      <c r="O4" s="3">
        <v>94.581654000000015</v>
      </c>
      <c r="P4" s="3">
        <v>43.564017</v>
      </c>
      <c r="Q4" s="3">
        <v>2.6743064285714282</v>
      </c>
      <c r="R4" s="3">
        <v>2.1652781428571433</v>
      </c>
      <c r="S4" s="3">
        <v>3.134709285714286</v>
      </c>
      <c r="T4" s="3">
        <v>3.8049941428571428</v>
      </c>
      <c r="U4" s="3">
        <v>0</v>
      </c>
      <c r="V4" s="3">
        <v>0</v>
      </c>
      <c r="W4" s="3">
        <v>4.5640961428571432</v>
      </c>
      <c r="X4" s="3">
        <v>5.4569498571428579</v>
      </c>
      <c r="Y4" s="3">
        <v>19465</v>
      </c>
      <c r="Z4" s="3">
        <v>18343.989894999999</v>
      </c>
      <c r="AA4" s="3">
        <v>86.270550571428558</v>
      </c>
      <c r="AB4" s="3">
        <v>87.684616571428577</v>
      </c>
      <c r="AC4" s="3">
        <v>76.023640999999998</v>
      </c>
      <c r="AD4" s="3">
        <v>87.611428571428561</v>
      </c>
      <c r="AE4" s="3">
        <v>86.270550571428558</v>
      </c>
      <c r="AF4" s="3">
        <v>87.614575285714281</v>
      </c>
      <c r="AG4" s="3">
        <v>8806.2492000000002</v>
      </c>
      <c r="AH4" s="3">
        <v>3.134709285714286</v>
      </c>
      <c r="AI4" s="3">
        <v>3.8049941428571428</v>
      </c>
      <c r="AJ4" s="3">
        <v>19465</v>
      </c>
    </row>
    <row r="5" spans="1:36">
      <c r="A5" s="1">
        <v>45597</v>
      </c>
      <c r="B5" s="2">
        <v>10401</v>
      </c>
      <c r="C5" s="3">
        <v>9030.9720800000014</v>
      </c>
      <c r="D5" s="3">
        <v>9010.8722199999993</v>
      </c>
      <c r="E5" s="3">
        <v>0.22306231305100099</v>
      </c>
      <c r="F5" s="3">
        <v>63.832625000000007</v>
      </c>
      <c r="G5" s="3">
        <v>64.363346000000007</v>
      </c>
      <c r="H5" s="3">
        <v>158.97554199999999</v>
      </c>
      <c r="I5" s="4">
        <v>140.68003559999997</v>
      </c>
      <c r="J5" s="3">
        <v>139.99408879999999</v>
      </c>
      <c r="K5" s="3">
        <v>140.68003559999997</v>
      </c>
      <c r="L5" s="3">
        <v>140.00044800000001</v>
      </c>
      <c r="M5" s="3">
        <v>33.117723999999995</v>
      </c>
      <c r="N5" s="3">
        <v>30.663937199999999</v>
      </c>
      <c r="O5" s="3">
        <v>35.059328999999998</v>
      </c>
      <c r="P5" s="3">
        <v>37.233440999999999</v>
      </c>
      <c r="Q5" s="3">
        <v>2.2921792000000005</v>
      </c>
      <c r="R5" s="3">
        <v>2.1778419999999996</v>
      </c>
      <c r="S5" s="3">
        <v>2.1672491999999997</v>
      </c>
      <c r="T5" s="3">
        <v>3.0799542000000004</v>
      </c>
      <c r="U5" s="3">
        <v>0</v>
      </c>
      <c r="V5" s="3">
        <v>0</v>
      </c>
      <c r="W5" s="3">
        <v>1.4593495999999999</v>
      </c>
      <c r="X5" s="3">
        <v>3.2345114000000001</v>
      </c>
      <c r="Y5" s="3">
        <v>18530.5</v>
      </c>
      <c r="Z5" s="3">
        <v>19479.192471000002</v>
      </c>
      <c r="AA5" s="3">
        <v>88.4914804</v>
      </c>
      <c r="AB5" s="3">
        <v>88.06</v>
      </c>
      <c r="AC5" s="3">
        <v>87.090065800000005</v>
      </c>
      <c r="AD5" s="3">
        <v>88.06</v>
      </c>
      <c r="AE5" s="3">
        <v>88.4914804</v>
      </c>
      <c r="AF5" s="3">
        <v>88.063999999999993</v>
      </c>
      <c r="AG5" s="3">
        <v>9030.9720800000014</v>
      </c>
      <c r="AH5" s="3">
        <v>2.1672491999999997</v>
      </c>
      <c r="AI5" s="3">
        <v>3.0799542000000004</v>
      </c>
      <c r="AJ5" s="3">
        <v>18530.5</v>
      </c>
    </row>
    <row r="6" spans="1:36">
      <c r="A6" s="1">
        <v>45627</v>
      </c>
      <c r="B6" s="2">
        <v>10401</v>
      </c>
      <c r="C6" s="3">
        <v>6628.5484800000013</v>
      </c>
      <c r="D6" s="3">
        <v>6620.3788800000002</v>
      </c>
      <c r="E6" s="3">
        <v>0.12340079243321317</v>
      </c>
      <c r="F6" s="3">
        <v>47.369874999999993</v>
      </c>
      <c r="G6" s="3">
        <v>47.359279000000001</v>
      </c>
      <c r="H6" s="3">
        <v>158.97562400000001</v>
      </c>
      <c r="I6" s="4">
        <v>139.42404066666666</v>
      </c>
      <c r="J6" s="3">
        <v>139.29810633333332</v>
      </c>
      <c r="K6" s="3">
        <v>139.42404066666666</v>
      </c>
      <c r="L6" s="3">
        <v>139.16690983333334</v>
      </c>
      <c r="M6" s="3">
        <v>30.070629999999994</v>
      </c>
      <c r="N6" s="3">
        <v>30.567201666666666</v>
      </c>
      <c r="O6" s="3">
        <v>34.617266999999998</v>
      </c>
      <c r="P6" s="3">
        <v>45.112887000000001</v>
      </c>
      <c r="Q6" s="3">
        <v>2.0577065000000001</v>
      </c>
      <c r="R6" s="3">
        <v>2.1880566666666668</v>
      </c>
      <c r="S6" s="3">
        <v>3.0117013333333333</v>
      </c>
      <c r="T6" s="3">
        <v>3.5158311666666671</v>
      </c>
      <c r="U6" s="3">
        <v>0</v>
      </c>
      <c r="V6" s="3">
        <v>0</v>
      </c>
      <c r="W6" s="3">
        <v>2.3011270000000001</v>
      </c>
      <c r="X6" s="3">
        <v>3.3364526666666663</v>
      </c>
      <c r="Y6" s="3">
        <v>12953</v>
      </c>
      <c r="Z6" s="3">
        <v>14216.385638</v>
      </c>
      <c r="AA6" s="3">
        <v>87.701410166666662</v>
      </c>
      <c r="AB6" s="3">
        <v>87.622194333333326</v>
      </c>
      <c r="AC6" s="3">
        <v>93.513588000000013</v>
      </c>
      <c r="AD6" s="3">
        <v>87.536666666666676</v>
      </c>
      <c r="AE6" s="3">
        <v>87.701410166666662</v>
      </c>
      <c r="AF6" s="3">
        <v>87.539668499999991</v>
      </c>
      <c r="AG6" s="3">
        <v>6628.5484800000013</v>
      </c>
      <c r="AH6" s="3">
        <v>3.0117013333333333</v>
      </c>
      <c r="AI6" s="3">
        <v>3.5158311666666671</v>
      </c>
      <c r="AJ6" s="3">
        <v>12953</v>
      </c>
    </row>
    <row r="7" spans="1:36">
      <c r="A7" s="1">
        <v>45658</v>
      </c>
      <c r="B7" s="2">
        <v>10401</v>
      </c>
      <c r="C7" s="3">
        <v>7076.9932799999997</v>
      </c>
      <c r="D7" s="3">
        <v>7068.6286399999999</v>
      </c>
      <c r="E7" s="3">
        <v>0.11833469299357309</v>
      </c>
      <c r="F7" s="3">
        <v>50.248125000000002</v>
      </c>
      <c r="G7" s="3">
        <v>50.52633800000001</v>
      </c>
      <c r="H7" s="3">
        <v>158.97554199999999</v>
      </c>
      <c r="I7" s="4">
        <v>140.69675857142857</v>
      </c>
      <c r="J7" s="3">
        <v>139.39747299999999</v>
      </c>
      <c r="K7" s="3">
        <v>140.69675857142857</v>
      </c>
      <c r="L7" s="3">
        <v>139.28608271428573</v>
      </c>
      <c r="M7" s="3">
        <v>32.061958571428569</v>
      </c>
      <c r="N7" s="3">
        <v>31.905028285714288</v>
      </c>
      <c r="O7" s="3">
        <v>50.619096999999996</v>
      </c>
      <c r="P7" s="3">
        <v>52.625360000000008</v>
      </c>
      <c r="Q7" s="3">
        <v>2.2347865714285713</v>
      </c>
      <c r="R7" s="3">
        <v>2.2628077142857146</v>
      </c>
      <c r="S7" s="3">
        <v>3.1597808571428567</v>
      </c>
      <c r="T7" s="3">
        <v>3.8049969999999997</v>
      </c>
      <c r="U7" s="3">
        <v>0</v>
      </c>
      <c r="V7" s="3">
        <v>0</v>
      </c>
      <c r="W7" s="3">
        <v>4.265103714285714</v>
      </c>
      <c r="X7" s="3">
        <v>5.456950714285715</v>
      </c>
      <c r="Y7" s="3">
        <v>14859</v>
      </c>
      <c r="Z7" s="3">
        <v>15488.783712000002</v>
      </c>
      <c r="AA7" s="3">
        <v>88.501922714285698</v>
      </c>
      <c r="AB7" s="3">
        <v>87.684638714285711</v>
      </c>
      <c r="AC7" s="3">
        <v>89.191117857142871</v>
      </c>
      <c r="AD7" s="3">
        <v>87.611428571428561</v>
      </c>
      <c r="AE7" s="3">
        <v>88.501922714285698</v>
      </c>
      <c r="AF7" s="3">
        <v>87.614571428571409</v>
      </c>
      <c r="AG7" s="3">
        <v>7076.9932799999997</v>
      </c>
      <c r="AH7" s="3">
        <v>3.1597808571428567</v>
      </c>
      <c r="AI7" s="3">
        <v>3.5941707780999508</v>
      </c>
      <c r="AJ7" s="3">
        <v>14859</v>
      </c>
    </row>
    <row r="8" spans="1:36">
      <c r="A8" s="1">
        <v>45689</v>
      </c>
      <c r="B8" s="2">
        <v>10401</v>
      </c>
      <c r="C8" s="3">
        <v>4397.0369600000004</v>
      </c>
      <c r="D8" s="3">
        <v>4391.3200799999995</v>
      </c>
      <c r="E8" s="3">
        <v>0.13018590983695399</v>
      </c>
      <c r="F8" s="3">
        <v>31.235374999999998</v>
      </c>
      <c r="G8" s="3">
        <v>31.400497999999999</v>
      </c>
      <c r="H8" s="3">
        <v>158.97554199999999</v>
      </c>
      <c r="I8" s="4">
        <v>139.9253472</v>
      </c>
      <c r="J8" s="3">
        <v>139.15901700000001</v>
      </c>
      <c r="K8" s="3">
        <v>139.9253472</v>
      </c>
      <c r="L8" s="3">
        <v>139.00026800000001</v>
      </c>
      <c r="M8" s="3">
        <v>31.0065648</v>
      </c>
      <c r="N8" s="3">
        <v>31.0037108</v>
      </c>
      <c r="O8" s="3">
        <v>33.818913000000002</v>
      </c>
      <c r="P8" s="3">
        <v>37.600418999999995</v>
      </c>
      <c r="Q8" s="3">
        <v>2.1602790000000001</v>
      </c>
      <c r="R8" s="3">
        <v>2.2154122000000003</v>
      </c>
      <c r="S8" s="3">
        <v>3.3379696000000001</v>
      </c>
      <c r="T8" s="3">
        <v>3.5990022000000002</v>
      </c>
      <c r="U8" s="3">
        <v>0</v>
      </c>
      <c r="V8" s="3">
        <v>0</v>
      </c>
      <c r="W8" s="3">
        <v>2.3815325999999999</v>
      </c>
      <c r="X8" s="3">
        <v>3.5697454000000008</v>
      </c>
      <c r="Y8" s="3">
        <v>9188</v>
      </c>
      <c r="Z8" s="3">
        <v>9553.5120630000001</v>
      </c>
      <c r="AA8" s="3">
        <v>88.016698999999988</v>
      </c>
      <c r="AB8" s="3">
        <v>87.53465700000001</v>
      </c>
      <c r="AC8" s="3">
        <v>89.715370399999998</v>
      </c>
      <c r="AD8" s="3">
        <v>87.432000000000002</v>
      </c>
      <c r="AE8" s="3">
        <v>88.016698999999988</v>
      </c>
      <c r="AF8" s="3">
        <v>87.434799999999996</v>
      </c>
      <c r="AG8" s="3">
        <v>10602.746080000001</v>
      </c>
      <c r="AH8" s="3">
        <v>3.1570017666666672</v>
      </c>
      <c r="AI8" s="3">
        <v>3.5124936333333334</v>
      </c>
      <c r="AJ8" s="3">
        <v>22881</v>
      </c>
    </row>
    <row r="9" spans="1:36">
      <c r="A9" s="1">
        <v>45717</v>
      </c>
      <c r="B9" s="2">
        <v>10401</v>
      </c>
      <c r="C9" s="3">
        <v>6205.7091200000004</v>
      </c>
      <c r="D9" s="3">
        <v>6193.8275200000007</v>
      </c>
      <c r="E9" s="3">
        <v>0.19182968788901159</v>
      </c>
      <c r="F9" s="3">
        <v>44.059624999999997</v>
      </c>
      <c r="G9" s="3">
        <v>44.241605999999997</v>
      </c>
      <c r="H9" s="3">
        <v>158.97554199999999</v>
      </c>
      <c r="I9" s="4">
        <v>140.89207759999999</v>
      </c>
      <c r="J9" s="3">
        <v>139.99411279999998</v>
      </c>
      <c r="K9" s="3">
        <v>140.89207759999999</v>
      </c>
      <c r="L9" s="3">
        <v>140.000472</v>
      </c>
      <c r="M9" s="3">
        <v>30.640300400000001</v>
      </c>
      <c r="N9" s="3">
        <v>30.768060600000002</v>
      </c>
      <c r="O9" s="3">
        <v>42.066895000000002</v>
      </c>
      <c r="P9" s="3">
        <v>45.790582000000008</v>
      </c>
      <c r="Q9" s="3">
        <v>2.2175218000000001</v>
      </c>
      <c r="R9" s="3">
        <v>2.2815916000000001</v>
      </c>
      <c r="S9" s="3">
        <v>2.2521626000000006</v>
      </c>
      <c r="T9" s="3">
        <v>3.0799507999999998</v>
      </c>
      <c r="U9" s="3">
        <v>0</v>
      </c>
      <c r="V9" s="3">
        <v>0</v>
      </c>
      <c r="W9" s="3">
        <v>1.9882234000000003</v>
      </c>
      <c r="X9" s="3">
        <v>3.2345044000000001</v>
      </c>
      <c r="Y9" s="3">
        <v>13693</v>
      </c>
      <c r="Z9" s="3">
        <v>14110.915795000001</v>
      </c>
      <c r="AA9" s="3">
        <v>88.624843599999991</v>
      </c>
      <c r="AB9" s="3">
        <v>88.06</v>
      </c>
      <c r="AC9" s="3">
        <v>90.700256600000017</v>
      </c>
      <c r="AD9" s="3">
        <v>88.06</v>
      </c>
      <c r="AE9" s="3">
        <v>88.624843599999991</v>
      </c>
      <c r="AF9" s="3">
        <v>88.063999999999993</v>
      </c>
      <c r="AG9" s="3">
        <v>6205.7091200000004</v>
      </c>
      <c r="AH9" s="3">
        <v>2.2521626000000006</v>
      </c>
      <c r="AI9" s="3">
        <v>3.0799507999999998</v>
      </c>
      <c r="AJ9" s="3">
        <v>13693</v>
      </c>
    </row>
    <row r="10" spans="1:36">
      <c r="A10" s="1">
        <v>45748</v>
      </c>
      <c r="B10" s="2">
        <v>10401</v>
      </c>
      <c r="C10" s="3">
        <v>6353.15</v>
      </c>
      <c r="D10" s="3">
        <v>6339.0829999999996</v>
      </c>
      <c r="E10" s="3">
        <v>0.22190906792039178</v>
      </c>
      <c r="F10" s="3">
        <v>45.938999999999993</v>
      </c>
      <c r="G10" s="3">
        <v>45.289000000000001</v>
      </c>
      <c r="H10" s="3">
        <v>158.97554199999999</v>
      </c>
      <c r="I10" s="4">
        <v>138.83714285714288</v>
      </c>
      <c r="J10" s="3">
        <v>139.39742857142858</v>
      </c>
      <c r="K10" s="3">
        <v>138.83714285714288</v>
      </c>
      <c r="L10" s="3">
        <v>139.28557142857144</v>
      </c>
      <c r="M10" s="3">
        <v>32.115571428571428</v>
      </c>
      <c r="N10" s="3">
        <v>30.873714285714282</v>
      </c>
      <c r="O10" s="3">
        <v>86.216999999999985</v>
      </c>
      <c r="P10" s="3">
        <v>49.684000000000005</v>
      </c>
      <c r="Q10" s="3">
        <v>2.5564285714285715</v>
      </c>
      <c r="R10" s="3">
        <v>2.1797142857142857</v>
      </c>
      <c r="S10" s="3">
        <v>3.9681428571428574</v>
      </c>
      <c r="T10" s="3">
        <v>3.8050000000000002</v>
      </c>
      <c r="U10" s="3">
        <v>0</v>
      </c>
      <c r="V10" s="3">
        <v>0</v>
      </c>
      <c r="W10" s="3">
        <v>7.8685714285714283</v>
      </c>
      <c r="X10" s="3">
        <v>5.4569999999999999</v>
      </c>
      <c r="Y10" s="3">
        <v>14369</v>
      </c>
      <c r="Z10" s="3">
        <v>13524.344000000001</v>
      </c>
      <c r="AA10" s="3">
        <v>87.331999999999994</v>
      </c>
      <c r="AB10" s="3">
        <v>87.684714285714264</v>
      </c>
      <c r="AC10" s="3">
        <v>78.618571428571428</v>
      </c>
      <c r="AD10" s="3">
        <v>87.611428571428561</v>
      </c>
      <c r="AE10" s="3">
        <v>87.331999999999994</v>
      </c>
      <c r="AF10" s="3">
        <v>87.614571428571409</v>
      </c>
      <c r="AG10" s="3">
        <v>6353.15</v>
      </c>
      <c r="AH10" s="3">
        <v>3.9681428571428574</v>
      </c>
      <c r="AI10" s="3">
        <v>3.8050000000000002</v>
      </c>
      <c r="AJ10" s="3">
        <v>14369</v>
      </c>
    </row>
    <row r="11" spans="1:36">
      <c r="A11" s="1">
        <v>45778</v>
      </c>
      <c r="B11" s="2">
        <v>10401</v>
      </c>
      <c r="C11" s="3">
        <v>3341.84112</v>
      </c>
      <c r="D11" s="3">
        <v>3321.0436200000004</v>
      </c>
      <c r="E11" s="3">
        <v>0.62623387042413103</v>
      </c>
      <c r="F11" s="3">
        <v>23.7605</v>
      </c>
      <c r="G11" s="3">
        <v>23.721730000000001</v>
      </c>
      <c r="H11" s="3">
        <v>158.97554199999999</v>
      </c>
      <c r="I11" s="4">
        <v>140.700785</v>
      </c>
      <c r="J11" s="3">
        <v>139.99399333333332</v>
      </c>
      <c r="K11" s="3">
        <v>140.700785</v>
      </c>
      <c r="L11" s="3">
        <v>140.00035233333335</v>
      </c>
      <c r="M11" s="3">
        <v>30.428364000000002</v>
      </c>
      <c r="N11" s="3">
        <v>30.476461</v>
      </c>
      <c r="O11" s="3">
        <v>9.2642803333333337</v>
      </c>
      <c r="P11" s="3">
        <v>7.5458609999999995</v>
      </c>
      <c r="Q11" s="3">
        <v>2.2572760000000001</v>
      </c>
      <c r="R11" s="3">
        <v>2.172797333333333</v>
      </c>
      <c r="S11" s="3">
        <v>3.0128810000000001</v>
      </c>
      <c r="T11" s="3">
        <v>3.0999463333333335</v>
      </c>
      <c r="U11" s="3">
        <v>0</v>
      </c>
      <c r="V11" s="3">
        <v>0</v>
      </c>
      <c r="W11" s="3">
        <v>1.8683826666666665</v>
      </c>
      <c r="X11" s="3">
        <v>1.8442319999999999</v>
      </c>
      <c r="Y11" s="3">
        <v>7452.5</v>
      </c>
      <c r="Z11" s="3">
        <v>7192.3909979999999</v>
      </c>
      <c r="AA11" s="3">
        <v>88.50459033333334</v>
      </c>
      <c r="AB11" s="3">
        <v>88.06</v>
      </c>
      <c r="AC11" s="3">
        <v>84.938370666666671</v>
      </c>
      <c r="AD11" s="3">
        <v>88.06</v>
      </c>
      <c r="AE11" s="3">
        <v>88.50459033333334</v>
      </c>
      <c r="AF11" s="3">
        <v>88.064000000000007</v>
      </c>
      <c r="AG11" s="3">
        <v>3341.84112</v>
      </c>
      <c r="AH11" s="3">
        <v>3.0128810000000001</v>
      </c>
      <c r="AI11" s="3">
        <v>3.0999463333333335</v>
      </c>
      <c r="AJ11" s="3">
        <v>7452.5</v>
      </c>
    </row>
    <row r="12" spans="1:36">
      <c r="A12" s="1">
        <v>45809</v>
      </c>
      <c r="B12" s="2">
        <v>10401</v>
      </c>
      <c r="C12" s="3"/>
      <c r="D12" s="3"/>
      <c r="E12" s="3"/>
      <c r="F12" s="3"/>
      <c r="G12" s="3"/>
      <c r="H12" s="3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A13" s="1">
        <v>45839</v>
      </c>
      <c r="B13" s="2">
        <v>10401</v>
      </c>
      <c r="C13" s="3"/>
      <c r="D13" s="3"/>
      <c r="E13" s="3"/>
      <c r="F13" s="3"/>
      <c r="G13" s="3"/>
      <c r="H13" s="3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5">
        <v>45870</v>
      </c>
      <c r="B14" s="6">
        <v>10401</v>
      </c>
      <c r="C14" s="7"/>
      <c r="D14" s="7"/>
      <c r="E14" s="7"/>
      <c r="F14" s="7"/>
      <c r="G14" s="7"/>
      <c r="H14" s="7"/>
      <c r="I14" s="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28" spans="6:7">
      <c r="F28" s="9"/>
      <c r="G28" s="9"/>
    </row>
    <row r="29" spans="6:7">
      <c r="F29" s="9"/>
      <c r="G29" s="9"/>
    </row>
    <row r="30" spans="6:7">
      <c r="F30" s="9"/>
      <c r="G30" s="9"/>
    </row>
    <row r="31" spans="6:7">
      <c r="F31" s="9"/>
      <c r="G31" s="9"/>
    </row>
    <row r="32" spans="6:7">
      <c r="F32" s="9"/>
      <c r="G32" s="9"/>
    </row>
    <row r="33" spans="6:7">
      <c r="F33" s="9"/>
      <c r="G33" s="9"/>
    </row>
    <row r="34" spans="6:7">
      <c r="F34" s="9"/>
      <c r="G34" s="9"/>
    </row>
  </sheetData>
  <conditionalFormatting sqref="D3:E3 C3:C14">
    <cfRule type="cellIs" dxfId="9" priority="9" operator="greaterThan">
      <formula>$D3</formula>
    </cfRule>
    <cfRule type="cellIs" dxfId="8" priority="10" operator="lessThan">
      <formula>$D3</formula>
    </cfRule>
  </conditionalFormatting>
  <conditionalFormatting sqref="I3:I14">
    <cfRule type="cellIs" dxfId="7" priority="1" operator="greaterThan">
      <formula>$J$3</formula>
    </cfRule>
    <cfRule type="cellIs" dxfId="6" priority="2" operator="lessThan">
      <formula>$J$3</formula>
    </cfRule>
    <cfRule type="cellIs" dxfId="5" priority="3" operator="greaterThan">
      <formula>$K3</formula>
    </cfRule>
    <cfRule type="cellIs" dxfId="4" priority="4" operator="lessThan">
      <formula>$K3</formula>
    </cfRule>
  </conditionalFormatting>
  <conditionalFormatting sqref="S11:S14">
    <cfRule type="cellIs" dxfId="3" priority="7" stopIfTrue="1" operator="greaterThan">
      <formula>$T11</formula>
    </cfRule>
    <cfRule type="cellIs" dxfId="2" priority="8" operator="lessThan">
      <formula>$T11</formula>
    </cfRule>
  </conditionalFormatting>
  <conditionalFormatting sqref="Y11:Y14">
    <cfRule type="cellIs" dxfId="1" priority="5" operator="greaterThan">
      <formula>$Z11</formula>
    </cfRule>
    <cfRule type="cellIs" dxfId="0" priority="6" operator="lessThan">
      <formula>$Z11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850D-64DD-4D34-A1C1-9667B11055D6}">
  <sheetPr>
    <tabColor theme="9" tint="0.79998168889431442"/>
  </sheetPr>
  <dimension ref="A1:AM191"/>
  <sheetViews>
    <sheetView topLeftCell="A107" workbookViewId="0">
      <selection activeCell="I148" sqref="I148"/>
    </sheetView>
  </sheetViews>
  <sheetFormatPr defaultRowHeight="15" outlineLevelRow="1"/>
  <cols>
    <col min="2" max="2" width="14.28515625" customWidth="1"/>
    <col min="4" max="4" width="6.7109375" bestFit="1" customWidth="1"/>
    <col min="5" max="5" width="8" bestFit="1" customWidth="1"/>
    <col min="6" max="7" width="12" bestFit="1" customWidth="1"/>
    <col min="28" max="29" width="12" bestFit="1" customWidth="1"/>
    <col min="36" max="36" width="10.5703125" bestFit="1" customWidth="1"/>
    <col min="39" max="39" width="13.42578125" bestFit="1" customWidth="1"/>
  </cols>
  <sheetData>
    <row r="1" spans="1:39" ht="18.75">
      <c r="A1" s="226" t="s">
        <v>155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</row>
    <row r="3" spans="1:39">
      <c r="B3" s="10" t="s">
        <v>1</v>
      </c>
      <c r="C3" s="11" t="s">
        <v>2</v>
      </c>
      <c r="D3" s="12" t="s">
        <v>3</v>
      </c>
      <c r="E3" s="12" t="s">
        <v>4</v>
      </c>
      <c r="F3" s="14" t="s">
        <v>5</v>
      </c>
      <c r="G3" s="13" t="s">
        <v>5</v>
      </c>
      <c r="H3" s="13" t="s">
        <v>6</v>
      </c>
      <c r="I3" s="13" t="s">
        <v>7</v>
      </c>
      <c r="J3" s="13" t="s">
        <v>7</v>
      </c>
      <c r="K3" s="13" t="s">
        <v>8</v>
      </c>
      <c r="L3" s="14" t="s">
        <v>8</v>
      </c>
      <c r="M3" s="135" t="s">
        <v>8</v>
      </c>
      <c r="N3" s="13" t="s">
        <v>9</v>
      </c>
      <c r="O3" s="13" t="s">
        <v>9</v>
      </c>
      <c r="P3" s="14" t="s">
        <v>10</v>
      </c>
      <c r="Q3" s="135" t="s">
        <v>10</v>
      </c>
      <c r="R3" s="13" t="s">
        <v>11</v>
      </c>
      <c r="S3" s="13" t="s">
        <v>11</v>
      </c>
      <c r="T3" s="14" t="s">
        <v>12</v>
      </c>
      <c r="U3" s="135" t="s">
        <v>12</v>
      </c>
      <c r="V3" s="13" t="s">
        <v>13</v>
      </c>
      <c r="W3" s="13" t="s">
        <v>13</v>
      </c>
      <c r="X3" s="13" t="s">
        <v>14</v>
      </c>
      <c r="Y3" s="13" t="s">
        <v>14</v>
      </c>
      <c r="Z3" s="13" t="s">
        <v>15</v>
      </c>
      <c r="AA3" s="13" t="s">
        <v>15</v>
      </c>
      <c r="AB3" s="14" t="s">
        <v>16</v>
      </c>
      <c r="AC3" s="135" t="s">
        <v>16</v>
      </c>
      <c r="AD3" s="13" t="s">
        <v>17</v>
      </c>
      <c r="AE3" s="13" t="s">
        <v>17</v>
      </c>
      <c r="AF3" s="13" t="s">
        <v>18</v>
      </c>
      <c r="AG3" s="13" t="s">
        <v>18</v>
      </c>
      <c r="AH3" s="13" t="s">
        <v>19</v>
      </c>
      <c r="AI3" s="13" t="s">
        <v>19</v>
      </c>
      <c r="AJ3" s="14" t="s">
        <v>20</v>
      </c>
      <c r="AK3" s="15" t="s">
        <v>21</v>
      </c>
      <c r="AL3" s="98" t="s">
        <v>21</v>
      </c>
      <c r="AM3" s="14" t="s">
        <v>22</v>
      </c>
    </row>
    <row r="4" spans="1:39">
      <c r="C4" s="17"/>
      <c r="D4" s="18"/>
      <c r="E4" s="18"/>
      <c r="F4" s="14" t="s">
        <v>23</v>
      </c>
      <c r="G4" s="13" t="s">
        <v>24</v>
      </c>
      <c r="H4" s="13" t="s">
        <v>25</v>
      </c>
      <c r="I4" s="13" t="s">
        <v>26</v>
      </c>
      <c r="J4" s="13" t="s">
        <v>27</v>
      </c>
      <c r="K4" s="13" t="s">
        <v>28</v>
      </c>
      <c r="L4" s="14" t="s">
        <v>23</v>
      </c>
      <c r="M4" s="135" t="s">
        <v>29</v>
      </c>
      <c r="N4" s="13" t="s">
        <v>23</v>
      </c>
      <c r="O4" s="13" t="s">
        <v>29</v>
      </c>
      <c r="P4" s="14" t="s">
        <v>23</v>
      </c>
      <c r="Q4" s="135" t="s">
        <v>29</v>
      </c>
      <c r="R4" s="13" t="s">
        <v>23</v>
      </c>
      <c r="S4" s="13" t="s">
        <v>29</v>
      </c>
      <c r="T4" s="14" t="s">
        <v>23</v>
      </c>
      <c r="U4" s="135" t="s">
        <v>29</v>
      </c>
      <c r="V4" s="13" t="s">
        <v>30</v>
      </c>
      <c r="W4" s="13" t="s">
        <v>31</v>
      </c>
      <c r="X4" s="13" t="s">
        <v>30</v>
      </c>
      <c r="Y4" s="13" t="s">
        <v>31</v>
      </c>
      <c r="Z4" s="13" t="s">
        <v>30</v>
      </c>
      <c r="AA4" s="13" t="s">
        <v>31</v>
      </c>
      <c r="AB4" s="14" t="s">
        <v>23</v>
      </c>
      <c r="AC4" s="135" t="s">
        <v>29</v>
      </c>
      <c r="AD4" s="13" t="s">
        <v>30</v>
      </c>
      <c r="AE4" s="13" t="s">
        <v>32</v>
      </c>
      <c r="AF4" s="13" t="s">
        <v>30</v>
      </c>
      <c r="AG4" s="13" t="s">
        <v>32</v>
      </c>
      <c r="AH4" s="13" t="s">
        <v>30</v>
      </c>
      <c r="AI4" s="13" t="s">
        <v>32</v>
      </c>
      <c r="AJ4" s="14" t="s">
        <v>33</v>
      </c>
      <c r="AK4" s="15" t="s">
        <v>30</v>
      </c>
      <c r="AL4" s="98" t="s">
        <v>31</v>
      </c>
      <c r="AM4" s="14" t="s">
        <v>16</v>
      </c>
    </row>
    <row r="5" spans="1:39" outlineLevel="1">
      <c r="B5" s="34" t="s">
        <v>34</v>
      </c>
      <c r="C5" s="33">
        <v>36</v>
      </c>
      <c r="D5" s="99">
        <v>10175</v>
      </c>
      <c r="E5" s="99" t="s">
        <v>156</v>
      </c>
      <c r="F5" s="101">
        <v>44.029440000000001</v>
      </c>
      <c r="G5" s="100">
        <v>44.029440000000001</v>
      </c>
      <c r="H5" s="100">
        <v>0</v>
      </c>
      <c r="I5" s="100">
        <v>2.8588749999999998</v>
      </c>
      <c r="J5" s="100">
        <v>2.859054</v>
      </c>
      <c r="K5" s="100">
        <v>23.520004</v>
      </c>
      <c r="L5" s="101">
        <v>15.400967</v>
      </c>
      <c r="M5" s="151">
        <v>15.400899000000001</v>
      </c>
      <c r="N5" s="100">
        <v>15.400967</v>
      </c>
      <c r="O5" s="100">
        <v>15.399958</v>
      </c>
      <c r="P5" s="101">
        <v>13.029601</v>
      </c>
      <c r="Q5" s="151">
        <v>13.000002</v>
      </c>
      <c r="R5" s="100">
        <v>0.91819300000000004</v>
      </c>
      <c r="S5" s="100">
        <v>0.95652700000000002</v>
      </c>
      <c r="T5" s="101">
        <v>7.245152</v>
      </c>
      <c r="U5" s="151">
        <v>7.2497220000000002</v>
      </c>
      <c r="V5" s="100">
        <v>1.86239</v>
      </c>
      <c r="W5" s="100">
        <v>1.8999790000000001</v>
      </c>
      <c r="X5" s="100">
        <v>0</v>
      </c>
      <c r="Y5" s="100">
        <v>0</v>
      </c>
      <c r="Z5" s="100">
        <v>0</v>
      </c>
      <c r="AA5" s="100">
        <v>0</v>
      </c>
      <c r="AB5" s="101">
        <v>319</v>
      </c>
      <c r="AC5" s="151">
        <v>319.20119999999997</v>
      </c>
      <c r="AD5" s="100">
        <v>65.480292000000006</v>
      </c>
      <c r="AE5" s="100">
        <v>65.48</v>
      </c>
      <c r="AF5" s="100">
        <v>65.521299999999997</v>
      </c>
      <c r="AG5" s="100">
        <v>65.48</v>
      </c>
      <c r="AH5" s="100">
        <v>65.480290999999994</v>
      </c>
      <c r="AI5" s="100">
        <v>65.475999999999999</v>
      </c>
      <c r="AJ5" s="101">
        <f>0-AM5</f>
        <v>0.20119999999997162</v>
      </c>
      <c r="AK5" s="24">
        <f>V5+X5</f>
        <v>1.86239</v>
      </c>
      <c r="AL5" s="25">
        <f>W5+Y5</f>
        <v>1.8999790000000001</v>
      </c>
      <c r="AM5" s="101">
        <f>AB5-AC5</f>
        <v>-0.20119999999997162</v>
      </c>
    </row>
    <row r="6" spans="1:39" outlineLevel="1">
      <c r="B6" s="34" t="s">
        <v>38</v>
      </c>
      <c r="C6" s="33">
        <v>37</v>
      </c>
      <c r="D6" s="99">
        <v>10175</v>
      </c>
      <c r="E6" s="99" t="s">
        <v>156</v>
      </c>
      <c r="F6" s="101">
        <v>187.97183999999999</v>
      </c>
      <c r="G6" s="100">
        <v>187.96008</v>
      </c>
      <c r="H6" s="100">
        <v>6.2570000000000004E-3</v>
      </c>
      <c r="I6" s="100">
        <v>12.205625</v>
      </c>
      <c r="J6" s="100">
        <v>12.2052</v>
      </c>
      <c r="K6" s="100">
        <v>23.520004</v>
      </c>
      <c r="L6" s="101">
        <v>15.400427000000001</v>
      </c>
      <c r="M6" s="151">
        <v>15.400899000000001</v>
      </c>
      <c r="N6" s="100">
        <v>15.400427000000001</v>
      </c>
      <c r="O6" s="100">
        <v>15.399958</v>
      </c>
      <c r="P6" s="101">
        <v>12.996057</v>
      </c>
      <c r="Q6" s="151">
        <v>13.000002</v>
      </c>
      <c r="R6" s="100">
        <v>0.95243</v>
      </c>
      <c r="S6" s="100">
        <v>0.95652700000000002</v>
      </c>
      <c r="T6" s="101">
        <v>7.2457659999999997</v>
      </c>
      <c r="U6" s="151">
        <v>7.2497220000000002</v>
      </c>
      <c r="V6" s="100">
        <v>1.8619810000000001</v>
      </c>
      <c r="W6" s="100">
        <v>1.8999600000000001</v>
      </c>
      <c r="X6" s="100">
        <v>0</v>
      </c>
      <c r="Y6" s="100">
        <v>0</v>
      </c>
      <c r="Z6" s="100">
        <v>0</v>
      </c>
      <c r="AA6" s="100">
        <v>0</v>
      </c>
      <c r="AB6" s="101">
        <v>1362</v>
      </c>
      <c r="AC6" s="151">
        <v>1362.7435840000001</v>
      </c>
      <c r="AD6" s="100">
        <v>65.477996000000005</v>
      </c>
      <c r="AE6" s="100">
        <v>65.48</v>
      </c>
      <c r="AF6" s="100">
        <v>65.515749</v>
      </c>
      <c r="AG6" s="100">
        <v>65.48</v>
      </c>
      <c r="AH6" s="100">
        <v>65.477996000000005</v>
      </c>
      <c r="AI6" s="100">
        <v>65.475999999999999</v>
      </c>
      <c r="AJ6" s="101">
        <f>AJ5-AM6</f>
        <v>0.94478400000002694</v>
      </c>
      <c r="AK6" s="24">
        <f t="shared" ref="AK6:AL39" si="0">V6+X6</f>
        <v>1.8619810000000001</v>
      </c>
      <c r="AL6" s="25">
        <f>W6+Y6</f>
        <v>1.8999600000000001</v>
      </c>
      <c r="AM6" s="101">
        <f t="shared" ref="AM6:AM56" si="1">AB6-AC6</f>
        <v>-0.74358400000005531</v>
      </c>
    </row>
    <row r="7" spans="1:39" outlineLevel="1">
      <c r="B7" s="102" t="s">
        <v>40</v>
      </c>
      <c r="C7" s="33">
        <v>38</v>
      </c>
      <c r="D7" s="99">
        <v>10175</v>
      </c>
      <c r="E7" s="99" t="s">
        <v>157</v>
      </c>
      <c r="F7" s="101">
        <v>263.22660000000002</v>
      </c>
      <c r="G7" s="100">
        <v>263.22660000000002</v>
      </c>
      <c r="H7" s="100">
        <v>0</v>
      </c>
      <c r="I7" s="100">
        <v>14.237500000000001</v>
      </c>
      <c r="J7" s="100">
        <v>18.279623000000001</v>
      </c>
      <c r="K7" s="100">
        <v>29.610018</v>
      </c>
      <c r="L7" s="101">
        <v>18.48826</v>
      </c>
      <c r="M7" s="151">
        <v>14.399352</v>
      </c>
      <c r="N7" s="100">
        <v>18.48826</v>
      </c>
      <c r="O7" s="100">
        <v>14.399944</v>
      </c>
      <c r="P7" s="101">
        <v>14.451273</v>
      </c>
      <c r="Q7" s="151">
        <v>14.424301</v>
      </c>
      <c r="R7" s="100">
        <v>0</v>
      </c>
      <c r="S7" s="100">
        <v>0.76666699999999999</v>
      </c>
      <c r="T7" s="101">
        <v>6.2531670000000004</v>
      </c>
      <c r="U7" s="151">
        <v>8.4398060000000008</v>
      </c>
      <c r="V7" s="100">
        <v>3.7040329999999999</v>
      </c>
      <c r="W7" s="100">
        <v>1.499997</v>
      </c>
      <c r="X7" s="100">
        <v>0</v>
      </c>
      <c r="Y7" s="100">
        <v>0</v>
      </c>
      <c r="Z7" s="100">
        <v>0</v>
      </c>
      <c r="AA7" s="100">
        <v>0</v>
      </c>
      <c r="AB7" s="101">
        <v>1646</v>
      </c>
      <c r="AC7" s="151">
        <v>2221.5816249999998</v>
      </c>
      <c r="AD7" s="100">
        <v>62.439205000000001</v>
      </c>
      <c r="AE7" s="100">
        <v>48.63</v>
      </c>
      <c r="AF7" s="100">
        <v>65.635185000000007</v>
      </c>
      <c r="AG7" s="100">
        <v>48.63</v>
      </c>
      <c r="AH7" s="100">
        <v>62.439205000000001</v>
      </c>
      <c r="AI7" s="100">
        <v>48.631999999999998</v>
      </c>
      <c r="AJ7" s="101">
        <f t="shared" ref="AJ7:AJ56" si="2">AJ6-AM7</f>
        <v>576.52640899999983</v>
      </c>
      <c r="AK7" s="24">
        <f t="shared" si="0"/>
        <v>3.7040329999999999</v>
      </c>
      <c r="AL7" s="25">
        <f t="shared" si="0"/>
        <v>1.499997</v>
      </c>
      <c r="AM7" s="101">
        <f t="shared" si="1"/>
        <v>-575.5816249999998</v>
      </c>
    </row>
    <row r="8" spans="1:39" outlineLevel="1">
      <c r="B8" s="102" t="s">
        <v>43</v>
      </c>
      <c r="C8" s="33">
        <v>39</v>
      </c>
      <c r="D8" s="99">
        <v>10175</v>
      </c>
      <c r="E8" s="99" t="s">
        <v>157</v>
      </c>
      <c r="F8" s="101">
        <v>43.948799999999999</v>
      </c>
      <c r="G8" s="100">
        <v>43.948799999999999</v>
      </c>
      <c r="H8" s="100">
        <v>0</v>
      </c>
      <c r="I8" s="100">
        <v>2.3769999999999998</v>
      </c>
      <c r="J8" s="100">
        <v>3.052</v>
      </c>
      <c r="K8" s="100">
        <v>29.610018</v>
      </c>
      <c r="L8" s="101">
        <v>18.489187999999999</v>
      </c>
      <c r="M8" s="151">
        <v>14.399352</v>
      </c>
      <c r="N8" s="100">
        <v>18.489187999999999</v>
      </c>
      <c r="O8" s="100">
        <v>14.399944</v>
      </c>
      <c r="P8" s="101">
        <v>19.457298999999999</v>
      </c>
      <c r="Q8" s="151">
        <v>15.000004000000001</v>
      </c>
      <c r="R8" s="100">
        <v>0.73622200000000004</v>
      </c>
      <c r="S8" s="100">
        <v>0.76666500000000004</v>
      </c>
      <c r="T8" s="101">
        <v>8.7374399999999994</v>
      </c>
      <c r="U8" s="151">
        <v>8.7596550000000004</v>
      </c>
      <c r="V8" s="100">
        <v>1.4789939999999999</v>
      </c>
      <c r="W8" s="100">
        <v>1.499995</v>
      </c>
      <c r="X8" s="100">
        <v>0</v>
      </c>
      <c r="Y8" s="100">
        <v>0</v>
      </c>
      <c r="Z8" s="100">
        <v>0</v>
      </c>
      <c r="AA8" s="100">
        <v>0</v>
      </c>
      <c r="AB8" s="101">
        <v>384</v>
      </c>
      <c r="AC8" s="151">
        <v>384.97632599999997</v>
      </c>
      <c r="AD8" s="100">
        <v>62.442340000000002</v>
      </c>
      <c r="AE8" s="100">
        <v>48.63</v>
      </c>
      <c r="AF8" s="100">
        <v>48.753641999999999</v>
      </c>
      <c r="AG8" s="100">
        <v>48.63</v>
      </c>
      <c r="AH8" s="100">
        <v>62.442340000000002</v>
      </c>
      <c r="AI8" s="100">
        <v>48.631999999999998</v>
      </c>
      <c r="AJ8" s="101">
        <f t="shared" si="2"/>
        <v>577.5027349999998</v>
      </c>
      <c r="AK8" s="24">
        <f t="shared" si="0"/>
        <v>1.4789939999999999</v>
      </c>
      <c r="AL8" s="25">
        <f t="shared" si="0"/>
        <v>1.499995</v>
      </c>
      <c r="AM8" s="101">
        <f t="shared" si="1"/>
        <v>-0.97632599999997183</v>
      </c>
    </row>
    <row r="9" spans="1:39" outlineLevel="1">
      <c r="B9" s="102" t="s">
        <v>44</v>
      </c>
      <c r="C9" s="33">
        <v>40</v>
      </c>
      <c r="D9" s="99">
        <v>10175</v>
      </c>
      <c r="E9" s="99" t="s">
        <v>156</v>
      </c>
      <c r="F9" s="101">
        <v>214.04375999999999</v>
      </c>
      <c r="G9" s="100">
        <v>214.04375999999999</v>
      </c>
      <c r="H9" s="100">
        <v>0</v>
      </c>
      <c r="I9" s="100">
        <v>13.44875</v>
      </c>
      <c r="J9" s="100">
        <v>13.898944999999999</v>
      </c>
      <c r="K9" s="100">
        <v>23.520004</v>
      </c>
      <c r="L9" s="101">
        <v>15.915513000000001</v>
      </c>
      <c r="M9" s="151">
        <v>15.400899000000001</v>
      </c>
      <c r="N9" s="100">
        <v>15.915513000000001</v>
      </c>
      <c r="O9" s="100">
        <v>15.399958</v>
      </c>
      <c r="P9" s="101">
        <v>13.495678</v>
      </c>
      <c r="Q9" s="151">
        <v>13.000002</v>
      </c>
      <c r="R9" s="100">
        <v>0.92015999999999998</v>
      </c>
      <c r="S9" s="100">
        <v>0.95652700000000002</v>
      </c>
      <c r="T9" s="101">
        <v>7.2461820000000001</v>
      </c>
      <c r="U9" s="151">
        <v>7.2497220000000002</v>
      </c>
      <c r="V9" s="100">
        <v>1.8781209999999999</v>
      </c>
      <c r="W9" s="100">
        <v>1.899967</v>
      </c>
      <c r="X9" s="100">
        <v>0</v>
      </c>
      <c r="Y9" s="100">
        <v>0</v>
      </c>
      <c r="Z9" s="100">
        <v>0</v>
      </c>
      <c r="AA9" s="100">
        <v>0</v>
      </c>
      <c r="AB9" s="101">
        <v>1551</v>
      </c>
      <c r="AC9" s="151">
        <v>1551.757756</v>
      </c>
      <c r="AD9" s="100">
        <v>67.667986999999997</v>
      </c>
      <c r="AE9" s="100">
        <v>65.48</v>
      </c>
      <c r="AF9" s="100">
        <v>65.511990999999995</v>
      </c>
      <c r="AG9" s="100">
        <v>65.48</v>
      </c>
      <c r="AH9" s="100">
        <v>67.667986999999997</v>
      </c>
      <c r="AI9" s="100">
        <v>65.475999999999999</v>
      </c>
      <c r="AJ9" s="101">
        <f t="shared" si="2"/>
        <v>578.26049099999977</v>
      </c>
      <c r="AK9" s="24">
        <f t="shared" si="0"/>
        <v>1.8781209999999999</v>
      </c>
      <c r="AL9" s="25">
        <f t="shared" si="0"/>
        <v>1.899967</v>
      </c>
      <c r="AM9" s="101">
        <f t="shared" si="1"/>
        <v>-0.75775599999997212</v>
      </c>
    </row>
    <row r="10" spans="1:39" outlineLevel="1">
      <c r="B10" s="102" t="s">
        <v>45</v>
      </c>
      <c r="C10" s="33">
        <v>41</v>
      </c>
      <c r="D10" s="99">
        <v>10175</v>
      </c>
      <c r="E10" s="99" t="s">
        <v>158</v>
      </c>
      <c r="F10" s="101">
        <v>147.36959999999999</v>
      </c>
      <c r="G10" s="100">
        <v>147.3192</v>
      </c>
      <c r="H10" s="100">
        <v>3.4210999999999998E-2</v>
      </c>
      <c r="I10" s="100">
        <v>7.3094999999999999</v>
      </c>
      <c r="J10" s="100">
        <v>7.3075020000000004</v>
      </c>
      <c r="K10" s="100">
        <v>29.294998</v>
      </c>
      <c r="L10" s="101">
        <v>20.161379</v>
      </c>
      <c r="M10" s="151">
        <v>20.160817999999999</v>
      </c>
      <c r="N10" s="100">
        <v>20.161379</v>
      </c>
      <c r="O10" s="100">
        <v>20.159939000000001</v>
      </c>
      <c r="P10" s="101">
        <v>13.988645</v>
      </c>
      <c r="Q10" s="151">
        <v>13.999999000000001</v>
      </c>
      <c r="R10" s="100">
        <v>1.3167800000000001</v>
      </c>
      <c r="S10" s="100">
        <v>1.3218380000000001</v>
      </c>
      <c r="T10" s="101">
        <v>6.0731659999999996</v>
      </c>
      <c r="U10" s="151">
        <v>6.079847</v>
      </c>
      <c r="V10" s="100">
        <v>1.3978459999999999</v>
      </c>
      <c r="W10" s="100">
        <v>1.39998</v>
      </c>
      <c r="X10" s="100">
        <v>0</v>
      </c>
      <c r="Y10" s="100">
        <v>0</v>
      </c>
      <c r="Z10" s="100">
        <v>0</v>
      </c>
      <c r="AA10" s="100">
        <v>0</v>
      </c>
      <c r="AB10" s="101">
        <v>895</v>
      </c>
      <c r="AC10" s="151">
        <v>895.98469399999999</v>
      </c>
      <c r="AD10" s="100">
        <v>68.821916000000002</v>
      </c>
      <c r="AE10" s="100">
        <v>68.819999999999993</v>
      </c>
      <c r="AF10" s="100">
        <v>68.895717000000005</v>
      </c>
      <c r="AG10" s="100">
        <v>68.819999999999993</v>
      </c>
      <c r="AH10" s="100">
        <v>68.821916000000002</v>
      </c>
      <c r="AI10" s="100">
        <v>68.816999999999993</v>
      </c>
      <c r="AJ10" s="101">
        <f t="shared" si="2"/>
        <v>579.24518499999976</v>
      </c>
      <c r="AK10" s="24">
        <f t="shared" si="0"/>
        <v>1.3978459999999999</v>
      </c>
      <c r="AL10" s="25">
        <f t="shared" si="0"/>
        <v>1.39998</v>
      </c>
      <c r="AM10" s="101">
        <f t="shared" si="1"/>
        <v>-0.98469399999999041</v>
      </c>
    </row>
    <row r="11" spans="1:39" outlineLevel="1">
      <c r="B11" s="102" t="s">
        <v>46</v>
      </c>
      <c r="C11" s="33">
        <v>42</v>
      </c>
      <c r="D11" s="99">
        <v>10175</v>
      </c>
      <c r="E11" s="99" t="s">
        <v>158</v>
      </c>
      <c r="F11" s="101">
        <v>179.51220000000001</v>
      </c>
      <c r="G11" s="100">
        <v>179.42400000000001</v>
      </c>
      <c r="H11" s="100">
        <v>4.9156999999999999E-2</v>
      </c>
      <c r="I11" s="100">
        <v>8.9041250000000005</v>
      </c>
      <c r="J11" s="100">
        <v>8.9000020000000006</v>
      </c>
      <c r="K11" s="100">
        <v>29.294998</v>
      </c>
      <c r="L11" s="101">
        <v>20.160565999999999</v>
      </c>
      <c r="M11" s="151">
        <v>20.160817999999999</v>
      </c>
      <c r="N11" s="100">
        <v>20.160565999999999</v>
      </c>
      <c r="O11" s="100">
        <v>20.159939000000001</v>
      </c>
      <c r="P11" s="101">
        <v>13.996321999999999</v>
      </c>
      <c r="Q11" s="151">
        <v>13.999999000000001</v>
      </c>
      <c r="R11" s="100">
        <v>1.3196129999999999</v>
      </c>
      <c r="S11" s="100">
        <v>1.3218380000000001</v>
      </c>
      <c r="T11" s="101">
        <v>6.0775810000000003</v>
      </c>
      <c r="U11" s="151">
        <v>6.079847</v>
      </c>
      <c r="V11" s="100">
        <v>1.3815219999999999</v>
      </c>
      <c r="W11" s="100">
        <v>1.399975</v>
      </c>
      <c r="X11" s="100">
        <v>0</v>
      </c>
      <c r="Y11" s="100">
        <v>0</v>
      </c>
      <c r="Z11" s="100">
        <v>0</v>
      </c>
      <c r="AA11" s="100">
        <v>0</v>
      </c>
      <c r="AB11" s="101">
        <v>1091</v>
      </c>
      <c r="AC11" s="151">
        <v>1091.4068</v>
      </c>
      <c r="AD11" s="100">
        <v>68.819141000000002</v>
      </c>
      <c r="AE11" s="100">
        <v>68.819999999999993</v>
      </c>
      <c r="AF11" s="100">
        <v>68.845661000000007</v>
      </c>
      <c r="AG11" s="100">
        <v>68.819999999999993</v>
      </c>
      <c r="AH11" s="100">
        <v>68.819141000000002</v>
      </c>
      <c r="AI11" s="100">
        <v>68.816999999999993</v>
      </c>
      <c r="AJ11" s="101">
        <f t="shared" si="2"/>
        <v>579.65198499999974</v>
      </c>
      <c r="AK11" s="24">
        <f t="shared" si="0"/>
        <v>1.3815219999999999</v>
      </c>
      <c r="AL11" s="25">
        <f t="shared" si="0"/>
        <v>1.399975</v>
      </c>
      <c r="AM11" s="101">
        <f t="shared" si="1"/>
        <v>-0.40679999999997563</v>
      </c>
    </row>
    <row r="12" spans="1:39" outlineLevel="1">
      <c r="B12" s="102"/>
      <c r="C12" s="33"/>
      <c r="D12" s="99">
        <v>10175</v>
      </c>
      <c r="E12" s="99" t="s">
        <v>159</v>
      </c>
      <c r="F12" s="101">
        <v>43.696800000000003</v>
      </c>
      <c r="G12" s="100">
        <v>43.696800000000003</v>
      </c>
      <c r="H12" s="100">
        <v>0</v>
      </c>
      <c r="I12" s="100">
        <v>2.1672500000000001</v>
      </c>
      <c r="J12" s="100">
        <v>2.1675010000000001</v>
      </c>
      <c r="K12" s="100">
        <v>29.294998</v>
      </c>
      <c r="L12" s="101">
        <v>20.162326</v>
      </c>
      <c r="M12" s="151">
        <v>20.160817999999999</v>
      </c>
      <c r="N12" s="100">
        <v>20.162326</v>
      </c>
      <c r="O12" s="100">
        <v>20.159939000000001</v>
      </c>
      <c r="P12" s="101">
        <v>13.957781000000001</v>
      </c>
      <c r="Q12" s="151">
        <v>13.999999000000001</v>
      </c>
      <c r="R12" s="100">
        <v>1.3265659999999999</v>
      </c>
      <c r="S12" s="100">
        <v>1.3218380000000001</v>
      </c>
      <c r="T12" s="101">
        <v>6.0645170000000004</v>
      </c>
      <c r="U12" s="151">
        <v>6.079847</v>
      </c>
      <c r="V12" s="100">
        <v>1.304443</v>
      </c>
      <c r="W12" s="100">
        <v>1.399988</v>
      </c>
      <c r="X12" s="100">
        <v>0</v>
      </c>
      <c r="Y12" s="100">
        <v>0</v>
      </c>
      <c r="Z12" s="100">
        <v>0</v>
      </c>
      <c r="AA12" s="100">
        <v>0</v>
      </c>
      <c r="AB12" s="101">
        <v>265</v>
      </c>
      <c r="AC12" s="151">
        <v>265.66987999999998</v>
      </c>
      <c r="AD12" s="100">
        <v>68.825147999999999</v>
      </c>
      <c r="AE12" s="100">
        <v>68.819999999999993</v>
      </c>
      <c r="AF12" s="100">
        <v>68.993966999999998</v>
      </c>
      <c r="AG12" s="100">
        <v>68.819999999999993</v>
      </c>
      <c r="AH12" s="100">
        <v>68.825147000000001</v>
      </c>
      <c r="AI12" s="100">
        <v>68.816999999999993</v>
      </c>
      <c r="AJ12" s="101">
        <f t="shared" si="2"/>
        <v>580.32186499999966</v>
      </c>
      <c r="AK12" s="24">
        <f t="shared" si="0"/>
        <v>1.304443</v>
      </c>
      <c r="AL12" s="25">
        <f t="shared" si="0"/>
        <v>1.399988</v>
      </c>
      <c r="AM12" s="101">
        <f t="shared" si="1"/>
        <v>-0.66987999999997783</v>
      </c>
    </row>
    <row r="13" spans="1:39" outlineLevel="1">
      <c r="B13" s="102" t="s">
        <v>47</v>
      </c>
      <c r="C13" s="33">
        <v>43</v>
      </c>
      <c r="D13" s="99">
        <v>10175</v>
      </c>
      <c r="E13" s="99" t="s">
        <v>160</v>
      </c>
      <c r="F13" s="101">
        <v>98.495999999999995</v>
      </c>
      <c r="G13" s="100">
        <v>98.478899999999996</v>
      </c>
      <c r="H13" s="100">
        <v>1.7364000000000001E-2</v>
      </c>
      <c r="I13" s="100">
        <v>5.6276250000000001</v>
      </c>
      <c r="J13" s="100">
        <v>5.6273650000000002</v>
      </c>
      <c r="K13" s="100">
        <v>27.359998999999998</v>
      </c>
      <c r="L13" s="101">
        <v>17.502231999999999</v>
      </c>
      <c r="M13" s="151">
        <v>17.499455000000001</v>
      </c>
      <c r="N13" s="100">
        <v>17.502231999999999</v>
      </c>
      <c r="O13" s="100">
        <v>17.500003</v>
      </c>
      <c r="P13" s="101">
        <v>11.994403</v>
      </c>
      <c r="Q13" s="151">
        <v>12</v>
      </c>
      <c r="R13" s="100">
        <v>1.421559</v>
      </c>
      <c r="S13" s="100">
        <v>1.419756</v>
      </c>
      <c r="T13" s="101">
        <v>6.1322289999999997</v>
      </c>
      <c r="U13" s="151">
        <v>6.1349369999999999</v>
      </c>
      <c r="V13" s="100">
        <v>1.5838209999999999</v>
      </c>
      <c r="W13" s="100">
        <v>1.5999779999999999</v>
      </c>
      <c r="X13" s="100">
        <v>0</v>
      </c>
      <c r="Y13" s="100">
        <v>0</v>
      </c>
      <c r="Z13" s="100">
        <v>0</v>
      </c>
      <c r="AA13" s="100">
        <v>0</v>
      </c>
      <c r="AB13" s="101">
        <v>604</v>
      </c>
      <c r="AC13" s="151">
        <v>604.266706</v>
      </c>
      <c r="AD13" s="100">
        <v>63.970149999999997</v>
      </c>
      <c r="AE13" s="100">
        <v>63.96</v>
      </c>
      <c r="AF13" s="100">
        <v>63.988242999999997</v>
      </c>
      <c r="AG13" s="100">
        <v>63.96</v>
      </c>
      <c r="AH13" s="100">
        <v>63.970149999999997</v>
      </c>
      <c r="AI13" s="100">
        <v>63.962000000000003</v>
      </c>
      <c r="AJ13" s="101">
        <f t="shared" si="2"/>
        <v>580.58857099999966</v>
      </c>
      <c r="AK13" s="24">
        <f t="shared" si="0"/>
        <v>1.5838209999999999</v>
      </c>
      <c r="AL13" s="25">
        <f t="shared" si="0"/>
        <v>1.5999779999999999</v>
      </c>
      <c r="AM13" s="101">
        <f t="shared" si="1"/>
        <v>-0.26670599999999922</v>
      </c>
    </row>
    <row r="14" spans="1:39" outlineLevel="1">
      <c r="B14" s="102" t="s">
        <v>49</v>
      </c>
      <c r="C14" s="33">
        <v>44</v>
      </c>
      <c r="D14" s="99">
        <v>10175</v>
      </c>
      <c r="E14" s="99" t="s">
        <v>161</v>
      </c>
      <c r="F14" s="101">
        <v>13.532400000000001</v>
      </c>
      <c r="G14" s="100">
        <v>13.532400000000001</v>
      </c>
      <c r="H14" s="100">
        <v>0</v>
      </c>
      <c r="I14" s="100">
        <v>1.1183749999999999</v>
      </c>
      <c r="J14" s="100">
        <v>1.1183799999999999</v>
      </c>
      <c r="K14" s="100">
        <v>29.294998</v>
      </c>
      <c r="L14" s="101">
        <v>12.100056</v>
      </c>
      <c r="M14" s="151">
        <v>12.098834</v>
      </c>
      <c r="N14" s="100">
        <v>12.100056</v>
      </c>
      <c r="O14" s="100">
        <v>12.100006</v>
      </c>
      <c r="P14" s="101">
        <v>13.971164</v>
      </c>
      <c r="Q14" s="151">
        <v>13.999999000000001</v>
      </c>
      <c r="R14" s="100">
        <v>0.67061599999999999</v>
      </c>
      <c r="S14" s="100">
        <v>0.66243799999999997</v>
      </c>
      <c r="T14" s="101">
        <v>9.6804710000000007</v>
      </c>
      <c r="U14" s="151">
        <v>9.6951070000000001</v>
      </c>
      <c r="V14" s="100">
        <v>1.4040379999999999</v>
      </c>
      <c r="W14" s="100">
        <v>1.4998819999999999</v>
      </c>
      <c r="X14" s="100">
        <v>0</v>
      </c>
      <c r="Y14" s="100">
        <v>0</v>
      </c>
      <c r="Z14" s="100">
        <v>0</v>
      </c>
      <c r="AA14" s="100">
        <v>0</v>
      </c>
      <c r="AB14" s="101">
        <v>131</v>
      </c>
      <c r="AC14" s="151">
        <v>131.19807499999999</v>
      </c>
      <c r="AD14" s="100">
        <v>41.304170999999997</v>
      </c>
      <c r="AE14" s="100">
        <v>41.3</v>
      </c>
      <c r="AF14" s="100">
        <v>41.362447000000003</v>
      </c>
      <c r="AG14" s="100">
        <v>41.3</v>
      </c>
      <c r="AH14" s="100">
        <v>41.304169999999999</v>
      </c>
      <c r="AI14" s="100">
        <v>41.304000000000002</v>
      </c>
      <c r="AJ14" s="101">
        <f t="shared" si="2"/>
        <v>580.78664599999968</v>
      </c>
      <c r="AK14" s="24">
        <f t="shared" si="0"/>
        <v>1.4040379999999999</v>
      </c>
      <c r="AL14" s="25">
        <f t="shared" si="0"/>
        <v>1.4998819999999999</v>
      </c>
      <c r="AM14" s="101">
        <f t="shared" si="1"/>
        <v>-0.19807499999998868</v>
      </c>
    </row>
    <row r="15" spans="1:39" outlineLevel="1">
      <c r="B15" s="102" t="s">
        <v>162</v>
      </c>
      <c r="C15" s="33">
        <v>45</v>
      </c>
      <c r="D15" s="99">
        <v>10175</v>
      </c>
      <c r="E15" s="99" t="s">
        <v>161</v>
      </c>
      <c r="F15" s="101">
        <v>40.32</v>
      </c>
      <c r="G15" s="100">
        <v>40.32</v>
      </c>
      <c r="H15" s="100">
        <v>0</v>
      </c>
      <c r="I15" s="100">
        <v>3.332125</v>
      </c>
      <c r="J15" s="100">
        <v>3.33223</v>
      </c>
      <c r="K15" s="100">
        <v>29.294998</v>
      </c>
      <c r="L15" s="101">
        <v>12.100386</v>
      </c>
      <c r="M15" s="151">
        <v>12.098834</v>
      </c>
      <c r="N15" s="100">
        <v>12.100386</v>
      </c>
      <c r="O15" s="100">
        <v>12.100006</v>
      </c>
      <c r="P15" s="101">
        <v>13.955059</v>
      </c>
      <c r="Q15" s="151">
        <v>13.999999000000001</v>
      </c>
      <c r="R15" s="100">
        <v>0.67524499999999998</v>
      </c>
      <c r="S15" s="100">
        <v>0.66243799999999997</v>
      </c>
      <c r="T15" s="101">
        <v>9.6726189999999992</v>
      </c>
      <c r="U15" s="151">
        <v>9.6951070000000001</v>
      </c>
      <c r="V15" s="100">
        <v>1.4880949999999999</v>
      </c>
      <c r="W15" s="100">
        <v>1.5</v>
      </c>
      <c r="X15" s="100">
        <v>0</v>
      </c>
      <c r="Y15" s="100">
        <v>0</v>
      </c>
      <c r="Z15" s="100">
        <v>0</v>
      </c>
      <c r="AA15" s="100">
        <v>0</v>
      </c>
      <c r="AB15" s="101">
        <v>390</v>
      </c>
      <c r="AC15" s="151">
        <v>390.90674100000001</v>
      </c>
      <c r="AD15" s="100">
        <v>41.305298999999998</v>
      </c>
      <c r="AE15" s="100">
        <v>41.3</v>
      </c>
      <c r="AF15" s="100">
        <v>41.396022000000002</v>
      </c>
      <c r="AG15" s="100">
        <v>41.3</v>
      </c>
      <c r="AH15" s="100">
        <v>41.305298999999998</v>
      </c>
      <c r="AI15" s="100">
        <v>41.304000000000002</v>
      </c>
      <c r="AJ15" s="101">
        <f t="shared" si="2"/>
        <v>581.69338699999969</v>
      </c>
      <c r="AK15" s="24">
        <f t="shared" si="0"/>
        <v>1.4880949999999999</v>
      </c>
      <c r="AL15" s="25">
        <f t="shared" si="0"/>
        <v>1.5</v>
      </c>
      <c r="AM15" s="101">
        <f t="shared" si="1"/>
        <v>-0.9067410000000109</v>
      </c>
    </row>
    <row r="16" spans="1:39" outlineLevel="1">
      <c r="B16" s="102"/>
      <c r="C16" s="33"/>
      <c r="D16" s="99">
        <v>10175</v>
      </c>
      <c r="E16" s="99" t="s">
        <v>156</v>
      </c>
      <c r="F16" s="101">
        <v>203.21279999999999</v>
      </c>
      <c r="G16" s="100">
        <v>203.01288</v>
      </c>
      <c r="H16" s="100">
        <v>9.8476999999999995E-2</v>
      </c>
      <c r="I16" s="100">
        <v>13.195</v>
      </c>
      <c r="J16" s="100">
        <v>13.182653999999999</v>
      </c>
      <c r="K16" s="100">
        <v>23.520004</v>
      </c>
      <c r="L16" s="101">
        <v>15.400743</v>
      </c>
      <c r="M16" s="151">
        <v>15.400899000000001</v>
      </c>
      <c r="N16" s="100">
        <v>15.400743</v>
      </c>
      <c r="O16" s="100">
        <v>15.399958</v>
      </c>
      <c r="P16" s="101">
        <v>12.997347</v>
      </c>
      <c r="Q16" s="151">
        <v>13.000002</v>
      </c>
      <c r="R16" s="100">
        <v>0.95680200000000004</v>
      </c>
      <c r="S16" s="100">
        <v>0.95652700000000002</v>
      </c>
      <c r="T16" s="101">
        <v>7.2485590000000002</v>
      </c>
      <c r="U16" s="151">
        <v>7.2497220000000002</v>
      </c>
      <c r="V16" s="100">
        <v>1.894566</v>
      </c>
      <c r="W16" s="100">
        <v>1.8999630000000001</v>
      </c>
      <c r="X16" s="100">
        <v>0</v>
      </c>
      <c r="Y16" s="100">
        <v>0</v>
      </c>
      <c r="Z16" s="100">
        <v>0</v>
      </c>
      <c r="AA16" s="100">
        <v>0</v>
      </c>
      <c r="AB16" s="101">
        <v>1473</v>
      </c>
      <c r="AC16" s="151">
        <v>1473.2363069999999</v>
      </c>
      <c r="AD16" s="100">
        <v>65.479337000000001</v>
      </c>
      <c r="AE16" s="100">
        <v>65.48</v>
      </c>
      <c r="AF16" s="100">
        <v>65.490504999999999</v>
      </c>
      <c r="AG16" s="100">
        <v>65.48</v>
      </c>
      <c r="AH16" s="100">
        <v>65.479337000000001</v>
      </c>
      <c r="AI16" s="100">
        <v>65.475999999999999</v>
      </c>
      <c r="AJ16" s="101">
        <f t="shared" si="2"/>
        <v>581.92969399999959</v>
      </c>
      <c r="AK16" s="24">
        <f t="shared" si="0"/>
        <v>1.894566</v>
      </c>
      <c r="AL16" s="25">
        <f t="shared" si="0"/>
        <v>1.8999630000000001</v>
      </c>
      <c r="AM16" s="101">
        <f t="shared" si="1"/>
        <v>-0.23630699999989702</v>
      </c>
    </row>
    <row r="17" spans="2:39" outlineLevel="1">
      <c r="B17" s="102" t="s">
        <v>51</v>
      </c>
      <c r="C17" s="33">
        <v>46</v>
      </c>
      <c r="D17" s="99">
        <v>10175</v>
      </c>
      <c r="E17" s="99" t="s">
        <v>158</v>
      </c>
      <c r="F17" s="101">
        <v>371.02800000000002</v>
      </c>
      <c r="G17" s="100">
        <v>370.81380000000001</v>
      </c>
      <c r="H17" s="100">
        <v>5.7764999999999997E-2</v>
      </c>
      <c r="I17" s="100">
        <v>15.45975</v>
      </c>
      <c r="J17" s="100">
        <v>18.393546000000001</v>
      </c>
      <c r="K17" s="100">
        <v>29.294998</v>
      </c>
      <c r="L17" s="101">
        <v>23.999611999999999</v>
      </c>
      <c r="M17" s="151">
        <v>20.160817999999999</v>
      </c>
      <c r="N17" s="100">
        <v>23.999611999999999</v>
      </c>
      <c r="O17" s="100">
        <v>20.159939000000001</v>
      </c>
      <c r="P17" s="101">
        <v>17.747699999999998</v>
      </c>
      <c r="Q17" s="151">
        <v>14.699681999999999</v>
      </c>
      <c r="R17" s="100">
        <v>1.317939</v>
      </c>
      <c r="S17" s="100">
        <v>1.3218380000000001</v>
      </c>
      <c r="T17" s="101">
        <v>6.3553160000000002</v>
      </c>
      <c r="U17" s="151">
        <v>6.357488</v>
      </c>
      <c r="V17" s="100">
        <v>0.97566799999999998</v>
      </c>
      <c r="W17" s="100">
        <v>1.399983</v>
      </c>
      <c r="X17" s="100">
        <v>0</v>
      </c>
      <c r="Y17" s="100">
        <v>0</v>
      </c>
      <c r="Z17" s="100">
        <v>0</v>
      </c>
      <c r="AA17" s="100">
        <v>0</v>
      </c>
      <c r="AB17" s="101">
        <v>2358</v>
      </c>
      <c r="AC17" s="151">
        <v>2358.8062410000002</v>
      </c>
      <c r="AD17" s="100">
        <v>81.923924</v>
      </c>
      <c r="AE17" s="100">
        <v>68.819999999999993</v>
      </c>
      <c r="AF17" s="100">
        <v>68.843530999999999</v>
      </c>
      <c r="AG17" s="100">
        <v>68.819999999999993</v>
      </c>
      <c r="AH17" s="100">
        <v>81.923924</v>
      </c>
      <c r="AI17" s="100">
        <v>68.816999999999993</v>
      </c>
      <c r="AJ17" s="101">
        <f t="shared" si="2"/>
        <v>582.73593499999981</v>
      </c>
      <c r="AK17" s="24">
        <f t="shared" si="0"/>
        <v>0.97566799999999998</v>
      </c>
      <c r="AL17" s="25">
        <f t="shared" si="0"/>
        <v>1.399983</v>
      </c>
      <c r="AM17" s="101">
        <f t="shared" si="1"/>
        <v>-0.80624100000022736</v>
      </c>
    </row>
    <row r="18" spans="2:39" outlineLevel="1">
      <c r="B18" s="102" t="s">
        <v>52</v>
      </c>
      <c r="C18" s="33">
        <v>47</v>
      </c>
      <c r="D18" s="99">
        <v>10175</v>
      </c>
      <c r="E18" s="99" t="s">
        <v>158</v>
      </c>
      <c r="F18" s="101">
        <v>156.3408</v>
      </c>
      <c r="G18" s="100">
        <v>156.32820000000001</v>
      </c>
      <c r="H18" s="100">
        <v>8.0599999999999995E-3</v>
      </c>
      <c r="I18" s="100">
        <v>6.5141249999999999</v>
      </c>
      <c r="J18" s="100">
        <v>7.7543769999999999</v>
      </c>
      <c r="K18" s="100">
        <v>29.294998</v>
      </c>
      <c r="L18" s="101">
        <v>24.000275999999999</v>
      </c>
      <c r="M18" s="151">
        <v>20.160817999999999</v>
      </c>
      <c r="N18" s="100">
        <v>24.000275999999999</v>
      </c>
      <c r="O18" s="100">
        <v>20.159939000000001</v>
      </c>
      <c r="P18" s="101">
        <v>17.769079000000001</v>
      </c>
      <c r="Q18" s="151">
        <v>14.722113999999999</v>
      </c>
      <c r="R18" s="100">
        <v>1.3240460000000001</v>
      </c>
      <c r="S18" s="100">
        <v>1.3218380000000001</v>
      </c>
      <c r="T18" s="101">
        <v>6.3643020000000003</v>
      </c>
      <c r="U18" s="151">
        <v>6.3663889999999999</v>
      </c>
      <c r="V18" s="100">
        <v>0.97223499999999996</v>
      </c>
      <c r="W18" s="100">
        <v>1.3999839999999999</v>
      </c>
      <c r="X18" s="100">
        <v>0</v>
      </c>
      <c r="Y18" s="100">
        <v>0</v>
      </c>
      <c r="Z18" s="100">
        <v>0</v>
      </c>
      <c r="AA18" s="100">
        <v>0</v>
      </c>
      <c r="AB18" s="101">
        <v>995</v>
      </c>
      <c r="AC18" s="151">
        <v>995.32644600000003</v>
      </c>
      <c r="AD18" s="100">
        <v>81.926192</v>
      </c>
      <c r="AE18" s="100">
        <v>68.819999999999993</v>
      </c>
      <c r="AF18" s="100">
        <v>68.842579000000001</v>
      </c>
      <c r="AG18" s="100">
        <v>68.819999999999993</v>
      </c>
      <c r="AH18" s="100">
        <v>81.926192</v>
      </c>
      <c r="AI18" s="100">
        <v>68.816999999999993</v>
      </c>
      <c r="AJ18" s="101">
        <f t="shared" si="2"/>
        <v>583.06238099999985</v>
      </c>
      <c r="AK18" s="24">
        <f t="shared" si="0"/>
        <v>0.97223499999999996</v>
      </c>
      <c r="AL18" s="25">
        <f t="shared" si="0"/>
        <v>1.3999839999999999</v>
      </c>
      <c r="AM18" s="101">
        <f t="shared" si="1"/>
        <v>-0.32644600000003265</v>
      </c>
    </row>
    <row r="19" spans="2:39" outlineLevel="1">
      <c r="B19" s="34" t="s">
        <v>53</v>
      </c>
      <c r="C19" s="33">
        <v>48</v>
      </c>
      <c r="D19" s="99">
        <v>10175</v>
      </c>
      <c r="E19" s="99" t="s">
        <v>158</v>
      </c>
      <c r="F19" s="101">
        <v>431.89440000000002</v>
      </c>
      <c r="G19" s="100">
        <v>431.36700000000002</v>
      </c>
      <c r="H19" s="100">
        <v>0.122262</v>
      </c>
      <c r="I19" s="100">
        <v>17.995249999999999</v>
      </c>
      <c r="J19" s="100">
        <v>21.397178</v>
      </c>
      <c r="K19" s="100">
        <v>29.294998</v>
      </c>
      <c r="L19" s="101">
        <v>24.000467</v>
      </c>
      <c r="M19" s="151">
        <v>20.160817999999999</v>
      </c>
      <c r="N19" s="100">
        <v>24.000467</v>
      </c>
      <c r="O19" s="100">
        <v>20.159939000000001</v>
      </c>
      <c r="P19" s="101">
        <v>15.148859</v>
      </c>
      <c r="Q19" s="151">
        <v>14.593589</v>
      </c>
      <c r="R19" s="100">
        <v>1.1540550000000001</v>
      </c>
      <c r="S19" s="100">
        <v>1.3218380000000001</v>
      </c>
      <c r="T19" s="101">
        <v>5.4341989999999996</v>
      </c>
      <c r="U19" s="151">
        <v>6.3153889999999997</v>
      </c>
      <c r="V19" s="100">
        <v>0.93541399999999997</v>
      </c>
      <c r="W19" s="100">
        <v>1.39998</v>
      </c>
      <c r="X19" s="100">
        <v>0</v>
      </c>
      <c r="Y19" s="100">
        <v>0</v>
      </c>
      <c r="Z19" s="100">
        <v>0</v>
      </c>
      <c r="AA19" s="100">
        <v>0</v>
      </c>
      <c r="AB19" s="101">
        <v>2347</v>
      </c>
      <c r="AC19" s="151">
        <v>2727.5813889999999</v>
      </c>
      <c r="AD19" s="100">
        <v>81.926841999999994</v>
      </c>
      <c r="AE19" s="100">
        <v>68.819999999999993</v>
      </c>
      <c r="AF19" s="100">
        <v>79.979613000000001</v>
      </c>
      <c r="AG19" s="100">
        <v>68.819999999999993</v>
      </c>
      <c r="AH19" s="100">
        <v>81.926841999999994</v>
      </c>
      <c r="AI19" s="100">
        <v>68.816999999999993</v>
      </c>
      <c r="AJ19" s="101">
        <f t="shared" si="2"/>
        <v>963.64376999999979</v>
      </c>
      <c r="AK19" s="24">
        <f t="shared" si="0"/>
        <v>0.93541399999999997</v>
      </c>
      <c r="AL19" s="25">
        <f t="shared" si="0"/>
        <v>1.39998</v>
      </c>
      <c r="AM19" s="101">
        <f t="shared" si="1"/>
        <v>-380.58138899999994</v>
      </c>
    </row>
    <row r="20" spans="2:39" outlineLevel="1">
      <c r="B20" s="34" t="s">
        <v>54</v>
      </c>
      <c r="C20" s="33">
        <v>49</v>
      </c>
      <c r="D20" s="99">
        <v>10175</v>
      </c>
      <c r="E20" s="99" t="s">
        <v>158</v>
      </c>
      <c r="F20" s="101">
        <v>16.128</v>
      </c>
      <c r="G20" s="100">
        <v>16.12801</v>
      </c>
      <c r="H20" s="100">
        <v>-6.2000000000000003E-5</v>
      </c>
      <c r="I20" s="100">
        <v>0.79837499999999995</v>
      </c>
      <c r="J20" s="100">
        <v>0.80000099999999996</v>
      </c>
      <c r="K20" s="100">
        <v>29.294998</v>
      </c>
      <c r="L20" s="101">
        <v>20.201032999999999</v>
      </c>
      <c r="M20" s="151">
        <v>20.160817999999999</v>
      </c>
      <c r="N20" s="100">
        <v>20.201032999999999</v>
      </c>
      <c r="O20" s="100">
        <v>20.159939000000001</v>
      </c>
      <c r="P20" s="101">
        <v>14.091123</v>
      </c>
      <c r="Q20" s="151">
        <v>13.999999000000001</v>
      </c>
      <c r="R20" s="100">
        <v>1.2525440000000001</v>
      </c>
      <c r="S20" s="100">
        <v>1.3218380000000001</v>
      </c>
      <c r="T20" s="101">
        <v>6.0763889999999998</v>
      </c>
      <c r="U20" s="151">
        <v>6.079847</v>
      </c>
      <c r="V20" s="100">
        <v>1.364087</v>
      </c>
      <c r="W20" s="100">
        <v>1.399988</v>
      </c>
      <c r="X20" s="100">
        <v>0</v>
      </c>
      <c r="Y20" s="100">
        <v>0</v>
      </c>
      <c r="Z20" s="100">
        <v>0</v>
      </c>
      <c r="AA20" s="100">
        <v>0</v>
      </c>
      <c r="AB20" s="101">
        <v>98</v>
      </c>
      <c r="AC20" s="151">
        <v>98.055779999999999</v>
      </c>
      <c r="AD20" s="100">
        <v>68.957279</v>
      </c>
      <c r="AE20" s="100">
        <v>68.819999999999993</v>
      </c>
      <c r="AF20" s="100">
        <v>68.859172000000001</v>
      </c>
      <c r="AG20" s="100">
        <v>68.819999999999993</v>
      </c>
      <c r="AH20" s="100">
        <v>68.957278000000002</v>
      </c>
      <c r="AI20" s="100">
        <v>68.816999999999993</v>
      </c>
      <c r="AJ20" s="101">
        <f t="shared" si="2"/>
        <v>963.69954999999982</v>
      </c>
      <c r="AK20" s="24">
        <f t="shared" si="0"/>
        <v>1.364087</v>
      </c>
      <c r="AL20" s="25">
        <f t="shared" si="0"/>
        <v>1.399988</v>
      </c>
      <c r="AM20" s="101">
        <f t="shared" si="1"/>
        <v>-5.5779999999998608E-2</v>
      </c>
    </row>
    <row r="21" spans="2:39" outlineLevel="1">
      <c r="B21" s="34"/>
      <c r="C21" s="33"/>
      <c r="D21" s="99">
        <v>10175</v>
      </c>
      <c r="E21" s="99" t="s">
        <v>159</v>
      </c>
      <c r="F21" s="101">
        <v>192.8682</v>
      </c>
      <c r="G21" s="100">
        <v>191.96100000000001</v>
      </c>
      <c r="H21" s="100">
        <v>0.47259600000000002</v>
      </c>
      <c r="I21" s="100">
        <v>8.9958749999999998</v>
      </c>
      <c r="J21" s="100">
        <v>9.5218769999999999</v>
      </c>
      <c r="K21" s="100">
        <v>29.294998</v>
      </c>
      <c r="L21" s="101">
        <v>21.439626000000001</v>
      </c>
      <c r="M21" s="151">
        <v>20.160817999999999</v>
      </c>
      <c r="N21" s="100">
        <v>21.439626000000001</v>
      </c>
      <c r="O21" s="100">
        <v>20.159939000000001</v>
      </c>
      <c r="P21" s="101">
        <v>17.563606</v>
      </c>
      <c r="Q21" s="151">
        <v>16.540797999999999</v>
      </c>
      <c r="R21" s="100">
        <v>1.389526</v>
      </c>
      <c r="S21" s="100">
        <v>1.321833</v>
      </c>
      <c r="T21" s="101">
        <v>7.0721869999999996</v>
      </c>
      <c r="U21" s="151">
        <v>7.0880580000000002</v>
      </c>
      <c r="V21" s="100">
        <v>1.031793</v>
      </c>
      <c r="W21" s="100">
        <v>1.399983</v>
      </c>
      <c r="X21" s="100">
        <v>0</v>
      </c>
      <c r="Y21" s="100">
        <v>0</v>
      </c>
      <c r="Z21" s="100">
        <v>0</v>
      </c>
      <c r="AA21" s="100">
        <v>0</v>
      </c>
      <c r="AB21" s="101">
        <v>1364</v>
      </c>
      <c r="AC21" s="151">
        <v>1367.0609629999999</v>
      </c>
      <c r="AD21" s="100">
        <v>73.185281000000003</v>
      </c>
      <c r="AE21" s="100">
        <v>68.819999999999993</v>
      </c>
      <c r="AF21" s="100">
        <v>68.974440000000001</v>
      </c>
      <c r="AG21" s="100">
        <v>68.819999999999993</v>
      </c>
      <c r="AH21" s="100">
        <v>73.185281000000003</v>
      </c>
      <c r="AI21" s="100">
        <v>68.816999999999993</v>
      </c>
      <c r="AJ21" s="101">
        <f t="shared" si="2"/>
        <v>966.76051299999972</v>
      </c>
      <c r="AK21" s="24">
        <f t="shared" si="0"/>
        <v>1.031793</v>
      </c>
      <c r="AL21" s="25">
        <f t="shared" si="0"/>
        <v>1.399983</v>
      </c>
      <c r="AM21" s="101">
        <f t="shared" si="1"/>
        <v>-3.0609629999999015</v>
      </c>
    </row>
    <row r="22" spans="2:39" outlineLevel="1">
      <c r="B22" s="34" t="s">
        <v>163</v>
      </c>
      <c r="C22" s="33">
        <v>50</v>
      </c>
      <c r="D22" s="99">
        <v>10175</v>
      </c>
      <c r="E22" s="99" t="s">
        <v>158</v>
      </c>
      <c r="F22" s="101">
        <v>499.48919999999998</v>
      </c>
      <c r="G22" s="100">
        <v>498.9348</v>
      </c>
      <c r="H22" s="100">
        <v>0.11111699999999999</v>
      </c>
      <c r="I22" s="100">
        <v>20.803249999999998</v>
      </c>
      <c r="J22" s="100">
        <v>24.748756</v>
      </c>
      <c r="K22" s="100">
        <v>29.294998</v>
      </c>
      <c r="L22" s="101">
        <v>24.010152000000001</v>
      </c>
      <c r="M22" s="151">
        <v>20.160817999999999</v>
      </c>
      <c r="N22" s="100">
        <v>24.010152000000001</v>
      </c>
      <c r="O22" s="100">
        <v>20.159939000000001</v>
      </c>
      <c r="P22" s="101">
        <v>16.115269999999999</v>
      </c>
      <c r="Q22" s="151">
        <v>14.307249000000001</v>
      </c>
      <c r="R22" s="100">
        <v>1.321909</v>
      </c>
      <c r="S22" s="100">
        <v>1.3218380000000001</v>
      </c>
      <c r="T22" s="101">
        <v>5.8099350000000003</v>
      </c>
      <c r="U22" s="151">
        <v>6.2017670000000003</v>
      </c>
      <c r="V22" s="100">
        <v>1.39943</v>
      </c>
      <c r="W22" s="100">
        <v>1.3999760000000001</v>
      </c>
      <c r="X22" s="100">
        <v>0</v>
      </c>
      <c r="Y22" s="100">
        <v>0</v>
      </c>
      <c r="Z22" s="100">
        <v>0</v>
      </c>
      <c r="AA22" s="100">
        <v>0</v>
      </c>
      <c r="AB22" s="101">
        <v>2902</v>
      </c>
      <c r="AC22" s="151">
        <v>3097.7157499999998</v>
      </c>
      <c r="AD22" s="100">
        <v>81.959903999999995</v>
      </c>
      <c r="AE22" s="100">
        <v>68.819999999999993</v>
      </c>
      <c r="AF22" s="100">
        <v>73.461336000000003</v>
      </c>
      <c r="AG22" s="100">
        <v>68.819999999999993</v>
      </c>
      <c r="AH22" s="100">
        <v>81.959903999999995</v>
      </c>
      <c r="AI22" s="100">
        <v>68.816999999999993</v>
      </c>
      <c r="AJ22" s="101">
        <f t="shared" si="2"/>
        <v>1162.4762629999996</v>
      </c>
      <c r="AK22" s="24">
        <f t="shared" si="0"/>
        <v>1.39943</v>
      </c>
      <c r="AL22" s="25">
        <f t="shared" si="0"/>
        <v>1.3999760000000001</v>
      </c>
      <c r="AM22" s="101">
        <f t="shared" si="1"/>
        <v>-195.71574999999984</v>
      </c>
    </row>
    <row r="23" spans="2:39" outlineLevel="1">
      <c r="B23" s="34" t="s">
        <v>56</v>
      </c>
      <c r="C23" s="33">
        <v>51</v>
      </c>
      <c r="D23" s="99">
        <v>10175</v>
      </c>
      <c r="E23" s="99" t="s">
        <v>157</v>
      </c>
      <c r="F23" s="101">
        <v>345.68099999999998</v>
      </c>
      <c r="G23" s="100">
        <v>345.68</v>
      </c>
      <c r="H23" s="100">
        <v>2.8899999999999998E-4</v>
      </c>
      <c r="I23" s="100">
        <v>14.225625000000001</v>
      </c>
      <c r="J23" s="100">
        <v>21.542961999999999</v>
      </c>
      <c r="K23" s="100">
        <v>29.610018</v>
      </c>
      <c r="L23" s="101">
        <v>24.299880999999999</v>
      </c>
      <c r="M23" s="151">
        <v>16.295552000000001</v>
      </c>
      <c r="N23" s="100">
        <v>24.299880999999999</v>
      </c>
      <c r="O23" s="100">
        <v>16.046006999999999</v>
      </c>
      <c r="P23" s="101">
        <v>19.594920999999999</v>
      </c>
      <c r="Q23" s="151">
        <v>14.823102</v>
      </c>
      <c r="R23" s="100">
        <v>0.73810500000000001</v>
      </c>
      <c r="S23" s="100">
        <v>0.77649900000000005</v>
      </c>
      <c r="T23" s="101">
        <v>6.6940330000000001</v>
      </c>
      <c r="U23" s="151">
        <v>7.6583360000000003</v>
      </c>
      <c r="V23" s="100">
        <v>0.47731899999999999</v>
      </c>
      <c r="W23" s="100">
        <v>1.5741449999999999</v>
      </c>
      <c r="X23" s="100">
        <v>0</v>
      </c>
      <c r="Y23" s="100">
        <v>0</v>
      </c>
      <c r="Z23" s="100">
        <v>0</v>
      </c>
      <c r="AA23" s="100">
        <v>0</v>
      </c>
      <c r="AB23" s="101">
        <v>2314</v>
      </c>
      <c r="AC23" s="151">
        <v>2647.3412199999998</v>
      </c>
      <c r="AD23" s="100">
        <v>82.066418999999996</v>
      </c>
      <c r="AE23" s="100">
        <v>55.033914000000003</v>
      </c>
      <c r="AF23" s="100">
        <v>62.164487999999999</v>
      </c>
      <c r="AG23" s="100">
        <v>54.337017000000003</v>
      </c>
      <c r="AH23" s="100">
        <v>82.066418999999996</v>
      </c>
      <c r="AI23" s="100">
        <v>54.191142999999997</v>
      </c>
      <c r="AJ23" s="101">
        <f t="shared" si="2"/>
        <v>1495.8174829999994</v>
      </c>
      <c r="AK23" s="24">
        <f t="shared" si="0"/>
        <v>0.47731899999999999</v>
      </c>
      <c r="AL23" s="25">
        <f t="shared" si="0"/>
        <v>1.5741449999999999</v>
      </c>
      <c r="AM23" s="101">
        <f t="shared" si="1"/>
        <v>-333.34121999999979</v>
      </c>
    </row>
    <row r="24" spans="2:39" outlineLevel="1">
      <c r="B24" s="34" t="s">
        <v>57</v>
      </c>
      <c r="C24" s="33">
        <v>52</v>
      </c>
      <c r="D24" s="103"/>
      <c r="E24" s="103"/>
      <c r="F24" s="105"/>
      <c r="G24" s="104"/>
      <c r="H24" s="104"/>
      <c r="I24" s="104"/>
      <c r="J24" s="104"/>
      <c r="K24" s="104"/>
      <c r="L24" s="105"/>
      <c r="M24" s="152"/>
      <c r="N24" s="104"/>
      <c r="O24" s="104"/>
      <c r="P24" s="105"/>
      <c r="Q24" s="152"/>
      <c r="R24" s="104"/>
      <c r="S24" s="104"/>
      <c r="T24" s="105"/>
      <c r="U24" s="152"/>
      <c r="V24" s="104"/>
      <c r="W24" s="104"/>
      <c r="X24" s="104"/>
      <c r="Y24" s="104"/>
      <c r="Z24" s="104"/>
      <c r="AA24" s="104"/>
      <c r="AB24" s="105"/>
      <c r="AC24" s="152"/>
      <c r="AD24" s="104"/>
      <c r="AE24" s="104"/>
      <c r="AF24" s="104"/>
      <c r="AG24" s="104"/>
      <c r="AH24" s="104"/>
      <c r="AI24" s="104"/>
      <c r="AJ24" s="105">
        <f t="shared" si="2"/>
        <v>1495.8174829999994</v>
      </c>
      <c r="AK24" s="24">
        <f t="shared" si="0"/>
        <v>0</v>
      </c>
      <c r="AL24" s="25">
        <f t="shared" si="0"/>
        <v>0</v>
      </c>
      <c r="AM24" s="105">
        <f t="shared" si="1"/>
        <v>0</v>
      </c>
    </row>
    <row r="25" spans="2:39" outlineLevel="1">
      <c r="B25" s="34" t="s">
        <v>58</v>
      </c>
      <c r="C25" s="33">
        <v>1</v>
      </c>
      <c r="D25" s="103"/>
      <c r="E25" s="103"/>
      <c r="F25" s="105"/>
      <c r="G25" s="104"/>
      <c r="H25" s="104"/>
      <c r="I25" s="104"/>
      <c r="J25" s="104"/>
      <c r="K25" s="104"/>
      <c r="L25" s="105"/>
      <c r="M25" s="152"/>
      <c r="N25" s="104"/>
      <c r="O25" s="104"/>
      <c r="P25" s="105"/>
      <c r="Q25" s="152"/>
      <c r="R25" s="104"/>
      <c r="S25" s="104"/>
      <c r="T25" s="105"/>
      <c r="U25" s="152"/>
      <c r="V25" s="104"/>
      <c r="W25" s="104"/>
      <c r="X25" s="104"/>
      <c r="Y25" s="104"/>
      <c r="Z25" s="104"/>
      <c r="AA25" s="104"/>
      <c r="AB25" s="105"/>
      <c r="AC25" s="152"/>
      <c r="AD25" s="104"/>
      <c r="AE25" s="104"/>
      <c r="AF25" s="104"/>
      <c r="AG25" s="104"/>
      <c r="AH25" s="104"/>
      <c r="AI25" s="104"/>
      <c r="AJ25" s="105">
        <f t="shared" si="2"/>
        <v>1495.8174829999994</v>
      </c>
      <c r="AK25" s="24">
        <f t="shared" si="0"/>
        <v>0</v>
      </c>
      <c r="AL25" s="25">
        <f t="shared" si="0"/>
        <v>0</v>
      </c>
      <c r="AM25" s="105">
        <f t="shared" si="1"/>
        <v>0</v>
      </c>
    </row>
    <row r="26" spans="2:39" outlineLevel="1">
      <c r="B26" s="34" t="s">
        <v>164</v>
      </c>
      <c r="C26" s="33">
        <v>2</v>
      </c>
      <c r="D26" s="99">
        <v>10175</v>
      </c>
      <c r="E26" s="99" t="s">
        <v>161</v>
      </c>
      <c r="F26" s="101">
        <v>183.9348</v>
      </c>
      <c r="G26" s="100">
        <v>225.99359999999999</v>
      </c>
      <c r="H26" s="100">
        <v>-18.610616</v>
      </c>
      <c r="I26" s="100">
        <v>11.20675</v>
      </c>
      <c r="J26" s="100">
        <v>14.912031000000001</v>
      </c>
      <c r="K26" s="100">
        <v>29.294998</v>
      </c>
      <c r="L26" s="101">
        <v>16.412858</v>
      </c>
      <c r="M26" s="151">
        <v>16.371068999999999</v>
      </c>
      <c r="N26" s="100">
        <v>16.412858</v>
      </c>
      <c r="O26" s="100">
        <v>15.155132999999999</v>
      </c>
      <c r="P26" s="101">
        <v>14.734423</v>
      </c>
      <c r="Q26" s="151">
        <v>14.751344</v>
      </c>
      <c r="R26" s="100">
        <v>0.72500900000000001</v>
      </c>
      <c r="S26" s="100">
        <v>0.67982699999999996</v>
      </c>
      <c r="T26" s="101">
        <v>7.5352790000000001</v>
      </c>
      <c r="U26" s="151">
        <v>7.5407029999999997</v>
      </c>
      <c r="V26" s="100">
        <v>1.4950950000000001</v>
      </c>
      <c r="W26" s="100">
        <v>1.499949</v>
      </c>
      <c r="X26" s="100">
        <v>0</v>
      </c>
      <c r="Y26" s="100">
        <v>0</v>
      </c>
      <c r="Z26" s="100">
        <v>0</v>
      </c>
      <c r="AA26" s="100">
        <v>0</v>
      </c>
      <c r="AB26" s="101">
        <v>1386</v>
      </c>
      <c r="AC26" s="151">
        <v>1386.99776</v>
      </c>
      <c r="AD26" s="100">
        <v>56.026145999999997</v>
      </c>
      <c r="AE26" s="100">
        <v>55.883495000000003</v>
      </c>
      <c r="AF26" s="100">
        <v>54.493265999999998</v>
      </c>
      <c r="AG26" s="100">
        <v>54.454065</v>
      </c>
      <c r="AH26" s="100">
        <v>56.026145999999997</v>
      </c>
      <c r="AI26" s="100">
        <v>51.732835999999999</v>
      </c>
      <c r="AJ26" s="101">
        <f t="shared" si="2"/>
        <v>1496.8152429999993</v>
      </c>
      <c r="AK26" s="24">
        <f t="shared" si="0"/>
        <v>1.4950950000000001</v>
      </c>
      <c r="AL26" s="25">
        <f t="shared" si="0"/>
        <v>1.499949</v>
      </c>
      <c r="AM26" s="101">
        <f t="shared" si="1"/>
        <v>-0.99775999999997111</v>
      </c>
    </row>
    <row r="27" spans="2:39" outlineLevel="1">
      <c r="B27" s="34" t="s">
        <v>60</v>
      </c>
      <c r="C27" s="33">
        <v>3</v>
      </c>
      <c r="D27" s="99">
        <v>10175</v>
      </c>
      <c r="E27" s="99" t="s">
        <v>161</v>
      </c>
      <c r="F27" s="101">
        <v>321.46379999999999</v>
      </c>
      <c r="G27" s="100">
        <v>320.64479999999998</v>
      </c>
      <c r="H27" s="100">
        <v>0.25542300000000001</v>
      </c>
      <c r="I27" s="100">
        <v>18.5</v>
      </c>
      <c r="J27" s="100">
        <v>23.017395</v>
      </c>
      <c r="K27" s="100">
        <v>29.294998</v>
      </c>
      <c r="L27" s="101">
        <v>17.376422000000002</v>
      </c>
      <c r="M27" s="151">
        <v>14.770384</v>
      </c>
      <c r="N27" s="100">
        <v>17.376422000000002</v>
      </c>
      <c r="O27" s="100">
        <v>13.930550999999999</v>
      </c>
      <c r="P27" s="101">
        <v>20.246621999999999</v>
      </c>
      <c r="Q27" s="151">
        <v>17.112020000000001</v>
      </c>
      <c r="R27" s="100">
        <v>0.70945899999999995</v>
      </c>
      <c r="S27" s="100">
        <v>0.71254099999999998</v>
      </c>
      <c r="T27" s="101">
        <v>9.6480540000000001</v>
      </c>
      <c r="U27" s="151">
        <v>9.6542169999999992</v>
      </c>
      <c r="V27" s="100">
        <v>1.45584</v>
      </c>
      <c r="W27" s="100">
        <v>1.4999709999999999</v>
      </c>
      <c r="X27" s="100">
        <v>0</v>
      </c>
      <c r="Y27" s="100">
        <v>0</v>
      </c>
      <c r="Z27" s="100">
        <v>0</v>
      </c>
      <c r="AA27" s="100">
        <v>0</v>
      </c>
      <c r="AB27" s="101">
        <v>3101.5</v>
      </c>
      <c r="AC27" s="151">
        <v>3103.4812310000002</v>
      </c>
      <c r="AD27" s="100">
        <v>59.315319000000002</v>
      </c>
      <c r="AE27" s="100">
        <v>50.419474000000001</v>
      </c>
      <c r="AF27" s="100">
        <v>46.904178999999999</v>
      </c>
      <c r="AG27" s="100">
        <v>46.874236000000003</v>
      </c>
      <c r="AH27" s="100">
        <v>59.315319000000002</v>
      </c>
      <c r="AI27" s="100">
        <v>47.552660000000003</v>
      </c>
      <c r="AJ27" s="101">
        <f t="shared" si="2"/>
        <v>1498.7964739999995</v>
      </c>
      <c r="AK27" s="24">
        <f t="shared" si="0"/>
        <v>1.45584</v>
      </c>
      <c r="AL27" s="25">
        <f t="shared" si="0"/>
        <v>1.4999709999999999</v>
      </c>
      <c r="AM27" s="101">
        <f t="shared" si="1"/>
        <v>-1.9812310000002071</v>
      </c>
    </row>
    <row r="28" spans="2:39" outlineLevel="1">
      <c r="B28" s="34" t="s">
        <v>61</v>
      </c>
      <c r="C28" s="33">
        <v>4</v>
      </c>
      <c r="D28" s="99">
        <v>10175</v>
      </c>
      <c r="E28" s="99" t="s">
        <v>159</v>
      </c>
      <c r="F28" s="101">
        <v>197.75700000000001</v>
      </c>
      <c r="G28" s="100">
        <v>197.16480000000001</v>
      </c>
      <c r="H28" s="100">
        <v>0.30035800000000001</v>
      </c>
      <c r="I28" s="100">
        <v>9</v>
      </c>
      <c r="J28" s="100">
        <v>9.1280029999999996</v>
      </c>
      <c r="K28" s="100">
        <v>29.294998</v>
      </c>
      <c r="L28" s="101">
        <v>21.972999999999999</v>
      </c>
      <c r="M28" s="151">
        <v>22.388351</v>
      </c>
      <c r="N28" s="100">
        <v>21.972999999999999</v>
      </c>
      <c r="O28" s="100">
        <v>21.599934999999999</v>
      </c>
      <c r="P28" s="101">
        <v>16.333333</v>
      </c>
      <c r="Q28" s="151">
        <v>17.079459</v>
      </c>
      <c r="R28" s="100">
        <v>1.5277780000000001</v>
      </c>
      <c r="S28" s="100">
        <v>1.3826560000000001</v>
      </c>
      <c r="T28" s="101">
        <v>6.5029300000000001</v>
      </c>
      <c r="U28" s="151">
        <v>6.5970430000000002</v>
      </c>
      <c r="V28" s="100">
        <v>0.32362999999999997</v>
      </c>
      <c r="W28" s="100">
        <v>1.399991</v>
      </c>
      <c r="X28" s="100">
        <v>0</v>
      </c>
      <c r="Y28" s="100">
        <v>0</v>
      </c>
      <c r="Z28" s="100">
        <v>0</v>
      </c>
      <c r="AA28" s="100">
        <v>0</v>
      </c>
      <c r="AB28" s="101">
        <v>1286</v>
      </c>
      <c r="AC28" s="151">
        <v>1304.611521</v>
      </c>
      <c r="AD28" s="100">
        <v>75.005978999999996</v>
      </c>
      <c r="AE28" s="100">
        <v>76.4238</v>
      </c>
      <c r="AF28" s="100">
        <v>74.119280000000003</v>
      </c>
      <c r="AG28" s="100">
        <v>73.061897999999999</v>
      </c>
      <c r="AH28" s="100">
        <v>75.005978999999996</v>
      </c>
      <c r="AI28" s="100">
        <v>73.732500999999999</v>
      </c>
      <c r="AJ28" s="101">
        <f t="shared" si="2"/>
        <v>1517.4079949999996</v>
      </c>
      <c r="AK28" s="24">
        <f t="shared" si="0"/>
        <v>0.32362999999999997</v>
      </c>
      <c r="AL28" s="25">
        <f t="shared" si="0"/>
        <v>1.399991</v>
      </c>
      <c r="AM28" s="101">
        <f t="shared" si="1"/>
        <v>-18.611521000000039</v>
      </c>
    </row>
    <row r="29" spans="2:39" outlineLevel="1">
      <c r="B29" s="34" t="s">
        <v>62</v>
      </c>
      <c r="C29" s="33">
        <v>5</v>
      </c>
      <c r="D29" s="99">
        <v>10175</v>
      </c>
      <c r="E29" s="99" t="s">
        <v>158</v>
      </c>
      <c r="F29" s="101">
        <v>382.77539999999999</v>
      </c>
      <c r="G29" s="100">
        <v>382.02140000000003</v>
      </c>
      <c r="H29" s="100">
        <v>0.19737099999999999</v>
      </c>
      <c r="I29" s="100">
        <v>15.882625000000001</v>
      </c>
      <c r="J29" s="100">
        <v>15.917566000000001</v>
      </c>
      <c r="K29" s="100">
        <v>29.294998</v>
      </c>
      <c r="L29" s="101">
        <v>24.100261</v>
      </c>
      <c r="M29" s="151">
        <v>24.001391999999999</v>
      </c>
      <c r="N29" s="100">
        <v>24.100261</v>
      </c>
      <c r="O29" s="100">
        <v>23.999927</v>
      </c>
      <c r="P29" s="101">
        <v>14.68586</v>
      </c>
      <c r="Q29" s="151">
        <v>14.645182</v>
      </c>
      <c r="R29" s="100">
        <v>1.306459</v>
      </c>
      <c r="S29" s="100">
        <v>1.3218380000000001</v>
      </c>
      <c r="T29" s="101">
        <v>5.3085959999999996</v>
      </c>
      <c r="U29" s="151">
        <v>5.322031</v>
      </c>
      <c r="V29" s="100">
        <v>1.3349869999999999</v>
      </c>
      <c r="W29" s="100">
        <v>1.399977</v>
      </c>
      <c r="X29" s="100">
        <v>0</v>
      </c>
      <c r="Y29" s="100">
        <v>0</v>
      </c>
      <c r="Z29" s="100">
        <v>0</v>
      </c>
      <c r="AA29" s="100">
        <v>0</v>
      </c>
      <c r="AB29" s="101">
        <v>2032</v>
      </c>
      <c r="AC29" s="151">
        <v>2037.142705</v>
      </c>
      <c r="AD29" s="100">
        <v>82.267493000000002</v>
      </c>
      <c r="AE29" s="100">
        <v>81.93</v>
      </c>
      <c r="AF29" s="100">
        <v>82.137353000000004</v>
      </c>
      <c r="AG29" s="100">
        <v>81.93</v>
      </c>
      <c r="AH29" s="100">
        <v>82.267493000000002</v>
      </c>
      <c r="AI29" s="100">
        <v>81.924999999999997</v>
      </c>
      <c r="AJ29" s="101">
        <f t="shared" si="2"/>
        <v>1522.5506999999996</v>
      </c>
      <c r="AK29" s="24">
        <f t="shared" si="0"/>
        <v>1.3349869999999999</v>
      </c>
      <c r="AL29" s="25">
        <f t="shared" si="0"/>
        <v>1.399977</v>
      </c>
      <c r="AM29" s="101">
        <f t="shared" si="1"/>
        <v>-5.1427049999999781</v>
      </c>
    </row>
    <row r="30" spans="2:39" outlineLevel="1">
      <c r="B30" s="34"/>
      <c r="C30" s="33"/>
      <c r="D30" s="99">
        <v>10175</v>
      </c>
      <c r="E30" s="99" t="s">
        <v>159</v>
      </c>
      <c r="F30" s="101">
        <v>16.2288</v>
      </c>
      <c r="G30" s="100">
        <v>16.218800000000002</v>
      </c>
      <c r="H30" s="100">
        <v>6.1656999999999997E-2</v>
      </c>
      <c r="I30" s="100">
        <v>0.67500000000000004</v>
      </c>
      <c r="J30" s="100">
        <v>0.67578400000000005</v>
      </c>
      <c r="K30" s="100">
        <v>29.294998</v>
      </c>
      <c r="L30" s="101">
        <v>24.042667000000002</v>
      </c>
      <c r="M30" s="151">
        <v>24.001391999999999</v>
      </c>
      <c r="N30" s="100">
        <v>24.042667000000002</v>
      </c>
      <c r="O30" s="100">
        <v>23.999927</v>
      </c>
      <c r="P30" s="101">
        <v>13.888889000000001</v>
      </c>
      <c r="Q30" s="151">
        <v>13.999999000000001</v>
      </c>
      <c r="R30" s="100">
        <v>1.2962959999999999</v>
      </c>
      <c r="S30" s="100">
        <v>1.3218380000000001</v>
      </c>
      <c r="T30" s="101">
        <v>5.052746</v>
      </c>
      <c r="U30" s="151">
        <v>5.1069829999999996</v>
      </c>
      <c r="V30" s="100">
        <v>1.2323770000000001</v>
      </c>
      <c r="W30" s="100">
        <v>1.39998</v>
      </c>
      <c r="X30" s="100">
        <v>0</v>
      </c>
      <c r="Y30" s="100">
        <v>0</v>
      </c>
      <c r="Z30" s="100">
        <v>0</v>
      </c>
      <c r="AA30" s="100">
        <v>0</v>
      </c>
      <c r="AB30" s="101">
        <v>82</v>
      </c>
      <c r="AC30" s="151">
        <v>82.880202999999995</v>
      </c>
      <c r="AD30" s="100">
        <v>82.070892000000001</v>
      </c>
      <c r="AE30" s="100">
        <v>81.93</v>
      </c>
      <c r="AF30" s="100">
        <v>82.809451999999993</v>
      </c>
      <c r="AG30" s="100">
        <v>81.93</v>
      </c>
      <c r="AH30" s="100">
        <v>82.070893999999996</v>
      </c>
      <c r="AI30" s="100">
        <v>81.924999999999997</v>
      </c>
      <c r="AJ30" s="101">
        <f t="shared" si="2"/>
        <v>1523.4309029999995</v>
      </c>
      <c r="AK30" s="24">
        <f t="shared" si="0"/>
        <v>1.2323770000000001</v>
      </c>
      <c r="AL30" s="25">
        <f t="shared" si="0"/>
        <v>1.39998</v>
      </c>
      <c r="AM30" s="101">
        <f t="shared" si="1"/>
        <v>-0.88020299999999452</v>
      </c>
    </row>
    <row r="31" spans="2:39" outlineLevel="1">
      <c r="B31" s="34" t="s">
        <v>63</v>
      </c>
      <c r="C31" s="33">
        <v>6</v>
      </c>
      <c r="D31" s="99">
        <v>10175</v>
      </c>
      <c r="E31" s="99" t="s">
        <v>158</v>
      </c>
      <c r="F31" s="101">
        <v>18.988199999999999</v>
      </c>
      <c r="G31" s="100">
        <v>18.005410000000001</v>
      </c>
      <c r="H31" s="100">
        <v>5.458304</v>
      </c>
      <c r="I31" s="100">
        <v>0.78787499999999999</v>
      </c>
      <c r="J31" s="100">
        <v>0.75022599999999995</v>
      </c>
      <c r="K31" s="100">
        <v>29.294998</v>
      </c>
      <c r="L31" s="101">
        <v>24.100524</v>
      </c>
      <c r="M31" s="151">
        <v>24.001391999999999</v>
      </c>
      <c r="N31" s="100">
        <v>24.100524</v>
      </c>
      <c r="O31" s="100">
        <v>23.999927</v>
      </c>
      <c r="P31" s="101">
        <v>13.961606</v>
      </c>
      <c r="Q31" s="151">
        <v>13.999999000000001</v>
      </c>
      <c r="R31" s="100">
        <v>1.2692369999999999</v>
      </c>
      <c r="S31" s="100">
        <v>1.3218380000000001</v>
      </c>
      <c r="T31" s="101">
        <v>5.055771</v>
      </c>
      <c r="U31" s="151">
        <v>5.1069829999999996</v>
      </c>
      <c r="V31" s="100">
        <v>1.3166070000000001</v>
      </c>
      <c r="W31" s="100">
        <v>1.399969</v>
      </c>
      <c r="X31" s="100">
        <v>0</v>
      </c>
      <c r="Y31" s="100">
        <v>0</v>
      </c>
      <c r="Z31" s="100">
        <v>0</v>
      </c>
      <c r="AA31" s="100">
        <v>0</v>
      </c>
      <c r="AB31" s="101">
        <v>96</v>
      </c>
      <c r="AC31" s="151">
        <v>96.972410999999994</v>
      </c>
      <c r="AD31" s="100">
        <v>82.268389999999997</v>
      </c>
      <c r="AE31" s="100">
        <v>81.93</v>
      </c>
      <c r="AF31" s="100">
        <v>82.759891999999994</v>
      </c>
      <c r="AG31" s="100">
        <v>81.93</v>
      </c>
      <c r="AH31" s="100">
        <v>82.268390999999994</v>
      </c>
      <c r="AI31" s="100">
        <v>81.924999999999997</v>
      </c>
      <c r="AJ31" s="101">
        <f t="shared" si="2"/>
        <v>1524.4033139999995</v>
      </c>
      <c r="AK31" s="24">
        <f t="shared" si="0"/>
        <v>1.3166070000000001</v>
      </c>
      <c r="AL31" s="25">
        <f t="shared" si="0"/>
        <v>1.399969</v>
      </c>
      <c r="AM31" s="101">
        <f t="shared" si="1"/>
        <v>-0.97241099999999392</v>
      </c>
    </row>
    <row r="32" spans="2:39" outlineLevel="1">
      <c r="B32" s="34"/>
      <c r="C32" s="33"/>
      <c r="D32" s="99">
        <v>10175</v>
      </c>
      <c r="E32" s="99" t="s">
        <v>161</v>
      </c>
      <c r="F32" s="101">
        <v>340.56540000000001</v>
      </c>
      <c r="G32" s="100">
        <v>339.8535</v>
      </c>
      <c r="H32" s="100">
        <v>0.20947299999999999</v>
      </c>
      <c r="I32" s="100">
        <v>17.0275</v>
      </c>
      <c r="J32" s="100">
        <v>18.944583000000002</v>
      </c>
      <c r="K32" s="100">
        <v>29.294998</v>
      </c>
      <c r="L32" s="101">
        <v>20.000903999999998</v>
      </c>
      <c r="M32" s="151">
        <v>18.891124000000001</v>
      </c>
      <c r="N32" s="100">
        <v>20.000903999999998</v>
      </c>
      <c r="O32" s="100">
        <v>17.939352</v>
      </c>
      <c r="P32" s="101">
        <v>16.488033999999999</v>
      </c>
      <c r="Q32" s="151">
        <v>15.560267</v>
      </c>
      <c r="R32" s="100">
        <v>0.69740100000000005</v>
      </c>
      <c r="S32" s="100">
        <v>0.70216900000000004</v>
      </c>
      <c r="T32" s="101">
        <v>6.8738630000000001</v>
      </c>
      <c r="U32" s="151">
        <v>6.8868049999999998</v>
      </c>
      <c r="V32" s="100">
        <v>1.485765</v>
      </c>
      <c r="W32" s="100">
        <v>1.49997</v>
      </c>
      <c r="X32" s="100">
        <v>0</v>
      </c>
      <c r="Y32" s="100">
        <v>0</v>
      </c>
      <c r="Z32" s="100">
        <v>0</v>
      </c>
      <c r="AA32" s="100">
        <v>0</v>
      </c>
      <c r="AB32" s="101">
        <v>2341</v>
      </c>
      <c r="AC32" s="151">
        <v>2345.4075459999999</v>
      </c>
      <c r="AD32" s="100">
        <v>68.274128000000005</v>
      </c>
      <c r="AE32" s="100">
        <v>64.485834999999994</v>
      </c>
      <c r="AF32" s="100">
        <v>60.951591000000001</v>
      </c>
      <c r="AG32" s="100">
        <v>60.837049999999998</v>
      </c>
      <c r="AH32" s="100">
        <v>68.274128000000005</v>
      </c>
      <c r="AI32" s="100">
        <v>61.236913000000001</v>
      </c>
      <c r="AJ32" s="101">
        <f t="shared" si="2"/>
        <v>1528.8108599999994</v>
      </c>
      <c r="AK32" s="24">
        <f t="shared" si="0"/>
        <v>1.485765</v>
      </c>
      <c r="AL32" s="25">
        <f t="shared" si="0"/>
        <v>1.49997</v>
      </c>
      <c r="AM32" s="101">
        <f t="shared" si="1"/>
        <v>-4.4075459999999111</v>
      </c>
    </row>
    <row r="33" spans="2:39" outlineLevel="1">
      <c r="B33" s="34" t="s">
        <v>64</v>
      </c>
      <c r="C33" s="33">
        <v>7</v>
      </c>
      <c r="D33" s="99">
        <v>10175</v>
      </c>
      <c r="E33" s="99" t="s">
        <v>161</v>
      </c>
      <c r="F33" s="101">
        <v>295.36919999999998</v>
      </c>
      <c r="G33" s="100">
        <v>294.55959999999999</v>
      </c>
      <c r="H33" s="100">
        <v>0.27485100000000001</v>
      </c>
      <c r="I33" s="100">
        <v>13.203250000000001</v>
      </c>
      <c r="J33" s="100">
        <v>16.654392000000001</v>
      </c>
      <c r="K33" s="100">
        <v>29.294998</v>
      </c>
      <c r="L33" s="101">
        <v>22.370947000000001</v>
      </c>
      <c r="M33" s="151">
        <v>18.340871</v>
      </c>
      <c r="N33" s="100">
        <v>22.370947000000001</v>
      </c>
      <c r="O33" s="100">
        <v>17.686591</v>
      </c>
      <c r="P33" s="101">
        <v>22.693276000000001</v>
      </c>
      <c r="Q33" s="151">
        <v>18.487121999999999</v>
      </c>
      <c r="R33" s="100">
        <v>0.69111800000000001</v>
      </c>
      <c r="S33" s="100">
        <v>0.69216100000000003</v>
      </c>
      <c r="T33" s="101">
        <v>8.3624159999999996</v>
      </c>
      <c r="U33" s="151">
        <v>8.3657020000000006</v>
      </c>
      <c r="V33" s="100">
        <v>0.77530100000000002</v>
      </c>
      <c r="W33" s="100">
        <v>1.4999640000000001</v>
      </c>
      <c r="X33" s="100">
        <v>0</v>
      </c>
      <c r="Y33" s="100">
        <v>0</v>
      </c>
      <c r="Z33" s="100">
        <v>0</v>
      </c>
      <c r="AA33" s="100">
        <v>0</v>
      </c>
      <c r="AB33" s="101">
        <v>2470</v>
      </c>
      <c r="AC33" s="151">
        <v>2470.9707830000002</v>
      </c>
      <c r="AD33" s="100">
        <v>76.36439</v>
      </c>
      <c r="AE33" s="100">
        <v>62.607515999999997</v>
      </c>
      <c r="AF33" s="100">
        <v>59.942698999999998</v>
      </c>
      <c r="AG33" s="100">
        <v>59.919148999999997</v>
      </c>
      <c r="AH33" s="100">
        <v>76.36439</v>
      </c>
      <c r="AI33" s="100">
        <v>60.374097999999996</v>
      </c>
      <c r="AJ33" s="101">
        <f t="shared" si="2"/>
        <v>1529.7816429999996</v>
      </c>
      <c r="AK33" s="24">
        <f t="shared" si="0"/>
        <v>0.77530100000000002</v>
      </c>
      <c r="AL33" s="25">
        <f t="shared" si="0"/>
        <v>1.4999640000000001</v>
      </c>
      <c r="AM33" s="101">
        <f t="shared" si="1"/>
        <v>-0.97078300000021045</v>
      </c>
    </row>
    <row r="34" spans="2:39" outlineLevel="1">
      <c r="B34" s="34" t="s">
        <v>65</v>
      </c>
      <c r="C34" s="33">
        <v>8</v>
      </c>
      <c r="D34" s="99">
        <v>10175</v>
      </c>
      <c r="E34" s="99" t="s">
        <v>157</v>
      </c>
      <c r="F34" s="101">
        <v>401.08319999999998</v>
      </c>
      <c r="G34" s="100">
        <v>400.89420000000001</v>
      </c>
      <c r="H34" s="100">
        <v>4.7144999999999999E-2</v>
      </c>
      <c r="I34" s="100">
        <v>18</v>
      </c>
      <c r="J34" s="100">
        <v>21.003374000000001</v>
      </c>
      <c r="K34" s="100">
        <v>29.610018</v>
      </c>
      <c r="L34" s="101">
        <v>22.282399999999999</v>
      </c>
      <c r="M34" s="151">
        <v>19.027345</v>
      </c>
      <c r="N34" s="100">
        <v>22.282399999999999</v>
      </c>
      <c r="O34" s="100">
        <v>19.087050999999999</v>
      </c>
      <c r="P34" s="101">
        <v>14.951389000000001</v>
      </c>
      <c r="Q34" s="151">
        <v>14.649755000000001</v>
      </c>
      <c r="R34" s="100">
        <v>0.76388900000000004</v>
      </c>
      <c r="S34" s="100">
        <v>0.76622400000000002</v>
      </c>
      <c r="T34" s="101">
        <v>5.6422210000000002</v>
      </c>
      <c r="U34" s="151">
        <v>6.4816099999999999</v>
      </c>
      <c r="V34" s="100">
        <v>1.0720970000000001</v>
      </c>
      <c r="W34" s="100">
        <v>1.499984</v>
      </c>
      <c r="X34" s="100">
        <v>0</v>
      </c>
      <c r="Y34" s="100">
        <v>0</v>
      </c>
      <c r="Z34" s="100">
        <v>0</v>
      </c>
      <c r="AA34" s="100">
        <v>0</v>
      </c>
      <c r="AB34" s="101">
        <v>2263</v>
      </c>
      <c r="AC34" s="151">
        <v>2599.664886</v>
      </c>
      <c r="AD34" s="100">
        <v>75.252909000000002</v>
      </c>
      <c r="AE34" s="100">
        <v>64.259822</v>
      </c>
      <c r="AF34" s="100">
        <v>73.862312000000003</v>
      </c>
      <c r="AG34" s="100">
        <v>64.296907000000004</v>
      </c>
      <c r="AH34" s="100">
        <v>75.252909000000002</v>
      </c>
      <c r="AI34" s="100">
        <v>64.461464000000007</v>
      </c>
      <c r="AJ34" s="101">
        <f t="shared" si="2"/>
        <v>1866.4465289999996</v>
      </c>
      <c r="AK34" s="24">
        <f t="shared" si="0"/>
        <v>1.0720970000000001</v>
      </c>
      <c r="AL34" s="25">
        <f t="shared" si="0"/>
        <v>1.499984</v>
      </c>
      <c r="AM34" s="101">
        <f t="shared" si="1"/>
        <v>-336.66488600000002</v>
      </c>
    </row>
    <row r="35" spans="2:39" outlineLevel="1">
      <c r="B35" s="34" t="s">
        <v>165</v>
      </c>
      <c r="C35" s="33">
        <v>9</v>
      </c>
      <c r="D35" s="99">
        <v>10175</v>
      </c>
      <c r="E35" s="99" t="s">
        <v>157</v>
      </c>
      <c r="F35" s="101">
        <v>379.56240000000003</v>
      </c>
      <c r="G35" s="100">
        <v>379.4316</v>
      </c>
      <c r="H35" s="100">
        <v>3.4472999999999997E-2</v>
      </c>
      <c r="I35" s="100">
        <v>16.524999999999999</v>
      </c>
      <c r="J35" s="100">
        <v>20.363467</v>
      </c>
      <c r="K35" s="100">
        <v>29.610018</v>
      </c>
      <c r="L35" s="101">
        <v>22.968979999999998</v>
      </c>
      <c r="M35" s="151">
        <v>18.723939999999999</v>
      </c>
      <c r="N35" s="100">
        <v>22.968979999999998</v>
      </c>
      <c r="O35" s="100">
        <v>18.632874999999999</v>
      </c>
      <c r="P35" s="101">
        <v>18.358547999999999</v>
      </c>
      <c r="Q35" s="151">
        <v>14.895152</v>
      </c>
      <c r="R35" s="100">
        <v>0.73373699999999997</v>
      </c>
      <c r="S35" s="100">
        <v>0.77179399999999998</v>
      </c>
      <c r="T35" s="101">
        <v>6.6497630000000001</v>
      </c>
      <c r="U35" s="151">
        <v>6.693867</v>
      </c>
      <c r="V35" s="100">
        <v>1.4516720000000001</v>
      </c>
      <c r="W35" s="100">
        <v>1.4999960000000001</v>
      </c>
      <c r="X35" s="100">
        <v>0</v>
      </c>
      <c r="Y35" s="100">
        <v>0</v>
      </c>
      <c r="Z35" s="100">
        <v>0</v>
      </c>
      <c r="AA35" s="100">
        <v>0</v>
      </c>
      <c r="AB35" s="101">
        <v>2524</v>
      </c>
      <c r="AC35" s="151">
        <v>2540.7402590000002</v>
      </c>
      <c r="AD35" s="100">
        <v>77.571652999999998</v>
      </c>
      <c r="AE35" s="100">
        <v>63.235152999999997</v>
      </c>
      <c r="AF35" s="100">
        <v>63.231597000000001</v>
      </c>
      <c r="AG35" s="100">
        <v>62.814981000000003</v>
      </c>
      <c r="AH35" s="100">
        <v>77.571652999999998</v>
      </c>
      <c r="AI35" s="100">
        <v>62.927602999999998</v>
      </c>
      <c r="AJ35" s="101">
        <f t="shared" si="2"/>
        <v>1883.1867879999998</v>
      </c>
      <c r="AK35" s="24">
        <f t="shared" si="0"/>
        <v>1.4516720000000001</v>
      </c>
      <c r="AL35" s="25">
        <f t="shared" si="0"/>
        <v>1.4999960000000001</v>
      </c>
      <c r="AM35" s="101">
        <f t="shared" si="1"/>
        <v>-16.740259000000151</v>
      </c>
    </row>
    <row r="36" spans="2:39" outlineLevel="1">
      <c r="B36" s="34" t="s">
        <v>67</v>
      </c>
      <c r="C36" s="33">
        <v>10</v>
      </c>
      <c r="D36" s="99">
        <v>10175</v>
      </c>
      <c r="E36" s="99" t="s">
        <v>157</v>
      </c>
      <c r="F36" s="101">
        <v>138.1968</v>
      </c>
      <c r="G36" s="100">
        <v>135.00659999999999</v>
      </c>
      <c r="H36" s="100">
        <v>2.3629959999999999</v>
      </c>
      <c r="I36" s="100">
        <v>5.7461250000000001</v>
      </c>
      <c r="J36" s="100">
        <v>7.2689389999999996</v>
      </c>
      <c r="K36" s="100">
        <v>29.610018</v>
      </c>
      <c r="L36" s="101">
        <v>24.050433999999999</v>
      </c>
      <c r="M36" s="151">
        <v>19.092502</v>
      </c>
      <c r="N36" s="100">
        <v>24.050433999999999</v>
      </c>
      <c r="O36" s="100">
        <v>18.573001000000001</v>
      </c>
      <c r="P36" s="101">
        <v>19.360873999999999</v>
      </c>
      <c r="Q36" s="151">
        <v>15.210156</v>
      </c>
      <c r="R36" s="100">
        <v>0.78313600000000005</v>
      </c>
      <c r="S36" s="100">
        <v>0.78778800000000004</v>
      </c>
      <c r="T36" s="101">
        <v>6.7005889999999999</v>
      </c>
      <c r="U36" s="151">
        <v>6.703341</v>
      </c>
      <c r="V36" s="100">
        <v>1.0637000000000001</v>
      </c>
      <c r="W36" s="100">
        <v>1.499978</v>
      </c>
      <c r="X36" s="100">
        <v>0</v>
      </c>
      <c r="Y36" s="100">
        <v>0</v>
      </c>
      <c r="Z36" s="100">
        <v>0</v>
      </c>
      <c r="AA36" s="100">
        <v>0</v>
      </c>
      <c r="AB36" s="101">
        <v>926</v>
      </c>
      <c r="AC36" s="151">
        <v>926.38029200000005</v>
      </c>
      <c r="AD36" s="100">
        <v>81.223975999999993</v>
      </c>
      <c r="AE36" s="100">
        <v>64.479873999999995</v>
      </c>
      <c r="AF36" s="100">
        <v>62.776794000000002</v>
      </c>
      <c r="AG36" s="100">
        <v>62.751023000000004</v>
      </c>
      <c r="AH36" s="100">
        <v>81.223975999999993</v>
      </c>
      <c r="AI36" s="100">
        <v>62.725394999999999</v>
      </c>
      <c r="AJ36" s="101">
        <f t="shared" si="2"/>
        <v>1883.5670799999998</v>
      </c>
      <c r="AK36" s="24">
        <f t="shared" si="0"/>
        <v>1.0637000000000001</v>
      </c>
      <c r="AL36" s="25">
        <f t="shared" si="0"/>
        <v>1.499978</v>
      </c>
      <c r="AM36" s="101">
        <f t="shared" si="1"/>
        <v>-0.38029200000005403</v>
      </c>
    </row>
    <row r="37" spans="2:39" outlineLevel="1">
      <c r="B37" s="34" t="s">
        <v>68</v>
      </c>
      <c r="C37" s="33">
        <v>11</v>
      </c>
      <c r="D37" s="103"/>
      <c r="E37" s="103"/>
      <c r="F37" s="105"/>
      <c r="G37" s="104"/>
      <c r="H37" s="104"/>
      <c r="I37" s="104"/>
      <c r="J37" s="104"/>
      <c r="K37" s="104"/>
      <c r="L37" s="105"/>
      <c r="M37" s="152"/>
      <c r="N37" s="104"/>
      <c r="O37" s="104"/>
      <c r="P37" s="105"/>
      <c r="Q37" s="152"/>
      <c r="R37" s="104"/>
      <c r="S37" s="104"/>
      <c r="T37" s="105"/>
      <c r="U37" s="152"/>
      <c r="V37" s="104"/>
      <c r="W37" s="104"/>
      <c r="X37" s="104"/>
      <c r="Y37" s="104"/>
      <c r="Z37" s="104"/>
      <c r="AA37" s="104"/>
      <c r="AB37" s="105"/>
      <c r="AC37" s="152"/>
      <c r="AD37" s="104"/>
      <c r="AE37" s="104"/>
      <c r="AF37" s="104"/>
      <c r="AG37" s="104"/>
      <c r="AH37" s="104"/>
      <c r="AI37" s="104"/>
      <c r="AJ37" s="105">
        <f t="shared" si="2"/>
        <v>1883.5670799999998</v>
      </c>
      <c r="AK37" s="24">
        <f t="shared" si="0"/>
        <v>0</v>
      </c>
      <c r="AL37" s="25">
        <f t="shared" si="0"/>
        <v>0</v>
      </c>
      <c r="AM37" s="105">
        <f t="shared" si="1"/>
        <v>0</v>
      </c>
    </row>
    <row r="38" spans="2:39" outlineLevel="1">
      <c r="B38" s="34" t="s">
        <v>69</v>
      </c>
      <c r="C38" s="33">
        <v>12</v>
      </c>
      <c r="D38" s="103"/>
      <c r="E38" s="103"/>
      <c r="F38" s="105"/>
      <c r="G38" s="104"/>
      <c r="H38" s="104"/>
      <c r="I38" s="104"/>
      <c r="J38" s="104"/>
      <c r="K38" s="104"/>
      <c r="L38" s="105"/>
      <c r="M38" s="152"/>
      <c r="N38" s="104"/>
      <c r="O38" s="104"/>
      <c r="P38" s="105"/>
      <c r="Q38" s="152"/>
      <c r="R38" s="104"/>
      <c r="S38" s="104"/>
      <c r="T38" s="105"/>
      <c r="U38" s="152"/>
      <c r="V38" s="104"/>
      <c r="W38" s="104"/>
      <c r="X38" s="104"/>
      <c r="Y38" s="104"/>
      <c r="Z38" s="104"/>
      <c r="AA38" s="104"/>
      <c r="AB38" s="105"/>
      <c r="AC38" s="152"/>
      <c r="AD38" s="104"/>
      <c r="AE38" s="104"/>
      <c r="AF38" s="104"/>
      <c r="AG38" s="104"/>
      <c r="AH38" s="104"/>
      <c r="AI38" s="104"/>
      <c r="AJ38" s="105">
        <f t="shared" si="2"/>
        <v>1883.5670799999998</v>
      </c>
      <c r="AK38" s="24">
        <f t="shared" si="0"/>
        <v>0</v>
      </c>
      <c r="AL38" s="25">
        <f t="shared" si="0"/>
        <v>0</v>
      </c>
      <c r="AM38" s="105">
        <f t="shared" si="1"/>
        <v>0</v>
      </c>
    </row>
    <row r="39" spans="2:39" outlineLevel="1">
      <c r="B39" s="34" t="s">
        <v>70</v>
      </c>
      <c r="C39" s="33">
        <v>13</v>
      </c>
      <c r="D39" s="103"/>
      <c r="E39" s="103"/>
      <c r="F39" s="105"/>
      <c r="G39" s="104"/>
      <c r="H39" s="104"/>
      <c r="I39" s="104"/>
      <c r="J39" s="104"/>
      <c r="K39" s="104"/>
      <c r="L39" s="105"/>
      <c r="M39" s="152"/>
      <c r="N39" s="104"/>
      <c r="O39" s="104"/>
      <c r="P39" s="105"/>
      <c r="Q39" s="152"/>
      <c r="R39" s="104"/>
      <c r="S39" s="104"/>
      <c r="T39" s="105"/>
      <c r="U39" s="152"/>
      <c r="V39" s="104"/>
      <c r="W39" s="104"/>
      <c r="X39" s="104"/>
      <c r="Y39" s="104"/>
      <c r="Z39" s="104"/>
      <c r="AA39" s="104"/>
      <c r="AB39" s="105"/>
      <c r="AC39" s="152"/>
      <c r="AD39" s="104"/>
      <c r="AE39" s="104"/>
      <c r="AF39" s="104"/>
      <c r="AG39" s="104"/>
      <c r="AH39" s="104"/>
      <c r="AI39" s="104"/>
      <c r="AJ39" s="105">
        <f t="shared" si="2"/>
        <v>1883.5670799999998</v>
      </c>
      <c r="AK39" s="24">
        <f t="shared" si="0"/>
        <v>0</v>
      </c>
      <c r="AL39" s="25">
        <f t="shared" si="0"/>
        <v>0</v>
      </c>
      <c r="AM39" s="105">
        <f t="shared" si="1"/>
        <v>0</v>
      </c>
    </row>
    <row r="40" spans="2:39" outlineLevel="1">
      <c r="B40" s="34" t="s">
        <v>71</v>
      </c>
      <c r="C40" s="33">
        <v>14</v>
      </c>
      <c r="D40" s="103"/>
      <c r="E40" s="103"/>
      <c r="F40" s="105"/>
      <c r="G40" s="104"/>
      <c r="H40" s="104"/>
      <c r="I40" s="104"/>
      <c r="J40" s="104"/>
      <c r="K40" s="104"/>
      <c r="L40" s="105"/>
      <c r="M40" s="152"/>
      <c r="N40" s="104"/>
      <c r="O40" s="104"/>
      <c r="P40" s="105"/>
      <c r="Q40" s="152"/>
      <c r="R40" s="104"/>
      <c r="S40" s="104"/>
      <c r="T40" s="105"/>
      <c r="U40" s="152"/>
      <c r="V40" s="104"/>
      <c r="W40" s="104"/>
      <c r="X40" s="104"/>
      <c r="Y40" s="104"/>
      <c r="Z40" s="104"/>
      <c r="AA40" s="104"/>
      <c r="AB40" s="105"/>
      <c r="AC40" s="152"/>
      <c r="AD40" s="104"/>
      <c r="AE40" s="104"/>
      <c r="AF40" s="104"/>
      <c r="AG40" s="104"/>
      <c r="AH40" s="104"/>
      <c r="AI40" s="104"/>
      <c r="AJ40" s="105">
        <f t="shared" si="2"/>
        <v>1883.5670799999998</v>
      </c>
      <c r="AK40" s="24">
        <f t="shared" ref="AK40:AL55" si="3">V40+X40</f>
        <v>0</v>
      </c>
      <c r="AL40" s="25">
        <f t="shared" si="3"/>
        <v>0</v>
      </c>
      <c r="AM40" s="105">
        <f t="shared" si="1"/>
        <v>0</v>
      </c>
    </row>
    <row r="41" spans="2:39" outlineLevel="1">
      <c r="B41" s="34" t="s">
        <v>72</v>
      </c>
      <c r="C41" s="33">
        <v>15</v>
      </c>
      <c r="D41" s="103"/>
      <c r="E41" s="103"/>
      <c r="F41" s="105"/>
      <c r="G41" s="104"/>
      <c r="H41" s="104"/>
      <c r="I41" s="104"/>
      <c r="J41" s="104"/>
      <c r="K41" s="104"/>
      <c r="L41" s="105"/>
      <c r="M41" s="152"/>
      <c r="N41" s="104"/>
      <c r="O41" s="104"/>
      <c r="P41" s="105"/>
      <c r="Q41" s="152"/>
      <c r="R41" s="104"/>
      <c r="S41" s="104"/>
      <c r="T41" s="105"/>
      <c r="U41" s="152"/>
      <c r="V41" s="104"/>
      <c r="W41" s="104"/>
      <c r="X41" s="104"/>
      <c r="Y41" s="104"/>
      <c r="Z41" s="104"/>
      <c r="AA41" s="104"/>
      <c r="AB41" s="105"/>
      <c r="AC41" s="152"/>
      <c r="AD41" s="104"/>
      <c r="AE41" s="104"/>
      <c r="AF41" s="104"/>
      <c r="AG41" s="104"/>
      <c r="AH41" s="104"/>
      <c r="AI41" s="104"/>
      <c r="AJ41" s="105">
        <f t="shared" si="2"/>
        <v>1883.5670799999998</v>
      </c>
      <c r="AK41" s="24">
        <f t="shared" si="3"/>
        <v>0</v>
      </c>
      <c r="AL41" s="25">
        <f t="shared" si="3"/>
        <v>0</v>
      </c>
      <c r="AM41" s="105">
        <f t="shared" si="1"/>
        <v>0</v>
      </c>
    </row>
    <row r="42" spans="2:39" outlineLevel="1">
      <c r="B42" s="34" t="s">
        <v>73</v>
      </c>
      <c r="C42" s="33">
        <v>16</v>
      </c>
      <c r="D42" s="103"/>
      <c r="E42" s="103"/>
      <c r="F42" s="105"/>
      <c r="G42" s="104"/>
      <c r="H42" s="104"/>
      <c r="I42" s="104"/>
      <c r="J42" s="104"/>
      <c r="K42" s="104"/>
      <c r="L42" s="105"/>
      <c r="M42" s="152"/>
      <c r="N42" s="104"/>
      <c r="O42" s="104"/>
      <c r="P42" s="105"/>
      <c r="Q42" s="152"/>
      <c r="R42" s="104"/>
      <c r="S42" s="104"/>
      <c r="T42" s="105"/>
      <c r="U42" s="152"/>
      <c r="V42" s="104"/>
      <c r="W42" s="104"/>
      <c r="X42" s="104"/>
      <c r="Y42" s="104"/>
      <c r="Z42" s="104"/>
      <c r="AA42" s="104"/>
      <c r="AB42" s="105"/>
      <c r="AC42" s="152"/>
      <c r="AD42" s="104"/>
      <c r="AE42" s="104"/>
      <c r="AF42" s="104"/>
      <c r="AG42" s="104"/>
      <c r="AH42" s="104"/>
      <c r="AI42" s="104"/>
      <c r="AJ42" s="105">
        <f t="shared" si="2"/>
        <v>1883.5670799999998</v>
      </c>
      <c r="AK42" s="24">
        <f t="shared" si="3"/>
        <v>0</v>
      </c>
      <c r="AL42" s="25">
        <f t="shared" si="3"/>
        <v>0</v>
      </c>
      <c r="AM42" s="105">
        <f t="shared" si="1"/>
        <v>0</v>
      </c>
    </row>
    <row r="43" spans="2:39" outlineLevel="1">
      <c r="B43" s="34" t="s">
        <v>74</v>
      </c>
      <c r="C43" s="33">
        <v>17</v>
      </c>
      <c r="D43" s="103"/>
      <c r="E43" s="103"/>
      <c r="F43" s="105"/>
      <c r="G43" s="104"/>
      <c r="H43" s="104"/>
      <c r="I43" s="104"/>
      <c r="J43" s="104"/>
      <c r="K43" s="104"/>
      <c r="L43" s="105"/>
      <c r="M43" s="152"/>
      <c r="N43" s="104"/>
      <c r="O43" s="104"/>
      <c r="P43" s="105"/>
      <c r="Q43" s="152"/>
      <c r="R43" s="104"/>
      <c r="S43" s="104"/>
      <c r="T43" s="105"/>
      <c r="U43" s="152"/>
      <c r="V43" s="104"/>
      <c r="W43" s="104"/>
      <c r="X43" s="104"/>
      <c r="Y43" s="104"/>
      <c r="Z43" s="104"/>
      <c r="AA43" s="104"/>
      <c r="AB43" s="105"/>
      <c r="AC43" s="152"/>
      <c r="AD43" s="104"/>
      <c r="AE43" s="104"/>
      <c r="AF43" s="104"/>
      <c r="AG43" s="104"/>
      <c r="AH43" s="104"/>
      <c r="AI43" s="104"/>
      <c r="AJ43" s="105">
        <f t="shared" si="2"/>
        <v>1883.5670799999998</v>
      </c>
      <c r="AK43" s="24">
        <f t="shared" si="3"/>
        <v>0</v>
      </c>
      <c r="AL43" s="25">
        <f t="shared" si="3"/>
        <v>0</v>
      </c>
      <c r="AM43" s="105">
        <f t="shared" si="1"/>
        <v>0</v>
      </c>
    </row>
    <row r="44" spans="2:39" outlineLevel="1">
      <c r="B44" s="34" t="s">
        <v>75</v>
      </c>
      <c r="C44" s="33">
        <v>18</v>
      </c>
      <c r="D44" s="103"/>
      <c r="E44" s="103"/>
      <c r="F44" s="105"/>
      <c r="G44" s="104"/>
      <c r="H44" s="104"/>
      <c r="I44" s="104"/>
      <c r="J44" s="104"/>
      <c r="K44" s="104"/>
      <c r="L44" s="105"/>
      <c r="M44" s="152"/>
      <c r="N44" s="104"/>
      <c r="O44" s="104"/>
      <c r="P44" s="105"/>
      <c r="Q44" s="152"/>
      <c r="R44" s="104"/>
      <c r="S44" s="104"/>
      <c r="T44" s="105"/>
      <c r="U44" s="152"/>
      <c r="V44" s="104"/>
      <c r="W44" s="104"/>
      <c r="X44" s="104"/>
      <c r="Y44" s="104"/>
      <c r="Z44" s="104"/>
      <c r="AA44" s="104"/>
      <c r="AB44" s="105"/>
      <c r="AC44" s="152"/>
      <c r="AD44" s="104"/>
      <c r="AE44" s="104"/>
      <c r="AF44" s="104"/>
      <c r="AG44" s="104"/>
      <c r="AH44" s="104"/>
      <c r="AI44" s="104"/>
      <c r="AJ44" s="105">
        <f t="shared" si="2"/>
        <v>1883.5670799999998</v>
      </c>
      <c r="AK44" s="24">
        <f t="shared" si="3"/>
        <v>0</v>
      </c>
      <c r="AL44" s="25">
        <f t="shared" si="3"/>
        <v>0</v>
      </c>
      <c r="AM44" s="105">
        <f t="shared" si="1"/>
        <v>0</v>
      </c>
    </row>
    <row r="45" spans="2:39" outlineLevel="1">
      <c r="B45" s="34" t="s">
        <v>76</v>
      </c>
      <c r="C45" s="33">
        <v>19</v>
      </c>
      <c r="D45" s="103"/>
      <c r="E45" s="103"/>
      <c r="F45" s="105"/>
      <c r="G45" s="104"/>
      <c r="H45" s="104"/>
      <c r="I45" s="104"/>
      <c r="J45" s="104"/>
      <c r="K45" s="104"/>
      <c r="L45" s="105"/>
      <c r="M45" s="152"/>
      <c r="N45" s="104"/>
      <c r="O45" s="104"/>
      <c r="P45" s="105"/>
      <c r="Q45" s="152"/>
      <c r="R45" s="104"/>
      <c r="S45" s="104"/>
      <c r="T45" s="105"/>
      <c r="U45" s="152"/>
      <c r="V45" s="104"/>
      <c r="W45" s="104"/>
      <c r="X45" s="104"/>
      <c r="Y45" s="104"/>
      <c r="Z45" s="104"/>
      <c r="AA45" s="104"/>
      <c r="AB45" s="105"/>
      <c r="AC45" s="152"/>
      <c r="AD45" s="104"/>
      <c r="AE45" s="104"/>
      <c r="AF45" s="104"/>
      <c r="AG45" s="104"/>
      <c r="AH45" s="104"/>
      <c r="AI45" s="104"/>
      <c r="AJ45" s="105">
        <f t="shared" si="2"/>
        <v>1883.5670799999998</v>
      </c>
      <c r="AK45" s="24">
        <f t="shared" si="3"/>
        <v>0</v>
      </c>
      <c r="AL45" s="25">
        <f t="shared" si="3"/>
        <v>0</v>
      </c>
      <c r="AM45" s="105">
        <f t="shared" si="1"/>
        <v>0</v>
      </c>
    </row>
    <row r="46" spans="2:39" outlineLevel="1">
      <c r="B46" s="34" t="s">
        <v>77</v>
      </c>
      <c r="C46" s="33">
        <v>20</v>
      </c>
      <c r="D46" s="103"/>
      <c r="E46" s="103"/>
      <c r="F46" s="105"/>
      <c r="G46" s="104"/>
      <c r="H46" s="104"/>
      <c r="I46" s="104"/>
      <c r="J46" s="104"/>
      <c r="K46" s="104"/>
      <c r="L46" s="105"/>
      <c r="M46" s="152"/>
      <c r="N46" s="104"/>
      <c r="O46" s="104"/>
      <c r="P46" s="105"/>
      <c r="Q46" s="152"/>
      <c r="R46" s="104"/>
      <c r="S46" s="104"/>
      <c r="T46" s="105"/>
      <c r="U46" s="152"/>
      <c r="V46" s="104"/>
      <c r="W46" s="104"/>
      <c r="X46" s="104"/>
      <c r="Y46" s="104"/>
      <c r="Z46" s="104"/>
      <c r="AA46" s="104"/>
      <c r="AB46" s="105"/>
      <c r="AC46" s="152"/>
      <c r="AD46" s="104"/>
      <c r="AE46" s="104"/>
      <c r="AF46" s="104"/>
      <c r="AG46" s="104"/>
      <c r="AH46" s="104"/>
      <c r="AI46" s="104"/>
      <c r="AJ46" s="105">
        <f t="shared" si="2"/>
        <v>1883.5670799999998</v>
      </c>
      <c r="AK46" s="24">
        <f t="shared" si="3"/>
        <v>0</v>
      </c>
      <c r="AL46" s="25">
        <f t="shared" si="3"/>
        <v>0</v>
      </c>
      <c r="AM46" s="105">
        <f t="shared" si="1"/>
        <v>0</v>
      </c>
    </row>
    <row r="47" spans="2:39" outlineLevel="1">
      <c r="B47" s="34" t="s">
        <v>78</v>
      </c>
      <c r="C47" s="33">
        <v>21</v>
      </c>
      <c r="D47" s="103"/>
      <c r="E47" s="103"/>
      <c r="F47" s="105"/>
      <c r="G47" s="104"/>
      <c r="H47" s="104"/>
      <c r="I47" s="104"/>
      <c r="J47" s="104"/>
      <c r="K47" s="104"/>
      <c r="L47" s="105"/>
      <c r="M47" s="152"/>
      <c r="N47" s="104"/>
      <c r="O47" s="104"/>
      <c r="P47" s="105"/>
      <c r="Q47" s="152"/>
      <c r="R47" s="104"/>
      <c r="S47" s="104"/>
      <c r="T47" s="105"/>
      <c r="U47" s="152"/>
      <c r="V47" s="104"/>
      <c r="W47" s="104"/>
      <c r="X47" s="104"/>
      <c r="Y47" s="104"/>
      <c r="Z47" s="104"/>
      <c r="AA47" s="104"/>
      <c r="AB47" s="105"/>
      <c r="AC47" s="152"/>
      <c r="AD47" s="104"/>
      <c r="AE47" s="104"/>
      <c r="AF47" s="104"/>
      <c r="AG47" s="104"/>
      <c r="AH47" s="104"/>
      <c r="AI47" s="104"/>
      <c r="AJ47" s="105">
        <f t="shared" si="2"/>
        <v>1883.5670799999998</v>
      </c>
      <c r="AK47" s="24">
        <f t="shared" si="3"/>
        <v>0</v>
      </c>
      <c r="AL47" s="25">
        <f t="shared" si="3"/>
        <v>0</v>
      </c>
      <c r="AM47" s="105">
        <f t="shared" si="1"/>
        <v>0</v>
      </c>
    </row>
    <row r="48" spans="2:39" outlineLevel="1">
      <c r="B48" s="34" t="s">
        <v>79</v>
      </c>
      <c r="C48" s="33">
        <v>22</v>
      </c>
      <c r="D48" s="103"/>
      <c r="E48" s="103"/>
      <c r="F48" s="105"/>
      <c r="G48" s="104"/>
      <c r="H48" s="104"/>
      <c r="I48" s="104"/>
      <c r="J48" s="104"/>
      <c r="K48" s="104"/>
      <c r="L48" s="105"/>
      <c r="M48" s="152"/>
      <c r="N48" s="104"/>
      <c r="O48" s="104"/>
      <c r="P48" s="105"/>
      <c r="Q48" s="152"/>
      <c r="R48" s="104"/>
      <c r="S48" s="104"/>
      <c r="T48" s="105"/>
      <c r="U48" s="152"/>
      <c r="V48" s="104"/>
      <c r="W48" s="104"/>
      <c r="X48" s="104"/>
      <c r="Y48" s="104"/>
      <c r="Z48" s="104"/>
      <c r="AA48" s="104"/>
      <c r="AB48" s="105"/>
      <c r="AC48" s="152"/>
      <c r="AD48" s="104"/>
      <c r="AE48" s="104"/>
      <c r="AF48" s="104"/>
      <c r="AG48" s="104"/>
      <c r="AH48" s="104"/>
      <c r="AI48" s="104"/>
      <c r="AJ48" s="105">
        <f t="shared" si="2"/>
        <v>1883.5670799999998</v>
      </c>
      <c r="AK48" s="24">
        <f t="shared" si="3"/>
        <v>0</v>
      </c>
      <c r="AL48" s="25">
        <f t="shared" si="3"/>
        <v>0</v>
      </c>
      <c r="AM48" s="105">
        <f t="shared" si="1"/>
        <v>0</v>
      </c>
    </row>
    <row r="49" spans="1:39" outlineLevel="1">
      <c r="B49" s="34" t="s">
        <v>80</v>
      </c>
      <c r="C49" s="33">
        <v>23</v>
      </c>
      <c r="D49" s="103"/>
      <c r="E49" s="103"/>
      <c r="F49" s="105"/>
      <c r="G49" s="104"/>
      <c r="H49" s="104"/>
      <c r="I49" s="104"/>
      <c r="J49" s="104"/>
      <c r="K49" s="104"/>
      <c r="L49" s="105"/>
      <c r="M49" s="152"/>
      <c r="N49" s="104"/>
      <c r="O49" s="104"/>
      <c r="P49" s="105"/>
      <c r="Q49" s="152"/>
      <c r="R49" s="104"/>
      <c r="S49" s="104"/>
      <c r="T49" s="105"/>
      <c r="U49" s="152"/>
      <c r="V49" s="104"/>
      <c r="W49" s="104"/>
      <c r="X49" s="104"/>
      <c r="Y49" s="104"/>
      <c r="Z49" s="104"/>
      <c r="AA49" s="104"/>
      <c r="AB49" s="105"/>
      <c r="AC49" s="152"/>
      <c r="AD49" s="104"/>
      <c r="AE49" s="104"/>
      <c r="AF49" s="104"/>
      <c r="AG49" s="104"/>
      <c r="AH49" s="104"/>
      <c r="AI49" s="104"/>
      <c r="AJ49" s="105">
        <f t="shared" si="2"/>
        <v>1883.5670799999998</v>
      </c>
      <c r="AK49" s="24">
        <f t="shared" si="3"/>
        <v>0</v>
      </c>
      <c r="AL49" s="25">
        <f t="shared" si="3"/>
        <v>0</v>
      </c>
      <c r="AM49" s="105">
        <f t="shared" si="1"/>
        <v>0</v>
      </c>
    </row>
    <row r="50" spans="1:39" outlineLevel="1">
      <c r="B50" s="34" t="s">
        <v>81</v>
      </c>
      <c r="C50" s="33">
        <v>24</v>
      </c>
      <c r="D50" s="103"/>
      <c r="E50" s="103"/>
      <c r="F50" s="105"/>
      <c r="G50" s="104"/>
      <c r="H50" s="104"/>
      <c r="I50" s="104"/>
      <c r="J50" s="104"/>
      <c r="K50" s="104"/>
      <c r="L50" s="105"/>
      <c r="M50" s="152"/>
      <c r="N50" s="104"/>
      <c r="O50" s="104"/>
      <c r="P50" s="105"/>
      <c r="Q50" s="152"/>
      <c r="R50" s="104"/>
      <c r="S50" s="104"/>
      <c r="T50" s="105"/>
      <c r="U50" s="152"/>
      <c r="V50" s="104"/>
      <c r="W50" s="104"/>
      <c r="X50" s="104"/>
      <c r="Y50" s="104"/>
      <c r="Z50" s="104"/>
      <c r="AA50" s="104"/>
      <c r="AB50" s="105"/>
      <c r="AC50" s="152"/>
      <c r="AD50" s="104"/>
      <c r="AE50" s="104"/>
      <c r="AF50" s="104"/>
      <c r="AG50" s="104"/>
      <c r="AH50" s="104"/>
      <c r="AI50" s="104"/>
      <c r="AJ50" s="105">
        <f t="shared" si="2"/>
        <v>1883.5670799999998</v>
      </c>
      <c r="AK50" s="24">
        <f t="shared" si="3"/>
        <v>0</v>
      </c>
      <c r="AL50" s="25">
        <f t="shared" si="3"/>
        <v>0</v>
      </c>
      <c r="AM50" s="105">
        <f t="shared" si="1"/>
        <v>0</v>
      </c>
    </row>
    <row r="51" spans="1:39" outlineLevel="1">
      <c r="B51" s="34" t="s">
        <v>82</v>
      </c>
      <c r="C51" s="33">
        <v>25</v>
      </c>
      <c r="D51" s="103"/>
      <c r="E51" s="103"/>
      <c r="F51" s="105"/>
      <c r="G51" s="104"/>
      <c r="H51" s="104"/>
      <c r="I51" s="104"/>
      <c r="J51" s="104"/>
      <c r="K51" s="104"/>
      <c r="L51" s="105"/>
      <c r="M51" s="152"/>
      <c r="N51" s="104"/>
      <c r="O51" s="104"/>
      <c r="P51" s="105"/>
      <c r="Q51" s="152"/>
      <c r="R51" s="104"/>
      <c r="S51" s="104"/>
      <c r="T51" s="105"/>
      <c r="U51" s="152"/>
      <c r="V51" s="104"/>
      <c r="W51" s="104"/>
      <c r="X51" s="104"/>
      <c r="Y51" s="104"/>
      <c r="Z51" s="104"/>
      <c r="AA51" s="104"/>
      <c r="AB51" s="105"/>
      <c r="AC51" s="152"/>
      <c r="AD51" s="104"/>
      <c r="AE51" s="104"/>
      <c r="AF51" s="104"/>
      <c r="AG51" s="104"/>
      <c r="AH51" s="104"/>
      <c r="AI51" s="104"/>
      <c r="AJ51" s="105">
        <f t="shared" si="2"/>
        <v>1883.5670799999998</v>
      </c>
      <c r="AK51" s="24">
        <f t="shared" si="3"/>
        <v>0</v>
      </c>
      <c r="AL51" s="25">
        <f t="shared" si="3"/>
        <v>0</v>
      </c>
      <c r="AM51" s="105">
        <f t="shared" si="1"/>
        <v>0</v>
      </c>
    </row>
    <row r="52" spans="1:39" outlineLevel="1">
      <c r="B52" s="34" t="s">
        <v>83</v>
      </c>
      <c r="C52" s="33">
        <v>26</v>
      </c>
      <c r="D52" s="103"/>
      <c r="E52" s="103"/>
      <c r="F52" s="105"/>
      <c r="G52" s="104"/>
      <c r="H52" s="104"/>
      <c r="I52" s="104"/>
      <c r="J52" s="104"/>
      <c r="K52" s="104"/>
      <c r="L52" s="105"/>
      <c r="M52" s="152"/>
      <c r="N52" s="104"/>
      <c r="O52" s="104"/>
      <c r="P52" s="105"/>
      <c r="Q52" s="152"/>
      <c r="R52" s="104"/>
      <c r="S52" s="104"/>
      <c r="T52" s="105"/>
      <c r="U52" s="152"/>
      <c r="V52" s="104"/>
      <c r="W52" s="104"/>
      <c r="X52" s="104"/>
      <c r="Y52" s="104"/>
      <c r="Z52" s="104"/>
      <c r="AA52" s="104"/>
      <c r="AB52" s="105"/>
      <c r="AC52" s="152"/>
      <c r="AD52" s="104"/>
      <c r="AE52" s="104"/>
      <c r="AF52" s="104"/>
      <c r="AG52" s="104"/>
      <c r="AH52" s="104"/>
      <c r="AI52" s="104"/>
      <c r="AJ52" s="105">
        <f t="shared" si="2"/>
        <v>1883.5670799999998</v>
      </c>
      <c r="AK52" s="24">
        <f t="shared" si="3"/>
        <v>0</v>
      </c>
      <c r="AL52" s="25">
        <f t="shared" si="3"/>
        <v>0</v>
      </c>
      <c r="AM52" s="105">
        <f t="shared" si="1"/>
        <v>0</v>
      </c>
    </row>
    <row r="53" spans="1:39" outlineLevel="1">
      <c r="B53" s="34" t="s">
        <v>84</v>
      </c>
      <c r="C53" s="33">
        <v>27</v>
      </c>
      <c r="D53" s="103"/>
      <c r="E53" s="103"/>
      <c r="F53" s="105"/>
      <c r="G53" s="104"/>
      <c r="H53" s="104"/>
      <c r="I53" s="104"/>
      <c r="J53" s="104"/>
      <c r="K53" s="104"/>
      <c r="L53" s="105"/>
      <c r="M53" s="152"/>
      <c r="N53" s="104"/>
      <c r="O53" s="104"/>
      <c r="P53" s="105"/>
      <c r="Q53" s="152"/>
      <c r="R53" s="104"/>
      <c r="S53" s="104"/>
      <c r="T53" s="105"/>
      <c r="U53" s="152"/>
      <c r="V53" s="104"/>
      <c r="W53" s="104"/>
      <c r="X53" s="104"/>
      <c r="Y53" s="104"/>
      <c r="Z53" s="104"/>
      <c r="AA53" s="104"/>
      <c r="AB53" s="105"/>
      <c r="AC53" s="152"/>
      <c r="AD53" s="104"/>
      <c r="AE53" s="104"/>
      <c r="AF53" s="104"/>
      <c r="AG53" s="104"/>
      <c r="AH53" s="104"/>
      <c r="AI53" s="104"/>
      <c r="AJ53" s="105">
        <f t="shared" si="2"/>
        <v>1883.5670799999998</v>
      </c>
      <c r="AK53" s="24">
        <f t="shared" si="3"/>
        <v>0</v>
      </c>
      <c r="AL53" s="25">
        <f t="shared" si="3"/>
        <v>0</v>
      </c>
      <c r="AM53" s="105">
        <f t="shared" si="1"/>
        <v>0</v>
      </c>
    </row>
    <row r="54" spans="1:39" outlineLevel="1">
      <c r="B54" s="34" t="s">
        <v>85</v>
      </c>
      <c r="C54" s="33">
        <v>28</v>
      </c>
      <c r="F54" s="35"/>
      <c r="L54" s="35"/>
      <c r="M54" s="153"/>
      <c r="O54" s="104"/>
      <c r="P54" s="35"/>
      <c r="Q54" s="153"/>
      <c r="T54" s="35"/>
      <c r="U54" s="153"/>
      <c r="AB54" s="35"/>
      <c r="AC54" s="153"/>
      <c r="AJ54" s="35">
        <f t="shared" si="2"/>
        <v>1883.5670799999998</v>
      </c>
      <c r="AK54" s="24">
        <f t="shared" si="3"/>
        <v>0</v>
      </c>
      <c r="AL54" s="25">
        <f t="shared" si="3"/>
        <v>0</v>
      </c>
      <c r="AM54" s="35">
        <f t="shared" si="1"/>
        <v>0</v>
      </c>
    </row>
    <row r="55" spans="1:39" outlineLevel="1">
      <c r="B55" s="34" t="s">
        <v>86</v>
      </c>
      <c r="C55" s="33">
        <v>29</v>
      </c>
      <c r="D55" s="103"/>
      <c r="E55" s="103"/>
      <c r="F55" s="105"/>
      <c r="G55" s="104"/>
      <c r="H55" s="104"/>
      <c r="I55" s="104"/>
      <c r="J55" s="104"/>
      <c r="K55" s="104"/>
      <c r="L55" s="105"/>
      <c r="M55" s="152"/>
      <c r="N55" s="104"/>
      <c r="O55" s="104"/>
      <c r="P55" s="105"/>
      <c r="Q55" s="152"/>
      <c r="R55" s="104"/>
      <c r="S55" s="104"/>
      <c r="T55" s="105"/>
      <c r="U55" s="152"/>
      <c r="V55" s="104"/>
      <c r="W55" s="104"/>
      <c r="X55" s="104"/>
      <c r="Y55" s="104"/>
      <c r="Z55" s="104"/>
      <c r="AA55" s="104"/>
      <c r="AB55" s="105"/>
      <c r="AC55" s="152"/>
      <c r="AD55" s="104"/>
      <c r="AE55" s="104"/>
      <c r="AF55" s="104"/>
      <c r="AG55" s="104"/>
      <c r="AH55" s="104"/>
      <c r="AI55" s="104"/>
      <c r="AJ55" s="105">
        <f t="shared" si="2"/>
        <v>1883.5670799999998</v>
      </c>
      <c r="AK55" s="24">
        <f t="shared" si="3"/>
        <v>0</v>
      </c>
      <c r="AL55" s="25">
        <f t="shared" si="3"/>
        <v>0</v>
      </c>
      <c r="AM55" s="105">
        <f t="shared" si="1"/>
        <v>0</v>
      </c>
    </row>
    <row r="56" spans="1:39" outlineLevel="1">
      <c r="B56" s="34" t="s">
        <v>87</v>
      </c>
      <c r="C56" s="33">
        <v>30</v>
      </c>
      <c r="D56" s="36"/>
      <c r="E56" s="36"/>
      <c r="F56" s="38"/>
      <c r="G56" s="37"/>
      <c r="H56" s="37"/>
      <c r="I56" s="37"/>
      <c r="J56" s="37"/>
      <c r="K56" s="37"/>
      <c r="L56" s="38"/>
      <c r="M56" s="139"/>
      <c r="N56" s="37"/>
      <c r="O56" s="37"/>
      <c r="P56" s="38"/>
      <c r="Q56" s="139"/>
      <c r="R56" s="37"/>
      <c r="S56" s="37"/>
      <c r="T56" s="38"/>
      <c r="U56" s="139"/>
      <c r="V56" s="37"/>
      <c r="W56" s="37"/>
      <c r="X56" s="37"/>
      <c r="Y56" s="37"/>
      <c r="Z56" s="37"/>
      <c r="AA56" s="37"/>
      <c r="AB56" s="38"/>
      <c r="AC56" s="139"/>
      <c r="AD56" s="37"/>
      <c r="AE56" s="37"/>
      <c r="AF56" s="37"/>
      <c r="AG56" s="37"/>
      <c r="AH56" s="37"/>
      <c r="AI56" s="37"/>
      <c r="AJ56" s="38">
        <f t="shared" si="2"/>
        <v>1883.5670799999998</v>
      </c>
      <c r="AK56" s="24">
        <f t="shared" ref="AK56:AL56" si="4">V56+X56</f>
        <v>0</v>
      </c>
      <c r="AL56" s="25">
        <f t="shared" si="4"/>
        <v>0</v>
      </c>
      <c r="AM56" s="38">
        <f t="shared" si="1"/>
        <v>0</v>
      </c>
    </row>
    <row r="57" spans="1:39" outlineLevel="1">
      <c r="B57" s="34" t="s">
        <v>88</v>
      </c>
      <c r="C57" s="33">
        <v>31</v>
      </c>
      <c r="D57" s="103"/>
      <c r="E57" s="103"/>
      <c r="F57" s="105"/>
      <c r="G57" s="104"/>
      <c r="H57" s="104"/>
      <c r="I57" s="104"/>
      <c r="J57" s="104"/>
      <c r="K57" s="104"/>
      <c r="L57" s="105"/>
      <c r="M57" s="152"/>
      <c r="N57" s="104"/>
      <c r="O57" s="104"/>
      <c r="P57" s="105"/>
      <c r="Q57" s="152"/>
      <c r="R57" s="104"/>
      <c r="S57" s="104"/>
      <c r="T57" s="105"/>
      <c r="U57" s="152"/>
      <c r="V57" s="104"/>
      <c r="W57" s="104"/>
      <c r="X57" s="104"/>
      <c r="Y57" s="104"/>
      <c r="Z57" s="104"/>
      <c r="AA57" s="104"/>
      <c r="AB57" s="105"/>
      <c r="AC57" s="152"/>
      <c r="AD57" s="104"/>
      <c r="AE57" s="104"/>
      <c r="AF57" s="104"/>
      <c r="AG57" s="104"/>
      <c r="AH57" s="104"/>
      <c r="AI57" s="104"/>
      <c r="AJ57" s="105"/>
      <c r="AK57" s="24"/>
      <c r="AL57" s="25"/>
      <c r="AM57" s="105"/>
    </row>
    <row r="58" spans="1:39" outlineLevel="1">
      <c r="B58" s="34" t="s">
        <v>89</v>
      </c>
      <c r="C58" s="33">
        <v>32</v>
      </c>
      <c r="D58" s="103"/>
      <c r="E58" s="103"/>
      <c r="F58" s="105"/>
      <c r="G58" s="104"/>
      <c r="H58" s="104"/>
      <c r="I58" s="104"/>
      <c r="J58" s="104"/>
      <c r="K58" s="104"/>
      <c r="L58" s="105"/>
      <c r="M58" s="152"/>
      <c r="N58" s="104"/>
      <c r="O58" s="104"/>
      <c r="P58" s="105"/>
      <c r="Q58" s="152"/>
      <c r="R58" s="104"/>
      <c r="S58" s="104"/>
      <c r="T58" s="105"/>
      <c r="U58" s="152"/>
      <c r="V58" s="104"/>
      <c r="W58" s="104"/>
      <c r="X58" s="104"/>
      <c r="Y58" s="104"/>
      <c r="Z58" s="104"/>
      <c r="AA58" s="104"/>
      <c r="AB58" s="105"/>
      <c r="AC58" s="152"/>
      <c r="AD58" s="104"/>
      <c r="AE58" s="104"/>
      <c r="AF58" s="104"/>
      <c r="AG58" s="104"/>
      <c r="AH58" s="104"/>
      <c r="AI58" s="104"/>
      <c r="AJ58" s="105"/>
      <c r="AK58" s="24"/>
      <c r="AL58" s="25"/>
      <c r="AM58" s="105"/>
    </row>
    <row r="59" spans="1:39" outlineLevel="1">
      <c r="B59" s="34" t="s">
        <v>90</v>
      </c>
      <c r="C59" s="33">
        <v>33</v>
      </c>
      <c r="D59" s="103"/>
      <c r="E59" s="103"/>
      <c r="F59" s="105"/>
      <c r="G59" s="104"/>
      <c r="H59" s="104"/>
      <c r="I59" s="104"/>
      <c r="J59" s="104"/>
      <c r="K59" s="104"/>
      <c r="L59" s="105"/>
      <c r="M59" s="152"/>
      <c r="N59" s="104"/>
      <c r="O59" s="104"/>
      <c r="P59" s="105"/>
      <c r="Q59" s="152"/>
      <c r="R59" s="104"/>
      <c r="S59" s="104"/>
      <c r="T59" s="105"/>
      <c r="U59" s="152"/>
      <c r="V59" s="104"/>
      <c r="W59" s="104"/>
      <c r="X59" s="104"/>
      <c r="Y59" s="104"/>
      <c r="Z59" s="104"/>
      <c r="AA59" s="104"/>
      <c r="AB59" s="105"/>
      <c r="AC59" s="152"/>
      <c r="AD59" s="104"/>
      <c r="AE59" s="104"/>
      <c r="AF59" s="104"/>
      <c r="AG59" s="104"/>
      <c r="AH59" s="104"/>
      <c r="AI59" s="104"/>
      <c r="AJ59" s="105"/>
      <c r="AK59" s="24"/>
      <c r="AL59" s="25"/>
      <c r="AM59" s="105"/>
    </row>
    <row r="60" spans="1:39" outlineLevel="1">
      <c r="B60" s="34" t="s">
        <v>91</v>
      </c>
      <c r="C60" s="33">
        <v>34</v>
      </c>
      <c r="D60" s="103"/>
      <c r="E60" s="103"/>
      <c r="F60" s="105"/>
      <c r="G60" s="104"/>
      <c r="H60" s="104"/>
      <c r="I60" s="104"/>
      <c r="J60" s="104"/>
      <c r="K60" s="104"/>
      <c r="L60" s="105"/>
      <c r="M60" s="152"/>
      <c r="N60" s="104"/>
      <c r="O60" s="104"/>
      <c r="P60" s="105"/>
      <c r="Q60" s="152"/>
      <c r="R60" s="104"/>
      <c r="S60" s="104"/>
      <c r="T60" s="105"/>
      <c r="U60" s="152"/>
      <c r="V60" s="104"/>
      <c r="W60" s="104"/>
      <c r="X60" s="104"/>
      <c r="Y60" s="104"/>
      <c r="Z60" s="104"/>
      <c r="AA60" s="104"/>
      <c r="AB60" s="105"/>
      <c r="AC60" s="152"/>
      <c r="AD60" s="104"/>
      <c r="AE60" s="104"/>
      <c r="AF60" s="104"/>
      <c r="AG60" s="104"/>
      <c r="AH60" s="104"/>
      <c r="AI60" s="104"/>
      <c r="AJ60" s="105"/>
      <c r="AK60" s="24"/>
      <c r="AL60" s="25"/>
      <c r="AM60" s="105"/>
    </row>
    <row r="61" spans="1:39" outlineLevel="1">
      <c r="B61" s="34" t="s">
        <v>92</v>
      </c>
      <c r="C61" s="33">
        <v>35</v>
      </c>
      <c r="D61" s="103"/>
      <c r="E61" s="103"/>
      <c r="F61" s="105"/>
      <c r="G61" s="104"/>
      <c r="H61" s="104"/>
      <c r="I61" s="104"/>
      <c r="J61" s="104"/>
      <c r="K61" s="104"/>
      <c r="L61" s="105"/>
      <c r="M61" s="152"/>
      <c r="N61" s="104"/>
      <c r="O61" s="104"/>
      <c r="P61" s="105"/>
      <c r="Q61" s="152"/>
      <c r="R61" s="104"/>
      <c r="S61" s="104"/>
      <c r="T61" s="105"/>
      <c r="U61" s="152"/>
      <c r="V61" s="104"/>
      <c r="W61" s="104"/>
      <c r="X61" s="104"/>
      <c r="Y61" s="104"/>
      <c r="Z61" s="104"/>
      <c r="AA61" s="104"/>
      <c r="AB61" s="105"/>
      <c r="AC61" s="152"/>
      <c r="AD61" s="104"/>
      <c r="AE61" s="104"/>
      <c r="AF61" s="104"/>
      <c r="AG61" s="104"/>
      <c r="AH61" s="104"/>
      <c r="AI61" s="104"/>
      <c r="AJ61" s="105"/>
      <c r="AK61" s="24"/>
      <c r="AL61" s="25"/>
      <c r="AM61" s="105"/>
    </row>
    <row r="62" spans="1:39" ht="15.75" outlineLevel="1" thickBot="1">
      <c r="A62" s="39"/>
      <c r="B62" s="40"/>
      <c r="C62" s="106"/>
      <c r="D62" s="107"/>
      <c r="E62" s="107"/>
      <c r="F62" s="109"/>
      <c r="G62" s="108"/>
      <c r="H62" s="108"/>
      <c r="I62" s="108"/>
      <c r="J62" s="108"/>
      <c r="K62" s="108"/>
      <c r="L62" s="109"/>
      <c r="M62" s="154"/>
      <c r="N62" s="108"/>
      <c r="O62" s="108"/>
      <c r="P62" s="109"/>
      <c r="Q62" s="154"/>
      <c r="R62" s="108"/>
      <c r="S62" s="108"/>
      <c r="T62" s="109"/>
      <c r="U62" s="154"/>
      <c r="V62" s="108"/>
      <c r="W62" s="108"/>
      <c r="X62" s="108"/>
      <c r="Y62" s="108"/>
      <c r="Z62" s="108"/>
      <c r="AA62" s="108"/>
      <c r="AB62" s="109"/>
      <c r="AC62" s="154"/>
      <c r="AD62" s="108"/>
      <c r="AE62" s="108"/>
      <c r="AF62" s="108"/>
      <c r="AG62" s="108"/>
      <c r="AH62" s="108"/>
      <c r="AI62" s="108"/>
      <c r="AJ62" s="109"/>
      <c r="AK62" s="45"/>
      <c r="AL62" s="46"/>
      <c r="AM62" s="109"/>
    </row>
    <row r="63" spans="1:39" ht="15.75" outlineLevel="1" thickBot="1">
      <c r="A63" s="39"/>
      <c r="B63" s="39"/>
      <c r="C63" s="39"/>
      <c r="D63" s="39"/>
      <c r="E63" s="39"/>
      <c r="F63" s="47"/>
      <c r="G63" s="39"/>
      <c r="H63" s="39"/>
      <c r="I63" s="39"/>
      <c r="J63" s="39"/>
      <c r="K63" s="39"/>
      <c r="L63" s="47"/>
      <c r="M63" s="141"/>
      <c r="N63" s="39"/>
      <c r="O63" s="39"/>
      <c r="P63" s="47"/>
      <c r="Q63" s="141"/>
      <c r="R63" s="39"/>
      <c r="S63" s="39"/>
      <c r="T63" s="47"/>
      <c r="U63" s="141"/>
      <c r="V63" s="39"/>
      <c r="W63" s="39"/>
      <c r="X63" s="39"/>
      <c r="Y63" s="39"/>
      <c r="Z63" s="39"/>
      <c r="AA63" s="39"/>
      <c r="AB63" s="47"/>
      <c r="AC63" s="141"/>
      <c r="AD63" s="39"/>
      <c r="AE63" s="39"/>
      <c r="AF63" s="39"/>
      <c r="AG63" s="39"/>
      <c r="AH63" s="39"/>
      <c r="AI63" s="39"/>
      <c r="AJ63" s="47" t="s">
        <v>93</v>
      </c>
      <c r="AK63" s="48" t="s">
        <v>94</v>
      </c>
      <c r="AL63" s="49" t="s">
        <v>94</v>
      </c>
      <c r="AM63" s="47" t="s">
        <v>95</v>
      </c>
    </row>
    <row r="64" spans="1:39">
      <c r="B64" s="228" t="s">
        <v>96</v>
      </c>
      <c r="C64" s="228"/>
      <c r="D64" s="99">
        <v>10175</v>
      </c>
      <c r="E64" s="99" t="s">
        <v>158</v>
      </c>
      <c r="F64" s="101">
        <v>889.29960000000005</v>
      </c>
      <c r="G64" s="100">
        <v>886.15750000000003</v>
      </c>
      <c r="H64" s="100">
        <v>0.354576</v>
      </c>
      <c r="I64" s="100">
        <v>63.112499999999997</v>
      </c>
      <c r="J64" s="100">
        <v>63.359555</v>
      </c>
      <c r="K64" s="100">
        <v>29.294998</v>
      </c>
      <c r="L64" s="101">
        <v>14.090705</v>
      </c>
      <c r="M64" s="151">
        <v>14.069091</v>
      </c>
      <c r="N64" s="100">
        <v>14.090705</v>
      </c>
      <c r="O64" s="100">
        <v>13.986242000000001</v>
      </c>
      <c r="P64" s="101">
        <v>15.675005000000001</v>
      </c>
      <c r="Q64" s="151">
        <v>15.653185000000001</v>
      </c>
      <c r="R64" s="100">
        <v>0.93026299999999995</v>
      </c>
      <c r="S64" s="100">
        <v>0.92931900000000001</v>
      </c>
      <c r="T64" s="101">
        <v>9.4276440000000008</v>
      </c>
      <c r="U64" s="151">
        <v>9.4291830000000001</v>
      </c>
      <c r="V64" s="100">
        <v>2.132015</v>
      </c>
      <c r="W64" s="100">
        <v>2.999978</v>
      </c>
      <c r="X64" s="100">
        <v>0</v>
      </c>
      <c r="Y64" s="100">
        <v>0</v>
      </c>
      <c r="Z64" s="100">
        <v>0</v>
      </c>
      <c r="AA64" s="100">
        <v>0</v>
      </c>
      <c r="AB64" s="101">
        <v>8384</v>
      </c>
      <c r="AC64" s="151">
        <v>8385.3685239999995</v>
      </c>
      <c r="AD64" s="100">
        <v>48.099353999999998</v>
      </c>
      <c r="AE64" s="100">
        <v>48.025573999999999</v>
      </c>
      <c r="AF64" s="100">
        <v>47.935411000000002</v>
      </c>
      <c r="AG64" s="100">
        <v>47.927588</v>
      </c>
      <c r="AH64" s="100">
        <v>48.099353999999998</v>
      </c>
      <c r="AI64" s="100">
        <v>47.742764999999999</v>
      </c>
      <c r="AJ64" s="101">
        <f>SUM(F64:F66)</f>
        <v>3939.7030000000004</v>
      </c>
      <c r="AK64" s="56">
        <f>AVERAGE(V64:V66)</f>
        <v>2.1617660000000001</v>
      </c>
      <c r="AL64" s="57">
        <f>AVERAGE(W64:W66)</f>
        <v>2.5999676666666667</v>
      </c>
      <c r="AM64" s="101">
        <f>SUM(AB64:AB66)</f>
        <v>32276</v>
      </c>
    </row>
    <row r="65" spans="2:39">
      <c r="B65" s="50"/>
      <c r="C65" s="50"/>
      <c r="D65" s="99">
        <v>10175</v>
      </c>
      <c r="E65" s="99" t="s">
        <v>156</v>
      </c>
      <c r="F65" s="101">
        <v>1844.3404</v>
      </c>
      <c r="G65" s="100">
        <v>1840.5142800000001</v>
      </c>
      <c r="H65" s="100">
        <v>0.20788300000000001</v>
      </c>
      <c r="I65" s="100">
        <v>138.50187500000001</v>
      </c>
      <c r="J65" s="100">
        <v>138.43656999999999</v>
      </c>
      <c r="K65" s="100">
        <v>23.520004</v>
      </c>
      <c r="L65" s="101">
        <v>13.316357</v>
      </c>
      <c r="M65" s="151">
        <v>13.293847</v>
      </c>
      <c r="N65" s="100">
        <v>13.316357</v>
      </c>
      <c r="O65" s="100">
        <v>13.294928000000001</v>
      </c>
      <c r="P65" s="101">
        <v>13.33222</v>
      </c>
      <c r="Q65" s="151">
        <v>13.113973</v>
      </c>
      <c r="R65" s="100">
        <v>0.90810999999999997</v>
      </c>
      <c r="S65" s="100">
        <v>1.103138</v>
      </c>
      <c r="T65" s="101">
        <v>8.5550909999999991</v>
      </c>
      <c r="U65" s="151">
        <v>8.5556040000000007</v>
      </c>
      <c r="V65" s="100">
        <v>2.6386129999999999</v>
      </c>
      <c r="W65" s="100">
        <v>2.7999619999999998</v>
      </c>
      <c r="X65" s="100">
        <v>0</v>
      </c>
      <c r="Y65" s="100">
        <v>0</v>
      </c>
      <c r="Z65" s="100">
        <v>0</v>
      </c>
      <c r="AA65" s="100">
        <v>0</v>
      </c>
      <c r="AB65" s="101">
        <v>15778.5</v>
      </c>
      <c r="AC65" s="151">
        <v>15779.446484</v>
      </c>
      <c r="AD65" s="100">
        <v>56.617153999999999</v>
      </c>
      <c r="AE65" s="100">
        <v>56.521447000000002</v>
      </c>
      <c r="AF65" s="100">
        <v>56.933501</v>
      </c>
      <c r="AG65" s="100">
        <v>56.930086000000003</v>
      </c>
      <c r="AH65" s="100">
        <v>56.617153999999999</v>
      </c>
      <c r="AI65" s="100">
        <v>56.526045000000003</v>
      </c>
      <c r="AJ65" s="101"/>
      <c r="AK65" s="110"/>
      <c r="AL65" s="111"/>
      <c r="AM65" s="101"/>
    </row>
    <row r="66" spans="2:39">
      <c r="B66" s="50"/>
      <c r="C66" s="50"/>
      <c r="D66" s="99">
        <v>10175</v>
      </c>
      <c r="E66" s="99" t="s">
        <v>160</v>
      </c>
      <c r="F66" s="101">
        <v>1206.0630000000001</v>
      </c>
      <c r="G66" s="100">
        <v>1224.3429000000001</v>
      </c>
      <c r="H66" s="100">
        <v>-1.4930380000000001</v>
      </c>
      <c r="I66" s="100">
        <v>68.637749999999997</v>
      </c>
      <c r="J66" s="100">
        <v>69.962412</v>
      </c>
      <c r="K66" s="100">
        <v>24.910235</v>
      </c>
      <c r="L66" s="101">
        <v>17.571424</v>
      </c>
      <c r="M66" s="151">
        <v>17.523696000000001</v>
      </c>
      <c r="N66" s="100">
        <v>17.571424</v>
      </c>
      <c r="O66" s="100">
        <v>17.497959999999999</v>
      </c>
      <c r="P66" s="101">
        <v>13.758262999999999</v>
      </c>
      <c r="Q66" s="151">
        <v>13.485849</v>
      </c>
      <c r="R66" s="100">
        <v>1.0176799999999999</v>
      </c>
      <c r="S66" s="100">
        <v>1.140622</v>
      </c>
      <c r="T66" s="101">
        <v>6.7272610000000004</v>
      </c>
      <c r="U66" s="151">
        <v>6.6773449999999999</v>
      </c>
      <c r="V66" s="100">
        <v>1.7146699999999999</v>
      </c>
      <c r="W66" s="100">
        <v>1.9999629999999999</v>
      </c>
      <c r="X66" s="100">
        <v>0</v>
      </c>
      <c r="Y66" s="100">
        <v>0</v>
      </c>
      <c r="Z66" s="100">
        <v>0</v>
      </c>
      <c r="AA66" s="100">
        <v>0</v>
      </c>
      <c r="AB66" s="101">
        <v>8113.5</v>
      </c>
      <c r="AC66" s="151">
        <v>8053.2989889999999</v>
      </c>
      <c r="AD66" s="100">
        <v>70.538972999999999</v>
      </c>
      <c r="AE66" s="100">
        <v>70.347373000000005</v>
      </c>
      <c r="AF66" s="100">
        <v>69.659580000000005</v>
      </c>
      <c r="AG66" s="100">
        <v>70.180307999999997</v>
      </c>
      <c r="AH66" s="100">
        <v>70.538972999999999</v>
      </c>
      <c r="AI66" s="100">
        <v>70.244060000000005</v>
      </c>
      <c r="AJ66" s="101"/>
      <c r="AK66" s="110"/>
      <c r="AL66" s="111"/>
      <c r="AM66" s="101"/>
    </row>
    <row r="67" spans="2:39">
      <c r="B67" s="225" t="s">
        <v>97</v>
      </c>
      <c r="C67" s="225"/>
      <c r="D67" s="99">
        <v>10175</v>
      </c>
      <c r="E67" s="99" t="s">
        <v>158</v>
      </c>
      <c r="F67" s="101">
        <v>1101.2483999999999</v>
      </c>
      <c r="G67" s="100">
        <v>1132.7872</v>
      </c>
      <c r="H67" s="100">
        <v>-2.7841770000000001</v>
      </c>
      <c r="I67" s="100">
        <v>54.582625</v>
      </c>
      <c r="J67" s="100">
        <v>56.189855999999999</v>
      </c>
      <c r="K67" s="100">
        <v>29.294998</v>
      </c>
      <c r="L67" s="101">
        <v>20.175805</v>
      </c>
      <c r="M67" s="151">
        <v>20.160817999999999</v>
      </c>
      <c r="N67" s="100">
        <v>20.175805</v>
      </c>
      <c r="O67" s="100">
        <v>20.159939000000001</v>
      </c>
      <c r="P67" s="101">
        <v>15.130044</v>
      </c>
      <c r="Q67" s="151">
        <v>15.061470999999999</v>
      </c>
      <c r="R67" s="100">
        <v>0.73810100000000001</v>
      </c>
      <c r="S67" s="100">
        <v>0.79862</v>
      </c>
      <c r="T67" s="101">
        <v>6.2919499999999999</v>
      </c>
      <c r="U67" s="151">
        <v>6.2934320000000001</v>
      </c>
      <c r="V67" s="100">
        <v>2.0168020000000002</v>
      </c>
      <c r="W67" s="100">
        <v>2.1999810000000002</v>
      </c>
      <c r="X67" s="100">
        <v>0</v>
      </c>
      <c r="Y67" s="100">
        <v>0</v>
      </c>
      <c r="Z67" s="100">
        <v>0</v>
      </c>
      <c r="AA67" s="100">
        <v>0</v>
      </c>
      <c r="AB67" s="101">
        <v>6929</v>
      </c>
      <c r="AC67" s="151">
        <v>6930.6316020000004</v>
      </c>
      <c r="AD67" s="100">
        <v>68.871160000000003</v>
      </c>
      <c r="AE67" s="100">
        <v>68.819999999999993</v>
      </c>
      <c r="AF67" s="100">
        <v>68.836205000000007</v>
      </c>
      <c r="AG67" s="100">
        <v>68.819999999999993</v>
      </c>
      <c r="AH67" s="100">
        <v>68.871160000000003</v>
      </c>
      <c r="AI67" s="100">
        <v>68.816999999999993</v>
      </c>
      <c r="AJ67" s="101">
        <f>SUM(F67:F70)</f>
        <v>4246.2532999999994</v>
      </c>
      <c r="AK67" s="56">
        <f>AVERAGE(V67:V70)</f>
        <v>1.8990502500000002</v>
      </c>
      <c r="AL67" s="57">
        <f>AVERAGE(W67:W70)</f>
        <v>2.1749737499999999</v>
      </c>
      <c r="AM67" s="101">
        <f>SUM(AB67:AB70)</f>
        <v>28894.68</v>
      </c>
    </row>
    <row r="68" spans="2:39">
      <c r="B68" s="50"/>
      <c r="C68" s="50"/>
      <c r="D68" s="99">
        <v>10175</v>
      </c>
      <c r="E68" s="99" t="s">
        <v>159</v>
      </c>
      <c r="F68" s="101">
        <v>352.63619999999997</v>
      </c>
      <c r="G68" s="100">
        <v>351.6902</v>
      </c>
      <c r="H68" s="100">
        <v>0.26898699999999998</v>
      </c>
      <c r="I68" s="100">
        <v>18.291250000000002</v>
      </c>
      <c r="J68" s="100">
        <v>18.277090000000001</v>
      </c>
      <c r="K68" s="100">
        <v>29.294998</v>
      </c>
      <c r="L68" s="101">
        <v>19.278956000000001</v>
      </c>
      <c r="M68" s="151">
        <v>19.270966999999999</v>
      </c>
      <c r="N68" s="100">
        <v>19.278956000000001</v>
      </c>
      <c r="O68" s="100">
        <v>19.242049999999999</v>
      </c>
      <c r="P68" s="101">
        <v>17.36486</v>
      </c>
      <c r="Q68" s="151">
        <v>17.358409999999999</v>
      </c>
      <c r="R68" s="100">
        <v>0.79956300000000002</v>
      </c>
      <c r="S68" s="100">
        <v>0.80118699999999998</v>
      </c>
      <c r="T68" s="101">
        <v>7.5375129999999997</v>
      </c>
      <c r="U68" s="151">
        <v>7.5386340000000001</v>
      </c>
      <c r="V68" s="100">
        <v>1.381027</v>
      </c>
      <c r="W68" s="100">
        <v>2.1999819999999999</v>
      </c>
      <c r="X68" s="100">
        <v>0</v>
      </c>
      <c r="Y68" s="100">
        <v>0</v>
      </c>
      <c r="Z68" s="100">
        <v>0</v>
      </c>
      <c r="AA68" s="100">
        <v>0</v>
      </c>
      <c r="AB68" s="101">
        <v>2658</v>
      </c>
      <c r="AC68" s="151">
        <v>2658.3952760000002</v>
      </c>
      <c r="AD68" s="100">
        <v>65.809719000000001</v>
      </c>
      <c r="AE68" s="100">
        <v>65.782449999999997</v>
      </c>
      <c r="AF68" s="100">
        <v>65.580445999999995</v>
      </c>
      <c r="AG68" s="100">
        <v>65.570695000000001</v>
      </c>
      <c r="AH68" s="100">
        <v>65.809719000000001</v>
      </c>
      <c r="AI68" s="100">
        <v>65.683739000000003</v>
      </c>
      <c r="AJ68" s="101"/>
      <c r="AK68" s="112"/>
      <c r="AL68" s="113"/>
      <c r="AM68" s="101"/>
    </row>
    <row r="69" spans="2:39">
      <c r="B69" s="50"/>
      <c r="C69" s="50"/>
      <c r="D69" s="99">
        <v>10175</v>
      </c>
      <c r="E69" s="99" t="s">
        <v>156</v>
      </c>
      <c r="F69" s="101">
        <v>1558.4156</v>
      </c>
      <c r="G69" s="100">
        <v>1512.0099399999999</v>
      </c>
      <c r="H69" s="100">
        <v>3.069137</v>
      </c>
      <c r="I69" s="100">
        <v>109.642625</v>
      </c>
      <c r="J69" s="100">
        <v>98.182460000000006</v>
      </c>
      <c r="K69" s="100">
        <v>23.520004</v>
      </c>
      <c r="L69" s="101">
        <v>14.213592999999999</v>
      </c>
      <c r="M69" s="151">
        <v>15.400899000000001</v>
      </c>
      <c r="N69" s="100">
        <v>14.213592999999999</v>
      </c>
      <c r="O69" s="100">
        <v>15.399958</v>
      </c>
      <c r="P69" s="101">
        <v>12.511438</v>
      </c>
      <c r="Q69" s="151">
        <v>13.007883</v>
      </c>
      <c r="R69" s="100">
        <v>0.70194500000000004</v>
      </c>
      <c r="S69" s="100">
        <v>0.780138</v>
      </c>
      <c r="T69" s="101">
        <v>7.4370409999999998</v>
      </c>
      <c r="U69" s="151">
        <v>7.1621899999999998</v>
      </c>
      <c r="V69" s="100">
        <v>2.6610360000000002</v>
      </c>
      <c r="W69" s="100">
        <v>2.6999650000000002</v>
      </c>
      <c r="X69" s="100">
        <v>0</v>
      </c>
      <c r="Y69" s="100">
        <v>0</v>
      </c>
      <c r="Z69" s="100">
        <v>0</v>
      </c>
      <c r="AA69" s="100">
        <v>0</v>
      </c>
      <c r="AB69" s="101">
        <v>11590</v>
      </c>
      <c r="AC69" s="151">
        <v>11161.669081</v>
      </c>
      <c r="AD69" s="100">
        <v>60.431930999999999</v>
      </c>
      <c r="AE69" s="100">
        <v>65.48</v>
      </c>
      <c r="AF69" s="100">
        <v>63.06006</v>
      </c>
      <c r="AG69" s="100">
        <v>65.48</v>
      </c>
      <c r="AH69" s="100">
        <v>60.431930999999999</v>
      </c>
      <c r="AI69" s="100">
        <v>65.475999999999999</v>
      </c>
      <c r="AJ69" s="101"/>
      <c r="AK69" s="112"/>
      <c r="AL69" s="113"/>
      <c r="AM69" s="101"/>
    </row>
    <row r="70" spans="2:39">
      <c r="B70" s="50"/>
      <c r="C70" s="50"/>
      <c r="D70" s="99">
        <v>10175</v>
      </c>
      <c r="E70" s="99" t="s">
        <v>160</v>
      </c>
      <c r="F70" s="101">
        <v>1233.9530999999999</v>
      </c>
      <c r="G70" s="100">
        <v>1242.4357</v>
      </c>
      <c r="H70" s="100">
        <v>-0.68274000000000001</v>
      </c>
      <c r="I70" s="100">
        <v>71.768749999999997</v>
      </c>
      <c r="J70" s="100">
        <v>72.353538</v>
      </c>
      <c r="K70" s="100">
        <v>25.401993999999998</v>
      </c>
      <c r="L70" s="101">
        <v>17.193460000000002</v>
      </c>
      <c r="M70" s="151">
        <v>17.178265</v>
      </c>
      <c r="N70" s="100">
        <v>17.193460000000002</v>
      </c>
      <c r="O70" s="100">
        <v>17.177240000000001</v>
      </c>
      <c r="P70" s="101">
        <v>12.953374999999999</v>
      </c>
      <c r="Q70" s="151">
        <v>12.54613</v>
      </c>
      <c r="R70" s="100">
        <v>0.48854799999999998</v>
      </c>
      <c r="S70" s="100">
        <v>1.067625</v>
      </c>
      <c r="T70" s="101">
        <v>6.254435</v>
      </c>
      <c r="U70" s="151">
        <v>6.3399910000000004</v>
      </c>
      <c r="V70" s="100">
        <v>1.537336</v>
      </c>
      <c r="W70" s="100">
        <v>1.5999669999999999</v>
      </c>
      <c r="X70" s="100">
        <v>0</v>
      </c>
      <c r="Y70" s="100">
        <v>0</v>
      </c>
      <c r="Z70" s="100">
        <v>0</v>
      </c>
      <c r="AA70" s="100">
        <v>0</v>
      </c>
      <c r="AB70" s="101">
        <v>7717.68</v>
      </c>
      <c r="AC70" s="151">
        <v>7823.2516619999997</v>
      </c>
      <c r="AD70" s="100">
        <v>67.685472000000004</v>
      </c>
      <c r="AE70" s="100">
        <v>67.625653999999997</v>
      </c>
      <c r="AF70" s="100">
        <v>68.283512999999999</v>
      </c>
      <c r="AG70" s="100">
        <v>67.362054999999998</v>
      </c>
      <c r="AH70" s="100">
        <v>67.685472000000004</v>
      </c>
      <c r="AI70" s="100">
        <v>67.621622000000002</v>
      </c>
      <c r="AJ70" s="101"/>
      <c r="AK70" s="112"/>
      <c r="AL70" s="113"/>
      <c r="AM70" s="101"/>
    </row>
    <row r="71" spans="2:39">
      <c r="B71" s="225" t="s">
        <v>98</v>
      </c>
      <c r="C71" s="225"/>
      <c r="D71" s="99">
        <v>10175</v>
      </c>
      <c r="E71" s="99" t="s">
        <v>158</v>
      </c>
      <c r="F71" s="101">
        <v>1884.162</v>
      </c>
      <c r="G71" s="100">
        <v>1871.6541999999999</v>
      </c>
      <c r="H71" s="100">
        <v>0.66827499999999995</v>
      </c>
      <c r="I71" s="100">
        <v>97.26925</v>
      </c>
      <c r="J71" s="100">
        <v>96.692751999999999</v>
      </c>
      <c r="K71" s="100">
        <v>29.294998</v>
      </c>
      <c r="L71" s="101">
        <v>19.370581999999999</v>
      </c>
      <c r="M71" s="151">
        <v>19.399884</v>
      </c>
      <c r="N71" s="100">
        <v>19.370581999999999</v>
      </c>
      <c r="O71" s="100">
        <v>19.356660000000002</v>
      </c>
      <c r="P71" s="101">
        <v>14.401261999999999</v>
      </c>
      <c r="Q71" s="151">
        <v>14.611475</v>
      </c>
      <c r="R71" s="100">
        <v>0.369593</v>
      </c>
      <c r="S71" s="100">
        <v>0.752305</v>
      </c>
      <c r="T71" s="101">
        <v>6.1003249999999998</v>
      </c>
      <c r="U71" s="151">
        <v>6.3356170000000001</v>
      </c>
      <c r="V71" s="100">
        <v>1.7243740000000001</v>
      </c>
      <c r="W71" s="100">
        <v>1.7999780000000001</v>
      </c>
      <c r="X71" s="100">
        <v>0</v>
      </c>
      <c r="Y71" s="100">
        <v>0</v>
      </c>
      <c r="Z71" s="100">
        <v>0</v>
      </c>
      <c r="AA71" s="100">
        <v>0</v>
      </c>
      <c r="AB71" s="101">
        <v>11494</v>
      </c>
      <c r="AC71" s="151">
        <v>11937.329449000001</v>
      </c>
      <c r="AD71" s="100">
        <v>66.122489999999999</v>
      </c>
      <c r="AE71" s="100">
        <v>66.222511999999995</v>
      </c>
      <c r="AF71" s="100">
        <v>68.715220000000002</v>
      </c>
      <c r="AG71" s="100">
        <v>66.163269</v>
      </c>
      <c r="AH71" s="100">
        <v>66.122489999999999</v>
      </c>
      <c r="AI71" s="100">
        <v>66.074967000000001</v>
      </c>
      <c r="AJ71" s="101">
        <f>SUM(F71:F74)</f>
        <v>4181.6470200000003</v>
      </c>
      <c r="AK71" s="56">
        <f>AVERAGE(V71:V74)</f>
        <v>1.630531</v>
      </c>
      <c r="AL71" s="57">
        <f>AVERAGE(W71:W74)</f>
        <v>2.02497375</v>
      </c>
      <c r="AM71" s="101">
        <f>SUM(AB71:AB74)</f>
        <v>27081</v>
      </c>
    </row>
    <row r="72" spans="2:39">
      <c r="B72" s="50"/>
      <c r="C72" s="50"/>
      <c r="D72" s="99">
        <v>10175</v>
      </c>
      <c r="E72" s="99" t="s">
        <v>159</v>
      </c>
      <c r="F72" s="101">
        <v>569.34360000000004</v>
      </c>
      <c r="G72" s="100">
        <v>564.88319999999999</v>
      </c>
      <c r="H72" s="100">
        <v>0.78961499999999996</v>
      </c>
      <c r="I72" s="100">
        <v>28.2225</v>
      </c>
      <c r="J72" s="100">
        <v>28.020007</v>
      </c>
      <c r="K72" s="100">
        <v>29.294998</v>
      </c>
      <c r="L72" s="101">
        <v>20.173393999999998</v>
      </c>
      <c r="M72" s="151">
        <v>20.160817999999999</v>
      </c>
      <c r="N72" s="100">
        <v>20.173393999999998</v>
      </c>
      <c r="O72" s="100">
        <v>20.159939000000001</v>
      </c>
      <c r="P72" s="101">
        <v>15.880502999999999</v>
      </c>
      <c r="Q72" s="151">
        <v>15.871375</v>
      </c>
      <c r="R72" s="100">
        <v>0.741873</v>
      </c>
      <c r="S72" s="100">
        <v>0.75163800000000003</v>
      </c>
      <c r="T72" s="101">
        <v>6.5918020000000004</v>
      </c>
      <c r="U72" s="151">
        <v>6.5961660000000002</v>
      </c>
      <c r="V72" s="100">
        <v>1.09073</v>
      </c>
      <c r="W72" s="100">
        <v>1.79999</v>
      </c>
      <c r="X72" s="100">
        <v>0</v>
      </c>
      <c r="Y72" s="100">
        <v>0</v>
      </c>
      <c r="Z72" s="100">
        <v>0</v>
      </c>
      <c r="AA72" s="100">
        <v>0</v>
      </c>
      <c r="AB72" s="101">
        <v>3753</v>
      </c>
      <c r="AC72" s="151">
        <v>3755.4850510000001</v>
      </c>
      <c r="AD72" s="100">
        <v>68.862928999999994</v>
      </c>
      <c r="AE72" s="100">
        <v>68.819999999999993</v>
      </c>
      <c r="AF72" s="100">
        <v>68.865568999999994</v>
      </c>
      <c r="AG72" s="100">
        <v>68.819999999999993</v>
      </c>
      <c r="AH72" s="100">
        <v>68.862928999999994</v>
      </c>
      <c r="AI72" s="100">
        <v>68.816999999999993</v>
      </c>
      <c r="AJ72" s="101"/>
      <c r="AK72" s="112"/>
      <c r="AL72" s="113"/>
      <c r="AM72" s="101"/>
    </row>
    <row r="73" spans="2:39">
      <c r="B73" s="50"/>
      <c r="C73" s="50"/>
      <c r="D73" s="99">
        <v>10175</v>
      </c>
      <c r="E73" s="99" t="s">
        <v>156</v>
      </c>
      <c r="F73" s="101">
        <v>1013.61792</v>
      </c>
      <c r="G73" s="100">
        <v>995.79082000000005</v>
      </c>
      <c r="H73" s="100">
        <v>1.7902450000000001</v>
      </c>
      <c r="I73" s="100">
        <v>65.77225</v>
      </c>
      <c r="J73" s="100">
        <v>64.661738999999997</v>
      </c>
      <c r="K73" s="100">
        <v>23.520004</v>
      </c>
      <c r="L73" s="101">
        <v>15.411027000000001</v>
      </c>
      <c r="M73" s="151">
        <v>15.400899000000001</v>
      </c>
      <c r="N73" s="100">
        <v>15.411027000000001</v>
      </c>
      <c r="O73" s="100">
        <v>15.399958</v>
      </c>
      <c r="P73" s="101">
        <v>13.003204</v>
      </c>
      <c r="Q73" s="151">
        <v>13.000002</v>
      </c>
      <c r="R73" s="100">
        <v>0.77920400000000001</v>
      </c>
      <c r="S73" s="100">
        <v>0.78014300000000003</v>
      </c>
      <c r="T73" s="101">
        <v>7.1545699999999997</v>
      </c>
      <c r="U73" s="151">
        <v>7.158099</v>
      </c>
      <c r="V73" s="100">
        <v>2.4950230000000002</v>
      </c>
      <c r="W73" s="100">
        <v>2.7999679999999998</v>
      </c>
      <c r="X73" s="100">
        <v>0</v>
      </c>
      <c r="Y73" s="100">
        <v>0</v>
      </c>
      <c r="Z73" s="100">
        <v>0</v>
      </c>
      <c r="AA73" s="100">
        <v>0</v>
      </c>
      <c r="AB73" s="101">
        <v>7252</v>
      </c>
      <c r="AC73" s="151">
        <v>7255.577757</v>
      </c>
      <c r="AD73" s="100">
        <v>65.523062999999993</v>
      </c>
      <c r="AE73" s="100">
        <v>65.48</v>
      </c>
      <c r="AF73" s="100">
        <v>65.512304</v>
      </c>
      <c r="AG73" s="100">
        <v>65.48</v>
      </c>
      <c r="AH73" s="100">
        <v>65.523062999999993</v>
      </c>
      <c r="AI73" s="100">
        <v>65.475999999999999</v>
      </c>
      <c r="AJ73" s="101"/>
      <c r="AK73" s="112"/>
      <c r="AL73" s="113"/>
      <c r="AM73" s="101"/>
    </row>
    <row r="74" spans="2:39">
      <c r="B74" s="50"/>
      <c r="C74" s="50"/>
      <c r="D74" s="99">
        <v>10175</v>
      </c>
      <c r="E74" s="99" t="s">
        <v>160</v>
      </c>
      <c r="F74" s="101">
        <v>714.52350000000001</v>
      </c>
      <c r="G74" s="100">
        <v>713.71982000000003</v>
      </c>
      <c r="H74" s="100">
        <v>0.112604</v>
      </c>
      <c r="I74" s="100">
        <v>43.434874999999998</v>
      </c>
      <c r="J74" s="100">
        <v>43.385123</v>
      </c>
      <c r="K74" s="100">
        <v>25.583698999999999</v>
      </c>
      <c r="L74" s="101">
        <v>16.450455999999999</v>
      </c>
      <c r="M74" s="151">
        <v>16.449923999999999</v>
      </c>
      <c r="N74" s="100">
        <v>16.450455999999999</v>
      </c>
      <c r="O74" s="100">
        <v>16.450085999999999</v>
      </c>
      <c r="P74" s="101">
        <v>12.431226000000001</v>
      </c>
      <c r="Q74" s="151">
        <v>12.428176000000001</v>
      </c>
      <c r="R74" s="100">
        <v>0.75518200000000002</v>
      </c>
      <c r="S74" s="100">
        <v>0.79675799999999997</v>
      </c>
      <c r="T74" s="101">
        <v>6.4126649999999996</v>
      </c>
      <c r="U74" s="151">
        <v>6.4316089999999999</v>
      </c>
      <c r="V74" s="100">
        <v>1.211997</v>
      </c>
      <c r="W74" s="100">
        <v>1.699959</v>
      </c>
      <c r="X74" s="100">
        <v>0</v>
      </c>
      <c r="Y74" s="100">
        <v>0</v>
      </c>
      <c r="Z74" s="100">
        <v>0</v>
      </c>
      <c r="AA74" s="100">
        <v>0</v>
      </c>
      <c r="AB74" s="101">
        <v>4582</v>
      </c>
      <c r="AC74" s="151">
        <v>4595.5357139999996</v>
      </c>
      <c r="AD74" s="100">
        <v>64.300538000000003</v>
      </c>
      <c r="AE74" s="100">
        <v>64.298457999999997</v>
      </c>
      <c r="AF74" s="100">
        <v>64.221497999999997</v>
      </c>
      <c r="AG74" s="100">
        <v>64.032340000000005</v>
      </c>
      <c r="AH74" s="100">
        <v>64.300538000000003</v>
      </c>
      <c r="AI74" s="100">
        <v>64.299092000000002</v>
      </c>
      <c r="AJ74" s="101"/>
      <c r="AK74" s="112"/>
      <c r="AL74" s="113"/>
      <c r="AM74" s="101"/>
    </row>
    <row r="75" spans="2:39">
      <c r="B75" s="225" t="s">
        <v>99</v>
      </c>
      <c r="C75" s="225"/>
      <c r="D75" s="99">
        <v>10175</v>
      </c>
      <c r="E75" s="99" t="s">
        <v>158</v>
      </c>
      <c r="F75" s="101">
        <v>2044.7883999999999</v>
      </c>
      <c r="G75" s="100">
        <v>2042.1007999999999</v>
      </c>
      <c r="H75" s="100">
        <v>0.13161</v>
      </c>
      <c r="I75" s="100">
        <v>105.24975000000001</v>
      </c>
      <c r="J75" s="100">
        <v>105.20560399999999</v>
      </c>
      <c r="K75" s="100">
        <v>29.294998</v>
      </c>
      <c r="L75" s="101">
        <v>19.427963999999999</v>
      </c>
      <c r="M75" s="151">
        <v>19.411698000000001</v>
      </c>
      <c r="N75" s="100">
        <v>19.427963999999999</v>
      </c>
      <c r="O75" s="100">
        <v>19.410513999999999</v>
      </c>
      <c r="P75" s="101">
        <v>14.532695</v>
      </c>
      <c r="Q75" s="151">
        <v>14.504258</v>
      </c>
      <c r="R75" s="100">
        <v>1.3966780000000001</v>
      </c>
      <c r="S75" s="100">
        <v>1.4179809999999999</v>
      </c>
      <c r="T75" s="101">
        <v>6.5593579999999996</v>
      </c>
      <c r="U75" s="151">
        <v>6.5619149999999999</v>
      </c>
      <c r="V75" s="100">
        <v>1.7654639999999999</v>
      </c>
      <c r="W75" s="100">
        <v>1.799979</v>
      </c>
      <c r="X75" s="100">
        <v>0</v>
      </c>
      <c r="Y75" s="100">
        <v>0</v>
      </c>
      <c r="Z75" s="100">
        <v>0</v>
      </c>
      <c r="AA75" s="100">
        <v>0</v>
      </c>
      <c r="AB75" s="101">
        <v>13412.5</v>
      </c>
      <c r="AC75" s="151">
        <v>13417.728261</v>
      </c>
      <c r="AD75" s="100">
        <v>66.318368000000007</v>
      </c>
      <c r="AE75" s="100">
        <v>66.262839999999997</v>
      </c>
      <c r="AF75" s="100">
        <v>66.371410999999995</v>
      </c>
      <c r="AG75" s="100">
        <v>66.345549000000005</v>
      </c>
      <c r="AH75" s="100">
        <v>66.318368000000007</v>
      </c>
      <c r="AI75" s="100">
        <v>66.258801000000005</v>
      </c>
      <c r="AJ75" s="101">
        <f>SUM(F75:F78)</f>
        <v>3923.3300799999997</v>
      </c>
      <c r="AK75" s="56">
        <f>AVERAGE(V75:V78)</f>
        <v>1.6355202499999999</v>
      </c>
      <c r="AL75" s="57">
        <f>AVERAGE(W75:W78)</f>
        <v>1.9499725000000001</v>
      </c>
      <c r="AM75" s="101">
        <f>SUM(AB75:AB78)</f>
        <v>27186.5</v>
      </c>
    </row>
    <row r="76" spans="2:39">
      <c r="B76" s="50"/>
      <c r="C76" s="50"/>
      <c r="D76" s="99">
        <v>10175</v>
      </c>
      <c r="E76" s="99" t="s">
        <v>159</v>
      </c>
      <c r="F76" s="101">
        <v>453.51179999999999</v>
      </c>
      <c r="G76" s="100">
        <v>453.51179999999999</v>
      </c>
      <c r="H76" s="100">
        <v>0</v>
      </c>
      <c r="I76" s="100">
        <v>22.493375</v>
      </c>
      <c r="J76" s="100">
        <v>22.495630999999999</v>
      </c>
      <c r="K76" s="100">
        <v>29.294998</v>
      </c>
      <c r="L76" s="101">
        <v>20.162016999999999</v>
      </c>
      <c r="M76" s="151">
        <v>20.160817999999999</v>
      </c>
      <c r="N76" s="100">
        <v>20.162016999999999</v>
      </c>
      <c r="O76" s="100">
        <v>20.159939000000001</v>
      </c>
      <c r="P76" s="101">
        <v>16.176984999999998</v>
      </c>
      <c r="Q76" s="151">
        <v>16.173532999999999</v>
      </c>
      <c r="R76" s="100">
        <v>1.411527</v>
      </c>
      <c r="S76" s="100">
        <v>1.4197420000000001</v>
      </c>
      <c r="T76" s="101">
        <v>6.9788699999999997</v>
      </c>
      <c r="U76" s="151">
        <v>6.9811750000000004</v>
      </c>
      <c r="V76" s="100">
        <v>1.1598379999999999</v>
      </c>
      <c r="W76" s="100">
        <v>1.7999799999999999</v>
      </c>
      <c r="X76" s="100">
        <v>0</v>
      </c>
      <c r="Y76" s="100">
        <v>0</v>
      </c>
      <c r="Z76" s="100">
        <v>0</v>
      </c>
      <c r="AA76" s="100">
        <v>0</v>
      </c>
      <c r="AB76" s="101">
        <v>3165</v>
      </c>
      <c r="AC76" s="151">
        <v>3166.0453200000002</v>
      </c>
      <c r="AD76" s="100">
        <v>68.824093000000005</v>
      </c>
      <c r="AE76" s="100">
        <v>68.819999999999993</v>
      </c>
      <c r="AF76" s="100">
        <v>68.842730000000003</v>
      </c>
      <c r="AG76" s="100">
        <v>68.819999999999993</v>
      </c>
      <c r="AH76" s="100">
        <v>68.824093000000005</v>
      </c>
      <c r="AI76" s="100">
        <v>68.816999999999993</v>
      </c>
      <c r="AJ76" s="101"/>
      <c r="AK76" s="112"/>
      <c r="AL76" s="113"/>
      <c r="AM76" s="101"/>
    </row>
    <row r="77" spans="2:39">
      <c r="B77" s="50"/>
      <c r="C77" s="50"/>
      <c r="D77" s="99">
        <v>10175</v>
      </c>
      <c r="E77" s="99" t="s">
        <v>156</v>
      </c>
      <c r="F77" s="101">
        <v>909.25968</v>
      </c>
      <c r="G77" s="100">
        <v>909.16561999999999</v>
      </c>
      <c r="H77" s="100">
        <v>1.0345999999999999E-2</v>
      </c>
      <c r="I77" s="100">
        <v>58.993124999999999</v>
      </c>
      <c r="J77" s="100">
        <v>59.036726000000002</v>
      </c>
      <c r="K77" s="100">
        <v>23.520004</v>
      </c>
      <c r="L77" s="101">
        <v>15.412977</v>
      </c>
      <c r="M77" s="151">
        <v>15.400899000000001</v>
      </c>
      <c r="N77" s="100">
        <v>15.412977</v>
      </c>
      <c r="O77" s="100">
        <v>15.399958</v>
      </c>
      <c r="P77" s="101">
        <v>13.110638</v>
      </c>
      <c r="Q77" s="151">
        <v>13.000002</v>
      </c>
      <c r="R77" s="100">
        <v>0.88463700000000001</v>
      </c>
      <c r="S77" s="100">
        <v>0.99999899999999997</v>
      </c>
      <c r="T77" s="101">
        <v>7.264151</v>
      </c>
      <c r="U77" s="151">
        <v>7.272303</v>
      </c>
      <c r="V77" s="100">
        <v>2.0269240000000002</v>
      </c>
      <c r="W77" s="100">
        <v>2.5999720000000002</v>
      </c>
      <c r="X77" s="100">
        <v>0</v>
      </c>
      <c r="Y77" s="100">
        <v>0</v>
      </c>
      <c r="Z77" s="100">
        <v>0</v>
      </c>
      <c r="AA77" s="100">
        <v>0</v>
      </c>
      <c r="AB77" s="101">
        <v>6605</v>
      </c>
      <c r="AC77" s="151">
        <v>6612.4123529999997</v>
      </c>
      <c r="AD77" s="100">
        <v>65.531353999999993</v>
      </c>
      <c r="AE77" s="100">
        <v>65.48</v>
      </c>
      <c r="AF77" s="100">
        <v>65.553483999999997</v>
      </c>
      <c r="AG77" s="100">
        <v>65.48</v>
      </c>
      <c r="AH77" s="100">
        <v>65.531353999999993</v>
      </c>
      <c r="AI77" s="100">
        <v>65.475999999999999</v>
      </c>
      <c r="AJ77" s="101"/>
      <c r="AK77" s="112"/>
      <c r="AL77" s="113"/>
      <c r="AM77" s="101"/>
    </row>
    <row r="78" spans="2:39">
      <c r="B78" s="50"/>
      <c r="C78" s="50"/>
      <c r="D78" s="99">
        <v>10175</v>
      </c>
      <c r="E78" s="99" t="s">
        <v>160</v>
      </c>
      <c r="F78" s="101">
        <v>515.77020000000005</v>
      </c>
      <c r="G78" s="100">
        <v>519.53219999999999</v>
      </c>
      <c r="H78" s="100">
        <v>-0.72411300000000001</v>
      </c>
      <c r="I78" s="100">
        <v>35.719374999999999</v>
      </c>
      <c r="J78" s="100">
        <v>32.240079000000001</v>
      </c>
      <c r="K78" s="100">
        <v>25.488862000000001</v>
      </c>
      <c r="L78" s="101">
        <v>14.439508</v>
      </c>
      <c r="M78" s="151">
        <v>16.278141999999999</v>
      </c>
      <c r="N78" s="100">
        <v>14.439508</v>
      </c>
      <c r="O78" s="100">
        <v>16.123041000000001</v>
      </c>
      <c r="P78" s="101">
        <v>12.370737</v>
      </c>
      <c r="Q78" s="151">
        <v>12.605229</v>
      </c>
      <c r="R78" s="100">
        <v>1.6412659999999999</v>
      </c>
      <c r="S78" s="100">
        <v>1.712637</v>
      </c>
      <c r="T78" s="101">
        <v>7.763147</v>
      </c>
      <c r="U78" s="151">
        <v>7.0366090000000003</v>
      </c>
      <c r="V78" s="100">
        <v>1.589855</v>
      </c>
      <c r="W78" s="100">
        <v>1.5999589999999999</v>
      </c>
      <c r="X78" s="100">
        <v>0</v>
      </c>
      <c r="Y78" s="100">
        <v>0</v>
      </c>
      <c r="Z78" s="100">
        <v>0</v>
      </c>
      <c r="AA78" s="100">
        <v>0</v>
      </c>
      <c r="AB78" s="101">
        <v>4004</v>
      </c>
      <c r="AC78" s="151">
        <v>3629.2734399999999</v>
      </c>
      <c r="AD78" s="100">
        <v>56.650264999999997</v>
      </c>
      <c r="AE78" s="100">
        <v>63.863745000000002</v>
      </c>
      <c r="AF78" s="100">
        <v>57.161343000000002</v>
      </c>
      <c r="AG78" s="100">
        <v>63.063316</v>
      </c>
      <c r="AH78" s="100">
        <v>56.650264999999997</v>
      </c>
      <c r="AI78" s="100">
        <v>63.255240999999998</v>
      </c>
      <c r="AJ78" s="101"/>
      <c r="AK78" s="112"/>
      <c r="AL78" s="113"/>
      <c r="AM78" s="101"/>
    </row>
    <row r="79" spans="2:39">
      <c r="B79" s="225" t="s">
        <v>100</v>
      </c>
      <c r="C79" s="225"/>
      <c r="D79" s="99"/>
      <c r="E79" s="99"/>
      <c r="F79" s="101"/>
      <c r="G79" s="100"/>
      <c r="H79" s="100"/>
      <c r="I79" s="100"/>
      <c r="J79" s="100"/>
      <c r="K79" s="100"/>
      <c r="L79" s="101"/>
      <c r="M79" s="151"/>
      <c r="N79" s="100"/>
      <c r="O79" s="100"/>
      <c r="P79" s="101"/>
      <c r="Q79" s="151"/>
      <c r="R79" s="100"/>
      <c r="S79" s="100"/>
      <c r="T79" s="101"/>
      <c r="U79" s="151"/>
      <c r="V79" s="100"/>
      <c r="W79" s="100"/>
      <c r="X79" s="100"/>
      <c r="Y79" s="100"/>
      <c r="Z79" s="100"/>
      <c r="AA79" s="100"/>
      <c r="AB79" s="101"/>
      <c r="AC79" s="151"/>
      <c r="AD79" s="100"/>
      <c r="AE79" s="100"/>
      <c r="AF79" s="100"/>
      <c r="AG79" s="100"/>
      <c r="AH79" s="100"/>
      <c r="AI79" s="100"/>
      <c r="AJ79" s="101"/>
      <c r="AK79" s="112"/>
      <c r="AL79" s="113"/>
      <c r="AM79" s="101"/>
    </row>
    <row r="80" spans="2:39">
      <c r="B80" s="50"/>
      <c r="C80" s="50"/>
      <c r="D80" s="99"/>
      <c r="E80" s="99"/>
      <c r="F80" s="101"/>
      <c r="G80" s="100"/>
      <c r="H80" s="100"/>
      <c r="I80" s="100"/>
      <c r="J80" s="100"/>
      <c r="K80" s="100"/>
      <c r="L80" s="101"/>
      <c r="M80" s="151"/>
      <c r="N80" s="100"/>
      <c r="O80" s="100"/>
      <c r="P80" s="101"/>
      <c r="Q80" s="151"/>
      <c r="R80" s="100"/>
      <c r="S80" s="100"/>
      <c r="T80" s="101"/>
      <c r="U80" s="151"/>
      <c r="V80" s="100"/>
      <c r="W80" s="100"/>
      <c r="X80" s="100"/>
      <c r="Y80" s="100"/>
      <c r="Z80" s="100"/>
      <c r="AA80" s="100"/>
      <c r="AB80" s="101"/>
      <c r="AC80" s="151"/>
      <c r="AD80" s="100"/>
      <c r="AE80" s="100"/>
      <c r="AF80" s="100"/>
      <c r="AG80" s="100"/>
      <c r="AH80" s="100"/>
      <c r="AI80" s="100"/>
      <c r="AJ80" s="101"/>
      <c r="AK80" s="112"/>
      <c r="AL80" s="113"/>
      <c r="AM80" s="101"/>
    </row>
    <row r="81" spans="1:39" ht="15.75" thickBot="1">
      <c r="A81" s="39"/>
      <c r="B81" s="39"/>
      <c r="C81" s="39"/>
      <c r="D81" s="107"/>
      <c r="E81" s="107"/>
      <c r="F81" s="133"/>
      <c r="G81" s="39"/>
      <c r="H81" s="39"/>
      <c r="I81" s="39"/>
      <c r="J81" s="39"/>
      <c r="K81" s="39"/>
      <c r="L81" s="79"/>
      <c r="M81" s="155"/>
      <c r="N81" s="39"/>
      <c r="O81" s="39"/>
      <c r="P81" s="79"/>
      <c r="Q81" s="155"/>
      <c r="R81" s="39"/>
      <c r="S81" s="39"/>
      <c r="T81" s="79"/>
      <c r="U81" s="155"/>
      <c r="V81" s="39"/>
      <c r="W81" s="39"/>
      <c r="X81" s="39"/>
      <c r="Y81" s="39"/>
      <c r="Z81" s="39"/>
      <c r="AA81" s="39"/>
      <c r="AB81" s="79"/>
      <c r="AC81" s="155"/>
      <c r="AD81" s="39"/>
      <c r="AE81" s="39"/>
      <c r="AF81" s="39"/>
      <c r="AG81" s="39"/>
      <c r="AH81" s="39"/>
      <c r="AI81" s="39"/>
      <c r="AJ81" s="79" t="s">
        <v>93</v>
      </c>
      <c r="AK81" s="48" t="s">
        <v>94</v>
      </c>
      <c r="AL81" s="49" t="s">
        <v>94</v>
      </c>
      <c r="AM81" s="79" t="s">
        <v>95</v>
      </c>
    </row>
    <row r="82" spans="1:39" ht="15.75" customHeight="1" outlineLevel="1">
      <c r="A82" s="221" t="s">
        <v>99</v>
      </c>
      <c r="B82" s="65" t="s">
        <v>101</v>
      </c>
      <c r="D82" s="99">
        <v>10175</v>
      </c>
      <c r="E82" s="99" t="s">
        <v>158</v>
      </c>
      <c r="F82" s="101">
        <v>312.65640000000002</v>
      </c>
      <c r="G82" s="100">
        <v>312.65640000000002</v>
      </c>
      <c r="H82" s="100">
        <v>0</v>
      </c>
      <c r="I82" s="100">
        <v>19.418500000000002</v>
      </c>
      <c r="J82" s="100">
        <v>19.419649</v>
      </c>
      <c r="K82" s="100">
        <v>29.294998</v>
      </c>
      <c r="L82" s="101">
        <v>16.100954999999999</v>
      </c>
      <c r="M82" s="151">
        <v>16.100531</v>
      </c>
      <c r="N82" s="100">
        <v>16.100954999999999</v>
      </c>
      <c r="O82" s="100">
        <v>16.099945000000002</v>
      </c>
      <c r="P82" s="101">
        <v>14.000824</v>
      </c>
      <c r="Q82" s="151">
        <v>13.999999000000001</v>
      </c>
      <c r="R82" s="100">
        <v>1.416175</v>
      </c>
      <c r="S82" s="100">
        <v>1.419754</v>
      </c>
      <c r="T82" s="101">
        <v>7.6601660000000003</v>
      </c>
      <c r="U82" s="151">
        <v>7.6617360000000003</v>
      </c>
      <c r="V82" s="100">
        <v>0.83478200000000002</v>
      </c>
      <c r="W82" s="100">
        <v>1.799992</v>
      </c>
      <c r="X82" s="100">
        <v>0</v>
      </c>
      <c r="Y82" s="100">
        <v>0</v>
      </c>
      <c r="Z82" s="100">
        <v>0</v>
      </c>
      <c r="AA82" s="100">
        <v>0</v>
      </c>
      <c r="AB82" s="101">
        <v>2395</v>
      </c>
      <c r="AC82" s="151">
        <v>2395.4909520000001</v>
      </c>
      <c r="AD82" s="100">
        <v>54.961449000000002</v>
      </c>
      <c r="AE82" s="100">
        <v>54.96</v>
      </c>
      <c r="AF82" s="100">
        <v>54.971266</v>
      </c>
      <c r="AG82" s="100">
        <v>54.96</v>
      </c>
      <c r="AH82" s="100">
        <v>54.961449000000002</v>
      </c>
      <c r="AI82" s="100">
        <v>54.957999999999998</v>
      </c>
      <c r="AJ82" s="101">
        <f>SUM(F82:F84)</f>
        <v>527.93448000000001</v>
      </c>
      <c r="AK82" s="56">
        <f>AVERAGE(V82:V84)</f>
        <v>1.1606336666666668</v>
      </c>
      <c r="AL82" s="57">
        <f>AVERAGE(W82:W84)</f>
        <v>1.9999460000000002</v>
      </c>
      <c r="AM82" s="101">
        <f>SUM(AB82:AB84)</f>
        <v>4189</v>
      </c>
    </row>
    <row r="83" spans="1:39" ht="15.75" customHeight="1" outlineLevel="1">
      <c r="A83" s="222"/>
      <c r="B83" s="65"/>
      <c r="D83" s="99">
        <v>10175</v>
      </c>
      <c r="E83" s="99" t="s">
        <v>156</v>
      </c>
      <c r="F83" s="101">
        <v>207.07007999999999</v>
      </c>
      <c r="G83" s="100">
        <v>207.02304000000001</v>
      </c>
      <c r="H83" s="100">
        <v>2.2721999999999999E-2</v>
      </c>
      <c r="I83" s="100">
        <v>13.446</v>
      </c>
      <c r="J83" s="100">
        <v>13.443054</v>
      </c>
      <c r="K83" s="100">
        <v>23.520004</v>
      </c>
      <c r="L83" s="101">
        <v>15.400124999999999</v>
      </c>
      <c r="M83" s="151">
        <v>15.400899000000001</v>
      </c>
      <c r="N83" s="100">
        <v>15.400124999999999</v>
      </c>
      <c r="O83" s="100">
        <v>15.399958</v>
      </c>
      <c r="P83" s="101">
        <v>15.032351999999999</v>
      </c>
      <c r="Q83" s="151">
        <v>13.000002</v>
      </c>
      <c r="R83" s="100">
        <v>0.99472000000000005</v>
      </c>
      <c r="S83" s="100">
        <v>0.99999899999999997</v>
      </c>
      <c r="T83" s="101">
        <v>8.3256840000000008</v>
      </c>
      <c r="U83" s="151">
        <v>7.272303</v>
      </c>
      <c r="V83" s="100">
        <v>2.037957</v>
      </c>
      <c r="W83" s="100">
        <v>2.5999919999999999</v>
      </c>
      <c r="X83" s="100">
        <v>0</v>
      </c>
      <c r="Y83" s="100">
        <v>0</v>
      </c>
      <c r="Z83" s="100">
        <v>0</v>
      </c>
      <c r="AA83" s="100">
        <v>0</v>
      </c>
      <c r="AB83" s="101">
        <v>1724</v>
      </c>
      <c r="AC83" s="151">
        <v>1505.876467</v>
      </c>
      <c r="AD83" s="100">
        <v>65.476710999999995</v>
      </c>
      <c r="AE83" s="100">
        <v>65.48</v>
      </c>
      <c r="AF83" s="100">
        <v>57.195354000000002</v>
      </c>
      <c r="AG83" s="100">
        <v>65.48</v>
      </c>
      <c r="AH83" s="100">
        <v>65.476710999999995</v>
      </c>
      <c r="AI83" s="100">
        <v>65.475999999999999</v>
      </c>
      <c r="AJ83" s="101"/>
      <c r="AK83" s="67"/>
      <c r="AL83" s="68"/>
      <c r="AM83" s="101"/>
    </row>
    <row r="84" spans="1:39" ht="15.75" customHeight="1" outlineLevel="1">
      <c r="A84" s="222"/>
      <c r="B84" s="65"/>
      <c r="D84" s="99">
        <v>10175</v>
      </c>
      <c r="E84" s="99" t="s">
        <v>160</v>
      </c>
      <c r="F84" s="101">
        <v>8.2080000000000002</v>
      </c>
      <c r="G84" s="100">
        <v>8.0370000000000008</v>
      </c>
      <c r="H84" s="100">
        <v>2.1276600000000001</v>
      </c>
      <c r="I84" s="100">
        <v>0.46899999999999997</v>
      </c>
      <c r="J84" s="100">
        <v>0.45925700000000003</v>
      </c>
      <c r="K84" s="100">
        <v>27.359998999999998</v>
      </c>
      <c r="L84" s="101">
        <v>17.501066000000002</v>
      </c>
      <c r="M84" s="151">
        <v>17.499455000000001</v>
      </c>
      <c r="N84" s="100">
        <v>17.501066000000002</v>
      </c>
      <c r="O84" s="100">
        <v>17.500003</v>
      </c>
      <c r="P84" s="101">
        <v>17.057569000000001</v>
      </c>
      <c r="Q84" s="151">
        <v>17</v>
      </c>
      <c r="R84" s="100">
        <v>1.5991470000000001</v>
      </c>
      <c r="S84" s="100">
        <v>1.6911769999999999</v>
      </c>
      <c r="T84" s="101">
        <v>8.5282649999999993</v>
      </c>
      <c r="U84" s="151">
        <v>8.5448039999999992</v>
      </c>
      <c r="V84" s="100">
        <v>0.60916199999999998</v>
      </c>
      <c r="W84" s="100">
        <v>1.5998540000000001</v>
      </c>
      <c r="X84" s="100">
        <v>0</v>
      </c>
      <c r="Y84" s="100">
        <v>0</v>
      </c>
      <c r="Z84" s="100">
        <v>0</v>
      </c>
      <c r="AA84" s="100">
        <v>0</v>
      </c>
      <c r="AB84" s="101">
        <v>70</v>
      </c>
      <c r="AC84" s="151">
        <v>70.135750000000002</v>
      </c>
      <c r="AD84" s="100">
        <v>63.965885</v>
      </c>
      <c r="AE84" s="100">
        <v>63.96</v>
      </c>
      <c r="AF84" s="100">
        <v>64.084036999999995</v>
      </c>
      <c r="AG84" s="100">
        <v>63.96</v>
      </c>
      <c r="AH84" s="100">
        <v>63.965887000000002</v>
      </c>
      <c r="AI84" s="100">
        <v>63.962000000000003</v>
      </c>
      <c r="AJ84" s="101"/>
      <c r="AK84" s="67"/>
      <c r="AL84" s="68"/>
      <c r="AM84" s="101"/>
    </row>
    <row r="85" spans="1:39" outlineLevel="1">
      <c r="A85" s="222"/>
      <c r="B85" s="65" t="s">
        <v>102</v>
      </c>
      <c r="D85" s="99">
        <v>10175</v>
      </c>
      <c r="E85" s="99" t="s">
        <v>158</v>
      </c>
      <c r="F85" s="101">
        <v>239.07239999999999</v>
      </c>
      <c r="G85" s="100">
        <v>239.07239999999999</v>
      </c>
      <c r="H85" s="100">
        <v>0</v>
      </c>
      <c r="I85" s="100">
        <v>11.8575</v>
      </c>
      <c r="J85" s="100">
        <v>11.858753</v>
      </c>
      <c r="K85" s="100">
        <v>29.294998</v>
      </c>
      <c r="L85" s="101">
        <v>20.162125</v>
      </c>
      <c r="M85" s="151">
        <v>20.160817999999999</v>
      </c>
      <c r="N85" s="100">
        <v>20.162125</v>
      </c>
      <c r="O85" s="100">
        <v>20.159939000000001</v>
      </c>
      <c r="P85" s="101">
        <v>14.273666</v>
      </c>
      <c r="Q85" s="151">
        <v>13.999999000000001</v>
      </c>
      <c r="R85" s="100">
        <v>1.13852</v>
      </c>
      <c r="S85" s="100">
        <v>1.419754</v>
      </c>
      <c r="T85" s="101">
        <v>6.1153019999999998</v>
      </c>
      <c r="U85" s="151">
        <v>6.1187009999999997</v>
      </c>
      <c r="V85" s="100">
        <v>1.78607</v>
      </c>
      <c r="W85" s="100">
        <v>1.799974</v>
      </c>
      <c r="X85" s="100">
        <v>0</v>
      </c>
      <c r="Y85" s="100">
        <v>0</v>
      </c>
      <c r="Z85" s="100">
        <v>0</v>
      </c>
      <c r="AA85" s="100">
        <v>0</v>
      </c>
      <c r="AB85" s="101">
        <v>1462</v>
      </c>
      <c r="AC85" s="151">
        <v>1462.812653</v>
      </c>
      <c r="AD85" s="100">
        <v>68.824464000000006</v>
      </c>
      <c r="AE85" s="100">
        <v>68.819999999999993</v>
      </c>
      <c r="AF85" s="100">
        <v>68.858254000000002</v>
      </c>
      <c r="AG85" s="100">
        <v>68.819999999999993</v>
      </c>
      <c r="AH85" s="100">
        <v>68.824464000000006</v>
      </c>
      <c r="AI85" s="100">
        <v>68.816999999999993</v>
      </c>
      <c r="AJ85" s="101">
        <f>SUM(F85:F86)</f>
        <v>727.82975999999996</v>
      </c>
      <c r="AK85" s="56">
        <f>AVERAGE(V85:V86)</f>
        <v>1.733943</v>
      </c>
      <c r="AL85" s="57">
        <f>AVERAGE(W85:W86)</f>
        <v>2.1999680000000001</v>
      </c>
      <c r="AM85" s="101">
        <f>SUM(AB85:AB86)</f>
        <v>4798</v>
      </c>
    </row>
    <row r="86" spans="1:39" outlineLevel="1">
      <c r="A86" s="222"/>
      <c r="B86" s="65"/>
      <c r="D86" s="99">
        <v>10175</v>
      </c>
      <c r="E86" s="99" t="s">
        <v>156</v>
      </c>
      <c r="F86" s="101">
        <v>488.75736000000001</v>
      </c>
      <c r="G86" s="100">
        <v>488.75736999999998</v>
      </c>
      <c r="H86" s="100">
        <v>-1.9999999999999999E-6</v>
      </c>
      <c r="I86" s="100">
        <v>31.733125000000001</v>
      </c>
      <c r="J86" s="100">
        <v>31.737490000000001</v>
      </c>
      <c r="K86" s="100">
        <v>23.520004</v>
      </c>
      <c r="L86" s="101">
        <v>15.402119000000001</v>
      </c>
      <c r="M86" s="151">
        <v>15.400899000000001</v>
      </c>
      <c r="N86" s="100">
        <v>15.402119000000001</v>
      </c>
      <c r="O86" s="100">
        <v>15.399958</v>
      </c>
      <c r="P86" s="101">
        <v>12.329388</v>
      </c>
      <c r="Q86" s="151">
        <v>13.000002</v>
      </c>
      <c r="R86" s="100">
        <v>0.81145500000000004</v>
      </c>
      <c r="S86" s="100">
        <v>0.99999899999999997</v>
      </c>
      <c r="T86" s="101">
        <v>6.8254729999999997</v>
      </c>
      <c r="U86" s="151">
        <v>7.272303</v>
      </c>
      <c r="V86" s="100">
        <v>1.681816</v>
      </c>
      <c r="W86" s="100">
        <v>2.5999620000000001</v>
      </c>
      <c r="X86" s="100">
        <v>0</v>
      </c>
      <c r="Y86" s="100">
        <v>0</v>
      </c>
      <c r="Z86" s="100">
        <v>0</v>
      </c>
      <c r="AA86" s="100">
        <v>0</v>
      </c>
      <c r="AB86" s="101">
        <v>3336</v>
      </c>
      <c r="AC86" s="151">
        <v>3554.3918600000002</v>
      </c>
      <c r="AD86" s="100">
        <v>65.485187999999994</v>
      </c>
      <c r="AE86" s="100">
        <v>65.48</v>
      </c>
      <c r="AF86" s="100">
        <v>69.766660000000002</v>
      </c>
      <c r="AG86" s="100">
        <v>65.48</v>
      </c>
      <c r="AH86" s="100">
        <v>65.485187999999994</v>
      </c>
      <c r="AI86" s="100">
        <v>65.475999999999999</v>
      </c>
      <c r="AJ86" s="101"/>
      <c r="AK86" s="67"/>
      <c r="AL86" s="68"/>
      <c r="AM86" s="101"/>
    </row>
    <row r="87" spans="1:39" outlineLevel="1">
      <c r="A87" s="222"/>
      <c r="B87" s="65" t="s">
        <v>103</v>
      </c>
      <c r="D87" s="99">
        <v>10175</v>
      </c>
      <c r="E87" s="99" t="s">
        <v>158</v>
      </c>
      <c r="F87" s="101">
        <v>159.38999999999999</v>
      </c>
      <c r="G87" s="100">
        <v>159.28919999999999</v>
      </c>
      <c r="H87" s="100">
        <v>6.3281000000000004E-2</v>
      </c>
      <c r="I87" s="100">
        <v>7.9053750000000003</v>
      </c>
      <c r="J87" s="100">
        <v>7.9012520000000004</v>
      </c>
      <c r="K87" s="100">
        <v>29.294998</v>
      </c>
      <c r="L87" s="101">
        <v>20.162230999999998</v>
      </c>
      <c r="M87" s="151">
        <v>20.160817999999999</v>
      </c>
      <c r="N87" s="100">
        <v>20.162230999999998</v>
      </c>
      <c r="O87" s="100">
        <v>20.159939000000001</v>
      </c>
      <c r="P87" s="101">
        <v>15.487880000000001</v>
      </c>
      <c r="Q87" s="151">
        <v>15.494070000000001</v>
      </c>
      <c r="R87" s="100">
        <v>1.423082</v>
      </c>
      <c r="S87" s="100">
        <v>1.4197470000000001</v>
      </c>
      <c r="T87" s="101">
        <v>6.7099570000000002</v>
      </c>
      <c r="U87" s="151">
        <v>6.7115600000000004</v>
      </c>
      <c r="V87" s="100">
        <v>1.2673319999999999</v>
      </c>
      <c r="W87" s="100">
        <v>1.799971</v>
      </c>
      <c r="X87" s="100">
        <v>0</v>
      </c>
      <c r="Y87" s="100">
        <v>0</v>
      </c>
      <c r="Z87" s="100">
        <v>0</v>
      </c>
      <c r="AA87" s="100">
        <v>0</v>
      </c>
      <c r="AB87" s="101">
        <v>1069.5</v>
      </c>
      <c r="AC87" s="151">
        <v>1069.7555299999999</v>
      </c>
      <c r="AD87" s="100">
        <v>68.824826000000002</v>
      </c>
      <c r="AE87" s="100">
        <v>68.819999999999993</v>
      </c>
      <c r="AF87" s="100">
        <v>68.836443000000003</v>
      </c>
      <c r="AG87" s="100">
        <v>68.819999999999993</v>
      </c>
      <c r="AH87" s="100">
        <v>68.824826000000002</v>
      </c>
      <c r="AI87" s="100">
        <v>68.816999999999993</v>
      </c>
      <c r="AJ87" s="101">
        <f>SUM(F87:F89)</f>
        <v>288.12</v>
      </c>
      <c r="AK87" s="56">
        <f>AVERAGE(V87:V89)</f>
        <v>1.3854566666666666</v>
      </c>
      <c r="AL87" s="57">
        <f>AVERAGE(W87:W89)</f>
        <v>2.0666439999999997</v>
      </c>
      <c r="AM87" s="101">
        <f>SUM(AB87:AB89)</f>
        <v>1981.5</v>
      </c>
    </row>
    <row r="88" spans="1:39" outlineLevel="1">
      <c r="A88" s="222"/>
      <c r="B88" s="65"/>
      <c r="D88" s="99">
        <v>10175</v>
      </c>
      <c r="E88" s="99" t="s">
        <v>159</v>
      </c>
      <c r="F88" s="101">
        <v>57.582000000000001</v>
      </c>
      <c r="G88" s="100">
        <v>57.582000000000001</v>
      </c>
      <c r="H88" s="100">
        <v>0</v>
      </c>
      <c r="I88" s="100">
        <v>2.8562500000000002</v>
      </c>
      <c r="J88" s="100">
        <v>2.8562509999999999</v>
      </c>
      <c r="K88" s="100">
        <v>29.294998</v>
      </c>
      <c r="L88" s="101">
        <v>20.16</v>
      </c>
      <c r="M88" s="151">
        <v>20.160817999999999</v>
      </c>
      <c r="N88" s="100">
        <v>20.16</v>
      </c>
      <c r="O88" s="100">
        <v>20.159939000000001</v>
      </c>
      <c r="P88" s="101">
        <v>15.886214000000001</v>
      </c>
      <c r="Q88" s="151">
        <v>15.874834999999999</v>
      </c>
      <c r="R88" s="100">
        <v>1.4004380000000001</v>
      </c>
      <c r="S88" s="100">
        <v>1.4197439999999999</v>
      </c>
      <c r="T88" s="101">
        <v>6.8597830000000002</v>
      </c>
      <c r="U88" s="151">
        <v>6.8626500000000004</v>
      </c>
      <c r="V88" s="100">
        <v>1.1461920000000001</v>
      </c>
      <c r="W88" s="100">
        <v>1.7999719999999999</v>
      </c>
      <c r="X88" s="100">
        <v>0</v>
      </c>
      <c r="Y88" s="100">
        <v>0</v>
      </c>
      <c r="Z88" s="100">
        <v>0</v>
      </c>
      <c r="AA88" s="100">
        <v>0</v>
      </c>
      <c r="AB88" s="101">
        <v>395</v>
      </c>
      <c r="AC88" s="151">
        <v>395.165097</v>
      </c>
      <c r="AD88" s="100">
        <v>68.817209000000005</v>
      </c>
      <c r="AE88" s="100">
        <v>68.819999999999993</v>
      </c>
      <c r="AF88" s="100">
        <v>68.848765</v>
      </c>
      <c r="AG88" s="100">
        <v>68.819999999999993</v>
      </c>
      <c r="AH88" s="100">
        <v>68.817209000000005</v>
      </c>
      <c r="AI88" s="100">
        <v>68.816999999999993</v>
      </c>
      <c r="AJ88" s="101"/>
      <c r="AK88" s="67"/>
      <c r="AL88" s="68"/>
      <c r="AM88" s="101"/>
    </row>
    <row r="89" spans="1:39" outlineLevel="1">
      <c r="A89" s="222"/>
      <c r="B89" s="65"/>
      <c r="D89" s="99">
        <v>10175</v>
      </c>
      <c r="E89" s="99" t="s">
        <v>156</v>
      </c>
      <c r="F89" s="101">
        <v>71.147999999999996</v>
      </c>
      <c r="G89" s="100">
        <v>71.148009999999999</v>
      </c>
      <c r="H89" s="100">
        <v>-1.4E-5</v>
      </c>
      <c r="I89" s="100">
        <v>4.6188750000000001</v>
      </c>
      <c r="J89" s="100">
        <v>4.62</v>
      </c>
      <c r="K89" s="100">
        <v>23.520004</v>
      </c>
      <c r="L89" s="101">
        <v>15.403751</v>
      </c>
      <c r="M89" s="151">
        <v>15.400899000000001</v>
      </c>
      <c r="N89" s="100">
        <v>15.403751</v>
      </c>
      <c r="O89" s="100">
        <v>15.399958</v>
      </c>
      <c r="P89" s="101">
        <v>13.003708</v>
      </c>
      <c r="Q89" s="151">
        <v>13.000002</v>
      </c>
      <c r="R89" s="100">
        <v>0.98779499999999998</v>
      </c>
      <c r="S89" s="100">
        <v>0.99999899999999997</v>
      </c>
      <c r="T89" s="101">
        <v>7.2665430000000004</v>
      </c>
      <c r="U89" s="151">
        <v>7.272303</v>
      </c>
      <c r="V89" s="100">
        <v>1.7428459999999999</v>
      </c>
      <c r="W89" s="100">
        <v>2.5999889999999999</v>
      </c>
      <c r="X89" s="100">
        <v>0</v>
      </c>
      <c r="Y89" s="100">
        <v>0</v>
      </c>
      <c r="Z89" s="100">
        <v>0</v>
      </c>
      <c r="AA89" s="100">
        <v>0</v>
      </c>
      <c r="AB89" s="101">
        <v>517</v>
      </c>
      <c r="AC89" s="151">
        <v>517.40984900000001</v>
      </c>
      <c r="AD89" s="100">
        <v>65.492126999999996</v>
      </c>
      <c r="AE89" s="100">
        <v>65.48</v>
      </c>
      <c r="AF89" s="100">
        <v>65.531908999999999</v>
      </c>
      <c r="AG89" s="100">
        <v>65.48</v>
      </c>
      <c r="AH89" s="100">
        <v>65.492126999999996</v>
      </c>
      <c r="AI89" s="100">
        <v>65.475999999999999</v>
      </c>
      <c r="AJ89" s="101"/>
      <c r="AK89" s="67"/>
      <c r="AL89" s="68"/>
      <c r="AM89" s="101"/>
    </row>
    <row r="90" spans="1:39" outlineLevel="1">
      <c r="A90" s="222"/>
      <c r="B90" s="65" t="s">
        <v>104</v>
      </c>
      <c r="D90" s="99">
        <v>10175</v>
      </c>
      <c r="E90" s="99" t="s">
        <v>158</v>
      </c>
      <c r="F90" s="101">
        <v>463.49939999999998</v>
      </c>
      <c r="G90" s="100">
        <v>461.60939999999999</v>
      </c>
      <c r="H90" s="100">
        <v>0.409437</v>
      </c>
      <c r="I90" s="100">
        <v>22.9895</v>
      </c>
      <c r="J90" s="100">
        <v>22.897297999999999</v>
      </c>
      <c r="K90" s="100">
        <v>29.294998</v>
      </c>
      <c r="L90" s="101">
        <v>20.161352000000001</v>
      </c>
      <c r="M90" s="151">
        <v>20.160817999999999</v>
      </c>
      <c r="N90" s="100">
        <v>20.161352000000001</v>
      </c>
      <c r="O90" s="100">
        <v>20.159939000000001</v>
      </c>
      <c r="P90" s="101">
        <v>14.805671999999999</v>
      </c>
      <c r="Q90" s="151">
        <v>14.80747</v>
      </c>
      <c r="R90" s="100">
        <v>1.413689</v>
      </c>
      <c r="S90" s="100">
        <v>1.4197500000000001</v>
      </c>
      <c r="T90" s="101">
        <v>6.4358230000000001</v>
      </c>
      <c r="U90" s="151">
        <v>6.4391119999999997</v>
      </c>
      <c r="V90" s="100">
        <v>1.5900780000000001</v>
      </c>
      <c r="W90" s="100">
        <v>1.7999750000000001</v>
      </c>
      <c r="X90" s="100">
        <v>0</v>
      </c>
      <c r="Y90" s="100">
        <v>0</v>
      </c>
      <c r="Z90" s="100">
        <v>0</v>
      </c>
      <c r="AA90" s="100">
        <v>0</v>
      </c>
      <c r="AB90" s="101">
        <v>2983</v>
      </c>
      <c r="AC90" s="151">
        <v>2984.5243799999998</v>
      </c>
      <c r="AD90" s="100">
        <v>68.821824000000007</v>
      </c>
      <c r="AE90" s="100">
        <v>68.819999999999993</v>
      </c>
      <c r="AF90" s="100">
        <v>68.855169000000004</v>
      </c>
      <c r="AG90" s="100">
        <v>68.819999999999993</v>
      </c>
      <c r="AH90" s="100">
        <v>68.821824000000007</v>
      </c>
      <c r="AI90" s="100">
        <v>68.816999999999993</v>
      </c>
      <c r="AJ90" s="101">
        <f>SUM(F90:F92)</f>
        <v>785.64275999999995</v>
      </c>
      <c r="AK90" s="56">
        <f>AVERAGE(V90:V92)</f>
        <v>2.2483446666666667</v>
      </c>
      <c r="AL90" s="57">
        <f>AVERAGE(W90:W92)</f>
        <v>2.0666363333333333</v>
      </c>
      <c r="AM90" s="101">
        <f>SUM(AB90:AB92)</f>
        <v>5263</v>
      </c>
    </row>
    <row r="91" spans="1:39" outlineLevel="1">
      <c r="A91" s="222"/>
      <c r="B91" s="65"/>
      <c r="D91" s="99">
        <v>10175</v>
      </c>
      <c r="E91" s="99" t="s">
        <v>159</v>
      </c>
      <c r="F91" s="101">
        <v>275.91480000000001</v>
      </c>
      <c r="G91" s="100">
        <v>275.91480000000001</v>
      </c>
      <c r="H91" s="100">
        <v>0</v>
      </c>
      <c r="I91" s="100">
        <v>13.684374999999999</v>
      </c>
      <c r="J91" s="100">
        <v>13.686254</v>
      </c>
      <c r="K91" s="100">
        <v>29.294998</v>
      </c>
      <c r="L91" s="101">
        <v>20.162762000000001</v>
      </c>
      <c r="M91" s="151">
        <v>20.160817999999999</v>
      </c>
      <c r="N91" s="100">
        <v>20.162762000000001</v>
      </c>
      <c r="O91" s="100">
        <v>20.159939000000001</v>
      </c>
      <c r="P91" s="101">
        <v>16.396438</v>
      </c>
      <c r="Q91" s="151">
        <v>16.393643000000001</v>
      </c>
      <c r="R91" s="100">
        <v>1.415848</v>
      </c>
      <c r="S91" s="100">
        <v>1.4197409999999999</v>
      </c>
      <c r="T91" s="101">
        <v>7.067399</v>
      </c>
      <c r="U91" s="151">
        <v>7.0685159999999998</v>
      </c>
      <c r="V91" s="100">
        <v>1.2612589999999999</v>
      </c>
      <c r="W91" s="100">
        <v>1.7999830000000001</v>
      </c>
      <c r="X91" s="100">
        <v>0</v>
      </c>
      <c r="Y91" s="100">
        <v>0</v>
      </c>
      <c r="Z91" s="100">
        <v>0</v>
      </c>
      <c r="AA91" s="100">
        <v>0</v>
      </c>
      <c r="AB91" s="101">
        <v>1950</v>
      </c>
      <c r="AC91" s="151">
        <v>1950.308233</v>
      </c>
      <c r="AD91" s="100">
        <v>68.826638000000003</v>
      </c>
      <c r="AE91" s="100">
        <v>68.819999999999993</v>
      </c>
      <c r="AF91" s="100">
        <v>68.830877999999998</v>
      </c>
      <c r="AG91" s="100">
        <v>68.819999999999993</v>
      </c>
      <c r="AH91" s="100">
        <v>68.826638000000003</v>
      </c>
      <c r="AI91" s="100">
        <v>68.816999999999993</v>
      </c>
      <c r="AJ91" s="101"/>
      <c r="AK91" s="67"/>
      <c r="AL91" s="68"/>
      <c r="AM91" s="101"/>
    </row>
    <row r="92" spans="1:39" outlineLevel="1">
      <c r="A92" s="222"/>
      <c r="B92" s="65"/>
      <c r="D92" s="99">
        <v>10175</v>
      </c>
      <c r="E92" s="99" t="s">
        <v>156</v>
      </c>
      <c r="F92" s="101">
        <v>46.228560000000002</v>
      </c>
      <c r="G92" s="100">
        <v>46.228560000000002</v>
      </c>
      <c r="H92" s="100">
        <v>0</v>
      </c>
      <c r="I92" s="100">
        <v>2.9576250000000002</v>
      </c>
      <c r="J92" s="100">
        <v>3.0018539999999998</v>
      </c>
      <c r="K92" s="100">
        <v>23.520004</v>
      </c>
      <c r="L92" s="101">
        <v>15.630298</v>
      </c>
      <c r="M92" s="151">
        <v>15.400899000000001</v>
      </c>
      <c r="N92" s="100">
        <v>15.630298</v>
      </c>
      <c r="O92" s="100">
        <v>15.399958</v>
      </c>
      <c r="P92" s="101">
        <v>13.186256</v>
      </c>
      <c r="Q92" s="151">
        <v>13.000002</v>
      </c>
      <c r="R92" s="100">
        <v>0.76074600000000003</v>
      </c>
      <c r="S92" s="100">
        <v>0.99999899999999997</v>
      </c>
      <c r="T92" s="101">
        <v>7.1384439999999998</v>
      </c>
      <c r="U92" s="151">
        <v>7.272303</v>
      </c>
      <c r="V92" s="100">
        <v>3.893697</v>
      </c>
      <c r="W92" s="100">
        <v>2.5999509999999999</v>
      </c>
      <c r="X92" s="100">
        <v>0</v>
      </c>
      <c r="Y92" s="100">
        <v>0</v>
      </c>
      <c r="Z92" s="100">
        <v>0</v>
      </c>
      <c r="AA92" s="100">
        <v>0</v>
      </c>
      <c r="AB92" s="101">
        <v>330</v>
      </c>
      <c r="AC92" s="151">
        <v>336.18811899999997</v>
      </c>
      <c r="AD92" s="100">
        <v>66.455337</v>
      </c>
      <c r="AE92" s="100">
        <v>65.48</v>
      </c>
      <c r="AF92" s="100">
        <v>66.707873000000006</v>
      </c>
      <c r="AG92" s="100">
        <v>65.48</v>
      </c>
      <c r="AH92" s="100">
        <v>66.455337</v>
      </c>
      <c r="AI92" s="100">
        <v>65.475999999999999</v>
      </c>
      <c r="AJ92" s="101"/>
      <c r="AK92" s="67"/>
      <c r="AL92" s="68"/>
      <c r="AM92" s="101"/>
    </row>
    <row r="93" spans="1:39" outlineLevel="1">
      <c r="A93" s="222"/>
      <c r="B93" s="65" t="s">
        <v>105</v>
      </c>
      <c r="D93" s="99">
        <v>10175</v>
      </c>
      <c r="E93" s="99" t="s">
        <v>158</v>
      </c>
      <c r="F93" s="101">
        <v>710.51819999999998</v>
      </c>
      <c r="G93" s="100">
        <v>707.57820000000004</v>
      </c>
      <c r="H93" s="100">
        <v>0.41550199999999998</v>
      </c>
      <c r="I93" s="100">
        <v>35.239874999999998</v>
      </c>
      <c r="J93" s="100">
        <v>35.098134000000002</v>
      </c>
      <c r="K93" s="100">
        <v>29.294998</v>
      </c>
      <c r="L93" s="101">
        <v>20.162336</v>
      </c>
      <c r="M93" s="151">
        <v>20.160817999999999</v>
      </c>
      <c r="N93" s="100">
        <v>20.162336</v>
      </c>
      <c r="O93" s="100">
        <v>20.159939000000001</v>
      </c>
      <c r="P93" s="101">
        <v>11.779979000000001</v>
      </c>
      <c r="Q93" s="151">
        <v>14.641362000000001</v>
      </c>
      <c r="R93" s="100">
        <v>1.4153</v>
      </c>
      <c r="S93" s="100">
        <v>1.419751</v>
      </c>
      <c r="T93" s="101">
        <v>5.2356150000000001</v>
      </c>
      <c r="U93" s="151">
        <v>6.3731989999999996</v>
      </c>
      <c r="V93" s="100">
        <v>0.96408499999999997</v>
      </c>
      <c r="W93" s="100">
        <v>1.7999780000000001</v>
      </c>
      <c r="X93" s="100">
        <v>0</v>
      </c>
      <c r="Y93" s="100">
        <v>0</v>
      </c>
      <c r="Z93" s="100">
        <v>0</v>
      </c>
      <c r="AA93" s="100">
        <v>0</v>
      </c>
      <c r="AB93" s="101">
        <v>3720</v>
      </c>
      <c r="AC93" s="151">
        <v>4528.273878</v>
      </c>
      <c r="AD93" s="100">
        <v>68.825182999999996</v>
      </c>
      <c r="AE93" s="100">
        <v>68.819999999999993</v>
      </c>
      <c r="AF93" s="100">
        <v>83.773066999999998</v>
      </c>
      <c r="AG93" s="100">
        <v>68.819999999999993</v>
      </c>
      <c r="AH93" s="100">
        <v>68.825182999999996</v>
      </c>
      <c r="AI93" s="100">
        <v>68.816999999999993</v>
      </c>
      <c r="AJ93" s="101">
        <f>SUM(F93:F94)</f>
        <v>830.53319999999997</v>
      </c>
      <c r="AK93" s="56">
        <f>AVERAGE(V93:V94)</f>
        <v>0.94865099999999991</v>
      </c>
      <c r="AL93" s="57">
        <f>AVERAGE(W93:W94)</f>
        <v>1.7999765000000001</v>
      </c>
      <c r="AM93" s="101">
        <f>SUM(AB93:AB94)</f>
        <v>4540</v>
      </c>
    </row>
    <row r="94" spans="1:39" outlineLevel="1">
      <c r="A94" s="222"/>
      <c r="B94" s="65"/>
      <c r="D94" s="99">
        <v>10175</v>
      </c>
      <c r="E94" s="99" t="s">
        <v>159</v>
      </c>
      <c r="F94" s="101">
        <v>120.015</v>
      </c>
      <c r="G94" s="100">
        <v>120.015</v>
      </c>
      <c r="H94" s="100">
        <v>0</v>
      </c>
      <c r="I94" s="100">
        <v>5.95275</v>
      </c>
      <c r="J94" s="100">
        <v>5.9531270000000003</v>
      </c>
      <c r="K94" s="100">
        <v>29.294998</v>
      </c>
      <c r="L94" s="101">
        <v>20.161269999999998</v>
      </c>
      <c r="M94" s="151">
        <v>20.160817999999999</v>
      </c>
      <c r="N94" s="100">
        <v>20.161269999999998</v>
      </c>
      <c r="O94" s="100">
        <v>20.159939000000001</v>
      </c>
      <c r="P94" s="101">
        <v>15.81202</v>
      </c>
      <c r="Q94" s="151">
        <v>15.810813</v>
      </c>
      <c r="R94" s="100">
        <v>1.4069130000000001</v>
      </c>
      <c r="S94" s="100">
        <v>1.4197439999999999</v>
      </c>
      <c r="T94" s="101">
        <v>6.8324790000000002</v>
      </c>
      <c r="U94" s="151">
        <v>6.8372450000000002</v>
      </c>
      <c r="V94" s="100">
        <v>0.93321699999999996</v>
      </c>
      <c r="W94" s="100">
        <v>1.7999750000000001</v>
      </c>
      <c r="X94" s="100">
        <v>0</v>
      </c>
      <c r="Y94" s="100">
        <v>0</v>
      </c>
      <c r="Z94" s="100">
        <v>0</v>
      </c>
      <c r="AA94" s="100">
        <v>0</v>
      </c>
      <c r="AB94" s="101">
        <v>820</v>
      </c>
      <c r="AC94" s="151">
        <v>820.57199000000003</v>
      </c>
      <c r="AD94" s="100">
        <v>68.821544000000003</v>
      </c>
      <c r="AE94" s="100">
        <v>68.819999999999993</v>
      </c>
      <c r="AF94" s="100">
        <v>68.868004999999997</v>
      </c>
      <c r="AG94" s="100">
        <v>68.819999999999993</v>
      </c>
      <c r="AH94" s="100">
        <v>68.821544000000003</v>
      </c>
      <c r="AI94" s="100">
        <v>68.816999999999993</v>
      </c>
      <c r="AJ94" s="101"/>
      <c r="AK94" s="67"/>
      <c r="AL94" s="68"/>
      <c r="AM94" s="101"/>
    </row>
    <row r="95" spans="1:39" outlineLevel="1">
      <c r="A95" s="222"/>
      <c r="B95" s="65" t="s">
        <v>106</v>
      </c>
      <c r="D95" s="99">
        <v>10175</v>
      </c>
      <c r="E95" s="99" t="s">
        <v>158</v>
      </c>
      <c r="F95" s="101">
        <v>36.197200000000002</v>
      </c>
      <c r="G95" s="100">
        <v>39.127200000000002</v>
      </c>
      <c r="H95" s="100">
        <v>-7.488397</v>
      </c>
      <c r="I95" s="100">
        <v>1.7949999999999999</v>
      </c>
      <c r="J95" s="100">
        <v>1.9408339999999999</v>
      </c>
      <c r="K95" s="100">
        <v>29.294998</v>
      </c>
      <c r="L95" s="101">
        <v>20.165571</v>
      </c>
      <c r="M95" s="151">
        <v>20.160817999999999</v>
      </c>
      <c r="N95" s="100">
        <v>20.165571</v>
      </c>
      <c r="O95" s="100">
        <v>20.159939000000001</v>
      </c>
      <c r="P95" s="101">
        <v>70.125348000000002</v>
      </c>
      <c r="Q95" s="151">
        <v>14.000552000000001</v>
      </c>
      <c r="R95" s="100">
        <v>1.462396</v>
      </c>
      <c r="S95" s="100">
        <v>1.419754</v>
      </c>
      <c r="T95" s="101">
        <v>28.399986999999999</v>
      </c>
      <c r="U95" s="151">
        <v>6.1189210000000003</v>
      </c>
      <c r="V95" s="100">
        <v>2.2101160000000002</v>
      </c>
      <c r="W95" s="100">
        <v>1.799973</v>
      </c>
      <c r="X95" s="100">
        <v>0</v>
      </c>
      <c r="Y95" s="100">
        <v>0</v>
      </c>
      <c r="Z95" s="100">
        <v>0</v>
      </c>
      <c r="AA95" s="100">
        <v>0</v>
      </c>
      <c r="AB95" s="101">
        <v>1028</v>
      </c>
      <c r="AC95" s="151">
        <v>221.487798</v>
      </c>
      <c r="AD95" s="100">
        <v>68.836226999999994</v>
      </c>
      <c r="AE95" s="100">
        <v>68.819999999999993</v>
      </c>
      <c r="AF95" s="100">
        <v>14.827617</v>
      </c>
      <c r="AG95" s="100">
        <v>68.819999999999993</v>
      </c>
      <c r="AH95" s="100">
        <v>68.836225999999996</v>
      </c>
      <c r="AI95" s="100">
        <v>68.816999999999993</v>
      </c>
      <c r="AJ95" s="101">
        <f>SUM(F95:F95)</f>
        <v>36.197200000000002</v>
      </c>
      <c r="AK95" s="56">
        <f>AVERAGE(V95:V95)</f>
        <v>2.2101160000000002</v>
      </c>
      <c r="AL95" s="57">
        <f>AVERAGE(W95:W95)</f>
        <v>1.799973</v>
      </c>
      <c r="AM95" s="101">
        <f>SUM(AB95:AB95)</f>
        <v>1028</v>
      </c>
    </row>
    <row r="96" spans="1:39" outlineLevel="1">
      <c r="A96" s="222"/>
      <c r="B96" s="65" t="s">
        <v>107</v>
      </c>
      <c r="D96" s="103"/>
      <c r="E96" s="103"/>
      <c r="F96" s="105"/>
      <c r="G96" s="104"/>
      <c r="H96" s="104"/>
      <c r="I96" s="104"/>
      <c r="J96" s="104"/>
      <c r="K96" s="104"/>
      <c r="L96" s="105"/>
      <c r="M96" s="152"/>
      <c r="N96" s="104"/>
      <c r="O96" s="104"/>
      <c r="P96" s="105"/>
      <c r="Q96" s="152"/>
      <c r="R96" s="104"/>
      <c r="S96" s="104"/>
      <c r="T96" s="105"/>
      <c r="U96" s="152"/>
      <c r="V96" s="104"/>
      <c r="W96" s="104"/>
      <c r="X96" s="104"/>
      <c r="Y96" s="104"/>
      <c r="Z96" s="104"/>
      <c r="AA96" s="104"/>
      <c r="AB96" s="105"/>
      <c r="AC96" s="152"/>
      <c r="AD96" s="104"/>
      <c r="AE96" s="104"/>
      <c r="AF96" s="104"/>
      <c r="AG96" s="104"/>
      <c r="AH96" s="104"/>
      <c r="AI96" s="104"/>
      <c r="AJ96" s="105"/>
      <c r="AK96" s="67"/>
      <c r="AL96" s="68"/>
      <c r="AM96" s="105"/>
    </row>
    <row r="97" spans="1:39" outlineLevel="1">
      <c r="A97" s="222"/>
      <c r="B97" s="65" t="s">
        <v>108</v>
      </c>
      <c r="D97" s="103"/>
      <c r="E97" s="103"/>
      <c r="F97" s="105"/>
      <c r="G97" s="104"/>
      <c r="H97" s="104"/>
      <c r="I97" s="104"/>
      <c r="J97" s="104"/>
      <c r="K97" s="104"/>
      <c r="L97" s="105"/>
      <c r="M97" s="152"/>
      <c r="N97" s="104"/>
      <c r="O97" s="104"/>
      <c r="P97" s="105"/>
      <c r="Q97" s="152"/>
      <c r="R97" s="104"/>
      <c r="S97" s="104"/>
      <c r="T97" s="105"/>
      <c r="U97" s="152"/>
      <c r="V97" s="104"/>
      <c r="W97" s="104"/>
      <c r="X97" s="104"/>
      <c r="Y97" s="104"/>
      <c r="Z97" s="104"/>
      <c r="AA97" s="104"/>
      <c r="AB97" s="105"/>
      <c r="AC97" s="152"/>
      <c r="AD97" s="104"/>
      <c r="AE97" s="104"/>
      <c r="AF97" s="104"/>
      <c r="AG97" s="104"/>
      <c r="AH97" s="104"/>
      <c r="AI97" s="104"/>
      <c r="AJ97" s="105"/>
      <c r="AK97" s="67"/>
      <c r="AL97" s="68"/>
      <c r="AM97" s="105"/>
    </row>
    <row r="98" spans="1:39" outlineLevel="1">
      <c r="A98" s="222"/>
      <c r="B98" s="65" t="s">
        <v>109</v>
      </c>
      <c r="D98" s="103"/>
      <c r="E98" s="103"/>
      <c r="F98" s="105"/>
      <c r="G98" s="104"/>
      <c r="H98" s="104"/>
      <c r="I98" s="104"/>
      <c r="J98" s="104"/>
      <c r="K98" s="104"/>
      <c r="L98" s="105"/>
      <c r="M98" s="152"/>
      <c r="N98" s="104"/>
      <c r="O98" s="104"/>
      <c r="P98" s="105"/>
      <c r="Q98" s="152"/>
      <c r="R98" s="104"/>
      <c r="S98" s="104"/>
      <c r="T98" s="105"/>
      <c r="U98" s="152"/>
      <c r="V98" s="104"/>
      <c r="W98" s="104"/>
      <c r="X98" s="104"/>
      <c r="Y98" s="104"/>
      <c r="Z98" s="104"/>
      <c r="AA98" s="104"/>
      <c r="AB98" s="105"/>
      <c r="AC98" s="152"/>
      <c r="AD98" s="104"/>
      <c r="AE98" s="104"/>
      <c r="AF98" s="104"/>
      <c r="AG98" s="104"/>
      <c r="AH98" s="104"/>
      <c r="AI98" s="104"/>
      <c r="AJ98" s="105"/>
      <c r="AK98" s="67"/>
      <c r="AL98" s="68"/>
      <c r="AM98" s="105"/>
    </row>
    <row r="99" spans="1:39" outlineLevel="1">
      <c r="A99" s="222"/>
      <c r="B99" s="65" t="s">
        <v>110</v>
      </c>
      <c r="D99" s="99">
        <v>10175</v>
      </c>
      <c r="E99" s="99" t="s">
        <v>160</v>
      </c>
      <c r="F99" s="101">
        <v>206.56800000000001</v>
      </c>
      <c r="G99" s="100">
        <v>210.99690000000001</v>
      </c>
      <c r="H99" s="100">
        <v>-2.0990359999999999</v>
      </c>
      <c r="I99" s="100">
        <v>14.632125</v>
      </c>
      <c r="J99" s="100">
        <v>14.609503999999999</v>
      </c>
      <c r="K99" s="100">
        <v>26.894023000000001</v>
      </c>
      <c r="L99" s="101">
        <v>14.117430000000001</v>
      </c>
      <c r="M99" s="151">
        <v>14.476815</v>
      </c>
      <c r="N99" s="100">
        <v>14.117430000000001</v>
      </c>
      <c r="O99" s="100">
        <v>14.478175999999999</v>
      </c>
      <c r="P99" s="101">
        <v>12.643413000000001</v>
      </c>
      <c r="Q99" s="151">
        <v>12.858646</v>
      </c>
      <c r="R99" s="100">
        <v>1.537712</v>
      </c>
      <c r="S99" s="100">
        <v>1.694088</v>
      </c>
      <c r="T99" s="101">
        <v>8.0360949999999995</v>
      </c>
      <c r="U99" s="151">
        <v>8.0419529999999995</v>
      </c>
      <c r="V99" s="100">
        <v>1.4426239999999999</v>
      </c>
      <c r="W99" s="100">
        <v>1.5999620000000001</v>
      </c>
      <c r="X99" s="100">
        <v>0</v>
      </c>
      <c r="Y99" s="100">
        <v>0</v>
      </c>
      <c r="Z99" s="100">
        <v>0</v>
      </c>
      <c r="AA99" s="100">
        <v>0</v>
      </c>
      <c r="AB99" s="101">
        <v>1660</v>
      </c>
      <c r="AC99" s="151">
        <v>1661.210266</v>
      </c>
      <c r="AD99" s="100">
        <v>52.492815999999998</v>
      </c>
      <c r="AE99" s="100">
        <v>53.829115999999999</v>
      </c>
      <c r="AF99" s="100">
        <v>53.775585999999997</v>
      </c>
      <c r="AG99" s="100">
        <v>53.736407999999997</v>
      </c>
      <c r="AH99" s="100">
        <v>52.492815999999998</v>
      </c>
      <c r="AI99" s="100">
        <v>53.834178999999999</v>
      </c>
      <c r="AJ99" s="101">
        <f>SUM(F99:F99)</f>
        <v>206.56800000000001</v>
      </c>
      <c r="AK99" s="56">
        <f>AVERAGE(V99:V99)</f>
        <v>1.4426239999999999</v>
      </c>
      <c r="AL99" s="57">
        <f>AVERAGE(W99:W99)</f>
        <v>1.5999620000000001</v>
      </c>
      <c r="AM99" s="101">
        <f>SUM(AB99:AB99)</f>
        <v>1660</v>
      </c>
    </row>
    <row r="100" spans="1:39" outlineLevel="1">
      <c r="A100" s="222"/>
      <c r="B100" s="65" t="s">
        <v>111</v>
      </c>
      <c r="D100" s="99">
        <v>10175</v>
      </c>
      <c r="E100" s="99" t="s">
        <v>160</v>
      </c>
      <c r="F100" s="101">
        <v>135.51750000000001</v>
      </c>
      <c r="G100" s="100">
        <v>135.27809999999999</v>
      </c>
      <c r="H100" s="100">
        <v>0.17696899999999999</v>
      </c>
      <c r="I100" s="100">
        <v>7.7432499999999997</v>
      </c>
      <c r="J100" s="100">
        <v>7.7301710000000003</v>
      </c>
      <c r="K100" s="100">
        <v>24.509992</v>
      </c>
      <c r="L100" s="101">
        <v>17.501372</v>
      </c>
      <c r="M100" s="151">
        <v>17.500133999999999</v>
      </c>
      <c r="N100" s="100">
        <v>17.501372</v>
      </c>
      <c r="O100" s="100">
        <v>17.500133999999999</v>
      </c>
      <c r="P100" s="101">
        <v>11.994318</v>
      </c>
      <c r="Q100" s="151">
        <v>12.000000999999999</v>
      </c>
      <c r="R100" s="100">
        <v>1.695025</v>
      </c>
      <c r="S100" s="100">
        <v>1.6911719999999999</v>
      </c>
      <c r="T100" s="101">
        <v>6.2574940000000003</v>
      </c>
      <c r="U100" s="151">
        <v>6.2587739999999998</v>
      </c>
      <c r="V100" s="100">
        <v>1.453687</v>
      </c>
      <c r="W100" s="100">
        <v>1.5999639999999999</v>
      </c>
      <c r="X100" s="100">
        <v>0</v>
      </c>
      <c r="Y100" s="100">
        <v>0</v>
      </c>
      <c r="Z100" s="100">
        <v>0</v>
      </c>
      <c r="AA100" s="100">
        <v>0</v>
      </c>
      <c r="AB100" s="101">
        <v>848</v>
      </c>
      <c r="AC100" s="151">
        <v>848.17338299999994</v>
      </c>
      <c r="AD100" s="100">
        <v>71.405050000000003</v>
      </c>
      <c r="AE100" s="100">
        <v>71.400000000000006</v>
      </c>
      <c r="AF100" s="100">
        <v>71.414598999999995</v>
      </c>
      <c r="AG100" s="100">
        <v>71.400000000000006</v>
      </c>
      <c r="AH100" s="100">
        <v>71.405050000000003</v>
      </c>
      <c r="AI100" s="100">
        <v>71.400000000000006</v>
      </c>
      <c r="AJ100" s="101">
        <f>SUM(F100:F100)</f>
        <v>135.51750000000001</v>
      </c>
      <c r="AK100" s="56">
        <f>AVERAGE(V100:V100)</f>
        <v>1.453687</v>
      </c>
      <c r="AL100" s="57">
        <f>AVERAGE(W100:W100)</f>
        <v>1.5999639999999999</v>
      </c>
      <c r="AM100" s="101">
        <f>SUM(AB100:AB100)</f>
        <v>848</v>
      </c>
    </row>
    <row r="101" spans="1:39" outlineLevel="1">
      <c r="A101" s="222"/>
      <c r="B101" s="65" t="s">
        <v>112</v>
      </c>
      <c r="D101" s="99">
        <v>10175</v>
      </c>
      <c r="E101" s="99" t="s">
        <v>158</v>
      </c>
      <c r="F101" s="101">
        <v>123.45480000000001</v>
      </c>
      <c r="G101" s="100">
        <v>122.768</v>
      </c>
      <c r="H101" s="100">
        <v>0.55942899999999995</v>
      </c>
      <c r="I101" s="100">
        <v>6.0439999999999996</v>
      </c>
      <c r="J101" s="100">
        <v>6.0896840000000001</v>
      </c>
      <c r="K101" s="100">
        <v>29.294998</v>
      </c>
      <c r="L101" s="101">
        <v>20.426009000000001</v>
      </c>
      <c r="M101" s="151">
        <v>20.160817999999999</v>
      </c>
      <c r="N101" s="100">
        <v>20.426009000000001</v>
      </c>
      <c r="O101" s="100">
        <v>20.159939000000001</v>
      </c>
      <c r="P101" s="101">
        <v>14.001488999999999</v>
      </c>
      <c r="Q101" s="151">
        <v>13.999999000000001</v>
      </c>
      <c r="R101" s="100">
        <v>1.61317</v>
      </c>
      <c r="S101" s="100">
        <v>1.419754</v>
      </c>
      <c r="T101" s="101">
        <v>6.1155989999999996</v>
      </c>
      <c r="U101" s="151">
        <v>6.1187009999999997</v>
      </c>
      <c r="V101" s="100">
        <v>9.8659590000000001</v>
      </c>
      <c r="W101" s="100">
        <v>1.7999879999999999</v>
      </c>
      <c r="X101" s="100">
        <v>0</v>
      </c>
      <c r="Y101" s="100">
        <v>0</v>
      </c>
      <c r="Z101" s="100">
        <v>0</v>
      </c>
      <c r="AA101" s="100">
        <v>0</v>
      </c>
      <c r="AB101" s="101">
        <v>755</v>
      </c>
      <c r="AC101" s="151">
        <v>755.38306999999998</v>
      </c>
      <c r="AD101" s="100">
        <v>69.725245000000001</v>
      </c>
      <c r="AE101" s="100">
        <v>68.819999999999993</v>
      </c>
      <c r="AF101" s="100">
        <v>68.854917999999998</v>
      </c>
      <c r="AG101" s="100">
        <v>68.819999999999993</v>
      </c>
      <c r="AH101" s="100">
        <v>69.725245000000001</v>
      </c>
      <c r="AI101" s="100">
        <v>68.816999999999993</v>
      </c>
      <c r="AJ101" s="101">
        <f>SUM(F101:F103)</f>
        <v>384.98717999999997</v>
      </c>
      <c r="AK101" s="56">
        <f>AVERAGE(V101:V103)</f>
        <v>4.9569669999999997</v>
      </c>
      <c r="AL101" s="57">
        <f>AVERAGE(W101:W103)</f>
        <v>1.9999746666666665</v>
      </c>
      <c r="AM101" s="101">
        <f>SUM(AB101:AB103)</f>
        <v>2879</v>
      </c>
    </row>
    <row r="102" spans="1:39" outlineLevel="1">
      <c r="A102" s="66"/>
      <c r="B102" s="65"/>
      <c r="D102" s="99">
        <v>10175</v>
      </c>
      <c r="E102" s="99" t="s">
        <v>156</v>
      </c>
      <c r="F102" s="101">
        <v>96.055679999999995</v>
      </c>
      <c r="G102" s="100">
        <v>96.00864</v>
      </c>
      <c r="H102" s="100">
        <v>4.8995999999999998E-2</v>
      </c>
      <c r="I102" s="100">
        <v>6.2374999999999998</v>
      </c>
      <c r="J102" s="100">
        <v>6.2343270000000004</v>
      </c>
      <c r="K102" s="100">
        <v>23.520004</v>
      </c>
      <c r="L102" s="101">
        <v>15.399708</v>
      </c>
      <c r="M102" s="151">
        <v>15.400899000000001</v>
      </c>
      <c r="N102" s="100">
        <v>15.399708</v>
      </c>
      <c r="O102" s="100">
        <v>15.399958</v>
      </c>
      <c r="P102" s="101">
        <v>12.985972</v>
      </c>
      <c r="Q102" s="151">
        <v>13.000002</v>
      </c>
      <c r="R102" s="100">
        <v>1.0020039999999999</v>
      </c>
      <c r="S102" s="100">
        <v>0.99999899999999997</v>
      </c>
      <c r="T102" s="101">
        <v>7.2666190000000004</v>
      </c>
      <c r="U102" s="151">
        <v>7.272303</v>
      </c>
      <c r="V102" s="100">
        <v>3.0711349999999999</v>
      </c>
      <c r="W102" s="100">
        <v>2.59998</v>
      </c>
      <c r="X102" s="100">
        <v>0</v>
      </c>
      <c r="Y102" s="100">
        <v>0</v>
      </c>
      <c r="Z102" s="100">
        <v>0</v>
      </c>
      <c r="AA102" s="100">
        <v>0</v>
      </c>
      <c r="AB102" s="101">
        <v>698</v>
      </c>
      <c r="AC102" s="151">
        <v>698.54605800000002</v>
      </c>
      <c r="AD102" s="100">
        <v>65.474939000000006</v>
      </c>
      <c r="AE102" s="100">
        <v>65.48</v>
      </c>
      <c r="AF102" s="100">
        <v>65.531226000000004</v>
      </c>
      <c r="AG102" s="100">
        <v>65.48</v>
      </c>
      <c r="AH102" s="100">
        <v>65.474939000000006</v>
      </c>
      <c r="AI102" s="100">
        <v>65.475999999999999</v>
      </c>
      <c r="AJ102" s="101"/>
      <c r="AK102" s="67"/>
      <c r="AL102" s="68"/>
      <c r="AM102" s="101"/>
    </row>
    <row r="103" spans="1:39" ht="15.75" outlineLevel="1" thickBot="1">
      <c r="A103" s="69"/>
      <c r="B103" s="70"/>
      <c r="C103" s="39"/>
      <c r="D103" s="99">
        <v>10175</v>
      </c>
      <c r="E103" s="99" t="s">
        <v>160</v>
      </c>
      <c r="F103" s="101">
        <v>165.47669999999999</v>
      </c>
      <c r="G103" s="100">
        <v>165.22020000000001</v>
      </c>
      <c r="H103" s="100">
        <v>0.155247</v>
      </c>
      <c r="I103" s="100">
        <v>12.875</v>
      </c>
      <c r="J103" s="100">
        <v>9.4411470000000008</v>
      </c>
      <c r="K103" s="100">
        <v>24.605342</v>
      </c>
      <c r="L103" s="101">
        <v>12.852558999999999</v>
      </c>
      <c r="M103" s="151">
        <v>17.403829999999999</v>
      </c>
      <c r="N103" s="100">
        <v>12.852558999999999</v>
      </c>
      <c r="O103" s="100">
        <v>17.501918</v>
      </c>
      <c r="P103" s="101">
        <v>12.116505</v>
      </c>
      <c r="Q103" s="151">
        <v>12.116699000000001</v>
      </c>
      <c r="R103" s="100">
        <v>1.7281550000000001</v>
      </c>
      <c r="S103" s="100">
        <v>1.684142</v>
      </c>
      <c r="T103" s="101">
        <v>8.6175270000000008</v>
      </c>
      <c r="U103" s="151">
        <v>6.3438179999999997</v>
      </c>
      <c r="V103" s="100">
        <v>1.9338070000000001</v>
      </c>
      <c r="W103" s="100">
        <v>1.5999559999999999</v>
      </c>
      <c r="X103" s="100">
        <v>0</v>
      </c>
      <c r="Y103" s="100">
        <v>0</v>
      </c>
      <c r="Z103" s="100">
        <v>0</v>
      </c>
      <c r="AA103" s="100">
        <v>0</v>
      </c>
      <c r="AB103" s="101">
        <v>1426</v>
      </c>
      <c r="AC103" s="151">
        <v>1049.7540409999999</v>
      </c>
      <c r="AD103" s="100">
        <v>52.234833000000002</v>
      </c>
      <c r="AE103" s="100">
        <v>70.731916999999996</v>
      </c>
      <c r="AF103" s="100">
        <v>52.286873</v>
      </c>
      <c r="AG103" s="100">
        <v>71.027191000000002</v>
      </c>
      <c r="AH103" s="100">
        <v>52.234833000000002</v>
      </c>
      <c r="AI103" s="100">
        <v>71.130562999999995</v>
      </c>
      <c r="AJ103" s="101"/>
      <c r="AK103" s="74"/>
      <c r="AL103" s="75"/>
      <c r="AM103" s="101"/>
    </row>
    <row r="104" spans="1:39" ht="15.75" thickBot="1">
      <c r="A104" s="114"/>
      <c r="B104" s="227" t="s">
        <v>99</v>
      </c>
      <c r="C104" s="227"/>
      <c r="D104" s="115"/>
      <c r="E104" s="115"/>
      <c r="F104" s="149">
        <f>SUM(F82:F103)</f>
        <v>3923.3300799999997</v>
      </c>
      <c r="G104" s="116"/>
      <c r="H104" s="116"/>
      <c r="I104" s="116"/>
      <c r="J104" s="116"/>
      <c r="K104" s="116"/>
      <c r="L104" s="117">
        <f>AVERAGE(L82:L103)</f>
        <v>17.738581</v>
      </c>
      <c r="M104" s="156">
        <f>AVERAGE(M82:M103)</f>
        <v>17.970138000000002</v>
      </c>
      <c r="N104" s="116"/>
      <c r="O104" s="116"/>
      <c r="P104" s="117">
        <f>AVERAGE(P82:P103)</f>
        <v>16.995737421052635</v>
      </c>
      <c r="Q104" s="156">
        <f>AVERAGE(Q82:Q103)</f>
        <v>14.105163052631577</v>
      </c>
      <c r="R104" s="116"/>
      <c r="S104" s="116"/>
      <c r="T104" s="117">
        <f>AVERAGE(T82:T103)</f>
        <v>8.1944344210526321</v>
      </c>
      <c r="U104" s="156">
        <f>AVERAGE(U82:U103)</f>
        <v>6.9400634210526304</v>
      </c>
      <c r="V104" s="116"/>
      <c r="W104" s="116"/>
      <c r="X104" s="116"/>
      <c r="Y104" s="116"/>
      <c r="Z104" s="116"/>
      <c r="AA104" s="116"/>
      <c r="AB104" s="117">
        <f>SUM(AB82:AB103)</f>
        <v>27186.5</v>
      </c>
      <c r="AC104" s="156">
        <f>SUM(AC82:AC103)</f>
        <v>26825.459374000002</v>
      </c>
      <c r="AD104" s="116"/>
      <c r="AE104" s="116"/>
      <c r="AF104" s="116"/>
      <c r="AG104" s="116"/>
      <c r="AH104" s="116"/>
      <c r="AI104" s="116"/>
      <c r="AJ104" s="117">
        <f>SUM(AJ82:AJ103)</f>
        <v>3923.3300800000002</v>
      </c>
      <c r="AK104" s="80">
        <f>AVERAGE(AK82:AK103)</f>
        <v>1.948935888888889</v>
      </c>
      <c r="AL104" s="81">
        <f>AVERAGE(AL82:AL103)</f>
        <v>1.9036716111111107</v>
      </c>
      <c r="AM104" s="117">
        <f>SUM(AM82:AM103)</f>
        <v>27186.5</v>
      </c>
    </row>
    <row r="105" spans="1:39">
      <c r="B105" s="65" t="s">
        <v>101</v>
      </c>
      <c r="C105" s="50"/>
      <c r="D105" s="118"/>
      <c r="E105" s="118"/>
      <c r="F105" s="120">
        <f>SUM(F106:F107)</f>
        <v>580.66596000000004</v>
      </c>
      <c r="G105" s="119">
        <f>SUM(G106:G107)</f>
        <v>580.65419999999995</v>
      </c>
      <c r="H105" s="119">
        <f>AVERAGE(H106:H107)</f>
        <v>2.15E-3</v>
      </c>
      <c r="I105" s="119">
        <f>SUM(I106:I107)</f>
        <v>34.853999999999999</v>
      </c>
      <c r="J105" s="119">
        <f>SUM(J106:J107)</f>
        <v>39.089985999999996</v>
      </c>
      <c r="K105" s="119">
        <f>AVERAGE(K106:K107)</f>
        <v>26.565010999999998</v>
      </c>
      <c r="L105" s="120">
        <f>AVERAGE(L106:L107)</f>
        <v>16.741402000000001</v>
      </c>
      <c r="M105" s="157">
        <f>AVERAGE(M106:M107)</f>
        <v>14.900125500000001</v>
      </c>
      <c r="N105" s="119">
        <f t="shared" ref="N105:AA105" si="5">AVERAGE(N106:N107)</f>
        <v>16.741402000000001</v>
      </c>
      <c r="O105" s="119">
        <f t="shared" si="5"/>
        <v>14.899951</v>
      </c>
      <c r="P105" s="120">
        <f t="shared" si="5"/>
        <v>13.0766235</v>
      </c>
      <c r="Q105" s="157">
        <f t="shared" si="5"/>
        <v>13.7533355</v>
      </c>
      <c r="R105" s="119">
        <f t="shared" si="5"/>
        <v>0.51183349999999994</v>
      </c>
      <c r="S105" s="119">
        <f t="shared" si="5"/>
        <v>0.86159699999999995</v>
      </c>
      <c r="T105" s="120">
        <f t="shared" si="5"/>
        <v>6.4799135000000003</v>
      </c>
      <c r="U105" s="157">
        <f t="shared" si="5"/>
        <v>7.8676455000000001</v>
      </c>
      <c r="V105" s="119">
        <f t="shared" si="5"/>
        <v>2.6252344999999999</v>
      </c>
      <c r="W105" s="119">
        <f t="shared" si="5"/>
        <v>1.6999795</v>
      </c>
      <c r="X105" s="119">
        <f t="shared" si="5"/>
        <v>0</v>
      </c>
      <c r="Y105" s="119">
        <f t="shared" si="5"/>
        <v>0</v>
      </c>
      <c r="Z105" s="119">
        <f t="shared" si="5"/>
        <v>0</v>
      </c>
      <c r="AA105" s="119">
        <f t="shared" si="5"/>
        <v>0</v>
      </c>
      <c r="AB105" s="120">
        <f>SUM(AB106:AB107)</f>
        <v>3767</v>
      </c>
      <c r="AC105" s="157">
        <f>SUM(AC106:AC107)</f>
        <v>4589.2884800000002</v>
      </c>
      <c r="AD105" s="119">
        <f t="shared" ref="AD105:AI105" si="6">AVERAGE(AD106:AD107)</f>
        <v>63.095695499999998</v>
      </c>
      <c r="AE105" s="119">
        <f t="shared" si="6"/>
        <v>57.055000000000007</v>
      </c>
      <c r="AF105" s="119">
        <f t="shared" si="6"/>
        <v>68.592588500000005</v>
      </c>
      <c r="AG105" s="119">
        <f t="shared" si="6"/>
        <v>57.055000000000007</v>
      </c>
      <c r="AH105" s="119">
        <f t="shared" si="6"/>
        <v>63.095695499999998</v>
      </c>
      <c r="AI105" s="119">
        <f t="shared" si="6"/>
        <v>57.054000000000002</v>
      </c>
      <c r="AJ105" s="120">
        <f>SUM(F106:F107)</f>
        <v>580.66596000000004</v>
      </c>
      <c r="AK105" s="56">
        <f>AVERAGE(V106:V107)</f>
        <v>2.6252344999999999</v>
      </c>
      <c r="AL105" s="57">
        <f>AVERAGE(W106:W107)</f>
        <v>1.6999795</v>
      </c>
      <c r="AM105" s="120">
        <f>SUM(AB106:AB107)</f>
        <v>3767</v>
      </c>
    </row>
    <row r="106" spans="1:39" ht="15" customHeight="1" outlineLevel="1">
      <c r="A106" s="222" t="s">
        <v>100</v>
      </c>
      <c r="D106" s="99">
        <v>10175</v>
      </c>
      <c r="E106" s="99" t="s">
        <v>156</v>
      </c>
      <c r="F106" s="122">
        <v>273.49056000000002</v>
      </c>
      <c r="G106" s="121">
        <v>273.47879999999998</v>
      </c>
      <c r="H106" s="121">
        <v>4.3E-3</v>
      </c>
      <c r="I106" s="121">
        <v>18.2395</v>
      </c>
      <c r="J106" s="121">
        <v>17.758362999999999</v>
      </c>
      <c r="K106" s="121">
        <v>23.520004</v>
      </c>
      <c r="L106" s="122">
        <v>14.994410999999999</v>
      </c>
      <c r="M106" s="158">
        <v>15.400899000000001</v>
      </c>
      <c r="N106" s="121">
        <v>14.994410999999999</v>
      </c>
      <c r="O106" s="121">
        <v>15.399958</v>
      </c>
      <c r="P106" s="122">
        <v>10.985773</v>
      </c>
      <c r="Q106" s="158">
        <v>13.000002</v>
      </c>
      <c r="R106" s="121">
        <v>0.91833699999999996</v>
      </c>
      <c r="S106" s="121">
        <v>0.95652700000000002</v>
      </c>
      <c r="T106" s="122">
        <v>6.3512250000000003</v>
      </c>
      <c r="U106" s="158">
        <v>7.2497220000000002</v>
      </c>
      <c r="V106" s="121">
        <v>1.864781</v>
      </c>
      <c r="W106" s="121">
        <v>1.8999630000000001</v>
      </c>
      <c r="X106" s="121">
        <v>0</v>
      </c>
      <c r="Y106" s="121">
        <v>0</v>
      </c>
      <c r="Z106" s="121">
        <v>0</v>
      </c>
      <c r="AA106" s="121">
        <v>0</v>
      </c>
      <c r="AB106" s="122">
        <v>1737</v>
      </c>
      <c r="AC106" s="158">
        <v>1982.73053</v>
      </c>
      <c r="AD106" s="121">
        <v>63.751736999999999</v>
      </c>
      <c r="AE106" s="121">
        <v>65.48</v>
      </c>
      <c r="AF106" s="121">
        <v>74.743347999999997</v>
      </c>
      <c r="AG106" s="121">
        <v>65.48</v>
      </c>
      <c r="AH106" s="121">
        <v>63.751736999999999</v>
      </c>
      <c r="AI106" s="121">
        <v>65.475999999999999</v>
      </c>
      <c r="AJ106" s="122"/>
      <c r="AK106" s="67"/>
      <c r="AL106" s="68"/>
      <c r="AM106" s="122"/>
    </row>
    <row r="107" spans="1:39" outlineLevel="1">
      <c r="A107" s="222"/>
      <c r="B107" s="65"/>
      <c r="D107" s="99">
        <v>10175</v>
      </c>
      <c r="E107" s="99" t="s">
        <v>157</v>
      </c>
      <c r="F107" s="122">
        <v>307.17540000000002</v>
      </c>
      <c r="G107" s="121">
        <v>307.17540000000002</v>
      </c>
      <c r="H107" s="121">
        <v>0</v>
      </c>
      <c r="I107" s="121">
        <v>16.6145</v>
      </c>
      <c r="J107" s="121">
        <v>21.331623</v>
      </c>
      <c r="K107" s="121">
        <v>29.610018</v>
      </c>
      <c r="L107" s="122">
        <v>18.488392999999999</v>
      </c>
      <c r="M107" s="158">
        <v>14.399352</v>
      </c>
      <c r="N107" s="121">
        <v>18.488392999999999</v>
      </c>
      <c r="O107" s="121">
        <v>14.399944</v>
      </c>
      <c r="P107" s="122">
        <v>15.167474</v>
      </c>
      <c r="Q107" s="158">
        <v>14.506669</v>
      </c>
      <c r="R107" s="121">
        <v>0.10532999999999999</v>
      </c>
      <c r="S107" s="121">
        <v>0.76666699999999999</v>
      </c>
      <c r="T107" s="122">
        <v>6.6086020000000003</v>
      </c>
      <c r="U107" s="158">
        <v>8.4855689999999999</v>
      </c>
      <c r="V107" s="121">
        <v>3.385688</v>
      </c>
      <c r="W107" s="121">
        <v>1.4999960000000001</v>
      </c>
      <c r="X107" s="121">
        <v>0</v>
      </c>
      <c r="Y107" s="121">
        <v>0</v>
      </c>
      <c r="Z107" s="121">
        <v>0</v>
      </c>
      <c r="AA107" s="121">
        <v>0</v>
      </c>
      <c r="AB107" s="122">
        <v>2030</v>
      </c>
      <c r="AC107" s="158">
        <v>2606.5579499999999</v>
      </c>
      <c r="AD107" s="121">
        <v>62.439653999999997</v>
      </c>
      <c r="AE107" s="121">
        <v>48.63</v>
      </c>
      <c r="AF107" s="121">
        <v>62.441828999999998</v>
      </c>
      <c r="AG107" s="121">
        <v>48.63</v>
      </c>
      <c r="AH107" s="121">
        <v>62.439653999999997</v>
      </c>
      <c r="AI107" s="121">
        <v>48.631999999999998</v>
      </c>
      <c r="AJ107" s="122"/>
      <c r="AK107" s="67"/>
      <c r="AL107" s="68"/>
      <c r="AM107" s="122"/>
    </row>
    <row r="108" spans="1:39" outlineLevel="1">
      <c r="A108" s="222"/>
      <c r="B108" s="65" t="s">
        <v>102</v>
      </c>
      <c r="D108" s="99"/>
      <c r="E108" s="99"/>
      <c r="F108" s="124">
        <f>SUM(F109:F113)</f>
        <v>655.16147999999998</v>
      </c>
      <c r="G108" s="123">
        <f>SUM(G109:G113)</f>
        <v>655.00577999999996</v>
      </c>
      <c r="H108" s="123">
        <f>AVERAGE(H109:H113)</f>
        <v>1.1956600000000001E-2</v>
      </c>
      <c r="I108" s="123">
        <f>SUM(I109:I113)</f>
        <v>35.400624999999998</v>
      </c>
      <c r="J108" s="123">
        <f>SUM(J109:J113)</f>
        <v>36.325586000000001</v>
      </c>
      <c r="K108" s="123">
        <f>AVERAGE(K109:K113)</f>
        <v>27.7529994</v>
      </c>
      <c r="L108" s="124">
        <f t="shared" ref="L108:S108" si="7">AVERAGE(L109:L113)</f>
        <v>17.3442428</v>
      </c>
      <c r="M108" s="159">
        <f t="shared" si="7"/>
        <v>17.064164799999997</v>
      </c>
      <c r="N108" s="123">
        <f t="shared" si="7"/>
        <v>17.3442428</v>
      </c>
      <c r="O108" s="123">
        <f t="shared" si="7"/>
        <v>17.063969000000004</v>
      </c>
      <c r="P108" s="124">
        <f t="shared" si="7"/>
        <v>14.228916400000003</v>
      </c>
      <c r="Q108" s="159">
        <f t="shared" si="7"/>
        <v>13.3999998</v>
      </c>
      <c r="R108" s="123">
        <f t="shared" si="7"/>
        <v>1.1396527999999999</v>
      </c>
      <c r="S108" s="123">
        <f t="shared" si="7"/>
        <v>1.1364794</v>
      </c>
      <c r="T108" s="124">
        <f t="shared" ref="T108:U108" si="8">AVERAGE(T109:T110)</f>
        <v>6.0700540000000007</v>
      </c>
      <c r="U108" s="159">
        <f t="shared" si="8"/>
        <v>6.079847</v>
      </c>
      <c r="V108" s="123">
        <f t="shared" ref="V108:AA108" si="9">AVERAGE(V109:V113)</f>
        <v>1.5117702000000002</v>
      </c>
      <c r="W108" s="123">
        <f t="shared" si="9"/>
        <v>1.5599586000000001</v>
      </c>
      <c r="X108" s="123">
        <f t="shared" si="9"/>
        <v>0</v>
      </c>
      <c r="Y108" s="123">
        <f t="shared" si="9"/>
        <v>0</v>
      </c>
      <c r="Z108" s="123">
        <f t="shared" si="9"/>
        <v>0</v>
      </c>
      <c r="AA108" s="123">
        <f t="shared" si="9"/>
        <v>0</v>
      </c>
      <c r="AB108" s="124">
        <f>SUM(AB109:AB113)</f>
        <v>4481</v>
      </c>
      <c r="AC108" s="159">
        <f>SUM(AC109:AC113)</f>
        <v>4239.4981660000003</v>
      </c>
      <c r="AD108" s="123">
        <f t="shared" ref="AD108:AI108" si="10">AVERAGE(AD109:AD113)</f>
        <v>62.865999199999997</v>
      </c>
      <c r="AE108" s="123">
        <f t="shared" si="10"/>
        <v>61.676000000000002</v>
      </c>
      <c r="AF108" s="123">
        <f t="shared" si="10"/>
        <v>59.600922600000004</v>
      </c>
      <c r="AG108" s="123">
        <f t="shared" si="10"/>
        <v>61.676000000000002</v>
      </c>
      <c r="AH108" s="123">
        <f t="shared" si="10"/>
        <v>62.8659988</v>
      </c>
      <c r="AI108" s="123">
        <f t="shared" si="10"/>
        <v>61.675199999999997</v>
      </c>
      <c r="AJ108" s="124">
        <f>SUM(F109:F113)</f>
        <v>655.16147999999998</v>
      </c>
      <c r="AK108" s="56">
        <f>AVERAGE(V109:V113)</f>
        <v>1.5117702000000002</v>
      </c>
      <c r="AL108" s="57">
        <f>AVERAGE(W109:W113)</f>
        <v>1.5599586000000001</v>
      </c>
      <c r="AM108" s="124">
        <f>SUM(AB109:AB1117)</f>
        <v>148204</v>
      </c>
    </row>
    <row r="109" spans="1:39" outlineLevel="1">
      <c r="A109" s="222"/>
      <c r="D109" s="99">
        <v>10175</v>
      </c>
      <c r="E109" s="99" t="s">
        <v>158</v>
      </c>
      <c r="F109" s="101">
        <v>326.8818</v>
      </c>
      <c r="G109" s="100">
        <v>326.7432</v>
      </c>
      <c r="H109" s="100">
        <v>4.2418999999999998E-2</v>
      </c>
      <c r="I109" s="100">
        <v>16.213625</v>
      </c>
      <c r="J109" s="100">
        <v>16.207504</v>
      </c>
      <c r="K109" s="100">
        <v>29.294998</v>
      </c>
      <c r="L109" s="101">
        <v>20.160933</v>
      </c>
      <c r="M109" s="151">
        <v>20.160817999999999</v>
      </c>
      <c r="N109" s="100">
        <v>20.160933</v>
      </c>
      <c r="O109" s="100">
        <v>20.159939000000001</v>
      </c>
      <c r="P109" s="101">
        <v>13.992861</v>
      </c>
      <c r="Q109" s="151">
        <v>13.999999000000001</v>
      </c>
      <c r="R109" s="100">
        <v>1.318336</v>
      </c>
      <c r="S109" s="100">
        <v>1.3218380000000001</v>
      </c>
      <c r="T109" s="101">
        <v>6.0755910000000002</v>
      </c>
      <c r="U109" s="151">
        <v>6.079847</v>
      </c>
      <c r="V109" s="100">
        <v>1.388881</v>
      </c>
      <c r="W109" s="100">
        <v>1.399977</v>
      </c>
      <c r="X109" s="100">
        <v>0</v>
      </c>
      <c r="Y109" s="100">
        <v>0</v>
      </c>
      <c r="Z109" s="100">
        <v>0</v>
      </c>
      <c r="AA109" s="100">
        <v>0</v>
      </c>
      <c r="AB109" s="101">
        <v>1986</v>
      </c>
      <c r="AC109" s="151">
        <v>1987.3914950000001</v>
      </c>
      <c r="AD109" s="100">
        <v>68.820391999999998</v>
      </c>
      <c r="AE109" s="100">
        <v>68.819999999999993</v>
      </c>
      <c r="AF109" s="100">
        <v>68.868218999999996</v>
      </c>
      <c r="AG109" s="100">
        <v>68.819999999999993</v>
      </c>
      <c r="AH109" s="100">
        <v>68.820391999999998</v>
      </c>
      <c r="AI109" s="100">
        <v>68.816999999999993</v>
      </c>
      <c r="AJ109" s="101"/>
      <c r="AK109" s="67"/>
      <c r="AL109" s="68"/>
      <c r="AM109" s="101"/>
    </row>
    <row r="110" spans="1:39" outlineLevel="1">
      <c r="A110" s="222"/>
      <c r="B110" s="65"/>
      <c r="D110" s="99">
        <v>10175</v>
      </c>
      <c r="E110" s="99" t="s">
        <v>159</v>
      </c>
      <c r="F110" s="101">
        <v>43.696800000000003</v>
      </c>
      <c r="G110" s="100">
        <v>43.696800000000003</v>
      </c>
      <c r="H110" s="100">
        <v>0</v>
      </c>
      <c r="I110" s="100">
        <v>2.1672500000000001</v>
      </c>
      <c r="J110" s="100">
        <v>2.1675010000000001</v>
      </c>
      <c r="K110" s="100">
        <v>29.294998</v>
      </c>
      <c r="L110" s="101">
        <v>20.162326</v>
      </c>
      <c r="M110" s="151">
        <v>20.160817999999999</v>
      </c>
      <c r="N110" s="100">
        <v>20.162326</v>
      </c>
      <c r="O110" s="100">
        <v>20.159939000000001</v>
      </c>
      <c r="P110" s="101">
        <v>13.957781000000001</v>
      </c>
      <c r="Q110" s="151">
        <v>13.999999000000001</v>
      </c>
      <c r="R110" s="100">
        <v>1.3265659999999999</v>
      </c>
      <c r="S110" s="100">
        <v>1.3218380000000001</v>
      </c>
      <c r="T110" s="101">
        <v>6.0645170000000004</v>
      </c>
      <c r="U110" s="151">
        <v>6.079847</v>
      </c>
      <c r="V110" s="100">
        <v>1.304443</v>
      </c>
      <c r="W110" s="100">
        <v>1.399988</v>
      </c>
      <c r="X110" s="100">
        <v>0</v>
      </c>
      <c r="Y110" s="100">
        <v>0</v>
      </c>
      <c r="Z110" s="100">
        <v>0</v>
      </c>
      <c r="AA110" s="100">
        <v>0</v>
      </c>
      <c r="AB110" s="101">
        <v>265</v>
      </c>
      <c r="AC110" s="151">
        <v>265.66987999999998</v>
      </c>
      <c r="AD110" s="100">
        <v>68.825147999999999</v>
      </c>
      <c r="AE110" s="100">
        <v>68.819999999999993</v>
      </c>
      <c r="AF110" s="100">
        <v>68.993966999999998</v>
      </c>
      <c r="AG110" s="100">
        <v>68.819999999999993</v>
      </c>
      <c r="AH110" s="100">
        <v>68.825147000000001</v>
      </c>
      <c r="AI110" s="100">
        <v>68.816999999999993</v>
      </c>
      <c r="AJ110" s="101"/>
      <c r="AK110" s="67"/>
      <c r="AL110" s="68"/>
      <c r="AM110" s="101"/>
    </row>
    <row r="111" spans="1:39" outlineLevel="1">
      <c r="A111" s="222"/>
      <c r="B111" s="65"/>
      <c r="D111" s="99">
        <v>10175</v>
      </c>
      <c r="E111" s="99" t="s">
        <v>161</v>
      </c>
      <c r="F111" s="101">
        <v>13.532400000000001</v>
      </c>
      <c r="G111" s="100">
        <v>13.532400000000001</v>
      </c>
      <c r="H111" s="100">
        <v>0</v>
      </c>
      <c r="I111" s="100">
        <v>1.1183749999999999</v>
      </c>
      <c r="J111" s="100">
        <v>1.1183799999999999</v>
      </c>
      <c r="K111" s="100">
        <v>29.294998</v>
      </c>
      <c r="L111" s="101">
        <v>12.100056</v>
      </c>
      <c r="M111" s="151">
        <v>12.098834</v>
      </c>
      <c r="N111" s="100">
        <v>12.100056</v>
      </c>
      <c r="O111" s="100">
        <v>12.100006</v>
      </c>
      <c r="P111" s="101">
        <v>13.971164</v>
      </c>
      <c r="Q111" s="151">
        <v>13.999999000000001</v>
      </c>
      <c r="R111" s="100">
        <v>0.67061599999999999</v>
      </c>
      <c r="S111" s="100">
        <v>0.66243799999999997</v>
      </c>
      <c r="T111" s="101">
        <v>9.6804710000000007</v>
      </c>
      <c r="U111" s="151">
        <v>9.6951070000000001</v>
      </c>
      <c r="V111" s="100">
        <v>1.4040379999999999</v>
      </c>
      <c r="W111" s="100">
        <v>1.4998819999999999</v>
      </c>
      <c r="X111" s="100">
        <v>0</v>
      </c>
      <c r="Y111" s="100">
        <v>0</v>
      </c>
      <c r="Z111" s="100">
        <v>0</v>
      </c>
      <c r="AA111" s="100">
        <v>0</v>
      </c>
      <c r="AB111" s="101">
        <v>131</v>
      </c>
      <c r="AC111" s="151">
        <v>131.19807499999999</v>
      </c>
      <c r="AD111" s="100">
        <v>41.304170999999997</v>
      </c>
      <c r="AE111" s="100">
        <v>41.3</v>
      </c>
      <c r="AF111" s="100">
        <v>41.362447000000003</v>
      </c>
      <c r="AG111" s="100">
        <v>41.3</v>
      </c>
      <c r="AH111" s="100">
        <v>41.304169999999999</v>
      </c>
      <c r="AI111" s="100">
        <v>41.304000000000002</v>
      </c>
      <c r="AJ111" s="101"/>
      <c r="AK111" s="67"/>
      <c r="AL111" s="68"/>
      <c r="AM111" s="101"/>
    </row>
    <row r="112" spans="1:39" outlineLevel="1">
      <c r="A112" s="222"/>
      <c r="B112" s="65"/>
      <c r="D112" s="99">
        <v>10175</v>
      </c>
      <c r="E112" s="99" t="s">
        <v>156</v>
      </c>
      <c r="F112" s="101">
        <v>172.55448000000001</v>
      </c>
      <c r="G112" s="100">
        <v>172.55448000000001</v>
      </c>
      <c r="H112" s="100">
        <v>0</v>
      </c>
      <c r="I112" s="100">
        <v>10.27375</v>
      </c>
      <c r="J112" s="100">
        <v>11.204836</v>
      </c>
      <c r="K112" s="100">
        <v>23.520004</v>
      </c>
      <c r="L112" s="101">
        <v>16.795667000000002</v>
      </c>
      <c r="M112" s="151">
        <v>15.400899000000001</v>
      </c>
      <c r="N112" s="100">
        <v>16.795667000000002</v>
      </c>
      <c r="O112" s="100">
        <v>15.399958</v>
      </c>
      <c r="P112" s="101">
        <v>17.228373000000001</v>
      </c>
      <c r="Q112" s="151">
        <v>13.000002</v>
      </c>
      <c r="R112" s="100">
        <v>0.96118700000000001</v>
      </c>
      <c r="S112" s="100">
        <v>0.95652700000000002</v>
      </c>
      <c r="T112" s="101">
        <v>8.6639300000000006</v>
      </c>
      <c r="U112" s="151">
        <v>7.2497220000000002</v>
      </c>
      <c r="V112" s="100">
        <v>1.8776679999999999</v>
      </c>
      <c r="W112" s="100">
        <v>1.8999680000000001</v>
      </c>
      <c r="X112" s="100">
        <v>0</v>
      </c>
      <c r="Y112" s="100">
        <v>0</v>
      </c>
      <c r="Z112" s="100">
        <v>0</v>
      </c>
      <c r="AA112" s="100">
        <v>0</v>
      </c>
      <c r="AB112" s="101">
        <v>1495</v>
      </c>
      <c r="AC112" s="151">
        <v>1250.97201</v>
      </c>
      <c r="AD112" s="100">
        <v>71.410134999999997</v>
      </c>
      <c r="AE112" s="100">
        <v>65.48</v>
      </c>
      <c r="AF112" s="100">
        <v>54.791736999999998</v>
      </c>
      <c r="AG112" s="100">
        <v>65.48</v>
      </c>
      <c r="AH112" s="100">
        <v>71.410134999999997</v>
      </c>
      <c r="AI112" s="100">
        <v>65.475999999999999</v>
      </c>
      <c r="AJ112" s="101"/>
      <c r="AK112" s="67"/>
      <c r="AL112" s="68"/>
      <c r="AM112" s="101"/>
    </row>
    <row r="113" spans="1:39" outlineLevel="1">
      <c r="A113" s="222"/>
      <c r="B113" s="65"/>
      <c r="D113" s="99">
        <v>10175</v>
      </c>
      <c r="E113" s="99" t="s">
        <v>160</v>
      </c>
      <c r="F113" s="101">
        <v>98.495999999999995</v>
      </c>
      <c r="G113" s="100">
        <v>98.478899999999996</v>
      </c>
      <c r="H113" s="100">
        <v>1.7364000000000001E-2</v>
      </c>
      <c r="I113" s="100">
        <v>5.6276250000000001</v>
      </c>
      <c r="J113" s="100">
        <v>5.6273650000000002</v>
      </c>
      <c r="K113" s="100">
        <v>27.359998999999998</v>
      </c>
      <c r="L113" s="101">
        <v>17.502231999999999</v>
      </c>
      <c r="M113" s="151">
        <v>17.499455000000001</v>
      </c>
      <c r="N113" s="100">
        <v>17.502231999999999</v>
      </c>
      <c r="O113" s="100">
        <v>17.500003</v>
      </c>
      <c r="P113" s="101">
        <v>11.994403</v>
      </c>
      <c r="Q113" s="151">
        <v>12</v>
      </c>
      <c r="R113" s="100">
        <v>1.421559</v>
      </c>
      <c r="S113" s="100">
        <v>1.419756</v>
      </c>
      <c r="T113" s="101">
        <v>6.1322289999999997</v>
      </c>
      <c r="U113" s="151">
        <v>6.1349369999999999</v>
      </c>
      <c r="V113" s="100">
        <v>1.5838209999999999</v>
      </c>
      <c r="W113" s="100">
        <v>1.5999779999999999</v>
      </c>
      <c r="X113" s="100">
        <v>0</v>
      </c>
      <c r="Y113" s="100">
        <v>0</v>
      </c>
      <c r="Z113" s="100">
        <v>0</v>
      </c>
      <c r="AA113" s="100">
        <v>0</v>
      </c>
      <c r="AB113" s="101">
        <v>604</v>
      </c>
      <c r="AC113" s="151">
        <v>604.266706</v>
      </c>
      <c r="AD113" s="100">
        <v>63.970149999999997</v>
      </c>
      <c r="AE113" s="100">
        <v>63.96</v>
      </c>
      <c r="AF113" s="100">
        <v>63.988242999999997</v>
      </c>
      <c r="AG113" s="100">
        <v>63.96</v>
      </c>
      <c r="AH113" s="100">
        <v>63.970149999999997</v>
      </c>
      <c r="AI113" s="100">
        <v>63.962000000000003</v>
      </c>
      <c r="AJ113" s="101"/>
      <c r="AK113" s="67"/>
      <c r="AL113" s="68"/>
      <c r="AM113" s="101"/>
    </row>
    <row r="114" spans="1:39" outlineLevel="1">
      <c r="A114" s="222"/>
      <c r="B114" s="65" t="s">
        <v>103</v>
      </c>
      <c r="D114" s="99"/>
      <c r="E114" s="99"/>
      <c r="F114" s="124">
        <f>SUM(F115:F117)</f>
        <v>1136.646</v>
      </c>
      <c r="G114" s="123">
        <f>SUM(G115:G117)</f>
        <v>1135.39788</v>
      </c>
      <c r="H114" s="123">
        <f>AVERAGE(H115:H117)</f>
        <v>7.199333333333334E-2</v>
      </c>
      <c r="I114" s="123">
        <f t="shared" ref="I114:J114" si="11">SUM(I115:I117)</f>
        <v>53.740249999999996</v>
      </c>
      <c r="J114" s="123">
        <f t="shared" si="11"/>
        <v>60.764151000000005</v>
      </c>
      <c r="K114" s="123">
        <f>AVERAGE(K115:K116)</f>
        <v>29.294998</v>
      </c>
      <c r="L114" s="124">
        <f t="shared" ref="L114:AA114" si="12">AVERAGE(L115:L117)</f>
        <v>17.167027000000001</v>
      </c>
      <c r="M114" s="159">
        <f t="shared" si="12"/>
        <v>15.886850333333335</v>
      </c>
      <c r="N114" s="123">
        <f t="shared" si="12"/>
        <v>17.167027000000001</v>
      </c>
      <c r="O114" s="123">
        <f t="shared" si="12"/>
        <v>15.886634333333333</v>
      </c>
      <c r="P114" s="124">
        <f t="shared" si="12"/>
        <v>14.358426333333332</v>
      </c>
      <c r="Q114" s="159">
        <f t="shared" si="12"/>
        <v>13.860557</v>
      </c>
      <c r="R114" s="123">
        <f t="shared" si="12"/>
        <v>0.98420533333333349</v>
      </c>
      <c r="S114" s="123">
        <f t="shared" si="12"/>
        <v>0.98026766666666665</v>
      </c>
      <c r="T114" s="124">
        <f t="shared" si="12"/>
        <v>7.5785566666666666</v>
      </c>
      <c r="U114" s="159">
        <f t="shared" si="12"/>
        <v>7.7518296666666657</v>
      </c>
      <c r="V114" s="123">
        <f t="shared" si="12"/>
        <v>1.4597249999999999</v>
      </c>
      <c r="W114" s="123">
        <f t="shared" si="12"/>
        <v>1.5999813333333333</v>
      </c>
      <c r="X114" s="123">
        <f t="shared" si="12"/>
        <v>0</v>
      </c>
      <c r="Y114" s="123">
        <f t="shared" si="12"/>
        <v>0</v>
      </c>
      <c r="Z114" s="123">
        <f t="shared" si="12"/>
        <v>0</v>
      </c>
      <c r="AA114" s="123">
        <f t="shared" si="12"/>
        <v>0</v>
      </c>
      <c r="AB114" s="124">
        <f t="shared" ref="AB114:AC114" si="13">SUM(AB115:AB117)</f>
        <v>7056</v>
      </c>
      <c r="AC114" s="159">
        <f t="shared" si="13"/>
        <v>7500.2769319999998</v>
      </c>
      <c r="AD114" s="123">
        <f t="shared" ref="AD114:AI114" si="14">AVERAGE(AD115:AD117)</f>
        <v>62.903240000000004</v>
      </c>
      <c r="AE114" s="123">
        <f t="shared" si="14"/>
        <v>58.533333333333331</v>
      </c>
      <c r="AF114" s="123">
        <f t="shared" si="14"/>
        <v>60.526379666666664</v>
      </c>
      <c r="AG114" s="123">
        <f t="shared" si="14"/>
        <v>58.533333333333331</v>
      </c>
      <c r="AH114" s="123">
        <f t="shared" si="14"/>
        <v>62.903240000000004</v>
      </c>
      <c r="AI114" s="123">
        <f t="shared" si="14"/>
        <v>58.532333333333327</v>
      </c>
      <c r="AJ114" s="124">
        <f>SUM(F115:F117)</f>
        <v>1136.646</v>
      </c>
      <c r="AK114" s="56">
        <f>AVERAGE(V115:V117)</f>
        <v>1.4597249999999999</v>
      </c>
      <c r="AL114" s="57">
        <f>AVERAGE(W115:W117)</f>
        <v>1.5999813333333333</v>
      </c>
      <c r="AM114" s="124">
        <f>SUM(AB115:AB117)</f>
        <v>7056</v>
      </c>
    </row>
    <row r="115" spans="1:39" outlineLevel="1">
      <c r="A115" s="222"/>
      <c r="D115" s="99">
        <v>10175</v>
      </c>
      <c r="E115" s="99" t="s">
        <v>158</v>
      </c>
      <c r="F115" s="101">
        <v>893.11320000000001</v>
      </c>
      <c r="G115" s="100">
        <v>892.06500000000005</v>
      </c>
      <c r="H115" s="100">
        <v>0.117503</v>
      </c>
      <c r="I115" s="100">
        <v>37.213124999999998</v>
      </c>
      <c r="J115" s="100">
        <v>44.249267000000003</v>
      </c>
      <c r="K115" s="100">
        <v>29.294998</v>
      </c>
      <c r="L115" s="101">
        <v>23.999952</v>
      </c>
      <c r="M115" s="151">
        <v>20.160817999999999</v>
      </c>
      <c r="N115" s="100">
        <v>23.999952</v>
      </c>
      <c r="O115" s="100">
        <v>20.159939000000001</v>
      </c>
      <c r="P115" s="101">
        <v>16.122872999999998</v>
      </c>
      <c r="Q115" s="151">
        <v>14.581670000000001</v>
      </c>
      <c r="R115" s="100">
        <v>1.3205690000000001</v>
      </c>
      <c r="S115" s="100">
        <v>1.3218380000000001</v>
      </c>
      <c r="T115" s="101">
        <v>5.8144920000000004</v>
      </c>
      <c r="U115" s="151">
        <v>6.3106600000000004</v>
      </c>
      <c r="V115" s="100">
        <v>0.99651400000000001</v>
      </c>
      <c r="W115" s="100">
        <v>1.3999809999999999</v>
      </c>
      <c r="X115" s="100">
        <v>0</v>
      </c>
      <c r="Y115" s="100">
        <v>0</v>
      </c>
      <c r="Z115" s="100">
        <v>0</v>
      </c>
      <c r="AA115" s="100">
        <v>0</v>
      </c>
      <c r="AB115" s="101">
        <v>5193</v>
      </c>
      <c r="AC115" s="151">
        <v>5636.1338839999999</v>
      </c>
      <c r="AD115" s="100">
        <v>81.925083999999998</v>
      </c>
      <c r="AE115" s="100">
        <v>68.819999999999993</v>
      </c>
      <c r="AF115" s="100">
        <v>74.692611999999997</v>
      </c>
      <c r="AG115" s="100">
        <v>68.819999999999993</v>
      </c>
      <c r="AH115" s="100">
        <v>81.925083999999998</v>
      </c>
      <c r="AI115" s="100">
        <v>68.816999999999993</v>
      </c>
      <c r="AJ115" s="101"/>
      <c r="AK115" s="67"/>
      <c r="AL115" s="68"/>
      <c r="AM115" s="101"/>
    </row>
    <row r="116" spans="1:39" outlineLevel="1">
      <c r="A116" s="222"/>
      <c r="B116" s="65"/>
      <c r="D116" s="99">
        <v>10175</v>
      </c>
      <c r="E116" s="99" t="s">
        <v>161</v>
      </c>
      <c r="F116" s="101">
        <v>40.32</v>
      </c>
      <c r="G116" s="100">
        <v>40.32</v>
      </c>
      <c r="H116" s="100">
        <v>0</v>
      </c>
      <c r="I116" s="100">
        <v>3.332125</v>
      </c>
      <c r="J116" s="100">
        <v>3.33223</v>
      </c>
      <c r="K116" s="100">
        <v>29.294998</v>
      </c>
      <c r="L116" s="101">
        <v>12.100386</v>
      </c>
      <c r="M116" s="151">
        <v>12.098834</v>
      </c>
      <c r="N116" s="100">
        <v>12.100386</v>
      </c>
      <c r="O116" s="100">
        <v>12.100006</v>
      </c>
      <c r="P116" s="101">
        <v>13.955059</v>
      </c>
      <c r="Q116" s="151">
        <v>13.999999000000001</v>
      </c>
      <c r="R116" s="100">
        <v>0.67524499999999998</v>
      </c>
      <c r="S116" s="100">
        <v>0.66243799999999997</v>
      </c>
      <c r="T116" s="101">
        <v>9.6726189999999992</v>
      </c>
      <c r="U116" s="151">
        <v>9.6951070000000001</v>
      </c>
      <c r="V116" s="100">
        <v>1.4880949999999999</v>
      </c>
      <c r="W116" s="100">
        <v>1.5</v>
      </c>
      <c r="X116" s="100">
        <v>0</v>
      </c>
      <c r="Y116" s="100">
        <v>0</v>
      </c>
      <c r="Z116" s="100">
        <v>0</v>
      </c>
      <c r="AA116" s="100">
        <v>0</v>
      </c>
      <c r="AB116" s="101">
        <v>390</v>
      </c>
      <c r="AC116" s="151">
        <v>390.90674100000001</v>
      </c>
      <c r="AD116" s="100">
        <v>41.305298999999998</v>
      </c>
      <c r="AE116" s="100">
        <v>41.3</v>
      </c>
      <c r="AF116" s="100">
        <v>41.396022000000002</v>
      </c>
      <c r="AG116" s="100">
        <v>41.3</v>
      </c>
      <c r="AH116" s="100">
        <v>41.305298999999998</v>
      </c>
      <c r="AI116" s="100">
        <v>41.304000000000002</v>
      </c>
      <c r="AJ116" s="101"/>
      <c r="AK116" s="67"/>
      <c r="AL116" s="68"/>
      <c r="AM116" s="101"/>
    </row>
    <row r="117" spans="1:39" outlineLevel="1">
      <c r="A117" s="222"/>
      <c r="B117" s="65"/>
      <c r="D117" s="99">
        <v>10175</v>
      </c>
      <c r="E117" s="99" t="s">
        <v>156</v>
      </c>
      <c r="F117" s="101">
        <v>203.21279999999999</v>
      </c>
      <c r="G117" s="100">
        <v>203.01288</v>
      </c>
      <c r="H117" s="100">
        <v>9.8476999999999995E-2</v>
      </c>
      <c r="I117" s="100">
        <v>13.195</v>
      </c>
      <c r="J117" s="100">
        <v>13.182653999999999</v>
      </c>
      <c r="K117" s="100">
        <v>23.520004</v>
      </c>
      <c r="L117" s="101">
        <v>15.400743</v>
      </c>
      <c r="M117" s="151">
        <v>15.400899000000001</v>
      </c>
      <c r="N117" s="100">
        <v>15.400743</v>
      </c>
      <c r="O117" s="100">
        <v>15.399958</v>
      </c>
      <c r="P117" s="101">
        <v>12.997347</v>
      </c>
      <c r="Q117" s="151">
        <v>13.000002</v>
      </c>
      <c r="R117" s="100">
        <v>0.95680200000000004</v>
      </c>
      <c r="S117" s="100">
        <v>0.95652700000000002</v>
      </c>
      <c r="T117" s="101">
        <v>7.2485590000000002</v>
      </c>
      <c r="U117" s="151">
        <v>7.2497220000000002</v>
      </c>
      <c r="V117" s="100">
        <v>1.894566</v>
      </c>
      <c r="W117" s="100">
        <v>1.8999630000000001</v>
      </c>
      <c r="X117" s="100">
        <v>0</v>
      </c>
      <c r="Y117" s="100">
        <v>0</v>
      </c>
      <c r="Z117" s="100">
        <v>0</v>
      </c>
      <c r="AA117" s="100">
        <v>0</v>
      </c>
      <c r="AB117" s="101">
        <v>1473</v>
      </c>
      <c r="AC117" s="151">
        <v>1473.2363069999999</v>
      </c>
      <c r="AD117" s="100">
        <v>65.479337000000001</v>
      </c>
      <c r="AE117" s="100">
        <v>65.48</v>
      </c>
      <c r="AF117" s="100">
        <v>65.490504999999999</v>
      </c>
      <c r="AG117" s="100">
        <v>65.48</v>
      </c>
      <c r="AH117" s="100">
        <v>65.479337000000001</v>
      </c>
      <c r="AI117" s="100">
        <v>65.475999999999999</v>
      </c>
      <c r="AJ117" s="101"/>
      <c r="AK117" s="67"/>
      <c r="AL117" s="68"/>
      <c r="AM117" s="101"/>
    </row>
    <row r="118" spans="1:39" outlineLevel="1">
      <c r="A118" s="222"/>
      <c r="B118" s="65" t="s">
        <v>104</v>
      </c>
      <c r="D118" s="99"/>
      <c r="E118" s="99"/>
      <c r="F118" s="124">
        <f>SUM(F119:F121)</f>
        <v>1120.3163999999999</v>
      </c>
      <c r="G118" s="123">
        <f>SUM(G119:G121)</f>
        <v>1119.1478099999999</v>
      </c>
      <c r="H118" s="123">
        <f>AVERAGE(H119:H121)</f>
        <v>0.17255433333333334</v>
      </c>
      <c r="I118" s="123">
        <f t="shared" ref="I118:J118" si="15">SUM(I119:I121)</f>
        <v>47.579124999999998</v>
      </c>
      <c r="J118" s="123">
        <f t="shared" si="15"/>
        <v>59.90943</v>
      </c>
      <c r="K118" s="123">
        <f>AVERAGE(K119:K120)</f>
        <v>29.294998</v>
      </c>
      <c r="L118" s="124">
        <f t="shared" ref="L118:AA118" si="16">AVERAGE(L119:L121)</f>
        <v>23.207968333333337</v>
      </c>
      <c r="M118" s="159">
        <f t="shared" si="16"/>
        <v>18.872395999999998</v>
      </c>
      <c r="N118" s="123">
        <f t="shared" si="16"/>
        <v>23.207968333333337</v>
      </c>
      <c r="O118" s="123">
        <f t="shared" si="16"/>
        <v>18.788628333333335</v>
      </c>
      <c r="P118" s="124">
        <f t="shared" si="16"/>
        <v>17.986749</v>
      </c>
      <c r="Q118" s="159">
        <f t="shared" si="16"/>
        <v>15.271896</v>
      </c>
      <c r="R118" s="123">
        <f t="shared" si="16"/>
        <v>1.107785</v>
      </c>
      <c r="S118" s="123">
        <f t="shared" si="16"/>
        <v>1.1400566666666669</v>
      </c>
      <c r="T118" s="124">
        <f t="shared" si="16"/>
        <v>6.5981346666666667</v>
      </c>
      <c r="U118" s="159">
        <f t="shared" si="16"/>
        <v>7.0018383333333345</v>
      </c>
      <c r="V118" s="123">
        <f t="shared" si="16"/>
        <v>0.93218966666666681</v>
      </c>
      <c r="W118" s="123">
        <f t="shared" si="16"/>
        <v>1.4580353333333331</v>
      </c>
      <c r="X118" s="123">
        <f t="shared" si="16"/>
        <v>0</v>
      </c>
      <c r="Y118" s="123">
        <f t="shared" si="16"/>
        <v>0</v>
      </c>
      <c r="Z118" s="123">
        <f t="shared" si="16"/>
        <v>0</v>
      </c>
      <c r="AA118" s="123">
        <f t="shared" si="16"/>
        <v>0</v>
      </c>
      <c r="AB118" s="124">
        <f t="shared" ref="AB118:AC118" si="17">SUM(AB119:AB121)</f>
        <v>7185</v>
      </c>
      <c r="AC118" s="159">
        <f t="shared" si="17"/>
        <v>7655.7539049999996</v>
      </c>
      <c r="AD118" s="123">
        <f t="shared" ref="AD118:AI118" si="18">AVERAGE(AD119:AD121)</f>
        <v>78.927444666666659</v>
      </c>
      <c r="AE118" s="123">
        <f t="shared" si="18"/>
        <v>64.224637999999999</v>
      </c>
      <c r="AF118" s="123">
        <f t="shared" si="18"/>
        <v>67.531797999999995</v>
      </c>
      <c r="AG118" s="123">
        <f t="shared" si="18"/>
        <v>63.992338999999994</v>
      </c>
      <c r="AH118" s="123">
        <f t="shared" si="18"/>
        <v>78.927444666666659</v>
      </c>
      <c r="AI118" s="123">
        <f t="shared" si="18"/>
        <v>63.941714333333323</v>
      </c>
      <c r="AJ118" s="124">
        <f>SUM(F119:F121)</f>
        <v>1120.3163999999999</v>
      </c>
      <c r="AK118" s="56">
        <f>AVERAGE(V119:V121)</f>
        <v>0.93218966666666681</v>
      </c>
      <c r="AL118" s="57">
        <f>AVERAGE(W119:W121)</f>
        <v>1.4580353333333331</v>
      </c>
      <c r="AM118" s="124">
        <f>SUM(AB119:AB121)</f>
        <v>7185</v>
      </c>
    </row>
    <row r="119" spans="1:39" outlineLevel="1">
      <c r="A119" s="222"/>
      <c r="D119" s="99">
        <v>10175</v>
      </c>
      <c r="E119" s="99" t="s">
        <v>158</v>
      </c>
      <c r="F119" s="101">
        <v>581.7672</v>
      </c>
      <c r="G119" s="100">
        <v>581.50680999999997</v>
      </c>
      <c r="H119" s="100">
        <v>4.4777999999999998E-2</v>
      </c>
      <c r="I119" s="100">
        <v>24.357624999999999</v>
      </c>
      <c r="J119" s="100">
        <v>28.844591000000001</v>
      </c>
      <c r="K119" s="100">
        <v>29.294998</v>
      </c>
      <c r="L119" s="101">
        <v>23.884398000000001</v>
      </c>
      <c r="M119" s="151">
        <v>20.160817999999999</v>
      </c>
      <c r="N119" s="100">
        <v>23.884398000000001</v>
      </c>
      <c r="O119" s="100">
        <v>20.159939000000001</v>
      </c>
      <c r="P119" s="101">
        <v>16.80172</v>
      </c>
      <c r="Q119" s="151">
        <v>14.451788000000001</v>
      </c>
      <c r="R119" s="100">
        <v>1.195724</v>
      </c>
      <c r="S119" s="100">
        <v>1.3218380000000001</v>
      </c>
      <c r="T119" s="101">
        <v>6.0281840000000004</v>
      </c>
      <c r="U119" s="151">
        <v>6.2591210000000004</v>
      </c>
      <c r="V119" s="100">
        <v>1.2874570000000001</v>
      </c>
      <c r="W119" s="100">
        <v>1.3999779999999999</v>
      </c>
      <c r="X119" s="100">
        <v>0</v>
      </c>
      <c r="Y119" s="100">
        <v>0</v>
      </c>
      <c r="Z119" s="100">
        <v>0</v>
      </c>
      <c r="AA119" s="100">
        <v>0</v>
      </c>
      <c r="AB119" s="101">
        <v>3507</v>
      </c>
      <c r="AC119" s="151">
        <v>3641.3517219999999</v>
      </c>
      <c r="AD119" s="100">
        <v>81.530634000000006</v>
      </c>
      <c r="AE119" s="100">
        <v>68.819999999999993</v>
      </c>
      <c r="AF119" s="100">
        <v>71.456466000000006</v>
      </c>
      <c r="AG119" s="100">
        <v>68.819999999999993</v>
      </c>
      <c r="AH119" s="100">
        <v>81.530634000000006</v>
      </c>
      <c r="AI119" s="100">
        <v>68.816999999999993</v>
      </c>
      <c r="AJ119" s="101"/>
      <c r="AK119" s="67"/>
      <c r="AL119" s="68"/>
      <c r="AM119" s="101"/>
    </row>
    <row r="120" spans="1:39" outlineLevel="1">
      <c r="A120" s="222"/>
      <c r="B120" s="65"/>
      <c r="D120" s="99">
        <v>10175</v>
      </c>
      <c r="E120" s="99" t="s">
        <v>159</v>
      </c>
      <c r="F120" s="101">
        <v>192.8682</v>
      </c>
      <c r="G120" s="100">
        <v>191.96100000000001</v>
      </c>
      <c r="H120" s="100">
        <v>0.47259600000000002</v>
      </c>
      <c r="I120" s="100">
        <v>8.9958749999999998</v>
      </c>
      <c r="J120" s="100">
        <v>9.5218769999999999</v>
      </c>
      <c r="K120" s="100">
        <v>29.294998</v>
      </c>
      <c r="L120" s="101">
        <v>21.439626000000001</v>
      </c>
      <c r="M120" s="151">
        <v>20.160817999999999</v>
      </c>
      <c r="N120" s="100">
        <v>21.439626000000001</v>
      </c>
      <c r="O120" s="100">
        <v>20.159939000000001</v>
      </c>
      <c r="P120" s="101">
        <v>17.563606</v>
      </c>
      <c r="Q120" s="151">
        <v>16.540797999999999</v>
      </c>
      <c r="R120" s="100">
        <v>1.389526</v>
      </c>
      <c r="S120" s="100">
        <v>1.321833</v>
      </c>
      <c r="T120" s="101">
        <v>7.0721869999999996</v>
      </c>
      <c r="U120" s="151">
        <v>7.0880580000000002</v>
      </c>
      <c r="V120" s="100">
        <v>1.031793</v>
      </c>
      <c r="W120" s="100">
        <v>1.399983</v>
      </c>
      <c r="X120" s="100">
        <v>0</v>
      </c>
      <c r="Y120" s="100">
        <v>0</v>
      </c>
      <c r="Z120" s="100">
        <v>0</v>
      </c>
      <c r="AA120" s="100">
        <v>0</v>
      </c>
      <c r="AB120" s="101">
        <v>1364</v>
      </c>
      <c r="AC120" s="151">
        <v>1367.0609629999999</v>
      </c>
      <c r="AD120" s="100">
        <v>73.185281000000003</v>
      </c>
      <c r="AE120" s="100">
        <v>68.819999999999993</v>
      </c>
      <c r="AF120" s="100">
        <v>68.974440000000001</v>
      </c>
      <c r="AG120" s="100">
        <v>68.819999999999993</v>
      </c>
      <c r="AH120" s="100">
        <v>73.185281000000003</v>
      </c>
      <c r="AI120" s="100">
        <v>68.816999999999993</v>
      </c>
      <c r="AJ120" s="101"/>
      <c r="AK120" s="67"/>
      <c r="AL120" s="68"/>
      <c r="AM120" s="101"/>
    </row>
    <row r="121" spans="1:39" outlineLevel="1">
      <c r="A121" s="222"/>
      <c r="B121" s="65"/>
      <c r="D121" s="99">
        <v>10175</v>
      </c>
      <c r="E121" s="99" t="s">
        <v>157</v>
      </c>
      <c r="F121" s="101">
        <v>345.68099999999998</v>
      </c>
      <c r="G121" s="100">
        <v>345.68</v>
      </c>
      <c r="H121" s="100">
        <v>2.8899999999999998E-4</v>
      </c>
      <c r="I121" s="100">
        <v>14.225625000000001</v>
      </c>
      <c r="J121" s="100">
        <v>21.542961999999999</v>
      </c>
      <c r="K121" s="100">
        <v>29.610018</v>
      </c>
      <c r="L121" s="101">
        <v>24.299880999999999</v>
      </c>
      <c r="M121" s="151">
        <v>16.295552000000001</v>
      </c>
      <c r="N121" s="100">
        <v>24.299880999999999</v>
      </c>
      <c r="O121" s="100">
        <v>16.046006999999999</v>
      </c>
      <c r="P121" s="101">
        <v>19.594920999999999</v>
      </c>
      <c r="Q121" s="151">
        <v>14.823102</v>
      </c>
      <c r="R121" s="100">
        <v>0.73810500000000001</v>
      </c>
      <c r="S121" s="100">
        <v>0.77649900000000005</v>
      </c>
      <c r="T121" s="101">
        <v>6.6940330000000001</v>
      </c>
      <c r="U121" s="151">
        <v>7.6583360000000003</v>
      </c>
      <c r="V121" s="100">
        <v>0.47731899999999999</v>
      </c>
      <c r="W121" s="100">
        <v>1.5741449999999999</v>
      </c>
      <c r="X121" s="100">
        <v>0</v>
      </c>
      <c r="Y121" s="100">
        <v>0</v>
      </c>
      <c r="Z121" s="100">
        <v>0</v>
      </c>
      <c r="AA121" s="100">
        <v>0</v>
      </c>
      <c r="AB121" s="101">
        <v>2314</v>
      </c>
      <c r="AC121" s="151">
        <v>2647.3412199999998</v>
      </c>
      <c r="AD121" s="100">
        <v>82.066418999999996</v>
      </c>
      <c r="AE121" s="100">
        <v>55.033914000000003</v>
      </c>
      <c r="AF121" s="100">
        <v>62.164487999999999</v>
      </c>
      <c r="AG121" s="100">
        <v>54.337017000000003</v>
      </c>
      <c r="AH121" s="100">
        <v>82.066418999999996</v>
      </c>
      <c r="AI121" s="100">
        <v>54.191142999999997</v>
      </c>
      <c r="AJ121" s="101"/>
      <c r="AK121" s="67"/>
      <c r="AL121" s="68"/>
      <c r="AM121" s="101"/>
    </row>
    <row r="122" spans="1:39" outlineLevel="1">
      <c r="A122" s="222"/>
      <c r="B122" s="65" t="s">
        <v>105</v>
      </c>
      <c r="D122" s="99"/>
      <c r="E122" s="99"/>
      <c r="F122" s="124">
        <f>SUM(F123:F125)</f>
        <v>985.28219999999999</v>
      </c>
      <c r="G122" s="123">
        <f>SUM(G123:G125)</f>
        <v>1023.9674</v>
      </c>
      <c r="H122" s="123">
        <f>AVERAGE(H123:H125)</f>
        <v>-2.1741143333333333</v>
      </c>
      <c r="I122" s="123">
        <f t="shared" ref="I122:J122" si="19">SUM(I123:I125)</f>
        <v>50.494250000000001</v>
      </c>
      <c r="J122" s="123">
        <f t="shared" si="19"/>
        <v>58.730942999999996</v>
      </c>
      <c r="K122" s="123">
        <f>AVERAGE(K123:K124)</f>
        <v>29.294998</v>
      </c>
      <c r="L122" s="124">
        <f t="shared" ref="L122:AA122" si="20">AVERAGE(L123:L125)</f>
        <v>21.019375666666665</v>
      </c>
      <c r="M122" s="159">
        <f t="shared" si="20"/>
        <v>20.625505333333333</v>
      </c>
      <c r="N122" s="123">
        <f t="shared" si="20"/>
        <v>21.019375666666665</v>
      </c>
      <c r="O122" s="123">
        <f t="shared" si="20"/>
        <v>20.059097666666663</v>
      </c>
      <c r="P122" s="124">
        <f t="shared" si="20"/>
        <v>14.645418999999999</v>
      </c>
      <c r="Q122" s="159">
        <f t="shared" si="20"/>
        <v>15.790695333333332</v>
      </c>
      <c r="R122" s="123">
        <f t="shared" si="20"/>
        <v>1.1772636666666667</v>
      </c>
      <c r="S122" s="123">
        <f t="shared" si="20"/>
        <v>1.1359436666666667</v>
      </c>
      <c r="T122" s="124">
        <f t="shared" si="20"/>
        <v>6.3066986666666667</v>
      </c>
      <c r="U122" s="159">
        <f t="shared" si="20"/>
        <v>6.8415633333333332</v>
      </c>
      <c r="V122" s="123">
        <f t="shared" si="20"/>
        <v>1.0747003333333334</v>
      </c>
      <c r="W122" s="123">
        <f t="shared" si="20"/>
        <v>1.4333070000000001</v>
      </c>
      <c r="X122" s="123">
        <f t="shared" si="20"/>
        <v>0</v>
      </c>
      <c r="Y122" s="123">
        <f t="shared" si="20"/>
        <v>0</v>
      </c>
      <c r="Z122" s="123">
        <f t="shared" si="20"/>
        <v>0</v>
      </c>
      <c r="AA122" s="123">
        <f t="shared" si="20"/>
        <v>0</v>
      </c>
      <c r="AB122" s="124">
        <f t="shared" ref="AB122:AC122" si="21">SUM(AB123:AB125)</f>
        <v>6825.5</v>
      </c>
      <c r="AC122" s="159">
        <f t="shared" si="21"/>
        <v>7248.8414780000003</v>
      </c>
      <c r="AD122" s="123">
        <f t="shared" ref="AD122:AI122" si="22">AVERAGE(AD123:AD125)</f>
        <v>71.750733333333329</v>
      </c>
      <c r="AE122" s="123">
        <f t="shared" si="22"/>
        <v>70.406235333333328</v>
      </c>
      <c r="AF122" s="123">
        <f t="shared" si="22"/>
        <v>79.892475333333337</v>
      </c>
      <c r="AG122" s="123">
        <f t="shared" si="22"/>
        <v>68.245693666666668</v>
      </c>
      <c r="AH122" s="123">
        <f t="shared" si="22"/>
        <v>71.750733333333329</v>
      </c>
      <c r="AI122" s="123">
        <f t="shared" si="22"/>
        <v>68.472773666666669</v>
      </c>
      <c r="AJ122" s="124">
        <f>SUM(F123:F125)</f>
        <v>985.28219999999999</v>
      </c>
      <c r="AK122" s="56">
        <f>AVERAGE(V123:V125)</f>
        <v>1.0747003333333334</v>
      </c>
      <c r="AL122" s="57">
        <f>AVERAGE(W123:W125)</f>
        <v>1.4333070000000001</v>
      </c>
      <c r="AM122" s="124">
        <f>SUM(AB123:AB125)</f>
        <v>6825.5</v>
      </c>
    </row>
    <row r="123" spans="1:39" outlineLevel="1">
      <c r="A123" s="222"/>
      <c r="D123" s="99">
        <v>10175</v>
      </c>
      <c r="E123" s="99" t="s">
        <v>158</v>
      </c>
      <c r="F123" s="101">
        <v>265.89780000000002</v>
      </c>
      <c r="G123" s="100">
        <v>263.94540000000001</v>
      </c>
      <c r="H123" s="100">
        <v>0.73969799999999997</v>
      </c>
      <c r="I123" s="100">
        <v>11.112500000000001</v>
      </c>
      <c r="J123" s="100">
        <v>10.997730000000001</v>
      </c>
      <c r="K123" s="100">
        <v>29.294998</v>
      </c>
      <c r="L123" s="101">
        <v>23.927810999999998</v>
      </c>
      <c r="M123" s="151">
        <v>24.001391999999999</v>
      </c>
      <c r="N123" s="100">
        <v>23.927810999999998</v>
      </c>
      <c r="O123" s="100">
        <v>23.999927</v>
      </c>
      <c r="P123" s="101">
        <v>9.6062989999999999</v>
      </c>
      <c r="Q123" s="151">
        <v>14.145949999999999</v>
      </c>
      <c r="R123" s="100">
        <v>1.304837</v>
      </c>
      <c r="S123" s="100">
        <v>1.3218380000000001</v>
      </c>
      <c r="T123" s="101">
        <v>3.648018</v>
      </c>
      <c r="U123" s="151">
        <v>5.1556300000000004</v>
      </c>
      <c r="V123" s="100">
        <v>1.3614250000000001</v>
      </c>
      <c r="W123" s="100">
        <v>1.3999680000000001</v>
      </c>
      <c r="X123" s="100">
        <v>0</v>
      </c>
      <c r="Y123" s="100">
        <v>0</v>
      </c>
      <c r="Z123" s="100">
        <v>0</v>
      </c>
      <c r="AA123" s="100">
        <v>0</v>
      </c>
      <c r="AB123" s="101">
        <v>970</v>
      </c>
      <c r="AC123" s="151">
        <v>1370.8707629999999</v>
      </c>
      <c r="AD123" s="100">
        <v>81.678827999999996</v>
      </c>
      <c r="AE123" s="100">
        <v>81.93</v>
      </c>
      <c r="AF123" s="100">
        <v>115.789115</v>
      </c>
      <c r="AG123" s="100">
        <v>81.93</v>
      </c>
      <c r="AH123" s="100">
        <v>81.678827999999996</v>
      </c>
      <c r="AI123" s="100">
        <v>81.924999999999997</v>
      </c>
      <c r="AJ123" s="101"/>
      <c r="AK123" s="67"/>
      <c r="AL123" s="68"/>
      <c r="AM123" s="101"/>
    </row>
    <row r="124" spans="1:39" outlineLevel="1">
      <c r="A124" s="222"/>
      <c r="B124" s="65"/>
      <c r="D124" s="99">
        <v>10175</v>
      </c>
      <c r="E124" s="99" t="s">
        <v>159</v>
      </c>
      <c r="F124" s="101">
        <v>213.98580000000001</v>
      </c>
      <c r="G124" s="100">
        <v>213.3836</v>
      </c>
      <c r="H124" s="100">
        <v>0.28221499999999999</v>
      </c>
      <c r="I124" s="100">
        <v>9.6750000000000007</v>
      </c>
      <c r="J124" s="100">
        <v>9.8037869999999998</v>
      </c>
      <c r="K124" s="100">
        <v>29.294998</v>
      </c>
      <c r="L124" s="101">
        <v>22.117394999999998</v>
      </c>
      <c r="M124" s="151">
        <v>22.500888</v>
      </c>
      <c r="N124" s="100">
        <v>22.117394999999998</v>
      </c>
      <c r="O124" s="100">
        <v>21.765367999999999</v>
      </c>
      <c r="P124" s="101">
        <v>16.162790999999999</v>
      </c>
      <c r="Q124" s="151">
        <v>16.857468000000001</v>
      </c>
      <c r="R124" s="100">
        <v>1.511628</v>
      </c>
      <c r="S124" s="100">
        <v>1.3796040000000001</v>
      </c>
      <c r="T124" s="101">
        <v>6.3929479999999996</v>
      </c>
      <c r="U124" s="151">
        <v>6.4840359999999997</v>
      </c>
      <c r="V124" s="100">
        <v>0.39254899999999998</v>
      </c>
      <c r="W124" s="100">
        <v>1.3999900000000001</v>
      </c>
      <c r="X124" s="100">
        <v>0</v>
      </c>
      <c r="Y124" s="100">
        <v>0</v>
      </c>
      <c r="Z124" s="100">
        <v>0</v>
      </c>
      <c r="AA124" s="100">
        <v>0</v>
      </c>
      <c r="AB124" s="101">
        <v>1368</v>
      </c>
      <c r="AC124" s="151">
        <v>1387.491724</v>
      </c>
      <c r="AD124" s="100">
        <v>75.49888</v>
      </c>
      <c r="AE124" s="100">
        <v>76.807952999999998</v>
      </c>
      <c r="AF124" s="100">
        <v>74.640181999999996</v>
      </c>
      <c r="AG124" s="100">
        <v>73.591623999999996</v>
      </c>
      <c r="AH124" s="100">
        <v>75.49888</v>
      </c>
      <c r="AI124" s="100">
        <v>74.297217000000003</v>
      </c>
      <c r="AJ124" s="101"/>
      <c r="AK124" s="67"/>
      <c r="AL124" s="68"/>
      <c r="AM124" s="101"/>
    </row>
    <row r="125" spans="1:39" outlineLevel="1">
      <c r="A125" s="222"/>
      <c r="B125" s="65"/>
      <c r="D125" s="99">
        <v>10175</v>
      </c>
      <c r="E125" s="99" t="s">
        <v>161</v>
      </c>
      <c r="F125" s="101">
        <v>505.39859999999999</v>
      </c>
      <c r="G125" s="100">
        <v>546.63840000000005</v>
      </c>
      <c r="H125" s="100">
        <v>-7.5442559999999999</v>
      </c>
      <c r="I125" s="100">
        <v>29.70675</v>
      </c>
      <c r="J125" s="100">
        <v>37.929425999999999</v>
      </c>
      <c r="K125" s="100">
        <v>29.294998</v>
      </c>
      <c r="L125" s="101">
        <v>17.012920999999999</v>
      </c>
      <c r="M125" s="151">
        <v>15.374236</v>
      </c>
      <c r="N125" s="100">
        <v>17.012920999999999</v>
      </c>
      <c r="O125" s="100">
        <v>14.411998000000001</v>
      </c>
      <c r="P125" s="101">
        <v>18.167166999999999</v>
      </c>
      <c r="Q125" s="151">
        <v>16.368668</v>
      </c>
      <c r="R125" s="100">
        <v>0.71532600000000002</v>
      </c>
      <c r="S125" s="100">
        <v>0.70638900000000004</v>
      </c>
      <c r="T125" s="101">
        <v>8.87913</v>
      </c>
      <c r="U125" s="151">
        <v>8.8850239999999996</v>
      </c>
      <c r="V125" s="100">
        <v>1.470127</v>
      </c>
      <c r="W125" s="100">
        <v>1.4999629999999999</v>
      </c>
      <c r="X125" s="100">
        <v>0</v>
      </c>
      <c r="Y125" s="100">
        <v>0</v>
      </c>
      <c r="Z125" s="100">
        <v>0</v>
      </c>
      <c r="AA125" s="100">
        <v>0</v>
      </c>
      <c r="AB125" s="101">
        <v>4487.5</v>
      </c>
      <c r="AC125" s="151">
        <v>4490.478991</v>
      </c>
      <c r="AD125" s="100">
        <v>58.074491999999999</v>
      </c>
      <c r="AE125" s="100">
        <v>52.480753</v>
      </c>
      <c r="AF125" s="100">
        <v>49.248128999999999</v>
      </c>
      <c r="AG125" s="100">
        <v>49.215457000000001</v>
      </c>
      <c r="AH125" s="100">
        <v>58.074491999999999</v>
      </c>
      <c r="AI125" s="100">
        <v>49.196103999999998</v>
      </c>
      <c r="AJ125" s="101"/>
      <c r="AK125" s="67"/>
      <c r="AL125" s="68"/>
      <c r="AM125" s="101"/>
    </row>
    <row r="126" spans="1:39" outlineLevel="1">
      <c r="A126" s="222"/>
      <c r="B126" s="65" t="s">
        <v>106</v>
      </c>
      <c r="D126" s="99"/>
      <c r="E126" s="99"/>
      <c r="F126" s="124">
        <f>SUM(F127:F130)</f>
        <v>1690.6428000000001</v>
      </c>
      <c r="G126" s="123">
        <f>SUM(G127:G130)</f>
        <v>1685.8269099999998</v>
      </c>
      <c r="H126" s="123">
        <f>AVERAGE(H127:H130)</f>
        <v>0.49269499999999999</v>
      </c>
      <c r="I126" s="123">
        <f>SUM(I127:I130)</f>
        <v>76.059875000000005</v>
      </c>
      <c r="J126" s="123">
        <f>SUM(J127:J130)</f>
        <v>89.904816000000011</v>
      </c>
      <c r="K126" s="123">
        <f>AVERAGE(K127:K130)</f>
        <v>29.452507999999998</v>
      </c>
      <c r="L126" s="124">
        <f t="shared" ref="L126:AA126" si="23">AVERAGE(L127:L130)</f>
        <v>23.099668250000001</v>
      </c>
      <c r="M126" s="159">
        <f t="shared" si="23"/>
        <v>20.25563125</v>
      </c>
      <c r="N126" s="123">
        <f t="shared" si="23"/>
        <v>23.099668250000001</v>
      </c>
      <c r="O126" s="123">
        <f t="shared" si="23"/>
        <v>19.933788249999999</v>
      </c>
      <c r="P126" s="124">
        <f t="shared" si="23"/>
        <v>22.758461750000002</v>
      </c>
      <c r="Q126" s="159">
        <f t="shared" si="23"/>
        <v>15.570072249999999</v>
      </c>
      <c r="R126" s="123">
        <f t="shared" si="23"/>
        <v>0.85090050000000006</v>
      </c>
      <c r="S126" s="123">
        <f t="shared" si="23"/>
        <v>0.89370249999999996</v>
      </c>
      <c r="T126" s="124">
        <f t="shared" si="23"/>
        <v>8.0902727500000005</v>
      </c>
      <c r="U126" s="159">
        <f t="shared" si="23"/>
        <v>6.5665662499999993</v>
      </c>
      <c r="V126" s="123">
        <f t="shared" si="23"/>
        <v>1.2931144999999999</v>
      </c>
      <c r="W126" s="123">
        <f t="shared" si="23"/>
        <v>1.4749832500000002</v>
      </c>
      <c r="X126" s="123">
        <f t="shared" si="23"/>
        <v>0</v>
      </c>
      <c r="Y126" s="123">
        <f t="shared" si="23"/>
        <v>0</v>
      </c>
      <c r="Z126" s="123">
        <f t="shared" si="23"/>
        <v>0</v>
      </c>
      <c r="AA126" s="123">
        <f t="shared" si="23"/>
        <v>0</v>
      </c>
      <c r="AB126" s="124">
        <f>SUM(AB127:AB130)</f>
        <v>11682</v>
      </c>
      <c r="AC126" s="159">
        <f>SUM(AC127:AC130)</f>
        <v>11646.408117999999</v>
      </c>
      <c r="AD126" s="123">
        <f t="shared" ref="AD126:AI126" si="24">AVERAGE(AD127:AD130)</f>
        <v>78.425948000000005</v>
      </c>
      <c r="AE126" s="123">
        <f t="shared" si="24"/>
        <v>68.795280750000003</v>
      </c>
      <c r="AF126" s="123">
        <f t="shared" si="24"/>
        <v>58.769756749999999</v>
      </c>
      <c r="AG126" s="123">
        <f t="shared" si="24"/>
        <v>67.528947500000001</v>
      </c>
      <c r="AH126" s="123">
        <f t="shared" si="24"/>
        <v>78.425948000000005</v>
      </c>
      <c r="AI126" s="123">
        <f t="shared" si="24"/>
        <v>67.70079475</v>
      </c>
      <c r="AJ126" s="124">
        <f>SUM(F127:F129)</f>
        <v>1513.386</v>
      </c>
      <c r="AK126" s="56">
        <f>AVERAGE(V127:V129)</f>
        <v>1.1919679999999999</v>
      </c>
      <c r="AL126" s="57">
        <f>AVERAGE(W127:W129)</f>
        <v>1.4666500000000002</v>
      </c>
      <c r="AM126" s="124">
        <f>SUM(AB127:AB129)</f>
        <v>9686</v>
      </c>
    </row>
    <row r="127" spans="1:39" outlineLevel="1">
      <c r="A127" s="222"/>
      <c r="D127" s="99">
        <v>10175</v>
      </c>
      <c r="E127" s="99" t="s">
        <v>158</v>
      </c>
      <c r="F127" s="101">
        <v>135.86580000000001</v>
      </c>
      <c r="G127" s="100">
        <v>136.08141000000001</v>
      </c>
      <c r="H127" s="100">
        <v>-0.158442</v>
      </c>
      <c r="I127" s="100">
        <v>5.5579999999999998</v>
      </c>
      <c r="J127" s="100">
        <v>5.6700619999999997</v>
      </c>
      <c r="K127" s="100">
        <v>29.294998</v>
      </c>
      <c r="L127" s="101">
        <v>24.445087999999998</v>
      </c>
      <c r="M127" s="151">
        <v>24.001391999999999</v>
      </c>
      <c r="N127" s="100">
        <v>24.445087999999998</v>
      </c>
      <c r="O127" s="100">
        <v>23.999927</v>
      </c>
      <c r="P127" s="101">
        <v>24.739115000000002</v>
      </c>
      <c r="Q127" s="151">
        <v>15.532041</v>
      </c>
      <c r="R127" s="100">
        <v>1.3044260000000001</v>
      </c>
      <c r="S127" s="100">
        <v>1.321839</v>
      </c>
      <c r="T127" s="101">
        <v>8.5231159999999999</v>
      </c>
      <c r="U127" s="151">
        <v>5.6176339999999998</v>
      </c>
      <c r="V127" s="100">
        <v>1.280675</v>
      </c>
      <c r="W127" s="100">
        <v>1.3999919999999999</v>
      </c>
      <c r="X127" s="100">
        <v>0</v>
      </c>
      <c r="Y127" s="100">
        <v>0</v>
      </c>
      <c r="Z127" s="100">
        <v>0</v>
      </c>
      <c r="AA127" s="100">
        <v>0</v>
      </c>
      <c r="AB127" s="101">
        <v>1158</v>
      </c>
      <c r="AC127" s="151">
        <v>763.24435300000005</v>
      </c>
      <c r="AD127" s="100">
        <v>83.444580000000002</v>
      </c>
      <c r="AE127" s="100">
        <v>81.93</v>
      </c>
      <c r="AF127" s="100">
        <v>54.000526999999998</v>
      </c>
      <c r="AG127" s="100">
        <v>81.93</v>
      </c>
      <c r="AH127" s="100">
        <v>83.444580000000002</v>
      </c>
      <c r="AI127" s="100">
        <v>81.924999999999997</v>
      </c>
      <c r="AJ127" s="101"/>
      <c r="AK127" s="67"/>
      <c r="AL127" s="68"/>
      <c r="AM127" s="101"/>
    </row>
    <row r="128" spans="1:39" outlineLevel="1">
      <c r="A128" s="222"/>
      <c r="B128" s="65"/>
      <c r="D128" s="99">
        <v>10175</v>
      </c>
      <c r="E128" s="99" t="s">
        <v>161</v>
      </c>
      <c r="F128" s="101">
        <v>635.93460000000005</v>
      </c>
      <c r="G128" s="100">
        <v>634.41309999999999</v>
      </c>
      <c r="H128" s="100">
        <v>0.23982800000000001</v>
      </c>
      <c r="I128" s="100">
        <v>30.23075</v>
      </c>
      <c r="J128" s="100">
        <v>35.598975000000003</v>
      </c>
      <c r="K128" s="100">
        <v>29.294998</v>
      </c>
      <c r="L128" s="101">
        <v>21.036017999999999</v>
      </c>
      <c r="M128" s="151">
        <v>18.650801000000001</v>
      </c>
      <c r="N128" s="100">
        <v>21.036017999999999</v>
      </c>
      <c r="O128" s="100">
        <v>17.821102</v>
      </c>
      <c r="P128" s="101">
        <v>19.198167000000002</v>
      </c>
      <c r="Q128" s="151">
        <v>16.958303000000001</v>
      </c>
      <c r="R128" s="100">
        <v>0.69465699999999997</v>
      </c>
      <c r="S128" s="100">
        <v>0.69864499999999996</v>
      </c>
      <c r="T128" s="101">
        <v>7.5652429999999997</v>
      </c>
      <c r="U128" s="151">
        <v>7.5737009999999998</v>
      </c>
      <c r="V128" s="100">
        <v>1.1557789999999999</v>
      </c>
      <c r="W128" s="100">
        <v>1.499968</v>
      </c>
      <c r="X128" s="100">
        <v>0</v>
      </c>
      <c r="Y128" s="100">
        <v>0</v>
      </c>
      <c r="Z128" s="100">
        <v>0</v>
      </c>
      <c r="AA128" s="100">
        <v>0</v>
      </c>
      <c r="AB128" s="101">
        <v>4811</v>
      </c>
      <c r="AC128" s="151">
        <v>4816.3783290000001</v>
      </c>
      <c r="AD128" s="100">
        <v>71.807541999999998</v>
      </c>
      <c r="AE128" s="100">
        <v>63.665481</v>
      </c>
      <c r="AF128" s="100">
        <v>60.433619</v>
      </c>
      <c r="AG128" s="100">
        <v>60.366135</v>
      </c>
      <c r="AH128" s="100">
        <v>71.807541999999998</v>
      </c>
      <c r="AI128" s="100">
        <v>60.833258999999998</v>
      </c>
      <c r="AJ128" s="101"/>
      <c r="AK128" s="67"/>
      <c r="AL128" s="68"/>
      <c r="AM128" s="101"/>
    </row>
    <row r="129" spans="1:39" outlineLevel="1">
      <c r="A129" s="222"/>
      <c r="B129" s="65"/>
      <c r="D129" s="99">
        <v>10175</v>
      </c>
      <c r="E129" s="99" t="s">
        <v>157</v>
      </c>
      <c r="F129" s="101">
        <v>741.5856</v>
      </c>
      <c r="G129" s="100">
        <v>741.29579999999999</v>
      </c>
      <c r="H129" s="100">
        <v>3.9093999999999997E-2</v>
      </c>
      <c r="I129" s="100">
        <v>33.024999999999999</v>
      </c>
      <c r="J129" s="100">
        <v>39.559896000000002</v>
      </c>
      <c r="K129" s="100">
        <v>29.610018</v>
      </c>
      <c r="L129" s="101">
        <v>22.455279000000001</v>
      </c>
      <c r="M129" s="151">
        <v>18.758654</v>
      </c>
      <c r="N129" s="100">
        <v>22.455279000000001</v>
      </c>
      <c r="O129" s="100">
        <v>18.738486000000002</v>
      </c>
      <c r="P129" s="101">
        <v>13.28539</v>
      </c>
      <c r="Q129" s="151">
        <v>14.809054</v>
      </c>
      <c r="R129" s="100">
        <v>0.783497</v>
      </c>
      <c r="S129" s="100">
        <v>0.76903200000000005</v>
      </c>
      <c r="T129" s="101">
        <v>5.0122330000000002</v>
      </c>
      <c r="U129" s="151">
        <v>6.6435839999999997</v>
      </c>
      <c r="V129" s="100">
        <v>1.1394500000000001</v>
      </c>
      <c r="W129" s="100">
        <v>1.4999899999999999</v>
      </c>
      <c r="X129" s="100">
        <v>0</v>
      </c>
      <c r="Y129" s="100">
        <v>0</v>
      </c>
      <c r="Z129" s="100">
        <v>0</v>
      </c>
      <c r="AA129" s="100">
        <v>0</v>
      </c>
      <c r="AB129" s="101">
        <v>3717</v>
      </c>
      <c r="AC129" s="151">
        <v>4926.7856529999999</v>
      </c>
      <c r="AD129" s="100">
        <v>75.836764000000002</v>
      </c>
      <c r="AE129" s="100">
        <v>63.352390999999997</v>
      </c>
      <c r="AF129" s="100">
        <v>83.713592000000006</v>
      </c>
      <c r="AG129" s="100">
        <v>63.157491</v>
      </c>
      <c r="AH129" s="100">
        <v>75.836764000000002</v>
      </c>
      <c r="AI129" s="100">
        <v>63.284275999999998</v>
      </c>
      <c r="AJ129" s="101"/>
      <c r="AK129" s="67"/>
      <c r="AL129" s="68"/>
      <c r="AM129" s="101"/>
    </row>
    <row r="130" spans="1:39" outlineLevel="1">
      <c r="A130" s="222"/>
      <c r="B130" s="65" t="s">
        <v>107</v>
      </c>
      <c r="D130" s="99">
        <v>10175</v>
      </c>
      <c r="E130" s="99" t="s">
        <v>157</v>
      </c>
      <c r="F130" s="124">
        <v>177.2568</v>
      </c>
      <c r="G130" s="123">
        <v>174.03659999999999</v>
      </c>
      <c r="H130" s="123">
        <v>1.8503000000000001</v>
      </c>
      <c r="I130" s="123">
        <v>7.2461250000000001</v>
      </c>
      <c r="J130" s="123">
        <v>9.0758829999999993</v>
      </c>
      <c r="K130" s="123">
        <v>29.610018</v>
      </c>
      <c r="L130" s="124">
        <v>24.462288000000001</v>
      </c>
      <c r="M130" s="159">
        <v>19.611678000000001</v>
      </c>
      <c r="N130" s="123">
        <v>24.462288000000001</v>
      </c>
      <c r="O130" s="123">
        <v>19.175637999999999</v>
      </c>
      <c r="P130" s="124">
        <v>33.811174999999999</v>
      </c>
      <c r="Q130" s="159">
        <v>14.980891</v>
      </c>
      <c r="R130" s="123">
        <v>0.62102199999999996</v>
      </c>
      <c r="S130" s="123">
        <v>0.78529400000000005</v>
      </c>
      <c r="T130" s="124">
        <v>11.260498999999999</v>
      </c>
      <c r="U130" s="159">
        <v>6.4313459999999996</v>
      </c>
      <c r="V130" s="123">
        <v>1.596554</v>
      </c>
      <c r="W130" s="123">
        <v>1.4999830000000001</v>
      </c>
      <c r="X130" s="123">
        <v>0</v>
      </c>
      <c r="Y130" s="123">
        <v>0</v>
      </c>
      <c r="Z130" s="123">
        <v>0</v>
      </c>
      <c r="AA130" s="123">
        <v>0</v>
      </c>
      <c r="AB130" s="124">
        <v>1996</v>
      </c>
      <c r="AC130" s="159">
        <v>1139.999783</v>
      </c>
      <c r="AD130" s="123">
        <v>82.614906000000005</v>
      </c>
      <c r="AE130" s="123">
        <v>66.233250999999996</v>
      </c>
      <c r="AF130" s="123">
        <v>36.931289</v>
      </c>
      <c r="AG130" s="123">
        <v>64.662164000000004</v>
      </c>
      <c r="AH130" s="123">
        <v>82.614906000000005</v>
      </c>
      <c r="AI130" s="123">
        <v>64.760643999999999</v>
      </c>
      <c r="AJ130" s="124">
        <f>SUM(F130:F130)</f>
        <v>177.2568</v>
      </c>
      <c r="AK130" s="56">
        <f>AVERAGE(V130:V130)</f>
        <v>1.596554</v>
      </c>
      <c r="AL130" s="57">
        <f>AVERAGE(W130:W130)</f>
        <v>1.4999830000000001</v>
      </c>
      <c r="AM130" s="124">
        <f>SUM(AB130:AB130)</f>
        <v>1996</v>
      </c>
    </row>
    <row r="131" spans="1:39" outlineLevel="1">
      <c r="A131" s="222"/>
      <c r="B131" s="65" t="s">
        <v>108</v>
      </c>
      <c r="D131" s="103"/>
      <c r="E131" s="103"/>
      <c r="F131" s="105"/>
      <c r="G131" s="104"/>
      <c r="H131" s="104"/>
      <c r="I131" s="104"/>
      <c r="J131" s="104"/>
      <c r="K131" s="104"/>
      <c r="L131" s="105"/>
      <c r="M131" s="152"/>
      <c r="N131" s="104"/>
      <c r="O131" s="104"/>
      <c r="P131" s="105"/>
      <c r="Q131" s="152"/>
      <c r="R131" s="104"/>
      <c r="S131" s="104"/>
      <c r="T131" s="105"/>
      <c r="U131" s="152"/>
      <c r="V131" s="104"/>
      <c r="W131" s="104"/>
      <c r="X131" s="104"/>
      <c r="Y131" s="104"/>
      <c r="Z131" s="104"/>
      <c r="AA131" s="104"/>
      <c r="AB131" s="105"/>
      <c r="AC131" s="152"/>
      <c r="AD131" s="104"/>
      <c r="AE131" s="104"/>
      <c r="AF131" s="104"/>
      <c r="AG131" s="104"/>
      <c r="AH131" s="104"/>
      <c r="AI131" s="104"/>
      <c r="AJ131" s="105"/>
      <c r="AK131" s="67"/>
      <c r="AL131" s="68"/>
      <c r="AM131" s="105"/>
    </row>
    <row r="132" spans="1:39" outlineLevel="1">
      <c r="A132" s="222"/>
      <c r="B132" s="65" t="s">
        <v>109</v>
      </c>
      <c r="D132" s="103"/>
      <c r="E132" s="103"/>
      <c r="F132" s="105"/>
      <c r="G132" s="104"/>
      <c r="H132" s="104"/>
      <c r="I132" s="104"/>
      <c r="J132" s="104"/>
      <c r="K132" s="104"/>
      <c r="L132" s="105"/>
      <c r="M132" s="152"/>
      <c r="N132" s="104"/>
      <c r="O132" s="104"/>
      <c r="P132" s="105"/>
      <c r="Q132" s="152"/>
      <c r="R132" s="104"/>
      <c r="S132" s="104"/>
      <c r="T132" s="105"/>
      <c r="U132" s="152"/>
      <c r="V132" s="104"/>
      <c r="W132" s="104"/>
      <c r="X132" s="104"/>
      <c r="Y132" s="104"/>
      <c r="Z132" s="104"/>
      <c r="AA132" s="104"/>
      <c r="AB132" s="105"/>
      <c r="AC132" s="152"/>
      <c r="AD132" s="104"/>
      <c r="AE132" s="104"/>
      <c r="AF132" s="104"/>
      <c r="AG132" s="104"/>
      <c r="AH132" s="104"/>
      <c r="AI132" s="104"/>
      <c r="AJ132" s="105"/>
      <c r="AK132" s="67"/>
      <c r="AL132" s="68"/>
      <c r="AM132" s="105"/>
    </row>
    <row r="133" spans="1:39" outlineLevel="1">
      <c r="A133" s="222"/>
      <c r="B133" s="65" t="s">
        <v>110</v>
      </c>
      <c r="D133" s="103"/>
      <c r="E133" s="103"/>
      <c r="F133" s="105"/>
      <c r="G133" s="104"/>
      <c r="H133" s="104"/>
      <c r="I133" s="104"/>
      <c r="J133" s="104"/>
      <c r="K133" s="104"/>
      <c r="L133" s="105"/>
      <c r="M133" s="152"/>
      <c r="N133" s="104"/>
      <c r="O133" s="104"/>
      <c r="P133" s="105"/>
      <c r="Q133" s="152"/>
      <c r="R133" s="104"/>
      <c r="S133" s="104"/>
      <c r="T133" s="105"/>
      <c r="U133" s="152"/>
      <c r="V133" s="104"/>
      <c r="W133" s="104"/>
      <c r="X133" s="104"/>
      <c r="Y133" s="104"/>
      <c r="Z133" s="104"/>
      <c r="AA133" s="104"/>
      <c r="AB133" s="105"/>
      <c r="AC133" s="152"/>
      <c r="AD133" s="104"/>
      <c r="AE133" s="104"/>
      <c r="AF133" s="104"/>
      <c r="AG133" s="104"/>
      <c r="AH133" s="104"/>
      <c r="AI133" s="104"/>
      <c r="AJ133" s="105"/>
      <c r="AK133" s="67"/>
      <c r="AL133" s="68"/>
      <c r="AM133" s="105"/>
    </row>
    <row r="134" spans="1:39" outlineLevel="1">
      <c r="A134" s="222"/>
      <c r="B134" s="65" t="s">
        <v>111</v>
      </c>
      <c r="D134" s="103"/>
      <c r="E134" s="103"/>
      <c r="F134" s="105"/>
      <c r="G134" s="104"/>
      <c r="H134" s="104"/>
      <c r="I134" s="104"/>
      <c r="J134" s="104"/>
      <c r="K134" s="104"/>
      <c r="L134" s="105"/>
      <c r="M134" s="152"/>
      <c r="N134" s="104"/>
      <c r="O134" s="104"/>
      <c r="P134" s="105"/>
      <c r="Q134" s="152"/>
      <c r="R134" s="104"/>
      <c r="S134" s="104"/>
      <c r="T134" s="105"/>
      <c r="U134" s="152"/>
      <c r="V134" s="104"/>
      <c r="W134" s="104"/>
      <c r="X134" s="104"/>
      <c r="Y134" s="104"/>
      <c r="Z134" s="104"/>
      <c r="AA134" s="104"/>
      <c r="AB134" s="105"/>
      <c r="AC134" s="152"/>
      <c r="AD134" s="104"/>
      <c r="AE134" s="104"/>
      <c r="AF134" s="104"/>
      <c r="AG134" s="104"/>
      <c r="AH134" s="104"/>
      <c r="AI134" s="104"/>
      <c r="AJ134" s="105"/>
      <c r="AK134" s="67"/>
      <c r="AL134" s="68"/>
      <c r="AM134" s="105"/>
    </row>
    <row r="135" spans="1:39" ht="15.75" outlineLevel="1" thickBot="1">
      <c r="A135" s="224"/>
      <c r="B135" s="70" t="s">
        <v>112</v>
      </c>
      <c r="C135" s="39"/>
      <c r="D135" s="107"/>
      <c r="E135" s="107"/>
      <c r="F135" s="109"/>
      <c r="G135" s="108"/>
      <c r="H135" s="108"/>
      <c r="I135" s="108"/>
      <c r="J135" s="108"/>
      <c r="K135" s="108"/>
      <c r="L135" s="109"/>
      <c r="M135" s="154"/>
      <c r="N135" s="108"/>
      <c r="O135" s="108"/>
      <c r="P135" s="109"/>
      <c r="Q135" s="154"/>
      <c r="R135" s="108"/>
      <c r="S135" s="108"/>
      <c r="T135" s="109"/>
      <c r="U135" s="154"/>
      <c r="V135" s="108"/>
      <c r="W135" s="108"/>
      <c r="X135" s="108"/>
      <c r="Y135" s="108"/>
      <c r="Z135" s="108"/>
      <c r="AA135" s="108"/>
      <c r="AB135" s="109"/>
      <c r="AC135" s="154"/>
      <c r="AD135" s="108"/>
      <c r="AE135" s="108"/>
      <c r="AF135" s="108"/>
      <c r="AG135" s="108"/>
      <c r="AH135" s="108"/>
      <c r="AI135" s="108"/>
      <c r="AJ135" s="109"/>
      <c r="AK135" s="74"/>
      <c r="AL135" s="75"/>
      <c r="AM135" s="109"/>
    </row>
    <row r="136" spans="1:39">
      <c r="A136" s="83"/>
      <c r="B136" s="228" t="s">
        <v>100</v>
      </c>
      <c r="C136" s="228"/>
      <c r="D136" s="125"/>
      <c r="E136" s="125"/>
      <c r="F136" s="150">
        <f>SUM(F106:F135)</f>
        <v>11756.763719999999</v>
      </c>
      <c r="G136" s="126"/>
      <c r="H136" s="126"/>
      <c r="I136" s="126"/>
      <c r="J136" s="126"/>
      <c r="K136" s="126"/>
      <c r="L136" s="127">
        <f>AVERAGE(L106:L135)</f>
        <v>19.944963442000002</v>
      </c>
      <c r="M136" s="160">
        <f>AVERAGE(M106:M135)</f>
        <v>18.200096108666667</v>
      </c>
      <c r="N136" s="126"/>
      <c r="O136" s="126"/>
      <c r="P136" s="127">
        <f>AVERAGE(P106:P135)</f>
        <v>16.531257259333334</v>
      </c>
      <c r="Q136" s="160">
        <f>AVERAGE(Q106:Q135)</f>
        <v>14.617984975333334</v>
      </c>
      <c r="R136" s="126"/>
      <c r="S136" s="126"/>
      <c r="T136" s="127">
        <f>AVERAGE(T106:T135)</f>
        <v>7.1212617099999997</v>
      </c>
      <c r="U136" s="160">
        <f>AVERAGE(U106:U135)</f>
        <v>7.0507341833333337</v>
      </c>
      <c r="V136" s="126"/>
      <c r="W136" s="126"/>
      <c r="X136" s="126"/>
      <c r="Y136" s="126"/>
      <c r="Z136" s="126"/>
      <c r="AA136" s="126"/>
      <c r="AB136" s="127">
        <f>SUM(AB106:AB135)</f>
        <v>78226</v>
      </c>
      <c r="AC136" s="160">
        <f>SUM(AC106:AC135)</f>
        <v>81170.845677999998</v>
      </c>
      <c r="AD136" s="126"/>
      <c r="AE136" s="126"/>
      <c r="AF136" s="126"/>
      <c r="AG136" s="126"/>
      <c r="AH136" s="126"/>
      <c r="AI136" s="126"/>
      <c r="AJ136" s="127">
        <f>SUM(AJ105:AJ135)</f>
        <v>6168.7148399999996</v>
      </c>
      <c r="AK136" s="128">
        <f>AVERAGE(AK105:AK135)</f>
        <v>1.4845916714285714</v>
      </c>
      <c r="AL136" s="129">
        <f>AVERAGE(AL105:AL135)</f>
        <v>1.5311278238095238</v>
      </c>
      <c r="AM136" s="127">
        <f>SUM(AM105:AM135)</f>
        <v>184719.5</v>
      </c>
    </row>
    <row r="138" spans="1:39" ht="15.75" customHeight="1"/>
    <row r="151" customFormat="1" ht="15.75" customHeight="1"/>
    <row r="186" spans="2:8">
      <c r="F186" s="130"/>
      <c r="G186" s="130"/>
      <c r="H186" s="97"/>
    </row>
    <row r="187" spans="2:8">
      <c r="B187" s="225"/>
      <c r="C187" s="225"/>
      <c r="E187" s="131"/>
      <c r="F187" s="132"/>
      <c r="G187" s="132"/>
      <c r="H187" s="132"/>
    </row>
    <row r="188" spans="2:8">
      <c r="B188" s="225"/>
      <c r="C188" s="225"/>
      <c r="E188" s="131"/>
      <c r="F188" s="132"/>
      <c r="G188" s="132"/>
      <c r="H188" s="132"/>
    </row>
    <row r="189" spans="2:8">
      <c r="B189" s="225"/>
      <c r="C189" s="225"/>
      <c r="E189" s="131"/>
      <c r="F189" s="132"/>
      <c r="G189" s="132"/>
      <c r="H189" s="132"/>
    </row>
    <row r="190" spans="2:8">
      <c r="B190" s="225"/>
      <c r="C190" s="225"/>
      <c r="E190" s="131"/>
      <c r="F190" s="132"/>
      <c r="G190" s="132"/>
      <c r="H190" s="132"/>
    </row>
    <row r="191" spans="2:8">
      <c r="B191" s="225"/>
      <c r="C191" s="225"/>
      <c r="E191" s="131"/>
      <c r="F191" s="132"/>
      <c r="G191" s="132"/>
      <c r="H191" s="132"/>
    </row>
  </sheetData>
  <mergeCells count="15">
    <mergeCell ref="B79:C79"/>
    <mergeCell ref="A1:AL1"/>
    <mergeCell ref="B64:C64"/>
    <mergeCell ref="B67:C67"/>
    <mergeCell ref="B71:C71"/>
    <mergeCell ref="B75:C75"/>
    <mergeCell ref="B189:C189"/>
    <mergeCell ref="B190:C190"/>
    <mergeCell ref="B191:C191"/>
    <mergeCell ref="A82:A101"/>
    <mergeCell ref="B104:C104"/>
    <mergeCell ref="A106:A135"/>
    <mergeCell ref="B136:C136"/>
    <mergeCell ref="B187:C187"/>
    <mergeCell ref="B188:C18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6E0B-AD02-474A-80C4-C32D17EC7F46}">
  <sheetPr>
    <tabColor theme="2" tint="-0.249977111117893"/>
  </sheetPr>
  <dimension ref="A2:AJ34"/>
  <sheetViews>
    <sheetView topLeftCell="L13" zoomScale="80" zoomScaleNormal="80" workbookViewId="0">
      <selection activeCell="N18" sqref="N18"/>
    </sheetView>
  </sheetViews>
  <sheetFormatPr defaultRowHeight="15"/>
  <cols>
    <col min="1" max="1" width="7.85546875" customWidth="1"/>
    <col min="3" max="3" width="13" customWidth="1"/>
    <col min="4" max="4" width="14" customWidth="1"/>
    <col min="5" max="5" width="16.28515625" customWidth="1"/>
    <col min="6" max="6" width="19.5703125" customWidth="1"/>
    <col min="7" max="7" width="13.85546875" customWidth="1"/>
    <col min="8" max="8" width="17" customWidth="1"/>
    <col min="9" max="9" width="11.85546875" customWidth="1"/>
    <col min="10" max="10" width="14.28515625" customWidth="1"/>
    <col min="11" max="11" width="12.28515625" customWidth="1"/>
    <col min="12" max="12" width="14.7109375" customWidth="1"/>
    <col min="13" max="13" width="16.5703125" customWidth="1"/>
    <col min="14" max="14" width="19" customWidth="1"/>
    <col min="15" max="15" width="16.28515625" customWidth="1"/>
    <col min="16" max="16" width="18.7109375" customWidth="1"/>
    <col min="17" max="17" width="11" customWidth="1"/>
    <col min="18" max="18" width="13.42578125" customWidth="1"/>
    <col min="19" max="19" width="12.28515625" customWidth="1"/>
    <col min="20" max="20" width="12.85546875" customWidth="1"/>
    <col min="21" max="21" width="10.5703125" customWidth="1"/>
    <col min="22" max="22" width="11.5703125" customWidth="1"/>
    <col min="23" max="23" width="13.7109375" customWidth="1"/>
    <col min="24" max="24" width="14.28515625" customWidth="1"/>
    <col min="25" max="25" width="16.7109375" customWidth="1"/>
    <col min="26" max="26" width="19.140625" customWidth="1"/>
    <col min="27" max="27" width="14.7109375" customWidth="1"/>
    <col min="28" max="28" width="15.85546875" customWidth="1"/>
    <col min="29" max="29" width="14.42578125" customWidth="1"/>
    <col min="30" max="30" width="15.5703125" customWidth="1"/>
    <col min="31" max="31" width="13.28515625" customWidth="1"/>
    <col min="32" max="32" width="14.42578125" customWidth="1"/>
    <col min="33" max="36" width="12" customWidth="1"/>
  </cols>
  <sheetData>
    <row r="2" spans="1:36">
      <c r="A2" t="s">
        <v>120</v>
      </c>
      <c r="B2" t="s">
        <v>3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L2" t="s">
        <v>130</v>
      </c>
      <c r="M2" t="s">
        <v>131</v>
      </c>
      <c r="N2" t="s">
        <v>132</v>
      </c>
      <c r="O2" t="s">
        <v>133</v>
      </c>
      <c r="P2" t="s">
        <v>134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 t="s">
        <v>150</v>
      </c>
      <c r="AG2" t="s">
        <v>151</v>
      </c>
      <c r="AH2" t="s">
        <v>152</v>
      </c>
      <c r="AI2" t="s">
        <v>153</v>
      </c>
      <c r="AJ2" t="s">
        <v>154</v>
      </c>
    </row>
    <row r="3" spans="1:36">
      <c r="A3" s="161">
        <v>45536</v>
      </c>
      <c r="B3">
        <v>10175</v>
      </c>
      <c r="C3" s="52">
        <v>580.66596000000004</v>
      </c>
      <c r="D3" s="52">
        <v>580.65419999999995</v>
      </c>
      <c r="E3" s="52">
        <v>2.15E-3</v>
      </c>
      <c r="F3" s="52">
        <v>34.853999999999999</v>
      </c>
      <c r="G3" s="52">
        <v>39.089985999999996</v>
      </c>
      <c r="H3" s="52">
        <v>26.565010999999998</v>
      </c>
      <c r="I3" s="52">
        <v>16.741402000000001</v>
      </c>
      <c r="J3" s="52">
        <v>14.900125500000001</v>
      </c>
      <c r="K3" s="52">
        <v>16.741402000000001</v>
      </c>
      <c r="L3" s="52">
        <v>14.899951</v>
      </c>
      <c r="M3" s="52">
        <v>13.0766235</v>
      </c>
      <c r="N3" s="52">
        <v>13.7533355</v>
      </c>
      <c r="O3" s="52">
        <v>0.51183349999999994</v>
      </c>
      <c r="P3" s="52">
        <v>0.86159699999999995</v>
      </c>
      <c r="Q3" s="52">
        <v>6.4799135000000003</v>
      </c>
      <c r="R3" s="52">
        <v>7.8676455000000001</v>
      </c>
      <c r="S3" s="52">
        <v>2.6252344999999999</v>
      </c>
      <c r="T3" s="52">
        <v>1.6999795</v>
      </c>
      <c r="U3" s="52">
        <v>0</v>
      </c>
      <c r="V3" s="52">
        <v>0</v>
      </c>
      <c r="W3" s="52">
        <v>0</v>
      </c>
      <c r="X3" s="52">
        <v>0</v>
      </c>
      <c r="Y3" s="52">
        <v>3767</v>
      </c>
      <c r="Z3" s="52">
        <v>4589.2884800000002</v>
      </c>
      <c r="AA3" s="52">
        <v>63.095695499999998</v>
      </c>
      <c r="AB3" s="52">
        <v>57.055000000000007</v>
      </c>
      <c r="AC3" s="52">
        <v>68.592588500000005</v>
      </c>
      <c r="AD3" s="52">
        <v>57.055000000000007</v>
      </c>
      <c r="AE3" s="52">
        <v>63.095695499999998</v>
      </c>
      <c r="AF3" s="52">
        <v>57.054000000000002</v>
      </c>
      <c r="AG3" s="52">
        <v>580.66596000000004</v>
      </c>
      <c r="AH3" s="52">
        <v>2.6252344999999999</v>
      </c>
      <c r="AI3" s="52">
        <v>1.6999795</v>
      </c>
      <c r="AJ3" s="52">
        <v>3767</v>
      </c>
    </row>
    <row r="4" spans="1:36">
      <c r="A4" s="161">
        <v>45566</v>
      </c>
      <c r="B4">
        <v>10175</v>
      </c>
      <c r="C4" s="52">
        <v>655.16147999999998</v>
      </c>
      <c r="D4" s="52">
        <v>655.00577999999996</v>
      </c>
      <c r="E4" s="52">
        <v>1.1956600000000001E-2</v>
      </c>
      <c r="F4" s="52">
        <v>35.400624999999998</v>
      </c>
      <c r="G4" s="52">
        <v>36.325586000000001</v>
      </c>
      <c r="H4" s="52">
        <v>27.7529994</v>
      </c>
      <c r="I4" s="52">
        <v>17.3442428</v>
      </c>
      <c r="J4" s="52">
        <v>17.064164799999997</v>
      </c>
      <c r="K4" s="52">
        <v>17.3442428</v>
      </c>
      <c r="L4" s="52">
        <v>17.063969000000004</v>
      </c>
      <c r="M4" s="52">
        <v>14.228916400000003</v>
      </c>
      <c r="N4" s="52">
        <v>13.3999998</v>
      </c>
      <c r="O4" s="52">
        <v>1.1396527999999999</v>
      </c>
      <c r="P4" s="52">
        <v>1.1364794</v>
      </c>
      <c r="Q4" s="52">
        <v>6.0700540000000007</v>
      </c>
      <c r="R4" s="52">
        <v>6.079847</v>
      </c>
      <c r="S4" s="52">
        <v>1.5117702000000002</v>
      </c>
      <c r="T4" s="52">
        <v>1.5599586000000001</v>
      </c>
      <c r="U4" s="52">
        <v>0</v>
      </c>
      <c r="V4" s="52">
        <v>0</v>
      </c>
      <c r="W4" s="52">
        <v>0</v>
      </c>
      <c r="X4" s="52">
        <v>0</v>
      </c>
      <c r="Y4" s="52">
        <v>4481</v>
      </c>
      <c r="Z4" s="52">
        <v>4239.4981660000003</v>
      </c>
      <c r="AA4" s="52">
        <v>62.865999199999997</v>
      </c>
      <c r="AB4" s="52">
        <v>61.676000000000002</v>
      </c>
      <c r="AC4" s="52">
        <v>59.600922600000004</v>
      </c>
      <c r="AD4" s="52">
        <v>61.676000000000002</v>
      </c>
      <c r="AE4" s="52">
        <v>62.8659988</v>
      </c>
      <c r="AF4" s="52">
        <v>61.675199999999997</v>
      </c>
      <c r="AG4" s="52">
        <v>655.16147999999998</v>
      </c>
      <c r="AH4" s="52">
        <v>1.5117702000000002</v>
      </c>
      <c r="AI4" s="52">
        <v>1.5599586000000001</v>
      </c>
      <c r="AJ4" s="52">
        <v>148204</v>
      </c>
    </row>
    <row r="5" spans="1:36">
      <c r="A5" s="161">
        <v>45597</v>
      </c>
      <c r="B5">
        <v>10175</v>
      </c>
      <c r="C5" s="52">
        <v>1136.646</v>
      </c>
      <c r="D5" s="52">
        <v>1135.39788</v>
      </c>
      <c r="E5" s="52">
        <v>7.199333333333334E-2</v>
      </c>
      <c r="F5" s="52">
        <v>53.740249999999996</v>
      </c>
      <c r="G5" s="52">
        <v>60.764151000000005</v>
      </c>
      <c r="H5" s="52">
        <v>29.294998</v>
      </c>
      <c r="I5" s="52">
        <v>18.050169</v>
      </c>
      <c r="J5" s="52">
        <v>16.129826000000001</v>
      </c>
      <c r="K5" s="52">
        <v>18.050169</v>
      </c>
      <c r="L5" s="52">
        <v>16.129972500000001</v>
      </c>
      <c r="M5" s="52">
        <v>15.038965999999999</v>
      </c>
      <c r="N5" s="52">
        <v>14.290834500000001</v>
      </c>
      <c r="O5" s="52">
        <v>0.9979070000000001</v>
      </c>
      <c r="P5" s="52">
        <v>0.99213799999999996</v>
      </c>
      <c r="Q5" s="52">
        <v>7.7435554999999994</v>
      </c>
      <c r="R5" s="52">
        <v>8.0028834999999994</v>
      </c>
      <c r="S5" s="52">
        <v>1.2423044999999999</v>
      </c>
      <c r="T5" s="52">
        <v>1.4499905</v>
      </c>
      <c r="U5" s="52">
        <v>0</v>
      </c>
      <c r="V5" s="52">
        <v>0</v>
      </c>
      <c r="W5" s="52">
        <v>0</v>
      </c>
      <c r="X5" s="52">
        <v>0</v>
      </c>
      <c r="Y5" s="52">
        <v>7056</v>
      </c>
      <c r="Z5" s="52">
        <v>7500.2769319999998</v>
      </c>
      <c r="AA5" s="52">
        <v>61.615191499999995</v>
      </c>
      <c r="AB5" s="52">
        <v>55.059999999999995</v>
      </c>
      <c r="AC5" s="52">
        <v>58.044316999999999</v>
      </c>
      <c r="AD5" s="52">
        <v>55.059999999999995</v>
      </c>
      <c r="AE5" s="52">
        <v>61.615191499999995</v>
      </c>
      <c r="AF5" s="52">
        <v>55.060499999999998</v>
      </c>
      <c r="AG5" s="52">
        <v>1136.646</v>
      </c>
      <c r="AH5" s="52">
        <v>1.4597249999999999</v>
      </c>
      <c r="AI5" s="52">
        <v>1.5999813333333333</v>
      </c>
      <c r="AJ5" s="52">
        <v>7056</v>
      </c>
    </row>
    <row r="6" spans="1:36">
      <c r="A6" s="161">
        <v>45627</v>
      </c>
      <c r="B6">
        <v>10175</v>
      </c>
      <c r="C6" s="52">
        <v>1120.3163999999999</v>
      </c>
      <c r="D6" s="52">
        <v>1119.1478099999999</v>
      </c>
      <c r="E6" s="52">
        <v>0.17255433333333334</v>
      </c>
      <c r="F6" s="52">
        <v>47.579124999999998</v>
      </c>
      <c r="G6" s="52">
        <v>59.90943</v>
      </c>
      <c r="H6" s="52">
        <v>29.294998</v>
      </c>
      <c r="I6" s="52">
        <v>22.662012000000001</v>
      </c>
      <c r="J6" s="52">
        <v>20.160817999999999</v>
      </c>
      <c r="K6" s="52">
        <v>22.662012000000001</v>
      </c>
      <c r="L6" s="52">
        <v>20.159939000000001</v>
      </c>
      <c r="M6" s="52">
        <v>17.182662999999998</v>
      </c>
      <c r="N6" s="52">
        <v>15.496293</v>
      </c>
      <c r="O6" s="52">
        <v>1.2926250000000001</v>
      </c>
      <c r="P6" s="52">
        <v>1.3218355000000002</v>
      </c>
      <c r="Q6" s="52">
        <v>6.5501854999999995</v>
      </c>
      <c r="R6" s="52">
        <v>6.6735895000000003</v>
      </c>
      <c r="S6" s="52">
        <v>1.1596250000000001</v>
      </c>
      <c r="T6" s="52">
        <v>1.3999804999999999</v>
      </c>
      <c r="U6" s="52">
        <v>0</v>
      </c>
      <c r="V6" s="52">
        <v>0</v>
      </c>
      <c r="W6" s="52">
        <v>0</v>
      </c>
      <c r="X6" s="52">
        <v>0</v>
      </c>
      <c r="Y6" s="52">
        <v>7185</v>
      </c>
      <c r="Z6" s="52">
        <v>7655.7539049999996</v>
      </c>
      <c r="AA6" s="52">
        <v>77.357957499999998</v>
      </c>
      <c r="AB6" s="52">
        <v>68.819999999999993</v>
      </c>
      <c r="AC6" s="52">
        <v>70.215452999999997</v>
      </c>
      <c r="AD6" s="52">
        <v>68.819999999999993</v>
      </c>
      <c r="AE6" s="52">
        <v>77.357957499999998</v>
      </c>
      <c r="AF6" s="52">
        <v>68.816999999999993</v>
      </c>
      <c r="AG6" s="52">
        <v>1120.3163999999999</v>
      </c>
      <c r="AH6" s="52">
        <v>0.93218966666666681</v>
      </c>
      <c r="AI6" s="52">
        <v>1.4580353333333331</v>
      </c>
      <c r="AJ6" s="52">
        <v>7185</v>
      </c>
    </row>
    <row r="7" spans="1:36">
      <c r="A7" s="161">
        <v>45658</v>
      </c>
      <c r="B7">
        <v>10175</v>
      </c>
      <c r="C7" s="52">
        <v>985.28219999999999</v>
      </c>
      <c r="D7" s="52">
        <v>1023.9674</v>
      </c>
      <c r="E7" s="52">
        <v>-2.1741143333333333</v>
      </c>
      <c r="F7" s="52">
        <v>50.494250000000001</v>
      </c>
      <c r="G7" s="52">
        <v>58.730942999999996</v>
      </c>
      <c r="H7" s="52">
        <v>29.294998</v>
      </c>
      <c r="I7" s="52">
        <v>23.022602999999997</v>
      </c>
      <c r="J7" s="52">
        <v>23.251139999999999</v>
      </c>
      <c r="K7" s="52">
        <v>23.022602999999997</v>
      </c>
      <c r="L7" s="52">
        <v>22.882647499999997</v>
      </c>
      <c r="M7" s="52">
        <v>12.884544999999999</v>
      </c>
      <c r="N7" s="52">
        <v>15.501709</v>
      </c>
      <c r="O7" s="52">
        <v>1.4082325</v>
      </c>
      <c r="P7" s="52">
        <v>1.3507210000000001</v>
      </c>
      <c r="Q7" s="52">
        <v>5.0204829999999996</v>
      </c>
      <c r="R7" s="52">
        <v>5.819833</v>
      </c>
      <c r="S7" s="52">
        <v>0.87698700000000007</v>
      </c>
      <c r="T7" s="52">
        <v>1.3999790000000001</v>
      </c>
      <c r="U7" s="52">
        <v>0</v>
      </c>
      <c r="V7" s="52">
        <v>0</v>
      </c>
      <c r="W7" s="52">
        <v>0</v>
      </c>
      <c r="X7" s="52">
        <v>0</v>
      </c>
      <c r="Y7" s="52">
        <v>6825.5</v>
      </c>
      <c r="Z7" s="52">
        <v>7248.8414780000003</v>
      </c>
      <c r="AA7" s="52">
        <v>78.588853999999998</v>
      </c>
      <c r="AB7" s="52">
        <v>79.368976500000002</v>
      </c>
      <c r="AC7" s="52">
        <v>95.214648499999996</v>
      </c>
      <c r="AD7" s="52">
        <v>77.760812000000001</v>
      </c>
      <c r="AE7" s="52">
        <v>78.588853999999998</v>
      </c>
      <c r="AF7" s="52">
        <v>78.1111085</v>
      </c>
      <c r="AG7" s="52">
        <v>985.28219999999999</v>
      </c>
      <c r="AH7" s="52">
        <v>1.0747003333333334</v>
      </c>
      <c r="AI7" s="52">
        <v>1.4333070000000001</v>
      </c>
      <c r="AJ7" s="52">
        <v>6825.5</v>
      </c>
    </row>
    <row r="8" spans="1:36">
      <c r="A8" s="161">
        <v>45689</v>
      </c>
      <c r="B8">
        <v>10175</v>
      </c>
      <c r="C8" s="52">
        <v>1690.6428000000001</v>
      </c>
      <c r="D8" s="52">
        <v>1685.8269099999998</v>
      </c>
      <c r="E8" s="52">
        <v>0.49269499999999999</v>
      </c>
      <c r="F8" s="52">
        <v>76.059875000000005</v>
      </c>
      <c r="G8" s="52">
        <v>89.904816000000011</v>
      </c>
      <c r="H8" s="52">
        <v>29.452507999999998</v>
      </c>
      <c r="I8" s="52">
        <v>23.099668250000001</v>
      </c>
      <c r="J8" s="52">
        <v>20.25563125</v>
      </c>
      <c r="K8" s="52">
        <v>23.099668250000001</v>
      </c>
      <c r="L8" s="52">
        <v>19.933788249999999</v>
      </c>
      <c r="M8" s="52">
        <v>22.758461750000002</v>
      </c>
      <c r="N8" s="52">
        <v>15.570072249999999</v>
      </c>
      <c r="O8" s="52">
        <v>0.85090050000000006</v>
      </c>
      <c r="P8" s="52">
        <v>0.89370249999999996</v>
      </c>
      <c r="Q8" s="52">
        <v>8.0902727500000005</v>
      </c>
      <c r="R8" s="52">
        <v>6.5665662499999993</v>
      </c>
      <c r="S8" s="52">
        <v>1.2931144999999999</v>
      </c>
      <c r="T8" s="52">
        <v>1.4749832500000002</v>
      </c>
      <c r="U8" s="52">
        <v>0</v>
      </c>
      <c r="V8" s="52">
        <v>0</v>
      </c>
      <c r="W8" s="52">
        <v>0</v>
      </c>
      <c r="X8" s="52">
        <v>0</v>
      </c>
      <c r="Y8" s="52">
        <v>11682</v>
      </c>
      <c r="Z8" s="52">
        <v>11646.408117999999</v>
      </c>
      <c r="AA8" s="52">
        <v>78.425948000000005</v>
      </c>
      <c r="AB8" s="52">
        <v>68.795280750000003</v>
      </c>
      <c r="AC8" s="52">
        <v>58.769756749999999</v>
      </c>
      <c r="AD8" s="52">
        <v>67.528947500000001</v>
      </c>
      <c r="AE8" s="52">
        <v>78.425948000000005</v>
      </c>
      <c r="AF8" s="52">
        <v>67.70079475</v>
      </c>
      <c r="AG8" s="52">
        <v>1513.386</v>
      </c>
      <c r="AH8" s="52">
        <v>1.1919679999999999</v>
      </c>
      <c r="AI8" s="52">
        <v>1.4666500000000002</v>
      </c>
      <c r="AJ8" s="52">
        <v>9686</v>
      </c>
    </row>
    <row r="9" spans="1:36">
      <c r="A9" s="161">
        <v>45717</v>
      </c>
      <c r="B9">
        <v>10175</v>
      </c>
      <c r="C9" s="52">
        <v>177.2568</v>
      </c>
      <c r="D9" s="52">
        <v>174.03659999999999</v>
      </c>
      <c r="E9" s="52">
        <v>1.8503000000000001</v>
      </c>
      <c r="F9" s="52">
        <v>7.2461250000000001</v>
      </c>
      <c r="G9" s="52">
        <v>9.0758829999999993</v>
      </c>
      <c r="H9" s="52">
        <v>29.610018</v>
      </c>
      <c r="I9" s="52">
        <v>24.462288000000001</v>
      </c>
      <c r="J9" s="52">
        <v>19.611678000000001</v>
      </c>
      <c r="K9" s="52">
        <v>24.462288000000001</v>
      </c>
      <c r="L9" s="52">
        <v>19.175637999999999</v>
      </c>
      <c r="M9" s="52">
        <v>33.811174999999999</v>
      </c>
      <c r="N9" s="52">
        <v>14.980891</v>
      </c>
      <c r="O9" s="52">
        <v>0.62102199999999996</v>
      </c>
      <c r="P9" s="52">
        <v>0.78529400000000005</v>
      </c>
      <c r="Q9" s="52">
        <v>11.260498999999999</v>
      </c>
      <c r="R9" s="52">
        <v>6.4313459999999996</v>
      </c>
      <c r="S9" s="52">
        <v>1.596554</v>
      </c>
      <c r="T9" s="52">
        <v>1.4999830000000001</v>
      </c>
      <c r="U9" s="52">
        <v>0</v>
      </c>
      <c r="V9" s="52">
        <v>0</v>
      </c>
      <c r="W9" s="52">
        <v>0</v>
      </c>
      <c r="X9" s="52">
        <v>0</v>
      </c>
      <c r="Y9" s="52">
        <v>1996</v>
      </c>
      <c r="Z9" s="52">
        <v>1139.999783</v>
      </c>
      <c r="AA9" s="52">
        <v>82.614906000000005</v>
      </c>
      <c r="AB9" s="52">
        <v>66.233250999999996</v>
      </c>
      <c r="AC9" s="52">
        <v>36.931289</v>
      </c>
      <c r="AD9" s="52">
        <v>64.662164000000004</v>
      </c>
      <c r="AE9" s="52">
        <v>82.614906000000005</v>
      </c>
      <c r="AF9" s="52">
        <v>64.760643999999999</v>
      </c>
      <c r="AG9" s="52">
        <v>177.2568</v>
      </c>
      <c r="AH9" s="52">
        <v>1.596554</v>
      </c>
      <c r="AI9" s="52">
        <v>1.4999830000000001</v>
      </c>
      <c r="AJ9" s="52">
        <v>1996</v>
      </c>
    </row>
    <row r="10" spans="1:36">
      <c r="A10" s="161">
        <v>45748</v>
      </c>
      <c r="B10">
        <v>10175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spans="1:36">
      <c r="A11" s="161">
        <v>45778</v>
      </c>
      <c r="B11">
        <v>10175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>
      <c r="A12" s="161">
        <v>45809</v>
      </c>
      <c r="B12">
        <v>10175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spans="1:36">
      <c r="A13" s="161">
        <v>45839</v>
      </c>
      <c r="B13">
        <v>10175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spans="1:36">
      <c r="A14" s="161">
        <v>45870</v>
      </c>
      <c r="B14">
        <v>10175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</row>
    <row r="28" spans="6:7">
      <c r="F28" s="9"/>
      <c r="G28" s="9"/>
    </row>
    <row r="29" spans="6:7">
      <c r="F29" s="9"/>
      <c r="G29" s="9"/>
    </row>
    <row r="30" spans="6:7">
      <c r="F30" s="9"/>
      <c r="G30" s="9"/>
    </row>
    <row r="31" spans="6:7">
      <c r="F31" s="9"/>
      <c r="G31" s="9"/>
    </row>
    <row r="32" spans="6:7">
      <c r="F32" s="9"/>
      <c r="G32" s="9"/>
    </row>
    <row r="33" spans="6:7">
      <c r="F33" s="9"/>
      <c r="G33" s="9"/>
    </row>
    <row r="34" spans="6:7">
      <c r="F34" s="9"/>
      <c r="G34" s="9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8BD6-FD45-426F-913E-DE66C798DB31}">
  <sheetPr>
    <tabColor theme="9" tint="0.79998168889431442"/>
  </sheetPr>
  <dimension ref="A1:AO91"/>
  <sheetViews>
    <sheetView topLeftCell="A69" workbookViewId="0">
      <selection activeCell="D83" sqref="D83:AM83"/>
    </sheetView>
  </sheetViews>
  <sheetFormatPr defaultRowHeight="15" outlineLevelRow="1"/>
  <cols>
    <col min="2" max="2" width="14.28515625" customWidth="1"/>
    <col min="4" max="4" width="6.7109375" bestFit="1" customWidth="1"/>
    <col min="5" max="5" width="8" bestFit="1" customWidth="1"/>
    <col min="6" max="7" width="11" bestFit="1" customWidth="1"/>
    <col min="28" max="29" width="11.28515625" bestFit="1" customWidth="1"/>
    <col min="36" max="36" width="10.42578125" bestFit="1" customWidth="1"/>
    <col min="39" max="39" width="13.42578125" style="20" bestFit="1" customWidth="1"/>
  </cols>
  <sheetData>
    <row r="1" spans="1:39" ht="18.75">
      <c r="A1" s="226" t="s">
        <v>166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</row>
    <row r="3" spans="1:39">
      <c r="B3" s="10" t="s">
        <v>1</v>
      </c>
      <c r="C3" s="11" t="s">
        <v>2</v>
      </c>
      <c r="D3" s="12" t="s">
        <v>3</v>
      </c>
      <c r="E3" s="12" t="s">
        <v>4</v>
      </c>
      <c r="F3" s="14" t="s">
        <v>5</v>
      </c>
      <c r="G3" s="13" t="s">
        <v>5</v>
      </c>
      <c r="H3" s="13" t="s">
        <v>6</v>
      </c>
      <c r="I3" s="13" t="s">
        <v>7</v>
      </c>
      <c r="J3" s="13" t="s">
        <v>7</v>
      </c>
      <c r="K3" s="13" t="s">
        <v>8</v>
      </c>
      <c r="L3" s="14" t="s">
        <v>8</v>
      </c>
      <c r="M3" s="135" t="s">
        <v>8</v>
      </c>
      <c r="N3" s="13" t="s">
        <v>9</v>
      </c>
      <c r="O3" s="13" t="s">
        <v>9</v>
      </c>
      <c r="P3" s="14" t="s">
        <v>10</v>
      </c>
      <c r="Q3" s="135" t="s">
        <v>10</v>
      </c>
      <c r="R3" s="13" t="s">
        <v>11</v>
      </c>
      <c r="S3" s="13" t="s">
        <v>11</v>
      </c>
      <c r="T3" s="14" t="s">
        <v>12</v>
      </c>
      <c r="U3" s="135" t="s">
        <v>12</v>
      </c>
      <c r="V3" s="13" t="s">
        <v>13</v>
      </c>
      <c r="W3" s="13" t="s">
        <v>13</v>
      </c>
      <c r="X3" s="13" t="s">
        <v>14</v>
      </c>
      <c r="Y3" s="13" t="s">
        <v>14</v>
      </c>
      <c r="Z3" s="13" t="s">
        <v>15</v>
      </c>
      <c r="AA3" s="13" t="s">
        <v>15</v>
      </c>
      <c r="AB3" s="14" t="s">
        <v>16</v>
      </c>
      <c r="AC3" s="135" t="s">
        <v>16</v>
      </c>
      <c r="AD3" s="13" t="s">
        <v>17</v>
      </c>
      <c r="AE3" s="13" t="s">
        <v>17</v>
      </c>
      <c r="AF3" s="13" t="s">
        <v>18</v>
      </c>
      <c r="AG3" s="13" t="s">
        <v>18</v>
      </c>
      <c r="AH3" s="13" t="s">
        <v>19</v>
      </c>
      <c r="AI3" s="13" t="s">
        <v>19</v>
      </c>
      <c r="AJ3" s="14" t="s">
        <v>20</v>
      </c>
      <c r="AK3" s="15" t="s">
        <v>21</v>
      </c>
      <c r="AL3" s="16" t="s">
        <v>21</v>
      </c>
      <c r="AM3" s="14" t="s">
        <v>22</v>
      </c>
    </row>
    <row r="4" spans="1:39">
      <c r="C4" s="17"/>
      <c r="D4" s="18"/>
      <c r="E4" s="18"/>
      <c r="F4" s="14" t="s">
        <v>23</v>
      </c>
      <c r="G4" s="13" t="s">
        <v>24</v>
      </c>
      <c r="H4" s="13" t="s">
        <v>25</v>
      </c>
      <c r="I4" s="13" t="s">
        <v>26</v>
      </c>
      <c r="J4" s="13" t="s">
        <v>27</v>
      </c>
      <c r="K4" s="13" t="s">
        <v>28</v>
      </c>
      <c r="L4" s="14" t="s">
        <v>23</v>
      </c>
      <c r="M4" s="135" t="s">
        <v>29</v>
      </c>
      <c r="N4" s="13" t="s">
        <v>23</v>
      </c>
      <c r="O4" s="13" t="s">
        <v>29</v>
      </c>
      <c r="P4" s="14" t="s">
        <v>23</v>
      </c>
      <c r="Q4" s="135" t="s">
        <v>29</v>
      </c>
      <c r="R4" s="13" t="s">
        <v>23</v>
      </c>
      <c r="S4" s="13" t="s">
        <v>29</v>
      </c>
      <c r="T4" s="14" t="s">
        <v>23</v>
      </c>
      <c r="U4" s="135" t="s">
        <v>29</v>
      </c>
      <c r="V4" s="13" t="s">
        <v>30</v>
      </c>
      <c r="W4" s="13" t="s">
        <v>31</v>
      </c>
      <c r="X4" s="13" t="s">
        <v>30</v>
      </c>
      <c r="Y4" s="13" t="s">
        <v>31</v>
      </c>
      <c r="Z4" s="13" t="s">
        <v>30</v>
      </c>
      <c r="AA4" s="13" t="s">
        <v>31</v>
      </c>
      <c r="AB4" s="14" t="s">
        <v>23</v>
      </c>
      <c r="AC4" s="135" t="s">
        <v>29</v>
      </c>
      <c r="AD4" s="13" t="s">
        <v>30</v>
      </c>
      <c r="AE4" s="13" t="s">
        <v>32</v>
      </c>
      <c r="AF4" s="13" t="s">
        <v>30</v>
      </c>
      <c r="AG4" s="13" t="s">
        <v>32</v>
      </c>
      <c r="AH4" s="13" t="s">
        <v>30</v>
      </c>
      <c r="AI4" s="13" t="s">
        <v>32</v>
      </c>
      <c r="AJ4" s="14" t="s">
        <v>33</v>
      </c>
      <c r="AK4" s="15" t="s">
        <v>30</v>
      </c>
      <c r="AL4" s="16" t="s">
        <v>31</v>
      </c>
      <c r="AM4" s="14" t="s">
        <v>16</v>
      </c>
    </row>
    <row r="5" spans="1:39" outlineLevel="1">
      <c r="B5" s="34" t="s">
        <v>34</v>
      </c>
      <c r="C5" s="33">
        <v>36</v>
      </c>
      <c r="D5" s="162"/>
      <c r="E5" s="162"/>
      <c r="F5" s="164"/>
      <c r="G5" s="163"/>
      <c r="H5" s="163"/>
      <c r="I5" s="163"/>
      <c r="J5" s="163"/>
      <c r="K5" s="163"/>
      <c r="L5" s="164"/>
      <c r="M5" s="180"/>
      <c r="N5" s="163"/>
      <c r="O5" s="163"/>
      <c r="P5" s="164"/>
      <c r="Q5" s="180"/>
      <c r="R5" s="163"/>
      <c r="S5" s="163"/>
      <c r="T5" s="164"/>
      <c r="U5" s="180"/>
      <c r="V5" s="163"/>
      <c r="W5" s="163"/>
      <c r="X5" s="163"/>
      <c r="Y5" s="163"/>
      <c r="Z5" s="163"/>
      <c r="AA5" s="163"/>
      <c r="AB5" s="164"/>
      <c r="AC5" s="180"/>
      <c r="AD5" s="163"/>
      <c r="AE5" s="163"/>
      <c r="AF5" s="163"/>
      <c r="AG5" s="163"/>
      <c r="AH5" s="163"/>
      <c r="AI5" s="163"/>
      <c r="AJ5" s="164">
        <f>0-AM5</f>
        <v>0</v>
      </c>
      <c r="AK5" s="24">
        <f>V5+X5</f>
        <v>0</v>
      </c>
      <c r="AL5" s="25">
        <f>W5+Y5</f>
        <v>0</v>
      </c>
      <c r="AM5" s="164">
        <f>AB5-AC5</f>
        <v>0</v>
      </c>
    </row>
    <row r="6" spans="1:39" outlineLevel="1">
      <c r="B6" s="34" t="s">
        <v>38</v>
      </c>
      <c r="C6" s="33">
        <v>37</v>
      </c>
      <c r="D6" s="162"/>
      <c r="E6" s="162"/>
      <c r="F6" s="164"/>
      <c r="G6" s="163"/>
      <c r="H6" s="163"/>
      <c r="I6" s="163"/>
      <c r="J6" s="163"/>
      <c r="K6" s="163"/>
      <c r="L6" s="164"/>
      <c r="M6" s="180"/>
      <c r="N6" s="163"/>
      <c r="O6" s="163"/>
      <c r="P6" s="164"/>
      <c r="Q6" s="180"/>
      <c r="R6" s="163"/>
      <c r="S6" s="163"/>
      <c r="T6" s="164"/>
      <c r="U6" s="180"/>
      <c r="V6" s="163"/>
      <c r="W6" s="163"/>
      <c r="X6" s="163"/>
      <c r="Y6" s="163"/>
      <c r="Z6" s="163"/>
      <c r="AA6" s="163"/>
      <c r="AB6" s="164"/>
      <c r="AC6" s="180"/>
      <c r="AD6" s="163"/>
      <c r="AE6" s="163"/>
      <c r="AF6" s="163"/>
      <c r="AG6" s="163"/>
      <c r="AH6" s="163"/>
      <c r="AI6" s="163"/>
      <c r="AJ6" s="164">
        <f>AJ5-AM6</f>
        <v>0</v>
      </c>
      <c r="AK6" s="24">
        <f>V6+X6</f>
        <v>0</v>
      </c>
      <c r="AL6" s="25">
        <f>W6+Y6</f>
        <v>0</v>
      </c>
      <c r="AM6" s="164">
        <f>AB6-AC6</f>
        <v>0</v>
      </c>
    </row>
    <row r="7" spans="1:39" outlineLevel="1">
      <c r="B7" s="102" t="s">
        <v>40</v>
      </c>
      <c r="C7" s="33">
        <v>38</v>
      </c>
      <c r="D7" s="162"/>
      <c r="E7" s="162"/>
      <c r="F7" s="164"/>
      <c r="G7" s="163"/>
      <c r="H7" s="163"/>
      <c r="I7" s="163"/>
      <c r="J7" s="163"/>
      <c r="K7" s="163"/>
      <c r="L7" s="164"/>
      <c r="M7" s="180"/>
      <c r="N7" s="163"/>
      <c r="O7" s="163"/>
      <c r="P7" s="164"/>
      <c r="Q7" s="180"/>
      <c r="R7" s="163"/>
      <c r="S7" s="163"/>
      <c r="T7" s="164"/>
      <c r="U7" s="180"/>
      <c r="V7" s="163"/>
      <c r="W7" s="163"/>
      <c r="X7" s="163"/>
      <c r="Y7" s="163"/>
      <c r="Z7" s="163"/>
      <c r="AA7" s="163"/>
      <c r="AB7" s="164"/>
      <c r="AC7" s="180"/>
      <c r="AD7" s="163"/>
      <c r="AE7" s="163"/>
      <c r="AF7" s="163"/>
      <c r="AG7" s="163"/>
      <c r="AH7" s="163"/>
      <c r="AI7" s="163"/>
      <c r="AJ7" s="164">
        <f>AJ6-AM7</f>
        <v>0</v>
      </c>
      <c r="AK7" s="24">
        <f t="shared" ref="AK7:AL22" si="0">V7+X7</f>
        <v>0</v>
      </c>
      <c r="AL7" s="25">
        <f>W7+Y7</f>
        <v>0</v>
      </c>
      <c r="AM7" s="164">
        <f t="shared" ref="AM7:AM56" si="1">AB7-AC7</f>
        <v>0</v>
      </c>
    </row>
    <row r="8" spans="1:39" outlineLevel="1">
      <c r="B8" s="102" t="s">
        <v>43</v>
      </c>
      <c r="C8" s="33">
        <v>39</v>
      </c>
      <c r="D8" s="162"/>
      <c r="E8" s="162"/>
      <c r="F8" s="164"/>
      <c r="G8" s="163"/>
      <c r="H8" s="163"/>
      <c r="I8" s="163"/>
      <c r="J8" s="163"/>
      <c r="K8" s="163"/>
      <c r="L8" s="164"/>
      <c r="M8" s="180"/>
      <c r="N8" s="163"/>
      <c r="O8" s="163"/>
      <c r="P8" s="164"/>
      <c r="Q8" s="180"/>
      <c r="R8" s="163"/>
      <c r="S8" s="163"/>
      <c r="T8" s="164"/>
      <c r="U8" s="180"/>
      <c r="V8" s="163"/>
      <c r="W8" s="163"/>
      <c r="X8" s="163"/>
      <c r="Y8" s="163"/>
      <c r="Z8" s="163"/>
      <c r="AA8" s="163"/>
      <c r="AB8" s="164"/>
      <c r="AC8" s="180"/>
      <c r="AD8" s="163"/>
      <c r="AE8" s="163"/>
      <c r="AF8" s="163"/>
      <c r="AG8" s="163"/>
      <c r="AH8" s="163"/>
      <c r="AI8" s="163"/>
      <c r="AJ8" s="164">
        <f>AJ7-AM8</f>
        <v>0</v>
      </c>
      <c r="AK8" s="24">
        <f t="shared" si="0"/>
        <v>0</v>
      </c>
      <c r="AL8" s="25">
        <f>W8+Y8</f>
        <v>0</v>
      </c>
      <c r="AM8" s="164">
        <f t="shared" si="1"/>
        <v>0</v>
      </c>
    </row>
    <row r="9" spans="1:39" outlineLevel="1">
      <c r="B9" s="102" t="s">
        <v>44</v>
      </c>
      <c r="C9" s="33">
        <v>40</v>
      </c>
      <c r="D9" s="162"/>
      <c r="E9" s="162"/>
      <c r="F9" s="164"/>
      <c r="G9" s="163"/>
      <c r="H9" s="163"/>
      <c r="I9" s="163"/>
      <c r="J9" s="163"/>
      <c r="K9" s="163"/>
      <c r="L9" s="164"/>
      <c r="M9" s="180"/>
      <c r="N9" s="163"/>
      <c r="O9" s="163"/>
      <c r="P9" s="164"/>
      <c r="Q9" s="180"/>
      <c r="R9" s="163"/>
      <c r="S9" s="163"/>
      <c r="T9" s="164"/>
      <c r="U9" s="180"/>
      <c r="V9" s="163"/>
      <c r="W9" s="163"/>
      <c r="X9" s="163"/>
      <c r="Y9" s="163"/>
      <c r="Z9" s="163"/>
      <c r="AA9" s="163"/>
      <c r="AB9" s="164"/>
      <c r="AC9" s="180"/>
      <c r="AD9" s="163"/>
      <c r="AE9" s="163"/>
      <c r="AF9" s="163"/>
      <c r="AG9" s="163"/>
      <c r="AH9" s="163"/>
      <c r="AI9" s="163"/>
      <c r="AJ9" s="164">
        <f t="shared" ref="AJ9:AJ56" si="2">AJ8-AM9</f>
        <v>0</v>
      </c>
      <c r="AK9" s="24">
        <f t="shared" si="0"/>
        <v>0</v>
      </c>
      <c r="AL9" s="25">
        <f t="shared" si="0"/>
        <v>0</v>
      </c>
      <c r="AM9" s="164">
        <f t="shared" si="1"/>
        <v>0</v>
      </c>
    </row>
    <row r="10" spans="1:39" outlineLevel="1">
      <c r="B10" s="102" t="s">
        <v>45</v>
      </c>
      <c r="C10" s="33">
        <v>41</v>
      </c>
      <c r="D10" s="162"/>
      <c r="E10" s="162"/>
      <c r="F10" s="164"/>
      <c r="G10" s="163"/>
      <c r="H10" s="163"/>
      <c r="I10" s="163"/>
      <c r="J10" s="163"/>
      <c r="K10" s="163"/>
      <c r="L10" s="164"/>
      <c r="M10" s="180"/>
      <c r="N10" s="163"/>
      <c r="O10" s="163"/>
      <c r="P10" s="164"/>
      <c r="Q10" s="180"/>
      <c r="R10" s="163"/>
      <c r="S10" s="163"/>
      <c r="T10" s="164"/>
      <c r="U10" s="180"/>
      <c r="V10" s="163"/>
      <c r="W10" s="163"/>
      <c r="X10" s="163"/>
      <c r="Y10" s="163"/>
      <c r="Z10" s="163"/>
      <c r="AA10" s="163"/>
      <c r="AB10" s="164"/>
      <c r="AC10" s="180"/>
      <c r="AD10" s="163"/>
      <c r="AE10" s="163"/>
      <c r="AF10" s="163"/>
      <c r="AG10" s="163"/>
      <c r="AH10" s="163"/>
      <c r="AI10" s="163"/>
      <c r="AJ10" s="164">
        <f t="shared" si="2"/>
        <v>0</v>
      </c>
      <c r="AK10" s="24">
        <f t="shared" si="0"/>
        <v>0</v>
      </c>
      <c r="AL10" s="25">
        <f t="shared" si="0"/>
        <v>0</v>
      </c>
      <c r="AM10" s="164">
        <f t="shared" si="1"/>
        <v>0</v>
      </c>
    </row>
    <row r="11" spans="1:39" outlineLevel="1">
      <c r="B11" s="102" t="s">
        <v>46</v>
      </c>
      <c r="C11" s="33">
        <v>42</v>
      </c>
      <c r="D11" s="162"/>
      <c r="E11" s="162"/>
      <c r="F11" s="164"/>
      <c r="G11" s="163"/>
      <c r="H11" s="163"/>
      <c r="I11" s="163"/>
      <c r="J11" s="163"/>
      <c r="K11" s="163"/>
      <c r="L11" s="164"/>
      <c r="M11" s="180"/>
      <c r="N11" s="163"/>
      <c r="O11" s="163"/>
      <c r="P11" s="164"/>
      <c r="Q11" s="180"/>
      <c r="R11" s="163"/>
      <c r="S11" s="163"/>
      <c r="T11" s="164"/>
      <c r="U11" s="180"/>
      <c r="V11" s="163"/>
      <c r="W11" s="163"/>
      <c r="X11" s="163"/>
      <c r="Y11" s="163"/>
      <c r="Z11" s="163"/>
      <c r="AA11" s="163"/>
      <c r="AB11" s="164"/>
      <c r="AC11" s="180"/>
      <c r="AD11" s="163"/>
      <c r="AE11" s="163"/>
      <c r="AF11" s="163"/>
      <c r="AG11" s="163"/>
      <c r="AH11" s="163"/>
      <c r="AI11" s="163"/>
      <c r="AJ11" s="164">
        <f t="shared" si="2"/>
        <v>0</v>
      </c>
      <c r="AK11" s="24">
        <f t="shared" si="0"/>
        <v>0</v>
      </c>
      <c r="AL11" s="25">
        <f t="shared" si="0"/>
        <v>0</v>
      </c>
      <c r="AM11" s="164">
        <f t="shared" si="1"/>
        <v>0</v>
      </c>
    </row>
    <row r="12" spans="1:39" outlineLevel="1">
      <c r="B12" s="102" t="s">
        <v>47</v>
      </c>
      <c r="C12" s="33">
        <v>43</v>
      </c>
      <c r="D12" s="165">
        <v>10176</v>
      </c>
      <c r="E12" s="165" t="s">
        <v>167</v>
      </c>
      <c r="F12" s="167">
        <v>66.313800000000001</v>
      </c>
      <c r="G12" s="166">
        <v>66.313800000000001</v>
      </c>
      <c r="H12" s="166">
        <v>0</v>
      </c>
      <c r="I12" s="166">
        <v>8.25</v>
      </c>
      <c r="J12" s="166">
        <v>6.9076940000000002</v>
      </c>
      <c r="K12" s="166">
        <v>24.192</v>
      </c>
      <c r="L12" s="167">
        <v>8.038036</v>
      </c>
      <c r="M12" s="181">
        <v>9.5993860000000009</v>
      </c>
      <c r="N12" s="166">
        <v>8.038036</v>
      </c>
      <c r="O12" s="166">
        <v>9.6001110000000001</v>
      </c>
      <c r="P12" s="167">
        <v>20.30303</v>
      </c>
      <c r="Q12" s="181">
        <v>14</v>
      </c>
      <c r="R12" s="166">
        <v>0.25757600000000003</v>
      </c>
      <c r="S12" s="166">
        <v>0.263158</v>
      </c>
      <c r="T12" s="167">
        <v>20.463311999999998</v>
      </c>
      <c r="U12" s="181">
        <v>11.886725</v>
      </c>
      <c r="V12" s="166">
        <v>11.822577000000001</v>
      </c>
      <c r="W12" s="166">
        <v>11.999961000000001</v>
      </c>
      <c r="X12" s="166">
        <v>0</v>
      </c>
      <c r="Y12" s="166">
        <v>0</v>
      </c>
      <c r="Z12" s="166">
        <v>0</v>
      </c>
      <c r="AA12" s="166">
        <v>0</v>
      </c>
      <c r="AB12" s="167">
        <v>1357</v>
      </c>
      <c r="AC12" s="181">
        <v>788.25396000000001</v>
      </c>
      <c r="AD12" s="166">
        <v>33.226010000000002</v>
      </c>
      <c r="AE12" s="166">
        <v>39.68</v>
      </c>
      <c r="AF12" s="166">
        <v>23.049313000000001</v>
      </c>
      <c r="AG12" s="166">
        <v>39.68</v>
      </c>
      <c r="AH12" s="166">
        <v>33.226010000000002</v>
      </c>
      <c r="AI12" s="166">
        <v>39.683</v>
      </c>
      <c r="AJ12" s="167">
        <f t="shared" si="2"/>
        <v>-568.74603999999999</v>
      </c>
      <c r="AK12" s="24">
        <f t="shared" si="0"/>
        <v>11.822577000000001</v>
      </c>
      <c r="AL12" s="25">
        <f t="shared" si="0"/>
        <v>11.999961000000001</v>
      </c>
      <c r="AM12" s="167">
        <f t="shared" si="1"/>
        <v>568.74603999999999</v>
      </c>
    </row>
    <row r="13" spans="1:39" outlineLevel="1">
      <c r="B13" s="102" t="s">
        <v>49</v>
      </c>
      <c r="C13" s="33">
        <v>44</v>
      </c>
      <c r="D13" s="162"/>
      <c r="E13" s="162"/>
      <c r="F13" s="164"/>
      <c r="G13" s="163"/>
      <c r="H13" s="163"/>
      <c r="I13" s="163"/>
      <c r="J13" s="163"/>
      <c r="K13" s="163"/>
      <c r="L13" s="164"/>
      <c r="M13" s="180"/>
      <c r="N13" s="163"/>
      <c r="O13" s="163"/>
      <c r="P13" s="164"/>
      <c r="Q13" s="180"/>
      <c r="R13" s="163"/>
      <c r="S13" s="163"/>
      <c r="T13" s="164"/>
      <c r="U13" s="180"/>
      <c r="V13" s="163"/>
      <c r="W13" s="163"/>
      <c r="X13" s="163"/>
      <c r="Y13" s="163"/>
      <c r="Z13" s="163"/>
      <c r="AA13" s="163"/>
      <c r="AB13" s="164"/>
      <c r="AC13" s="180"/>
      <c r="AD13" s="163"/>
      <c r="AE13" s="163"/>
      <c r="AF13" s="163"/>
      <c r="AG13" s="163"/>
      <c r="AH13" s="163"/>
      <c r="AI13" s="163"/>
      <c r="AJ13" s="164">
        <f t="shared" si="2"/>
        <v>-568.74603999999999</v>
      </c>
      <c r="AK13" s="24">
        <f t="shared" si="0"/>
        <v>0</v>
      </c>
      <c r="AL13" s="25">
        <f t="shared" si="0"/>
        <v>0</v>
      </c>
      <c r="AM13" s="164">
        <f t="shared" si="1"/>
        <v>0</v>
      </c>
    </row>
    <row r="14" spans="1:39" outlineLevel="1">
      <c r="B14" s="102" t="s">
        <v>162</v>
      </c>
      <c r="C14" s="33">
        <v>45</v>
      </c>
      <c r="D14" s="165">
        <v>10176</v>
      </c>
      <c r="E14" s="165" t="s">
        <v>167</v>
      </c>
      <c r="F14" s="167">
        <v>4.3091999999999997</v>
      </c>
      <c r="G14" s="166">
        <v>4.3091999999999997</v>
      </c>
      <c r="H14" s="166">
        <v>0</v>
      </c>
      <c r="I14" s="166">
        <v>1.3125</v>
      </c>
      <c r="J14" s="166">
        <v>0.44887500000000002</v>
      </c>
      <c r="K14" s="166">
        <v>24.192</v>
      </c>
      <c r="L14" s="167">
        <v>3.2831999999999999</v>
      </c>
      <c r="M14" s="181">
        <v>9.5993860000000009</v>
      </c>
      <c r="N14" s="166">
        <v>3.2831999999999999</v>
      </c>
      <c r="O14" s="166">
        <v>9.6001110000000001</v>
      </c>
      <c r="P14" s="167">
        <v>31.714286000000001</v>
      </c>
      <c r="Q14" s="181">
        <v>14</v>
      </c>
      <c r="R14" s="166">
        <v>0.28571400000000002</v>
      </c>
      <c r="S14" s="166">
        <v>0.263158</v>
      </c>
      <c r="T14" s="167">
        <v>77.972710000000006</v>
      </c>
      <c r="U14" s="181">
        <v>11.886725</v>
      </c>
      <c r="V14" s="166">
        <v>38.522232000000002</v>
      </c>
      <c r="W14" s="166">
        <v>11.999675</v>
      </c>
      <c r="X14" s="166">
        <v>0</v>
      </c>
      <c r="Y14" s="166">
        <v>0</v>
      </c>
      <c r="Z14" s="166">
        <v>0</v>
      </c>
      <c r="AA14" s="166">
        <v>0</v>
      </c>
      <c r="AB14" s="167">
        <v>336</v>
      </c>
      <c r="AC14" s="181">
        <v>51.222279</v>
      </c>
      <c r="AD14" s="166">
        <v>13.571429</v>
      </c>
      <c r="AE14" s="166">
        <v>39.68</v>
      </c>
      <c r="AF14" s="166">
        <v>6.0491070000000002</v>
      </c>
      <c r="AG14" s="166">
        <v>39.68</v>
      </c>
      <c r="AH14" s="166">
        <v>13.571429</v>
      </c>
      <c r="AI14" s="166">
        <v>39.683</v>
      </c>
      <c r="AJ14" s="167">
        <f t="shared" si="2"/>
        <v>-853.52376099999992</v>
      </c>
      <c r="AK14" s="24">
        <f t="shared" si="0"/>
        <v>38.522232000000002</v>
      </c>
      <c r="AL14" s="25">
        <f t="shared" si="0"/>
        <v>11.999675</v>
      </c>
      <c r="AM14" s="167">
        <f t="shared" si="1"/>
        <v>284.77772099999999</v>
      </c>
    </row>
    <row r="15" spans="1:39" outlineLevel="1">
      <c r="B15" s="102" t="s">
        <v>51</v>
      </c>
      <c r="C15" s="33">
        <v>46</v>
      </c>
      <c r="D15" s="165">
        <v>10176</v>
      </c>
      <c r="E15" s="165" t="s">
        <v>167</v>
      </c>
      <c r="F15" s="167">
        <v>25.0992</v>
      </c>
      <c r="G15" s="166">
        <v>25.058</v>
      </c>
      <c r="H15" s="166">
        <v>0.16441900000000001</v>
      </c>
      <c r="I15" s="166">
        <v>2.6142500000000002</v>
      </c>
      <c r="J15" s="166">
        <v>2.6102110000000001</v>
      </c>
      <c r="K15" s="166">
        <v>24.192</v>
      </c>
      <c r="L15" s="167">
        <v>9.6009180000000001</v>
      </c>
      <c r="M15" s="181">
        <v>9.5993860000000009</v>
      </c>
      <c r="N15" s="166">
        <v>9.6009180000000001</v>
      </c>
      <c r="O15" s="166">
        <v>9.6001110000000001</v>
      </c>
      <c r="P15" s="167">
        <v>20.799464</v>
      </c>
      <c r="Q15" s="181">
        <v>14</v>
      </c>
      <c r="R15" s="166">
        <v>0.23907400000000001</v>
      </c>
      <c r="S15" s="166">
        <v>0.263158</v>
      </c>
      <c r="T15" s="167">
        <v>17.530439000000001</v>
      </c>
      <c r="U15" s="181">
        <v>11.886725</v>
      </c>
      <c r="V15" s="166">
        <v>10.836999</v>
      </c>
      <c r="W15" s="166">
        <v>12</v>
      </c>
      <c r="X15" s="166">
        <v>0</v>
      </c>
      <c r="Y15" s="166">
        <v>0</v>
      </c>
      <c r="Z15" s="166">
        <v>0</v>
      </c>
      <c r="AA15" s="166">
        <v>0</v>
      </c>
      <c r="AB15" s="167">
        <v>440</v>
      </c>
      <c r="AC15" s="181">
        <v>298.347309</v>
      </c>
      <c r="AD15" s="166">
        <v>39.686335</v>
      </c>
      <c r="AE15" s="166">
        <v>39.68</v>
      </c>
      <c r="AF15" s="166">
        <v>26.905503</v>
      </c>
      <c r="AG15" s="166">
        <v>39.68</v>
      </c>
      <c r="AH15" s="166">
        <v>39.686335</v>
      </c>
      <c r="AI15" s="166">
        <v>39.683</v>
      </c>
      <c r="AJ15" s="167">
        <f t="shared" si="2"/>
        <v>-995.17645199999993</v>
      </c>
      <c r="AK15" s="24">
        <f t="shared" si="0"/>
        <v>10.836999</v>
      </c>
      <c r="AL15" s="25">
        <f t="shared" si="0"/>
        <v>12</v>
      </c>
      <c r="AM15" s="167">
        <f t="shared" si="1"/>
        <v>141.652691</v>
      </c>
    </row>
    <row r="16" spans="1:39" outlineLevel="1">
      <c r="B16" s="102" t="s">
        <v>52</v>
      </c>
      <c r="C16" s="33">
        <v>47</v>
      </c>
      <c r="D16" s="165">
        <v>10176</v>
      </c>
      <c r="E16" s="165" t="s">
        <v>167</v>
      </c>
      <c r="F16" s="167">
        <v>82.429199999999994</v>
      </c>
      <c r="G16" s="166">
        <v>82.340999999999994</v>
      </c>
      <c r="H16" s="166">
        <v>0.107116</v>
      </c>
      <c r="I16" s="166">
        <v>12.9625</v>
      </c>
      <c r="J16" s="166">
        <v>8.5771960000000007</v>
      </c>
      <c r="K16" s="166">
        <v>24.192</v>
      </c>
      <c r="L16" s="167">
        <v>6.359051</v>
      </c>
      <c r="M16" s="181">
        <v>9.5993860000000009</v>
      </c>
      <c r="N16" s="166">
        <v>6.359051</v>
      </c>
      <c r="O16" s="166">
        <v>9.6001110000000001</v>
      </c>
      <c r="P16" s="167">
        <v>12.179364</v>
      </c>
      <c r="Q16" s="181">
        <v>14</v>
      </c>
      <c r="R16" s="166">
        <v>0.26036599999999999</v>
      </c>
      <c r="S16" s="166">
        <v>0.263158</v>
      </c>
      <c r="T16" s="167">
        <v>15.649794</v>
      </c>
      <c r="U16" s="181">
        <v>11.886725</v>
      </c>
      <c r="V16" s="166">
        <v>8.6983739999999994</v>
      </c>
      <c r="W16" s="166">
        <v>11.999928000000001</v>
      </c>
      <c r="X16" s="166">
        <v>0</v>
      </c>
      <c r="Y16" s="166">
        <v>0</v>
      </c>
      <c r="Z16" s="166">
        <v>0</v>
      </c>
      <c r="AA16" s="166">
        <v>0</v>
      </c>
      <c r="AB16" s="167">
        <v>1290</v>
      </c>
      <c r="AC16" s="181">
        <v>979.81330100000002</v>
      </c>
      <c r="AD16" s="166">
        <v>26.28576</v>
      </c>
      <c r="AE16" s="166">
        <v>39.68</v>
      </c>
      <c r="AF16" s="166">
        <v>30.138753000000001</v>
      </c>
      <c r="AG16" s="166">
        <v>39.68</v>
      </c>
      <c r="AH16" s="166">
        <v>26.28576</v>
      </c>
      <c r="AI16" s="166">
        <v>39.683</v>
      </c>
      <c r="AJ16" s="167">
        <f t="shared" si="2"/>
        <v>-1305.363151</v>
      </c>
      <c r="AK16" s="24">
        <f t="shared" si="0"/>
        <v>8.6983739999999994</v>
      </c>
      <c r="AL16" s="25">
        <f t="shared" si="0"/>
        <v>11.999928000000001</v>
      </c>
      <c r="AM16" s="167">
        <f t="shared" si="1"/>
        <v>310.18669899999998</v>
      </c>
    </row>
    <row r="17" spans="2:39" outlineLevel="1">
      <c r="B17" s="34" t="s">
        <v>53</v>
      </c>
      <c r="C17" s="33">
        <v>48</v>
      </c>
      <c r="D17" s="165">
        <v>10176</v>
      </c>
      <c r="E17" s="165" t="s">
        <v>167</v>
      </c>
      <c r="F17" s="167">
        <v>23.070599999999999</v>
      </c>
      <c r="G17" s="166">
        <v>23.070599999999999</v>
      </c>
      <c r="H17" s="166">
        <v>0</v>
      </c>
      <c r="I17" s="166">
        <v>2.75</v>
      </c>
      <c r="J17" s="166">
        <v>2.4031899999999999</v>
      </c>
      <c r="K17" s="166">
        <v>24.192</v>
      </c>
      <c r="L17" s="167">
        <v>8.3893090000000008</v>
      </c>
      <c r="M17" s="181">
        <v>9.5993860000000009</v>
      </c>
      <c r="N17" s="166">
        <v>8.3893090000000008</v>
      </c>
      <c r="O17" s="166">
        <v>9.6001110000000001</v>
      </c>
      <c r="P17" s="167">
        <v>12.227273</v>
      </c>
      <c r="Q17" s="181">
        <v>14</v>
      </c>
      <c r="R17" s="166">
        <v>0.227273</v>
      </c>
      <c r="S17" s="166">
        <v>0.263158</v>
      </c>
      <c r="T17" s="167">
        <v>11.876588</v>
      </c>
      <c r="U17" s="181">
        <v>11.886725</v>
      </c>
      <c r="V17" s="166">
        <v>9.2325300000000006</v>
      </c>
      <c r="W17" s="166">
        <v>11.999948</v>
      </c>
      <c r="X17" s="166">
        <v>0</v>
      </c>
      <c r="Y17" s="166">
        <v>0</v>
      </c>
      <c r="Z17" s="166">
        <v>0</v>
      </c>
      <c r="AA17" s="166">
        <v>0</v>
      </c>
      <c r="AB17" s="167">
        <v>274</v>
      </c>
      <c r="AC17" s="181">
        <v>274.23389700000001</v>
      </c>
      <c r="AD17" s="166">
        <v>34.67803</v>
      </c>
      <c r="AE17" s="166">
        <v>39.68</v>
      </c>
      <c r="AF17" s="166">
        <v>39.713872000000002</v>
      </c>
      <c r="AG17" s="166">
        <v>39.68</v>
      </c>
      <c r="AH17" s="166">
        <v>34.67803</v>
      </c>
      <c r="AI17" s="166">
        <v>39.683</v>
      </c>
      <c r="AJ17" s="167">
        <f t="shared" si="2"/>
        <v>-1305.1292539999999</v>
      </c>
      <c r="AK17" s="24">
        <f t="shared" si="0"/>
        <v>9.2325300000000006</v>
      </c>
      <c r="AL17" s="25">
        <f t="shared" si="0"/>
        <v>11.999948</v>
      </c>
      <c r="AM17" s="167">
        <f t="shared" si="1"/>
        <v>-0.23389700000001312</v>
      </c>
    </row>
    <row r="18" spans="2:39" outlineLevel="1">
      <c r="B18" s="34" t="s">
        <v>54</v>
      </c>
      <c r="C18" s="33">
        <v>49</v>
      </c>
      <c r="D18" s="162"/>
      <c r="E18" s="162"/>
      <c r="F18" s="164"/>
      <c r="G18" s="163"/>
      <c r="H18" s="163"/>
      <c r="I18" s="163"/>
      <c r="J18" s="163"/>
      <c r="K18" s="163"/>
      <c r="L18" s="164"/>
      <c r="M18" s="180"/>
      <c r="N18" s="163"/>
      <c r="O18" s="163"/>
      <c r="P18" s="164"/>
      <c r="Q18" s="180"/>
      <c r="R18" s="163"/>
      <c r="S18" s="163"/>
      <c r="T18" s="164"/>
      <c r="U18" s="180"/>
      <c r="V18" s="163"/>
      <c r="W18" s="163"/>
      <c r="X18" s="163"/>
      <c r="Y18" s="163"/>
      <c r="Z18" s="163"/>
      <c r="AA18" s="163"/>
      <c r="AB18" s="164"/>
      <c r="AC18" s="180"/>
      <c r="AD18" s="163"/>
      <c r="AE18" s="163"/>
      <c r="AF18" s="163"/>
      <c r="AG18" s="163"/>
      <c r="AH18" s="163"/>
      <c r="AI18" s="163"/>
      <c r="AJ18" s="164">
        <f t="shared" si="2"/>
        <v>-1305.1292539999999</v>
      </c>
      <c r="AK18" s="24">
        <f t="shared" si="0"/>
        <v>0</v>
      </c>
      <c r="AL18" s="25">
        <f t="shared" si="0"/>
        <v>0</v>
      </c>
      <c r="AM18" s="164">
        <f t="shared" si="1"/>
        <v>0</v>
      </c>
    </row>
    <row r="19" spans="2:39" outlineLevel="1">
      <c r="B19" s="34" t="s">
        <v>163</v>
      </c>
      <c r="C19" s="33">
        <v>50</v>
      </c>
      <c r="D19" s="162"/>
      <c r="E19" s="162"/>
      <c r="F19" s="164"/>
      <c r="G19" s="163"/>
      <c r="H19" s="163"/>
      <c r="I19" s="163"/>
      <c r="J19" s="163"/>
      <c r="K19" s="163"/>
      <c r="L19" s="164"/>
      <c r="M19" s="180"/>
      <c r="N19" s="163"/>
      <c r="O19" s="163"/>
      <c r="P19" s="164"/>
      <c r="Q19" s="180"/>
      <c r="R19" s="163"/>
      <c r="S19" s="163"/>
      <c r="T19" s="164"/>
      <c r="U19" s="180"/>
      <c r="V19" s="163"/>
      <c r="W19" s="163"/>
      <c r="X19" s="163"/>
      <c r="Y19" s="163"/>
      <c r="Z19" s="163"/>
      <c r="AA19" s="163"/>
      <c r="AB19" s="164"/>
      <c r="AC19" s="180"/>
      <c r="AD19" s="163"/>
      <c r="AE19" s="163"/>
      <c r="AF19" s="163"/>
      <c r="AG19" s="163"/>
      <c r="AH19" s="163"/>
      <c r="AI19" s="163"/>
      <c r="AJ19" s="164">
        <f t="shared" si="2"/>
        <v>-1305.1292539999999</v>
      </c>
      <c r="AK19" s="24">
        <f t="shared" si="0"/>
        <v>0</v>
      </c>
      <c r="AL19" s="25">
        <f t="shared" si="0"/>
        <v>0</v>
      </c>
      <c r="AM19" s="164">
        <f t="shared" si="1"/>
        <v>0</v>
      </c>
    </row>
    <row r="20" spans="2:39" outlineLevel="1">
      <c r="B20" s="34" t="s">
        <v>56</v>
      </c>
      <c r="C20" s="33">
        <v>51</v>
      </c>
      <c r="D20" s="162"/>
      <c r="E20" s="162"/>
      <c r="F20" s="164"/>
      <c r="G20" s="163"/>
      <c r="H20" s="163"/>
      <c r="I20" s="163"/>
      <c r="J20" s="163"/>
      <c r="K20" s="163"/>
      <c r="L20" s="164"/>
      <c r="M20" s="180"/>
      <c r="N20" s="163"/>
      <c r="O20" s="163"/>
      <c r="P20" s="164"/>
      <c r="Q20" s="180"/>
      <c r="R20" s="163"/>
      <c r="S20" s="163"/>
      <c r="T20" s="164"/>
      <c r="U20" s="180"/>
      <c r="V20" s="163"/>
      <c r="W20" s="163"/>
      <c r="X20" s="163"/>
      <c r="Y20" s="163"/>
      <c r="Z20" s="163"/>
      <c r="AA20" s="163"/>
      <c r="AB20" s="164"/>
      <c r="AC20" s="180"/>
      <c r="AD20" s="163"/>
      <c r="AE20" s="163"/>
      <c r="AF20" s="163"/>
      <c r="AG20" s="163"/>
      <c r="AH20" s="163"/>
      <c r="AI20" s="163"/>
      <c r="AJ20" s="164">
        <f t="shared" si="2"/>
        <v>-1305.1292539999999</v>
      </c>
      <c r="AK20" s="24">
        <f t="shared" si="0"/>
        <v>0</v>
      </c>
      <c r="AL20" s="25">
        <f t="shared" si="0"/>
        <v>0</v>
      </c>
      <c r="AM20" s="164">
        <f t="shared" si="1"/>
        <v>0</v>
      </c>
    </row>
    <row r="21" spans="2:39" outlineLevel="1">
      <c r="B21" s="34" t="s">
        <v>57</v>
      </c>
      <c r="C21" s="33">
        <v>52</v>
      </c>
      <c r="D21" s="162"/>
      <c r="E21" s="162"/>
      <c r="F21" s="164"/>
      <c r="G21" s="163"/>
      <c r="H21" s="163"/>
      <c r="I21" s="163"/>
      <c r="J21" s="163"/>
      <c r="K21" s="163"/>
      <c r="L21" s="164"/>
      <c r="M21" s="180"/>
      <c r="N21" s="163"/>
      <c r="O21" s="163"/>
      <c r="P21" s="164"/>
      <c r="Q21" s="180"/>
      <c r="R21" s="163"/>
      <c r="S21" s="163"/>
      <c r="T21" s="164"/>
      <c r="U21" s="180"/>
      <c r="V21" s="163"/>
      <c r="W21" s="163"/>
      <c r="X21" s="163"/>
      <c r="Y21" s="163"/>
      <c r="Z21" s="163"/>
      <c r="AA21" s="163"/>
      <c r="AB21" s="164"/>
      <c r="AC21" s="180"/>
      <c r="AD21" s="163"/>
      <c r="AE21" s="163"/>
      <c r="AF21" s="163"/>
      <c r="AG21" s="163"/>
      <c r="AH21" s="163"/>
      <c r="AI21" s="163"/>
      <c r="AJ21" s="164">
        <f t="shared" si="2"/>
        <v>-1305.1292539999999</v>
      </c>
      <c r="AK21" s="24">
        <f t="shared" si="0"/>
        <v>0</v>
      </c>
      <c r="AL21" s="25">
        <f t="shared" si="0"/>
        <v>0</v>
      </c>
      <c r="AM21" s="164">
        <f t="shared" si="1"/>
        <v>0</v>
      </c>
    </row>
    <row r="22" spans="2:39" outlineLevel="1">
      <c r="B22" s="34" t="s">
        <v>58</v>
      </c>
      <c r="C22" s="33">
        <v>1</v>
      </c>
      <c r="D22" s="162"/>
      <c r="E22" s="162"/>
      <c r="F22" s="164"/>
      <c r="G22" s="163"/>
      <c r="H22" s="163"/>
      <c r="I22" s="163"/>
      <c r="J22" s="163"/>
      <c r="K22" s="163"/>
      <c r="L22" s="164"/>
      <c r="M22" s="180"/>
      <c r="N22" s="163"/>
      <c r="O22" s="163"/>
      <c r="P22" s="164"/>
      <c r="Q22" s="180"/>
      <c r="R22" s="163"/>
      <c r="S22" s="163"/>
      <c r="T22" s="164"/>
      <c r="U22" s="180"/>
      <c r="V22" s="163"/>
      <c r="W22" s="163"/>
      <c r="X22" s="163"/>
      <c r="Y22" s="163"/>
      <c r="Z22" s="163"/>
      <c r="AA22" s="163"/>
      <c r="AB22" s="164"/>
      <c r="AC22" s="180"/>
      <c r="AD22" s="163"/>
      <c r="AE22" s="163"/>
      <c r="AF22" s="163"/>
      <c r="AG22" s="163"/>
      <c r="AH22" s="163"/>
      <c r="AI22" s="163"/>
      <c r="AJ22" s="164">
        <f t="shared" si="2"/>
        <v>-1305.1292539999999</v>
      </c>
      <c r="AK22" s="24">
        <f t="shared" si="0"/>
        <v>0</v>
      </c>
      <c r="AL22" s="25">
        <f t="shared" si="0"/>
        <v>0</v>
      </c>
      <c r="AM22" s="164">
        <f t="shared" si="1"/>
        <v>0</v>
      </c>
    </row>
    <row r="23" spans="2:39" outlineLevel="1">
      <c r="B23" s="34" t="s">
        <v>164</v>
      </c>
      <c r="C23" s="33">
        <v>2</v>
      </c>
      <c r="D23" s="162"/>
      <c r="E23" s="162"/>
      <c r="F23" s="164"/>
      <c r="G23" s="163"/>
      <c r="H23" s="163"/>
      <c r="I23" s="163"/>
      <c r="J23" s="163"/>
      <c r="K23" s="163"/>
      <c r="L23" s="164"/>
      <c r="M23" s="180"/>
      <c r="N23" s="163"/>
      <c r="O23" s="163"/>
      <c r="P23" s="164"/>
      <c r="Q23" s="180"/>
      <c r="R23" s="163"/>
      <c r="S23" s="163"/>
      <c r="T23" s="164"/>
      <c r="U23" s="180"/>
      <c r="V23" s="163"/>
      <c r="W23" s="163"/>
      <c r="X23" s="163"/>
      <c r="Y23" s="163"/>
      <c r="Z23" s="163"/>
      <c r="AA23" s="163"/>
      <c r="AB23" s="164"/>
      <c r="AC23" s="180"/>
      <c r="AD23" s="163"/>
      <c r="AE23" s="163"/>
      <c r="AF23" s="163"/>
      <c r="AG23" s="163"/>
      <c r="AH23" s="163"/>
      <c r="AI23" s="163"/>
      <c r="AJ23" s="164">
        <f t="shared" si="2"/>
        <v>-1305.1292539999999</v>
      </c>
      <c r="AK23" s="24">
        <f t="shared" ref="AK23:AL56" si="3">V23+X23</f>
        <v>0</v>
      </c>
      <c r="AL23" s="25">
        <f t="shared" si="3"/>
        <v>0</v>
      </c>
      <c r="AM23" s="164">
        <f t="shared" si="1"/>
        <v>0</v>
      </c>
    </row>
    <row r="24" spans="2:39" outlineLevel="1">
      <c r="B24" s="34" t="s">
        <v>60</v>
      </c>
      <c r="C24" s="33">
        <v>3</v>
      </c>
      <c r="D24" s="162"/>
      <c r="E24" s="162"/>
      <c r="F24" s="164"/>
      <c r="G24" s="163"/>
      <c r="H24" s="163"/>
      <c r="I24" s="163"/>
      <c r="J24" s="163"/>
      <c r="K24" s="163"/>
      <c r="L24" s="164"/>
      <c r="M24" s="180"/>
      <c r="N24" s="163"/>
      <c r="O24" s="163"/>
      <c r="P24" s="164"/>
      <c r="Q24" s="180"/>
      <c r="R24" s="163"/>
      <c r="S24" s="163"/>
      <c r="T24" s="164"/>
      <c r="U24" s="180"/>
      <c r="V24" s="163"/>
      <c r="W24" s="163"/>
      <c r="X24" s="163"/>
      <c r="Y24" s="163"/>
      <c r="Z24" s="163"/>
      <c r="AA24" s="163"/>
      <c r="AB24" s="164"/>
      <c r="AC24" s="180"/>
      <c r="AD24" s="163"/>
      <c r="AE24" s="163"/>
      <c r="AF24" s="163"/>
      <c r="AG24" s="163"/>
      <c r="AH24" s="163"/>
      <c r="AI24" s="163"/>
      <c r="AJ24" s="164">
        <f t="shared" si="2"/>
        <v>-1305.1292539999999</v>
      </c>
      <c r="AK24" s="24">
        <f t="shared" si="3"/>
        <v>0</v>
      </c>
      <c r="AL24" s="25">
        <f t="shared" si="3"/>
        <v>0</v>
      </c>
      <c r="AM24" s="164">
        <f t="shared" si="1"/>
        <v>0</v>
      </c>
    </row>
    <row r="25" spans="2:39" outlineLevel="1">
      <c r="B25" s="34" t="s">
        <v>61</v>
      </c>
      <c r="C25" s="33">
        <v>4</v>
      </c>
      <c r="D25" s="165">
        <v>10176</v>
      </c>
      <c r="E25" s="165" t="s">
        <v>167</v>
      </c>
      <c r="F25" s="167">
        <v>71.631</v>
      </c>
      <c r="G25" s="166">
        <v>71.5762</v>
      </c>
      <c r="H25" s="166">
        <v>7.6562000000000005E-2</v>
      </c>
      <c r="I25" s="166">
        <v>10.089499999999999</v>
      </c>
      <c r="J25" s="166">
        <v>7.4558619999999998</v>
      </c>
      <c r="K25" s="166">
        <v>24.192</v>
      </c>
      <c r="L25" s="167">
        <v>7.0995590000000002</v>
      </c>
      <c r="M25" s="181">
        <v>9.5993860000000009</v>
      </c>
      <c r="N25" s="166">
        <v>7.0995590000000002</v>
      </c>
      <c r="O25" s="166">
        <v>9.6001110000000001</v>
      </c>
      <c r="P25" s="167">
        <v>10.320135000000001</v>
      </c>
      <c r="Q25" s="181">
        <v>14</v>
      </c>
      <c r="R25" s="166">
        <v>0.22300400000000001</v>
      </c>
      <c r="S25" s="166">
        <v>0.263158</v>
      </c>
      <c r="T25" s="167">
        <v>11.880331</v>
      </c>
      <c r="U25" s="181">
        <v>11.886725</v>
      </c>
      <c r="V25" s="166">
        <v>11.391716000000001</v>
      </c>
      <c r="W25" s="166">
        <v>11.999938999999999</v>
      </c>
      <c r="X25" s="166">
        <v>0</v>
      </c>
      <c r="Y25" s="166">
        <v>0</v>
      </c>
      <c r="Z25" s="166">
        <v>0</v>
      </c>
      <c r="AA25" s="166">
        <v>0</v>
      </c>
      <c r="AB25" s="167">
        <v>851</v>
      </c>
      <c r="AC25" s="181">
        <v>851.45805800000005</v>
      </c>
      <c r="AD25" s="166">
        <v>29.346722</v>
      </c>
      <c r="AE25" s="166">
        <v>39.68</v>
      </c>
      <c r="AF25" s="166">
        <v>39.701357999999999</v>
      </c>
      <c r="AG25" s="166">
        <v>39.68</v>
      </c>
      <c r="AH25" s="166">
        <v>29.346722</v>
      </c>
      <c r="AI25" s="166">
        <v>39.683</v>
      </c>
      <c r="AJ25" s="167">
        <f t="shared" si="2"/>
        <v>-1304.6711959999998</v>
      </c>
      <c r="AK25" s="24">
        <f t="shared" si="3"/>
        <v>11.391716000000001</v>
      </c>
      <c r="AL25" s="25">
        <f t="shared" si="3"/>
        <v>11.999938999999999</v>
      </c>
      <c r="AM25" s="167">
        <f t="shared" si="1"/>
        <v>-0.45805800000005092</v>
      </c>
    </row>
    <row r="26" spans="2:39" outlineLevel="1">
      <c r="B26" s="34" t="s">
        <v>62</v>
      </c>
      <c r="C26" s="33">
        <v>5</v>
      </c>
      <c r="D26" s="162"/>
      <c r="E26" s="162"/>
      <c r="F26" s="164"/>
      <c r="G26" s="163"/>
      <c r="H26" s="163"/>
      <c r="I26" s="163"/>
      <c r="J26" s="163"/>
      <c r="K26" s="163"/>
      <c r="L26" s="164"/>
      <c r="M26" s="180"/>
      <c r="N26" s="163"/>
      <c r="O26" s="163"/>
      <c r="P26" s="164"/>
      <c r="Q26" s="180"/>
      <c r="R26" s="163"/>
      <c r="S26" s="163"/>
      <c r="T26" s="164"/>
      <c r="U26" s="180"/>
      <c r="V26" s="163"/>
      <c r="W26" s="163"/>
      <c r="X26" s="163"/>
      <c r="Y26" s="163"/>
      <c r="Z26" s="163"/>
      <c r="AA26" s="163"/>
      <c r="AB26" s="164"/>
      <c r="AC26" s="180"/>
      <c r="AD26" s="163"/>
      <c r="AE26" s="163"/>
      <c r="AF26" s="163"/>
      <c r="AG26" s="163"/>
      <c r="AH26" s="163"/>
      <c r="AI26" s="163"/>
      <c r="AJ26" s="164">
        <f t="shared" si="2"/>
        <v>-1304.6711959999998</v>
      </c>
      <c r="AK26" s="24">
        <f t="shared" si="3"/>
        <v>0</v>
      </c>
      <c r="AL26" s="25">
        <f t="shared" si="3"/>
        <v>0</v>
      </c>
      <c r="AM26" s="164">
        <f t="shared" si="1"/>
        <v>0</v>
      </c>
    </row>
    <row r="27" spans="2:39" outlineLevel="1">
      <c r="B27" s="34" t="s">
        <v>63</v>
      </c>
      <c r="C27" s="33">
        <v>6</v>
      </c>
      <c r="D27" s="162"/>
      <c r="E27" s="162"/>
      <c r="F27" s="164"/>
      <c r="G27" s="163"/>
      <c r="H27" s="163"/>
      <c r="I27" s="163"/>
      <c r="J27" s="163"/>
      <c r="K27" s="163"/>
      <c r="L27" s="164"/>
      <c r="M27" s="180"/>
      <c r="N27" s="163"/>
      <c r="O27" s="163"/>
      <c r="P27" s="164"/>
      <c r="Q27" s="180"/>
      <c r="R27" s="163"/>
      <c r="S27" s="163"/>
      <c r="T27" s="164"/>
      <c r="U27" s="180"/>
      <c r="V27" s="163"/>
      <c r="W27" s="163"/>
      <c r="X27" s="163"/>
      <c r="Y27" s="163"/>
      <c r="Z27" s="163"/>
      <c r="AA27" s="163"/>
      <c r="AB27" s="164"/>
      <c r="AC27" s="180"/>
      <c r="AD27" s="163"/>
      <c r="AE27" s="163"/>
      <c r="AF27" s="163"/>
      <c r="AG27" s="163"/>
      <c r="AH27" s="163"/>
      <c r="AI27" s="163"/>
      <c r="AJ27" s="164">
        <f t="shared" si="2"/>
        <v>-1304.6711959999998</v>
      </c>
      <c r="AK27" s="24">
        <f t="shared" si="3"/>
        <v>0</v>
      </c>
      <c r="AL27" s="25">
        <f t="shared" si="3"/>
        <v>0</v>
      </c>
      <c r="AM27" s="164">
        <f t="shared" si="1"/>
        <v>0</v>
      </c>
    </row>
    <row r="28" spans="2:39" outlineLevel="1">
      <c r="B28" s="34" t="s">
        <v>64</v>
      </c>
      <c r="C28" s="33">
        <v>7</v>
      </c>
      <c r="D28" s="162"/>
      <c r="E28" s="162"/>
      <c r="F28" s="164"/>
      <c r="G28" s="163"/>
      <c r="H28" s="163"/>
      <c r="I28" s="163"/>
      <c r="J28" s="163"/>
      <c r="K28" s="163"/>
      <c r="L28" s="164"/>
      <c r="M28" s="180"/>
      <c r="N28" s="163"/>
      <c r="O28" s="163"/>
      <c r="P28" s="164"/>
      <c r="Q28" s="180"/>
      <c r="R28" s="163"/>
      <c r="S28" s="163"/>
      <c r="T28" s="164"/>
      <c r="U28" s="180"/>
      <c r="V28" s="163"/>
      <c r="W28" s="163"/>
      <c r="X28" s="163"/>
      <c r="Y28" s="163"/>
      <c r="Z28" s="163"/>
      <c r="AA28" s="163"/>
      <c r="AB28" s="164"/>
      <c r="AC28" s="180"/>
      <c r="AD28" s="163"/>
      <c r="AE28" s="163"/>
      <c r="AF28" s="163"/>
      <c r="AG28" s="163"/>
      <c r="AH28" s="163"/>
      <c r="AI28" s="163"/>
      <c r="AJ28" s="164">
        <f t="shared" si="2"/>
        <v>-1304.6711959999998</v>
      </c>
      <c r="AK28" s="24">
        <f t="shared" si="3"/>
        <v>0</v>
      </c>
      <c r="AL28" s="25">
        <f t="shared" si="3"/>
        <v>0</v>
      </c>
      <c r="AM28" s="164">
        <f t="shared" si="1"/>
        <v>0</v>
      </c>
    </row>
    <row r="29" spans="2:39" outlineLevel="1">
      <c r="B29" s="34" t="s">
        <v>65</v>
      </c>
      <c r="C29" s="33">
        <v>8</v>
      </c>
      <c r="D29" s="162"/>
      <c r="E29" s="162"/>
      <c r="F29" s="164"/>
      <c r="G29" s="163"/>
      <c r="H29" s="163"/>
      <c r="I29" s="163"/>
      <c r="J29" s="163"/>
      <c r="K29" s="163"/>
      <c r="L29" s="164"/>
      <c r="M29" s="180"/>
      <c r="N29" s="163"/>
      <c r="O29" s="163"/>
      <c r="P29" s="164"/>
      <c r="Q29" s="180"/>
      <c r="R29" s="163"/>
      <c r="S29" s="163"/>
      <c r="T29" s="164"/>
      <c r="U29" s="180"/>
      <c r="V29" s="163"/>
      <c r="W29" s="163"/>
      <c r="X29" s="163"/>
      <c r="Y29" s="163"/>
      <c r="Z29" s="163"/>
      <c r="AA29" s="163"/>
      <c r="AB29" s="164"/>
      <c r="AC29" s="180"/>
      <c r="AD29" s="163"/>
      <c r="AE29" s="163"/>
      <c r="AF29" s="163"/>
      <c r="AG29" s="163"/>
      <c r="AH29" s="163"/>
      <c r="AI29" s="163"/>
      <c r="AJ29" s="164">
        <f t="shared" si="2"/>
        <v>-1304.6711959999998</v>
      </c>
      <c r="AK29" s="24">
        <f t="shared" si="3"/>
        <v>0</v>
      </c>
      <c r="AL29" s="25">
        <f t="shared" si="3"/>
        <v>0</v>
      </c>
      <c r="AM29" s="164">
        <f t="shared" si="1"/>
        <v>0</v>
      </c>
    </row>
    <row r="30" spans="2:39" outlineLevel="1">
      <c r="B30" s="34" t="s">
        <v>165</v>
      </c>
      <c r="C30" s="33">
        <v>9</v>
      </c>
      <c r="D30" s="162"/>
      <c r="E30" s="162"/>
      <c r="F30" s="164"/>
      <c r="G30" s="163"/>
      <c r="H30" s="163"/>
      <c r="I30" s="163"/>
      <c r="J30" s="163"/>
      <c r="K30" s="163"/>
      <c r="L30" s="164"/>
      <c r="M30" s="180"/>
      <c r="N30" s="163"/>
      <c r="O30" s="163"/>
      <c r="P30" s="164"/>
      <c r="Q30" s="180"/>
      <c r="R30" s="163"/>
      <c r="S30" s="163"/>
      <c r="T30" s="164"/>
      <c r="U30" s="180"/>
      <c r="V30" s="163"/>
      <c r="W30" s="163"/>
      <c r="X30" s="163"/>
      <c r="Y30" s="163"/>
      <c r="Z30" s="163"/>
      <c r="AA30" s="163"/>
      <c r="AB30" s="164"/>
      <c r="AC30" s="180"/>
      <c r="AD30" s="163"/>
      <c r="AE30" s="163"/>
      <c r="AF30" s="163"/>
      <c r="AG30" s="163"/>
      <c r="AH30" s="163"/>
      <c r="AI30" s="163"/>
      <c r="AJ30" s="164">
        <f t="shared" si="2"/>
        <v>-1304.6711959999998</v>
      </c>
      <c r="AK30" s="24">
        <f t="shared" si="3"/>
        <v>0</v>
      </c>
      <c r="AL30" s="25">
        <f t="shared" si="3"/>
        <v>0</v>
      </c>
      <c r="AM30" s="164">
        <f t="shared" si="1"/>
        <v>0</v>
      </c>
    </row>
    <row r="31" spans="2:39" outlineLevel="1">
      <c r="B31" s="34" t="s">
        <v>67</v>
      </c>
      <c r="C31" s="33">
        <v>10</v>
      </c>
      <c r="D31" s="162"/>
      <c r="E31" s="162"/>
      <c r="F31" s="164"/>
      <c r="G31" s="163"/>
      <c r="H31" s="163"/>
      <c r="I31" s="163"/>
      <c r="J31" s="163"/>
      <c r="K31" s="163"/>
      <c r="L31" s="164"/>
      <c r="M31" s="180"/>
      <c r="N31" s="163"/>
      <c r="O31" s="163"/>
      <c r="P31" s="164"/>
      <c r="Q31" s="180"/>
      <c r="R31" s="163"/>
      <c r="S31" s="163"/>
      <c r="T31" s="164"/>
      <c r="U31" s="180"/>
      <c r="V31" s="163"/>
      <c r="W31" s="163"/>
      <c r="X31" s="163"/>
      <c r="Y31" s="163"/>
      <c r="Z31" s="163"/>
      <c r="AA31" s="163"/>
      <c r="AB31" s="164"/>
      <c r="AC31" s="180"/>
      <c r="AD31" s="163"/>
      <c r="AE31" s="163"/>
      <c r="AF31" s="163"/>
      <c r="AG31" s="163"/>
      <c r="AH31" s="163"/>
      <c r="AI31" s="163"/>
      <c r="AJ31" s="164">
        <f t="shared" si="2"/>
        <v>-1304.6711959999998</v>
      </c>
      <c r="AK31" s="24">
        <f t="shared" si="3"/>
        <v>0</v>
      </c>
      <c r="AL31" s="25">
        <f t="shared" si="3"/>
        <v>0</v>
      </c>
      <c r="AM31" s="164">
        <f t="shared" si="1"/>
        <v>0</v>
      </c>
    </row>
    <row r="32" spans="2:39" outlineLevel="1">
      <c r="B32" s="34" t="s">
        <v>68</v>
      </c>
      <c r="C32" s="33">
        <v>11</v>
      </c>
      <c r="D32" s="162"/>
      <c r="E32" s="162"/>
      <c r="F32" s="164"/>
      <c r="G32" s="163"/>
      <c r="H32" s="163"/>
      <c r="I32" s="163"/>
      <c r="J32" s="163"/>
      <c r="K32" s="163"/>
      <c r="L32" s="164"/>
      <c r="M32" s="180"/>
      <c r="N32" s="163"/>
      <c r="O32" s="163"/>
      <c r="P32" s="164"/>
      <c r="Q32" s="180"/>
      <c r="R32" s="163"/>
      <c r="S32" s="163"/>
      <c r="T32" s="164"/>
      <c r="U32" s="180"/>
      <c r="V32" s="163"/>
      <c r="W32" s="163"/>
      <c r="X32" s="163"/>
      <c r="Y32" s="163"/>
      <c r="Z32" s="163"/>
      <c r="AA32" s="163"/>
      <c r="AB32" s="164"/>
      <c r="AC32" s="180"/>
      <c r="AD32" s="163"/>
      <c r="AE32" s="163"/>
      <c r="AF32" s="163"/>
      <c r="AG32" s="163"/>
      <c r="AH32" s="163"/>
      <c r="AI32" s="163"/>
      <c r="AJ32" s="164">
        <f t="shared" si="2"/>
        <v>-1304.6711959999998</v>
      </c>
      <c r="AK32" s="24">
        <f t="shared" si="3"/>
        <v>0</v>
      </c>
      <c r="AL32" s="25">
        <f t="shared" si="3"/>
        <v>0</v>
      </c>
      <c r="AM32" s="164">
        <f t="shared" si="1"/>
        <v>0</v>
      </c>
    </row>
    <row r="33" spans="2:39" outlineLevel="1">
      <c r="B33" s="34" t="s">
        <v>69</v>
      </c>
      <c r="C33" s="33">
        <v>12</v>
      </c>
      <c r="D33" s="162"/>
      <c r="E33" s="162"/>
      <c r="F33" s="164"/>
      <c r="G33" s="163"/>
      <c r="H33" s="163"/>
      <c r="I33" s="163"/>
      <c r="J33" s="163"/>
      <c r="K33" s="163"/>
      <c r="L33" s="164"/>
      <c r="M33" s="180"/>
      <c r="N33" s="163"/>
      <c r="O33" s="163"/>
      <c r="P33" s="164"/>
      <c r="Q33" s="180"/>
      <c r="R33" s="163"/>
      <c r="S33" s="163"/>
      <c r="T33" s="164"/>
      <c r="U33" s="180"/>
      <c r="V33" s="163"/>
      <c r="W33" s="163"/>
      <c r="X33" s="163"/>
      <c r="Y33" s="163"/>
      <c r="Z33" s="163"/>
      <c r="AA33" s="163"/>
      <c r="AB33" s="164"/>
      <c r="AC33" s="180"/>
      <c r="AD33" s="163"/>
      <c r="AE33" s="163"/>
      <c r="AF33" s="163"/>
      <c r="AG33" s="163"/>
      <c r="AH33" s="163"/>
      <c r="AI33" s="163"/>
      <c r="AJ33" s="164">
        <f t="shared" si="2"/>
        <v>-1304.6711959999998</v>
      </c>
      <c r="AK33" s="24">
        <f t="shared" si="3"/>
        <v>0</v>
      </c>
      <c r="AL33" s="25">
        <f t="shared" si="3"/>
        <v>0</v>
      </c>
      <c r="AM33" s="164">
        <f t="shared" si="1"/>
        <v>0</v>
      </c>
    </row>
    <row r="34" spans="2:39" outlineLevel="1">
      <c r="B34" s="34" t="s">
        <v>70</v>
      </c>
      <c r="C34" s="33">
        <v>13</v>
      </c>
      <c r="D34" s="162"/>
      <c r="E34" s="162"/>
      <c r="F34" s="164"/>
      <c r="G34" s="163"/>
      <c r="H34" s="163"/>
      <c r="I34" s="163"/>
      <c r="J34" s="163"/>
      <c r="K34" s="163"/>
      <c r="L34" s="164"/>
      <c r="M34" s="180"/>
      <c r="N34" s="163"/>
      <c r="O34" s="163"/>
      <c r="P34" s="164"/>
      <c r="Q34" s="180"/>
      <c r="R34" s="163"/>
      <c r="S34" s="163"/>
      <c r="T34" s="164"/>
      <c r="U34" s="180"/>
      <c r="V34" s="163"/>
      <c r="W34" s="163"/>
      <c r="X34" s="163"/>
      <c r="Y34" s="163"/>
      <c r="Z34" s="163"/>
      <c r="AA34" s="163"/>
      <c r="AB34" s="164"/>
      <c r="AC34" s="180"/>
      <c r="AD34" s="163"/>
      <c r="AE34" s="163"/>
      <c r="AF34" s="163"/>
      <c r="AG34" s="163"/>
      <c r="AH34" s="163"/>
      <c r="AI34" s="163"/>
      <c r="AJ34" s="164">
        <f t="shared" si="2"/>
        <v>-1304.6711959999998</v>
      </c>
      <c r="AK34" s="24">
        <f t="shared" si="3"/>
        <v>0</v>
      </c>
      <c r="AL34" s="25">
        <f t="shared" si="3"/>
        <v>0</v>
      </c>
      <c r="AM34" s="164">
        <f t="shared" si="1"/>
        <v>0</v>
      </c>
    </row>
    <row r="35" spans="2:39" outlineLevel="1">
      <c r="B35" s="34" t="s">
        <v>71</v>
      </c>
      <c r="C35" s="33">
        <v>14</v>
      </c>
      <c r="D35" s="162"/>
      <c r="E35" s="162"/>
      <c r="F35" s="164"/>
      <c r="G35" s="163"/>
      <c r="H35" s="163"/>
      <c r="I35" s="163"/>
      <c r="J35" s="163"/>
      <c r="K35" s="163"/>
      <c r="L35" s="164"/>
      <c r="M35" s="180"/>
      <c r="N35" s="163"/>
      <c r="O35" s="163"/>
      <c r="P35" s="164"/>
      <c r="Q35" s="180"/>
      <c r="R35" s="163"/>
      <c r="S35" s="163"/>
      <c r="T35" s="164"/>
      <c r="U35" s="180"/>
      <c r="V35" s="163"/>
      <c r="W35" s="163"/>
      <c r="X35" s="163"/>
      <c r="Y35" s="163"/>
      <c r="Z35" s="163"/>
      <c r="AA35" s="163"/>
      <c r="AB35" s="164"/>
      <c r="AC35" s="180"/>
      <c r="AD35" s="163"/>
      <c r="AE35" s="163"/>
      <c r="AF35" s="163"/>
      <c r="AG35" s="163"/>
      <c r="AH35" s="163"/>
      <c r="AI35" s="163"/>
      <c r="AJ35" s="164">
        <f t="shared" si="2"/>
        <v>-1304.6711959999998</v>
      </c>
      <c r="AK35" s="24">
        <f t="shared" si="3"/>
        <v>0</v>
      </c>
      <c r="AL35" s="25">
        <f t="shared" si="3"/>
        <v>0</v>
      </c>
      <c r="AM35" s="164">
        <f t="shared" si="1"/>
        <v>0</v>
      </c>
    </row>
    <row r="36" spans="2:39" outlineLevel="1">
      <c r="B36" s="34" t="s">
        <v>72</v>
      </c>
      <c r="C36" s="33">
        <v>15</v>
      </c>
      <c r="F36" s="35"/>
      <c r="L36" s="35"/>
      <c r="M36" s="153"/>
      <c r="P36" s="35"/>
      <c r="Q36" s="153"/>
      <c r="T36" s="35"/>
      <c r="U36" s="153"/>
      <c r="AB36" s="35"/>
      <c r="AC36" s="153"/>
      <c r="AJ36" s="35">
        <f t="shared" si="2"/>
        <v>-1304.6711959999998</v>
      </c>
      <c r="AK36" s="24">
        <f t="shared" si="3"/>
        <v>0</v>
      </c>
      <c r="AL36" s="25">
        <f t="shared" si="3"/>
        <v>0</v>
      </c>
      <c r="AM36" s="35">
        <f t="shared" si="1"/>
        <v>0</v>
      </c>
    </row>
    <row r="37" spans="2:39" outlineLevel="1">
      <c r="B37" s="34" t="s">
        <v>73</v>
      </c>
      <c r="C37" s="33">
        <v>16</v>
      </c>
      <c r="D37" s="162"/>
      <c r="E37" s="162"/>
      <c r="F37" s="164"/>
      <c r="G37" s="163"/>
      <c r="H37" s="163"/>
      <c r="I37" s="163"/>
      <c r="J37" s="163"/>
      <c r="K37" s="163"/>
      <c r="L37" s="164"/>
      <c r="M37" s="180"/>
      <c r="N37" s="163"/>
      <c r="O37" s="163"/>
      <c r="P37" s="164"/>
      <c r="Q37" s="180"/>
      <c r="R37" s="163"/>
      <c r="S37" s="163"/>
      <c r="T37" s="164"/>
      <c r="U37" s="180"/>
      <c r="V37" s="163"/>
      <c r="W37" s="163"/>
      <c r="X37" s="163"/>
      <c r="Y37" s="163"/>
      <c r="Z37" s="163"/>
      <c r="AA37" s="163"/>
      <c r="AB37" s="164"/>
      <c r="AC37" s="180"/>
      <c r="AD37" s="163"/>
      <c r="AE37" s="163"/>
      <c r="AF37" s="163"/>
      <c r="AG37" s="163"/>
      <c r="AH37" s="163"/>
      <c r="AI37" s="163"/>
      <c r="AJ37" s="164">
        <f t="shared" si="2"/>
        <v>-1304.6711959999998</v>
      </c>
      <c r="AK37" s="24">
        <f t="shared" si="3"/>
        <v>0</v>
      </c>
      <c r="AL37" s="25">
        <f t="shared" si="3"/>
        <v>0</v>
      </c>
      <c r="AM37" s="164">
        <f t="shared" si="1"/>
        <v>0</v>
      </c>
    </row>
    <row r="38" spans="2:39" outlineLevel="1">
      <c r="B38" s="34" t="s">
        <v>74</v>
      </c>
      <c r="C38" s="33">
        <v>17</v>
      </c>
      <c r="F38" s="35"/>
      <c r="L38" s="35"/>
      <c r="M38" s="153"/>
      <c r="P38" s="35"/>
      <c r="Q38" s="153"/>
      <c r="T38" s="35"/>
      <c r="U38" s="153"/>
      <c r="AB38" s="35"/>
      <c r="AC38" s="153"/>
      <c r="AJ38" s="35">
        <f t="shared" si="2"/>
        <v>-1304.6711959999998</v>
      </c>
      <c r="AK38" s="24">
        <f t="shared" si="3"/>
        <v>0</v>
      </c>
      <c r="AL38" s="25">
        <f t="shared" si="3"/>
        <v>0</v>
      </c>
      <c r="AM38" s="35">
        <f t="shared" si="1"/>
        <v>0</v>
      </c>
    </row>
    <row r="39" spans="2:39" outlineLevel="1">
      <c r="B39" s="34" t="s">
        <v>75</v>
      </c>
      <c r="C39" s="33">
        <v>18</v>
      </c>
      <c r="D39" s="162"/>
      <c r="E39" s="162"/>
      <c r="F39" s="164"/>
      <c r="G39" s="163"/>
      <c r="H39" s="163"/>
      <c r="I39" s="163"/>
      <c r="J39" s="163"/>
      <c r="K39" s="163"/>
      <c r="L39" s="164"/>
      <c r="M39" s="180"/>
      <c r="N39" s="163"/>
      <c r="O39" s="163"/>
      <c r="P39" s="164"/>
      <c r="Q39" s="180"/>
      <c r="R39" s="163"/>
      <c r="S39" s="163"/>
      <c r="T39" s="164"/>
      <c r="U39" s="180"/>
      <c r="V39" s="163"/>
      <c r="W39" s="163"/>
      <c r="X39" s="163"/>
      <c r="Y39" s="163"/>
      <c r="Z39" s="163"/>
      <c r="AA39" s="163"/>
      <c r="AB39" s="164"/>
      <c r="AC39" s="180"/>
      <c r="AD39" s="163"/>
      <c r="AE39" s="163"/>
      <c r="AF39" s="163"/>
      <c r="AG39" s="163"/>
      <c r="AH39" s="163"/>
      <c r="AI39" s="163"/>
      <c r="AJ39" s="164">
        <f t="shared" si="2"/>
        <v>-1304.6711959999998</v>
      </c>
      <c r="AK39" s="24">
        <f t="shared" si="3"/>
        <v>0</v>
      </c>
      <c r="AL39" s="25">
        <f t="shared" si="3"/>
        <v>0</v>
      </c>
      <c r="AM39" s="164">
        <f t="shared" si="1"/>
        <v>0</v>
      </c>
    </row>
    <row r="40" spans="2:39" outlineLevel="1">
      <c r="B40" s="34" t="s">
        <v>76</v>
      </c>
      <c r="C40" s="33">
        <v>19</v>
      </c>
      <c r="D40" s="162"/>
      <c r="E40" s="162"/>
      <c r="F40" s="164"/>
      <c r="G40" s="163"/>
      <c r="H40" s="163"/>
      <c r="I40" s="163"/>
      <c r="J40" s="163"/>
      <c r="K40" s="163"/>
      <c r="L40" s="164"/>
      <c r="M40" s="180"/>
      <c r="N40" s="163"/>
      <c r="O40" s="163"/>
      <c r="P40" s="164"/>
      <c r="Q40" s="180"/>
      <c r="R40" s="163"/>
      <c r="S40" s="163"/>
      <c r="T40" s="164"/>
      <c r="U40" s="180"/>
      <c r="V40" s="163"/>
      <c r="W40" s="163"/>
      <c r="X40" s="163"/>
      <c r="Y40" s="163"/>
      <c r="Z40" s="163"/>
      <c r="AA40" s="163"/>
      <c r="AB40" s="164"/>
      <c r="AC40" s="180"/>
      <c r="AD40" s="163"/>
      <c r="AE40" s="163"/>
      <c r="AF40" s="163"/>
      <c r="AG40" s="163"/>
      <c r="AH40" s="163"/>
      <c r="AI40" s="163"/>
      <c r="AJ40" s="164">
        <f t="shared" si="2"/>
        <v>-1304.6711959999998</v>
      </c>
      <c r="AK40" s="24">
        <f t="shared" si="3"/>
        <v>0</v>
      </c>
      <c r="AL40" s="25">
        <f t="shared" si="3"/>
        <v>0</v>
      </c>
      <c r="AM40" s="164">
        <f t="shared" si="1"/>
        <v>0</v>
      </c>
    </row>
    <row r="41" spans="2:39" outlineLevel="1">
      <c r="B41" s="34" t="s">
        <v>77</v>
      </c>
      <c r="C41" s="33">
        <v>20</v>
      </c>
      <c r="D41" s="162"/>
      <c r="E41" s="162"/>
      <c r="F41" s="164"/>
      <c r="G41" s="163"/>
      <c r="H41" s="163"/>
      <c r="I41" s="163"/>
      <c r="J41" s="163"/>
      <c r="K41" s="163"/>
      <c r="L41" s="164"/>
      <c r="M41" s="180"/>
      <c r="N41" s="163"/>
      <c r="O41" s="163"/>
      <c r="P41" s="164"/>
      <c r="Q41" s="180"/>
      <c r="R41" s="163"/>
      <c r="S41" s="163"/>
      <c r="T41" s="164"/>
      <c r="U41" s="180"/>
      <c r="V41" s="163"/>
      <c r="W41" s="163"/>
      <c r="X41" s="163"/>
      <c r="Y41" s="163"/>
      <c r="Z41" s="163"/>
      <c r="AA41" s="163"/>
      <c r="AB41" s="164"/>
      <c r="AC41" s="180"/>
      <c r="AD41" s="163"/>
      <c r="AE41" s="163"/>
      <c r="AF41" s="163"/>
      <c r="AG41" s="163"/>
      <c r="AH41" s="163"/>
      <c r="AI41" s="163"/>
      <c r="AJ41" s="164">
        <f t="shared" si="2"/>
        <v>-1304.6711959999998</v>
      </c>
      <c r="AK41" s="24">
        <f t="shared" si="3"/>
        <v>0</v>
      </c>
      <c r="AL41" s="25">
        <f t="shared" si="3"/>
        <v>0</v>
      </c>
      <c r="AM41" s="164">
        <f t="shared" si="1"/>
        <v>0</v>
      </c>
    </row>
    <row r="42" spans="2:39" outlineLevel="1">
      <c r="B42" s="34" t="s">
        <v>78</v>
      </c>
      <c r="C42" s="33">
        <v>21</v>
      </c>
      <c r="F42" s="35"/>
      <c r="L42" s="35"/>
      <c r="M42" s="153"/>
      <c r="P42" s="35"/>
      <c r="Q42" s="153"/>
      <c r="T42" s="35"/>
      <c r="U42" s="153"/>
      <c r="AB42" s="35"/>
      <c r="AC42" s="153"/>
      <c r="AJ42" s="35">
        <f t="shared" si="2"/>
        <v>-1304.6711959999998</v>
      </c>
      <c r="AK42" s="24">
        <f t="shared" si="3"/>
        <v>0</v>
      </c>
      <c r="AL42" s="25">
        <f t="shared" si="3"/>
        <v>0</v>
      </c>
      <c r="AM42" s="35">
        <f t="shared" si="1"/>
        <v>0</v>
      </c>
    </row>
    <row r="43" spans="2:39" outlineLevel="1">
      <c r="B43" s="34" t="s">
        <v>79</v>
      </c>
      <c r="C43" s="33">
        <v>22</v>
      </c>
      <c r="F43" s="35"/>
      <c r="L43" s="35"/>
      <c r="M43" s="153"/>
      <c r="P43" s="35"/>
      <c r="Q43" s="153"/>
      <c r="T43" s="35"/>
      <c r="U43" s="153"/>
      <c r="AB43" s="35"/>
      <c r="AC43" s="153"/>
      <c r="AJ43" s="35">
        <f t="shared" si="2"/>
        <v>-1304.6711959999998</v>
      </c>
      <c r="AK43" s="24">
        <f t="shared" si="3"/>
        <v>0</v>
      </c>
      <c r="AL43" s="25">
        <f t="shared" si="3"/>
        <v>0</v>
      </c>
      <c r="AM43" s="35">
        <f t="shared" si="1"/>
        <v>0</v>
      </c>
    </row>
    <row r="44" spans="2:39" outlineLevel="1">
      <c r="B44" s="34" t="s">
        <v>80</v>
      </c>
      <c r="C44" s="33">
        <v>23</v>
      </c>
      <c r="F44" s="35"/>
      <c r="L44" s="35"/>
      <c r="M44" s="153"/>
      <c r="P44" s="35"/>
      <c r="Q44" s="153"/>
      <c r="T44" s="35"/>
      <c r="U44" s="153"/>
      <c r="AB44" s="35"/>
      <c r="AC44" s="153"/>
      <c r="AJ44" s="35">
        <f t="shared" si="2"/>
        <v>-1304.6711959999998</v>
      </c>
      <c r="AK44" s="24">
        <f t="shared" si="3"/>
        <v>0</v>
      </c>
      <c r="AL44" s="25">
        <f t="shared" si="3"/>
        <v>0</v>
      </c>
      <c r="AM44" s="35">
        <f t="shared" si="1"/>
        <v>0</v>
      </c>
    </row>
    <row r="45" spans="2:39" outlineLevel="1">
      <c r="B45" s="34" t="s">
        <v>81</v>
      </c>
      <c r="C45" s="33">
        <v>24</v>
      </c>
      <c r="D45" s="162"/>
      <c r="E45" s="162"/>
      <c r="F45" s="164"/>
      <c r="G45" s="163"/>
      <c r="H45" s="163"/>
      <c r="I45" s="163"/>
      <c r="J45" s="163"/>
      <c r="K45" s="163"/>
      <c r="L45" s="164"/>
      <c r="M45" s="180"/>
      <c r="N45" s="163"/>
      <c r="O45" s="163"/>
      <c r="P45" s="164"/>
      <c r="Q45" s="180"/>
      <c r="R45" s="163"/>
      <c r="S45" s="163"/>
      <c r="T45" s="164"/>
      <c r="U45" s="180"/>
      <c r="V45" s="163"/>
      <c r="W45" s="163"/>
      <c r="X45" s="163"/>
      <c r="Y45" s="163"/>
      <c r="Z45" s="163"/>
      <c r="AA45" s="163"/>
      <c r="AB45" s="164"/>
      <c r="AC45" s="180"/>
      <c r="AD45" s="163"/>
      <c r="AE45" s="163"/>
      <c r="AF45" s="163"/>
      <c r="AG45" s="163"/>
      <c r="AH45" s="163"/>
      <c r="AI45" s="163"/>
      <c r="AJ45" s="164">
        <f t="shared" si="2"/>
        <v>-1304.6711959999998</v>
      </c>
      <c r="AK45" s="24">
        <f t="shared" si="3"/>
        <v>0</v>
      </c>
      <c r="AL45" s="25">
        <f t="shared" si="3"/>
        <v>0</v>
      </c>
      <c r="AM45" s="164">
        <f t="shared" si="1"/>
        <v>0</v>
      </c>
    </row>
    <row r="46" spans="2:39" outlineLevel="1">
      <c r="B46" s="34" t="s">
        <v>82</v>
      </c>
      <c r="C46" s="33">
        <v>25</v>
      </c>
      <c r="D46" s="36"/>
      <c r="E46" s="36"/>
      <c r="F46" s="38"/>
      <c r="G46" s="37"/>
      <c r="H46" s="37"/>
      <c r="I46" s="37"/>
      <c r="J46" s="37"/>
      <c r="K46" s="37"/>
      <c r="L46" s="38"/>
      <c r="M46" s="139"/>
      <c r="N46" s="37"/>
      <c r="O46" s="37"/>
      <c r="P46" s="38"/>
      <c r="Q46" s="139"/>
      <c r="R46" s="37"/>
      <c r="S46" s="37"/>
      <c r="T46" s="38"/>
      <c r="U46" s="139"/>
      <c r="V46" s="37"/>
      <c r="W46" s="37"/>
      <c r="X46" s="37"/>
      <c r="Y46" s="37"/>
      <c r="Z46" s="37"/>
      <c r="AA46" s="37"/>
      <c r="AB46" s="38"/>
      <c r="AC46" s="139"/>
      <c r="AD46" s="37"/>
      <c r="AE46" s="37"/>
      <c r="AF46" s="37"/>
      <c r="AG46" s="37"/>
      <c r="AH46" s="37"/>
      <c r="AI46" s="37"/>
      <c r="AJ46" s="38">
        <f t="shared" si="2"/>
        <v>-1304.6711959999998</v>
      </c>
      <c r="AK46" s="24">
        <f t="shared" si="3"/>
        <v>0</v>
      </c>
      <c r="AL46" s="25">
        <f t="shared" si="3"/>
        <v>0</v>
      </c>
      <c r="AM46" s="38">
        <f t="shared" si="1"/>
        <v>0</v>
      </c>
    </row>
    <row r="47" spans="2:39" outlineLevel="1">
      <c r="B47" s="34" t="s">
        <v>83</v>
      </c>
      <c r="C47" s="33">
        <v>26</v>
      </c>
      <c r="D47" s="162"/>
      <c r="E47" s="162"/>
      <c r="F47" s="164"/>
      <c r="G47" s="163"/>
      <c r="H47" s="163"/>
      <c r="I47" s="163"/>
      <c r="J47" s="163"/>
      <c r="K47" s="163"/>
      <c r="L47" s="164"/>
      <c r="M47" s="180"/>
      <c r="N47" s="163"/>
      <c r="O47" s="163"/>
      <c r="P47" s="164"/>
      <c r="Q47" s="180"/>
      <c r="R47" s="163"/>
      <c r="S47" s="163"/>
      <c r="T47" s="164"/>
      <c r="U47" s="180"/>
      <c r="V47" s="163"/>
      <c r="W47" s="163"/>
      <c r="X47" s="163"/>
      <c r="Y47" s="163"/>
      <c r="Z47" s="163"/>
      <c r="AA47" s="163"/>
      <c r="AB47" s="164"/>
      <c r="AC47" s="180"/>
      <c r="AD47" s="163"/>
      <c r="AE47" s="163"/>
      <c r="AF47" s="163"/>
      <c r="AG47" s="163"/>
      <c r="AH47" s="163"/>
      <c r="AI47" s="163"/>
      <c r="AJ47" s="164">
        <f t="shared" si="2"/>
        <v>-1304.6711959999998</v>
      </c>
      <c r="AK47" s="24">
        <f t="shared" si="3"/>
        <v>0</v>
      </c>
      <c r="AL47" s="25">
        <f t="shared" si="3"/>
        <v>0</v>
      </c>
      <c r="AM47" s="164">
        <f t="shared" si="1"/>
        <v>0</v>
      </c>
    </row>
    <row r="48" spans="2:39" outlineLevel="1">
      <c r="B48" s="34" t="s">
        <v>84</v>
      </c>
      <c r="C48" s="33">
        <v>27</v>
      </c>
      <c r="D48" s="162"/>
      <c r="E48" s="162"/>
      <c r="F48" s="164"/>
      <c r="G48" s="163"/>
      <c r="H48" s="163"/>
      <c r="I48" s="163"/>
      <c r="J48" s="163"/>
      <c r="K48" s="163"/>
      <c r="L48" s="164"/>
      <c r="M48" s="180"/>
      <c r="N48" s="163"/>
      <c r="O48" s="163"/>
      <c r="P48" s="164"/>
      <c r="Q48" s="180"/>
      <c r="R48" s="163"/>
      <c r="S48" s="163"/>
      <c r="T48" s="164"/>
      <c r="U48" s="180"/>
      <c r="V48" s="163"/>
      <c r="W48" s="163"/>
      <c r="X48" s="163"/>
      <c r="Y48" s="163"/>
      <c r="Z48" s="163"/>
      <c r="AA48" s="163"/>
      <c r="AB48" s="164"/>
      <c r="AC48" s="180"/>
      <c r="AD48" s="163"/>
      <c r="AE48" s="163"/>
      <c r="AF48" s="163"/>
      <c r="AG48" s="163"/>
      <c r="AH48" s="163"/>
      <c r="AI48" s="163"/>
      <c r="AJ48" s="164">
        <f t="shared" si="2"/>
        <v>-1304.6711959999998</v>
      </c>
      <c r="AK48" s="24">
        <f t="shared" si="3"/>
        <v>0</v>
      </c>
      <c r="AL48" s="25">
        <f t="shared" si="3"/>
        <v>0</v>
      </c>
      <c r="AM48" s="164">
        <f t="shared" si="1"/>
        <v>0</v>
      </c>
    </row>
    <row r="49" spans="1:41" outlineLevel="1">
      <c r="B49" s="34" t="s">
        <v>85</v>
      </c>
      <c r="C49" s="33">
        <v>28</v>
      </c>
      <c r="D49" s="162"/>
      <c r="E49" s="162"/>
      <c r="F49" s="164"/>
      <c r="G49" s="163"/>
      <c r="H49" s="163"/>
      <c r="I49" s="163"/>
      <c r="J49" s="163"/>
      <c r="K49" s="163"/>
      <c r="L49" s="164"/>
      <c r="M49" s="180"/>
      <c r="N49" s="163"/>
      <c r="O49" s="163"/>
      <c r="P49" s="164"/>
      <c r="Q49" s="180"/>
      <c r="R49" s="163"/>
      <c r="S49" s="163"/>
      <c r="T49" s="164"/>
      <c r="U49" s="180"/>
      <c r="V49" s="163"/>
      <c r="W49" s="163"/>
      <c r="X49" s="163"/>
      <c r="Y49" s="163"/>
      <c r="Z49" s="163"/>
      <c r="AA49" s="163"/>
      <c r="AB49" s="164"/>
      <c r="AC49" s="180"/>
      <c r="AD49" s="163"/>
      <c r="AE49" s="163"/>
      <c r="AF49" s="163"/>
      <c r="AG49" s="163"/>
      <c r="AH49" s="163"/>
      <c r="AI49" s="163"/>
      <c r="AJ49" s="164">
        <f t="shared" si="2"/>
        <v>-1304.6711959999998</v>
      </c>
      <c r="AK49" s="24">
        <f t="shared" si="3"/>
        <v>0</v>
      </c>
      <c r="AL49" s="25">
        <f t="shared" si="3"/>
        <v>0</v>
      </c>
      <c r="AM49" s="164">
        <f t="shared" si="1"/>
        <v>0</v>
      </c>
    </row>
    <row r="50" spans="1:41" outlineLevel="1">
      <c r="B50" s="34" t="s">
        <v>86</v>
      </c>
      <c r="C50" s="33">
        <v>29</v>
      </c>
      <c r="D50" s="162"/>
      <c r="E50" s="162"/>
      <c r="F50" s="164"/>
      <c r="G50" s="163"/>
      <c r="H50" s="163"/>
      <c r="I50" s="163"/>
      <c r="J50" s="163"/>
      <c r="K50" s="163"/>
      <c r="L50" s="164"/>
      <c r="M50" s="180"/>
      <c r="N50" s="163"/>
      <c r="O50" s="163"/>
      <c r="P50" s="164"/>
      <c r="Q50" s="180"/>
      <c r="R50" s="163"/>
      <c r="S50" s="163"/>
      <c r="T50" s="164"/>
      <c r="U50" s="180"/>
      <c r="V50" s="163"/>
      <c r="W50" s="163"/>
      <c r="X50" s="163"/>
      <c r="Y50" s="163"/>
      <c r="Z50" s="163"/>
      <c r="AA50" s="163"/>
      <c r="AB50" s="164"/>
      <c r="AC50" s="180"/>
      <c r="AD50" s="163"/>
      <c r="AE50" s="163"/>
      <c r="AF50" s="163"/>
      <c r="AG50" s="163"/>
      <c r="AH50" s="163"/>
      <c r="AI50" s="163"/>
      <c r="AJ50" s="164">
        <f t="shared" si="2"/>
        <v>-1304.6711959999998</v>
      </c>
      <c r="AK50" s="24">
        <f t="shared" si="3"/>
        <v>0</v>
      </c>
      <c r="AL50" s="25">
        <f t="shared" si="3"/>
        <v>0</v>
      </c>
      <c r="AM50" s="164">
        <f t="shared" si="1"/>
        <v>0</v>
      </c>
    </row>
    <row r="51" spans="1:41" outlineLevel="1">
      <c r="B51" s="34" t="s">
        <v>87</v>
      </c>
      <c r="C51" s="33">
        <v>30</v>
      </c>
      <c r="D51" s="162"/>
      <c r="E51" s="162"/>
      <c r="F51" s="164"/>
      <c r="G51" s="163"/>
      <c r="H51" s="163"/>
      <c r="I51" s="163"/>
      <c r="J51" s="163"/>
      <c r="K51" s="163"/>
      <c r="L51" s="164"/>
      <c r="M51" s="180"/>
      <c r="N51" s="163"/>
      <c r="O51" s="163"/>
      <c r="P51" s="164"/>
      <c r="Q51" s="180"/>
      <c r="R51" s="163"/>
      <c r="S51" s="163"/>
      <c r="T51" s="164"/>
      <c r="U51" s="180"/>
      <c r="V51" s="163"/>
      <c r="W51" s="163"/>
      <c r="X51" s="163"/>
      <c r="Y51" s="163"/>
      <c r="Z51" s="163"/>
      <c r="AA51" s="163"/>
      <c r="AB51" s="164"/>
      <c r="AC51" s="180"/>
      <c r="AD51" s="163"/>
      <c r="AE51" s="163"/>
      <c r="AF51" s="163"/>
      <c r="AG51" s="163"/>
      <c r="AH51" s="163"/>
      <c r="AI51" s="163"/>
      <c r="AJ51" s="164">
        <f t="shared" si="2"/>
        <v>-1304.6711959999998</v>
      </c>
      <c r="AK51" s="24">
        <f t="shared" si="3"/>
        <v>0</v>
      </c>
      <c r="AL51" s="25">
        <f t="shared" si="3"/>
        <v>0</v>
      </c>
      <c r="AM51" s="164">
        <f t="shared" si="1"/>
        <v>0</v>
      </c>
    </row>
    <row r="52" spans="1:41" outlineLevel="1">
      <c r="B52" s="34" t="s">
        <v>88</v>
      </c>
      <c r="C52" s="33">
        <v>31</v>
      </c>
      <c r="D52" s="162"/>
      <c r="E52" s="162"/>
      <c r="F52" s="164"/>
      <c r="G52" s="163"/>
      <c r="H52" s="163"/>
      <c r="I52" s="163"/>
      <c r="J52" s="163"/>
      <c r="K52" s="163"/>
      <c r="L52" s="164"/>
      <c r="M52" s="180"/>
      <c r="N52" s="163"/>
      <c r="O52" s="163"/>
      <c r="P52" s="164"/>
      <c r="Q52" s="180"/>
      <c r="R52" s="163"/>
      <c r="S52" s="163"/>
      <c r="T52" s="164"/>
      <c r="U52" s="180"/>
      <c r="V52" s="163"/>
      <c r="W52" s="163"/>
      <c r="X52" s="163"/>
      <c r="Y52" s="163"/>
      <c r="Z52" s="163"/>
      <c r="AA52" s="163"/>
      <c r="AB52" s="164"/>
      <c r="AC52" s="180"/>
      <c r="AD52" s="163"/>
      <c r="AE52" s="163"/>
      <c r="AF52" s="163"/>
      <c r="AG52" s="163"/>
      <c r="AH52" s="163"/>
      <c r="AI52" s="163"/>
      <c r="AJ52" s="164">
        <f t="shared" si="2"/>
        <v>-1304.6711959999998</v>
      </c>
      <c r="AK52" s="24">
        <f t="shared" si="3"/>
        <v>0</v>
      </c>
      <c r="AL52" s="25">
        <f t="shared" si="3"/>
        <v>0</v>
      </c>
      <c r="AM52" s="164">
        <f t="shared" si="1"/>
        <v>0</v>
      </c>
    </row>
    <row r="53" spans="1:41" outlineLevel="1">
      <c r="B53" s="34" t="s">
        <v>89</v>
      </c>
      <c r="C53" s="33">
        <v>32</v>
      </c>
      <c r="D53" s="162"/>
      <c r="E53" s="162"/>
      <c r="F53" s="164"/>
      <c r="G53" s="163"/>
      <c r="H53" s="163"/>
      <c r="I53" s="163"/>
      <c r="J53" s="163"/>
      <c r="K53" s="163"/>
      <c r="L53" s="164"/>
      <c r="M53" s="180"/>
      <c r="N53" s="163"/>
      <c r="O53" s="163"/>
      <c r="P53" s="164"/>
      <c r="Q53" s="180"/>
      <c r="R53" s="163"/>
      <c r="S53" s="163"/>
      <c r="T53" s="164"/>
      <c r="U53" s="180"/>
      <c r="V53" s="163"/>
      <c r="W53" s="163"/>
      <c r="X53" s="163"/>
      <c r="Y53" s="163"/>
      <c r="Z53" s="163"/>
      <c r="AA53" s="163"/>
      <c r="AB53" s="164"/>
      <c r="AC53" s="180"/>
      <c r="AD53" s="163"/>
      <c r="AE53" s="163"/>
      <c r="AF53" s="163"/>
      <c r="AG53" s="163"/>
      <c r="AH53" s="163"/>
      <c r="AI53" s="163"/>
      <c r="AJ53" s="164">
        <f t="shared" si="2"/>
        <v>-1304.6711959999998</v>
      </c>
      <c r="AK53" s="24">
        <f t="shared" si="3"/>
        <v>0</v>
      </c>
      <c r="AL53" s="25">
        <f t="shared" si="3"/>
        <v>0</v>
      </c>
      <c r="AM53" s="164">
        <f t="shared" si="1"/>
        <v>0</v>
      </c>
    </row>
    <row r="54" spans="1:41" outlineLevel="1">
      <c r="B54" s="34" t="s">
        <v>90</v>
      </c>
      <c r="C54" s="33">
        <v>33</v>
      </c>
      <c r="D54" s="162"/>
      <c r="E54" s="162"/>
      <c r="F54" s="164"/>
      <c r="G54" s="163"/>
      <c r="H54" s="163"/>
      <c r="I54" s="163"/>
      <c r="J54" s="163"/>
      <c r="K54" s="163"/>
      <c r="L54" s="164"/>
      <c r="M54" s="180"/>
      <c r="N54" s="163"/>
      <c r="O54" s="163"/>
      <c r="P54" s="164"/>
      <c r="Q54" s="180"/>
      <c r="R54" s="163"/>
      <c r="S54" s="163"/>
      <c r="T54" s="164"/>
      <c r="U54" s="180"/>
      <c r="V54" s="163"/>
      <c r="W54" s="163"/>
      <c r="X54" s="163"/>
      <c r="Y54" s="163"/>
      <c r="Z54" s="163"/>
      <c r="AA54" s="163"/>
      <c r="AB54" s="164"/>
      <c r="AC54" s="180"/>
      <c r="AD54" s="163"/>
      <c r="AE54" s="163"/>
      <c r="AF54" s="163"/>
      <c r="AG54" s="163"/>
      <c r="AH54" s="163"/>
      <c r="AI54" s="163"/>
      <c r="AJ54" s="164">
        <f t="shared" si="2"/>
        <v>-1304.6711959999998</v>
      </c>
      <c r="AK54" s="24">
        <f t="shared" si="3"/>
        <v>0</v>
      </c>
      <c r="AL54" s="25">
        <f t="shared" si="3"/>
        <v>0</v>
      </c>
      <c r="AM54" s="164">
        <f t="shared" si="1"/>
        <v>0</v>
      </c>
    </row>
    <row r="55" spans="1:41" outlineLevel="1">
      <c r="B55" s="34" t="s">
        <v>91</v>
      </c>
      <c r="C55" s="33">
        <v>34</v>
      </c>
      <c r="D55" s="162"/>
      <c r="E55" s="162"/>
      <c r="F55" s="164"/>
      <c r="G55" s="163"/>
      <c r="H55" s="163"/>
      <c r="I55" s="163"/>
      <c r="J55" s="163"/>
      <c r="K55" s="163"/>
      <c r="L55" s="164"/>
      <c r="M55" s="180"/>
      <c r="N55" s="163"/>
      <c r="O55" s="163"/>
      <c r="P55" s="164"/>
      <c r="Q55" s="180"/>
      <c r="R55" s="163"/>
      <c r="S55" s="163"/>
      <c r="T55" s="164"/>
      <c r="U55" s="180"/>
      <c r="V55" s="163"/>
      <c r="W55" s="163"/>
      <c r="X55" s="163"/>
      <c r="Y55" s="163"/>
      <c r="Z55" s="163"/>
      <c r="AA55" s="163"/>
      <c r="AB55" s="164"/>
      <c r="AC55" s="180"/>
      <c r="AD55" s="163"/>
      <c r="AE55" s="163"/>
      <c r="AF55" s="163"/>
      <c r="AG55" s="163"/>
      <c r="AH55" s="163"/>
      <c r="AI55" s="163"/>
      <c r="AJ55" s="164">
        <f t="shared" si="2"/>
        <v>-1304.6711959999998</v>
      </c>
      <c r="AK55" s="24">
        <f t="shared" si="3"/>
        <v>0</v>
      </c>
      <c r="AL55" s="25">
        <f t="shared" si="3"/>
        <v>0</v>
      </c>
      <c r="AM55" s="164">
        <f t="shared" si="1"/>
        <v>0</v>
      </c>
    </row>
    <row r="56" spans="1:41" outlineLevel="1">
      <c r="B56" s="34" t="s">
        <v>92</v>
      </c>
      <c r="C56" s="33">
        <v>35</v>
      </c>
      <c r="D56" s="162"/>
      <c r="E56" s="162"/>
      <c r="F56" s="164"/>
      <c r="G56" s="163"/>
      <c r="H56" s="163"/>
      <c r="I56" s="163"/>
      <c r="J56" s="163"/>
      <c r="K56" s="163"/>
      <c r="L56" s="164"/>
      <c r="M56" s="180"/>
      <c r="N56" s="163"/>
      <c r="O56" s="163"/>
      <c r="P56" s="164"/>
      <c r="Q56" s="180"/>
      <c r="R56" s="163"/>
      <c r="S56" s="163"/>
      <c r="T56" s="164"/>
      <c r="U56" s="180"/>
      <c r="V56" s="163"/>
      <c r="W56" s="163"/>
      <c r="X56" s="163"/>
      <c r="Y56" s="163"/>
      <c r="Z56" s="163"/>
      <c r="AA56" s="163"/>
      <c r="AB56" s="164"/>
      <c r="AC56" s="180"/>
      <c r="AD56" s="163"/>
      <c r="AE56" s="163"/>
      <c r="AF56" s="163"/>
      <c r="AG56" s="163"/>
      <c r="AH56" s="163"/>
      <c r="AI56" s="163"/>
      <c r="AJ56" s="164">
        <f t="shared" si="2"/>
        <v>-1304.6711959999998</v>
      </c>
      <c r="AK56" s="24">
        <f t="shared" si="3"/>
        <v>0</v>
      </c>
      <c r="AL56" s="25">
        <f t="shared" si="3"/>
        <v>0</v>
      </c>
      <c r="AM56" s="164">
        <f t="shared" si="1"/>
        <v>0</v>
      </c>
    </row>
    <row r="57" spans="1:41" ht="15.75" outlineLevel="1" thickBot="1">
      <c r="A57" s="39"/>
      <c r="B57" s="40"/>
      <c r="C57" s="41"/>
      <c r="D57" s="168"/>
      <c r="E57" s="168"/>
      <c r="F57" s="170"/>
      <c r="G57" s="169"/>
      <c r="H57" s="169"/>
      <c r="I57" s="169"/>
      <c r="J57" s="169"/>
      <c r="K57" s="169"/>
      <c r="L57" s="170"/>
      <c r="M57" s="182"/>
      <c r="N57" s="169"/>
      <c r="O57" s="169"/>
      <c r="P57" s="170"/>
      <c r="Q57" s="182"/>
      <c r="R57" s="169"/>
      <c r="S57" s="169"/>
      <c r="T57" s="170"/>
      <c r="U57" s="182"/>
      <c r="V57" s="169"/>
      <c r="W57" s="169"/>
      <c r="X57" s="169"/>
      <c r="Y57" s="169"/>
      <c r="Z57" s="169"/>
      <c r="AA57" s="169"/>
      <c r="AB57" s="170"/>
      <c r="AC57" s="182"/>
      <c r="AD57" s="169"/>
      <c r="AE57" s="169"/>
      <c r="AF57" s="169"/>
      <c r="AG57" s="169"/>
      <c r="AH57" s="169"/>
      <c r="AI57" s="169"/>
      <c r="AJ57" s="170"/>
      <c r="AK57" s="45"/>
      <c r="AL57" s="46"/>
      <c r="AM57" s="170"/>
    </row>
    <row r="58" spans="1:41" ht="15.75" outlineLevel="1" thickBot="1">
      <c r="A58" s="114"/>
      <c r="B58" s="227"/>
      <c r="C58" s="227"/>
      <c r="D58" s="114"/>
      <c r="E58" s="114"/>
      <c r="F58" s="171"/>
      <c r="G58" s="114"/>
      <c r="H58" s="114"/>
      <c r="I58" s="114"/>
      <c r="J58" s="114"/>
      <c r="K58" s="114"/>
      <c r="L58" s="171"/>
      <c r="M58" s="183"/>
      <c r="N58" s="114"/>
      <c r="O58" s="114"/>
      <c r="P58" s="171"/>
      <c r="Q58" s="183"/>
      <c r="R58" s="114"/>
      <c r="S58" s="114"/>
      <c r="T58" s="171"/>
      <c r="U58" s="183"/>
      <c r="V58" s="114"/>
      <c r="W58" s="114"/>
      <c r="X58" s="114"/>
      <c r="Y58" s="114"/>
      <c r="Z58" s="114"/>
      <c r="AA58" s="114"/>
      <c r="AB58" s="171"/>
      <c r="AC58" s="183"/>
      <c r="AD58" s="114"/>
      <c r="AE58" s="114"/>
      <c r="AF58" s="114"/>
      <c r="AG58" s="114"/>
      <c r="AH58" s="114"/>
      <c r="AI58" s="114"/>
      <c r="AJ58" s="171" t="s">
        <v>93</v>
      </c>
      <c r="AK58" s="172" t="s">
        <v>94</v>
      </c>
      <c r="AL58" s="173" t="s">
        <v>94</v>
      </c>
      <c r="AM58" s="171" t="s">
        <v>95</v>
      </c>
    </row>
    <row r="59" spans="1:41">
      <c r="B59" s="225" t="s">
        <v>96</v>
      </c>
      <c r="C59" s="225"/>
      <c r="D59" s="165">
        <v>10176</v>
      </c>
      <c r="E59" s="165" t="s">
        <v>167</v>
      </c>
      <c r="F59" s="167">
        <v>731.95920000000001</v>
      </c>
      <c r="G59" s="166">
        <v>728.24760000000003</v>
      </c>
      <c r="H59" s="166">
        <v>0.50966199999999995</v>
      </c>
      <c r="I59" s="166">
        <v>60.877499999999998</v>
      </c>
      <c r="J59" s="166">
        <v>60.687269999999998</v>
      </c>
      <c r="K59" s="166">
        <v>24.192</v>
      </c>
      <c r="L59" s="167">
        <v>12.023477</v>
      </c>
      <c r="M59" s="181">
        <v>11.999231999999999</v>
      </c>
      <c r="N59" s="166">
        <v>12.023477</v>
      </c>
      <c r="O59" s="166">
        <v>11.999957999999999</v>
      </c>
      <c r="P59" s="167">
        <v>14.816618999999999</v>
      </c>
      <c r="Q59" s="181">
        <v>14</v>
      </c>
      <c r="R59" s="166">
        <v>0.108846</v>
      </c>
      <c r="S59" s="166">
        <v>0.144928</v>
      </c>
      <c r="T59" s="167">
        <v>9.9308809999999994</v>
      </c>
      <c r="U59" s="181">
        <v>9.4305559999999993</v>
      </c>
      <c r="V59" s="166">
        <v>10.006022</v>
      </c>
      <c r="W59" s="166">
        <v>6.6999589999999998</v>
      </c>
      <c r="X59" s="166">
        <v>0</v>
      </c>
      <c r="Y59" s="166">
        <v>0</v>
      </c>
      <c r="Z59" s="166">
        <v>0</v>
      </c>
      <c r="AA59" s="166">
        <v>0</v>
      </c>
      <c r="AB59" s="167">
        <v>7269</v>
      </c>
      <c r="AC59" s="181">
        <v>6902.7819810000001</v>
      </c>
      <c r="AD59" s="166">
        <v>49.700218</v>
      </c>
      <c r="AE59" s="166">
        <v>49.6</v>
      </c>
      <c r="AF59" s="166">
        <v>47.101112000000001</v>
      </c>
      <c r="AG59" s="166">
        <v>49.6</v>
      </c>
      <c r="AH59" s="166">
        <v>49.700218</v>
      </c>
      <c r="AI59" s="166">
        <v>49.603000000000002</v>
      </c>
      <c r="AJ59" s="167">
        <f>SUM(F59:F59)</f>
        <v>731.95920000000001</v>
      </c>
      <c r="AK59" s="174">
        <f>AVERAGE(V59:V59)</f>
        <v>10.006022</v>
      </c>
      <c r="AL59" s="60">
        <f>AVERAGE(W59:W59)</f>
        <v>6.6999589999999998</v>
      </c>
      <c r="AM59" s="167">
        <f>SUM(AB59:AB59)</f>
        <v>7269</v>
      </c>
      <c r="AN59" s="166"/>
      <c r="AO59" s="166"/>
    </row>
    <row r="60" spans="1:41">
      <c r="B60" s="225" t="s">
        <v>97</v>
      </c>
      <c r="C60" s="225"/>
      <c r="D60" s="165">
        <v>10176</v>
      </c>
      <c r="E60" s="165" t="s">
        <v>167</v>
      </c>
      <c r="F60" s="167">
        <v>390.76119999999997</v>
      </c>
      <c r="G60" s="166">
        <v>350.22039999999998</v>
      </c>
      <c r="H60" s="166">
        <v>11.575796</v>
      </c>
      <c r="I60" s="166">
        <v>36.222749999999998</v>
      </c>
      <c r="J60" s="166">
        <v>29.185019</v>
      </c>
      <c r="K60" s="166">
        <v>24.192</v>
      </c>
      <c r="L60" s="167">
        <v>10.787729000000001</v>
      </c>
      <c r="M60" s="181">
        <v>11.999231999999999</v>
      </c>
      <c r="N60" s="166">
        <v>10.787729000000001</v>
      </c>
      <c r="O60" s="166">
        <v>11.999957999999999</v>
      </c>
      <c r="P60" s="167">
        <v>14.487411</v>
      </c>
      <c r="Q60" s="181">
        <v>14</v>
      </c>
      <c r="R60" s="166">
        <v>0.13047400000000001</v>
      </c>
      <c r="S60" s="166">
        <v>0.13157199999999999</v>
      </c>
      <c r="T60" s="167">
        <v>10.84038</v>
      </c>
      <c r="U60" s="181">
        <v>9.4216510000000007</v>
      </c>
      <c r="V60" s="166">
        <v>9.1846379999999996</v>
      </c>
      <c r="W60" s="166">
        <v>6.6999579999999996</v>
      </c>
      <c r="X60" s="166">
        <v>0</v>
      </c>
      <c r="Y60" s="166">
        <v>0</v>
      </c>
      <c r="Z60" s="166">
        <v>0</v>
      </c>
      <c r="AA60" s="166">
        <v>0</v>
      </c>
      <c r="AB60" s="167">
        <v>4236</v>
      </c>
      <c r="AC60" s="181">
        <v>3681.6157159999998</v>
      </c>
      <c r="AD60" s="166">
        <v>44.592132999999997</v>
      </c>
      <c r="AE60" s="166">
        <v>49.6</v>
      </c>
      <c r="AF60" s="166">
        <v>43.108626000000001</v>
      </c>
      <c r="AG60" s="166">
        <v>49.6</v>
      </c>
      <c r="AH60" s="166">
        <v>44.592132999999997</v>
      </c>
      <c r="AI60" s="166">
        <v>49.603000000000002</v>
      </c>
      <c r="AJ60" s="167">
        <f t="shared" ref="AJ60:AJ63" si="4">SUM(F60:F60)</f>
        <v>390.76119999999997</v>
      </c>
      <c r="AK60" s="174">
        <f t="shared" ref="AK60:AL63" si="5">AVERAGE(V60:V60)</f>
        <v>9.1846379999999996</v>
      </c>
      <c r="AL60" s="60">
        <f t="shared" si="5"/>
        <v>6.6999579999999996</v>
      </c>
      <c r="AM60" s="167">
        <f t="shared" ref="AM60:AM63" si="6">SUM(AB60:AB60)</f>
        <v>4236</v>
      </c>
    </row>
    <row r="61" spans="1:41">
      <c r="B61" s="225" t="s">
        <v>98</v>
      </c>
      <c r="C61" s="225"/>
      <c r="D61" s="165">
        <v>10176</v>
      </c>
      <c r="E61" s="165" t="s">
        <v>167</v>
      </c>
      <c r="F61" s="167">
        <v>602.91999999999996</v>
      </c>
      <c r="G61" s="166">
        <v>650.33164999999997</v>
      </c>
      <c r="H61" s="166">
        <v>-7.2903799999999999</v>
      </c>
      <c r="I61" s="166">
        <v>70.597750000000005</v>
      </c>
      <c r="J61" s="166">
        <v>60.778655000000001</v>
      </c>
      <c r="K61" s="166">
        <v>24.192001000000001</v>
      </c>
      <c r="L61" s="167">
        <v>8.5402159999999991</v>
      </c>
      <c r="M61" s="181">
        <v>10.700122</v>
      </c>
      <c r="N61" s="166">
        <v>8.5402159999999991</v>
      </c>
      <c r="O61" s="166">
        <v>10.700122</v>
      </c>
      <c r="P61" s="167">
        <v>14.471069999999999</v>
      </c>
      <c r="Q61" s="181">
        <v>14.000000999999999</v>
      </c>
      <c r="R61" s="166">
        <v>3.4969239999999999</v>
      </c>
      <c r="S61" s="166">
        <v>0.22727600000000001</v>
      </c>
      <c r="T61" s="167">
        <v>16.831420000000001</v>
      </c>
      <c r="U61" s="181">
        <v>10.637095</v>
      </c>
      <c r="V61" s="166">
        <v>29.924368000000001</v>
      </c>
      <c r="W61" s="166">
        <v>11.999751</v>
      </c>
      <c r="X61" s="166">
        <v>0</v>
      </c>
      <c r="Y61" s="166">
        <v>0</v>
      </c>
      <c r="Z61" s="166">
        <v>0</v>
      </c>
      <c r="AA61" s="166">
        <v>0</v>
      </c>
      <c r="AB61" s="167">
        <v>10148</v>
      </c>
      <c r="AC61" s="181">
        <v>6413.3172130000003</v>
      </c>
      <c r="AD61" s="166">
        <v>35.301814999999998</v>
      </c>
      <c r="AE61" s="166">
        <v>44.23</v>
      </c>
      <c r="AF61" s="166">
        <v>27.952406</v>
      </c>
      <c r="AG61" s="166">
        <v>44.23</v>
      </c>
      <c r="AH61" s="166">
        <v>35.301814999999998</v>
      </c>
      <c r="AI61" s="166">
        <v>44.23</v>
      </c>
      <c r="AJ61" s="167">
        <f t="shared" si="4"/>
        <v>602.91999999999996</v>
      </c>
      <c r="AK61" s="174">
        <f t="shared" si="5"/>
        <v>29.924368000000001</v>
      </c>
      <c r="AL61" s="60">
        <f t="shared" si="5"/>
        <v>11.999751</v>
      </c>
      <c r="AM61" s="167">
        <f t="shared" si="6"/>
        <v>10148</v>
      </c>
    </row>
    <row r="62" spans="1:41">
      <c r="B62" s="225" t="s">
        <v>99</v>
      </c>
      <c r="C62" s="225"/>
      <c r="D62" s="165">
        <v>10176</v>
      </c>
      <c r="E62" s="165" t="s">
        <v>167</v>
      </c>
      <c r="F62" s="167">
        <v>307.76760000000002</v>
      </c>
      <c r="G62" s="166">
        <v>307.76762000000002</v>
      </c>
      <c r="H62" s="166">
        <v>-6.0000000000000002E-6</v>
      </c>
      <c r="I62" s="166">
        <v>33.136375000000001</v>
      </c>
      <c r="J62" s="166">
        <v>27.347776</v>
      </c>
      <c r="K62" s="166">
        <v>24.192</v>
      </c>
      <c r="L62" s="167">
        <v>9.2879079999999998</v>
      </c>
      <c r="M62" s="181">
        <v>11.057729</v>
      </c>
      <c r="N62" s="166">
        <v>9.2879079999999998</v>
      </c>
      <c r="O62" s="166">
        <v>11.253849000000001</v>
      </c>
      <c r="P62" s="167">
        <v>17.335457999999999</v>
      </c>
      <c r="Q62" s="181">
        <v>13.756909</v>
      </c>
      <c r="R62" s="166">
        <v>0.171737</v>
      </c>
      <c r="S62" s="166">
        <v>0.25858900000000001</v>
      </c>
      <c r="T62" s="167">
        <v>15.079560000000001</v>
      </c>
      <c r="U62" s="181">
        <v>10.139874000000001</v>
      </c>
      <c r="V62" s="166">
        <v>11.086287</v>
      </c>
      <c r="W62" s="166">
        <v>11.999954000000001</v>
      </c>
      <c r="X62" s="166">
        <v>0</v>
      </c>
      <c r="Y62" s="166">
        <v>0</v>
      </c>
      <c r="Z62" s="166">
        <v>0</v>
      </c>
      <c r="AA62" s="166">
        <v>0</v>
      </c>
      <c r="AB62" s="167">
        <v>4641</v>
      </c>
      <c r="AC62" s="181">
        <v>3120.7248340000001</v>
      </c>
      <c r="AD62" s="166">
        <v>38.392477</v>
      </c>
      <c r="AE62" s="166">
        <v>45.708204000000002</v>
      </c>
      <c r="AF62" s="166">
        <v>31.278451</v>
      </c>
      <c r="AG62" s="166">
        <v>46.515889999999999</v>
      </c>
      <c r="AH62" s="166">
        <v>38.392477</v>
      </c>
      <c r="AI62" s="166">
        <v>46.518886000000002</v>
      </c>
      <c r="AJ62" s="167">
        <f t="shared" si="4"/>
        <v>307.76760000000002</v>
      </c>
      <c r="AK62" s="174">
        <f t="shared" si="5"/>
        <v>11.086287</v>
      </c>
      <c r="AL62" s="60">
        <f t="shared" si="5"/>
        <v>11.999954000000001</v>
      </c>
      <c r="AM62" s="167">
        <f t="shared" si="6"/>
        <v>4641</v>
      </c>
    </row>
    <row r="63" spans="1:41">
      <c r="B63" s="225" t="s">
        <v>100</v>
      </c>
      <c r="C63" s="225"/>
      <c r="D63" s="165">
        <v>10176</v>
      </c>
      <c r="E63" s="165" t="s">
        <v>167</v>
      </c>
      <c r="F63" s="167">
        <v>272.85300000000001</v>
      </c>
      <c r="G63" s="166">
        <v>272.66881000000001</v>
      </c>
      <c r="H63" s="166">
        <v>6.7551E-2</v>
      </c>
      <c r="I63" s="166">
        <v>37.978749999999998</v>
      </c>
      <c r="J63" s="166">
        <v>28.403029</v>
      </c>
      <c r="K63" s="166">
        <v>24.192</v>
      </c>
      <c r="L63" s="167">
        <v>7.1843599999999999</v>
      </c>
      <c r="M63" s="181">
        <v>9.5993860000000009</v>
      </c>
      <c r="N63" s="166">
        <v>7.1843599999999999</v>
      </c>
      <c r="O63" s="166">
        <v>9.6001110000000001</v>
      </c>
      <c r="P63" s="167">
        <v>14.722049</v>
      </c>
      <c r="Q63" s="181">
        <v>14</v>
      </c>
      <c r="R63" s="166">
        <v>0.24684900000000001</v>
      </c>
      <c r="S63" s="166">
        <v>0.263158</v>
      </c>
      <c r="T63" s="167">
        <v>16.668316000000001</v>
      </c>
      <c r="U63" s="181">
        <v>11.886725</v>
      </c>
      <c r="V63" s="166">
        <v>10.877651999999999</v>
      </c>
      <c r="W63" s="166">
        <v>11.999943</v>
      </c>
      <c r="X63" s="166">
        <v>0</v>
      </c>
      <c r="Y63" s="166">
        <v>0</v>
      </c>
      <c r="Z63" s="166">
        <v>0</v>
      </c>
      <c r="AA63" s="166">
        <v>0</v>
      </c>
      <c r="AB63" s="167">
        <v>4548</v>
      </c>
      <c r="AC63" s="181">
        <v>3243.3288040000002</v>
      </c>
      <c r="AD63" s="166">
        <v>29.697254000000001</v>
      </c>
      <c r="AE63" s="166">
        <v>39.68</v>
      </c>
      <c r="AF63" s="166">
        <v>28.297117</v>
      </c>
      <c r="AG63" s="166">
        <v>39.68</v>
      </c>
      <c r="AH63" s="166">
        <v>29.697254000000001</v>
      </c>
      <c r="AI63" s="166">
        <v>39.683</v>
      </c>
      <c r="AJ63" s="167">
        <f t="shared" si="4"/>
        <v>272.85300000000001</v>
      </c>
      <c r="AK63" s="174">
        <f t="shared" si="5"/>
        <v>10.877651999999999</v>
      </c>
      <c r="AL63" s="60">
        <f t="shared" si="5"/>
        <v>11.999943</v>
      </c>
      <c r="AM63" s="167">
        <f t="shared" si="6"/>
        <v>4548</v>
      </c>
    </row>
    <row r="64" spans="1:41">
      <c r="B64" s="50"/>
      <c r="C64" s="50"/>
      <c r="D64" s="165"/>
      <c r="E64" s="165"/>
      <c r="F64" s="167"/>
      <c r="G64" s="166"/>
      <c r="H64" s="166"/>
      <c r="I64" s="166"/>
      <c r="J64" s="166"/>
      <c r="K64" s="166"/>
      <c r="L64" s="167"/>
      <c r="M64" s="181"/>
      <c r="N64" s="166"/>
      <c r="O64" s="166"/>
      <c r="P64" s="167"/>
      <c r="Q64" s="181"/>
      <c r="R64" s="166"/>
      <c r="S64" s="166"/>
      <c r="T64" s="167"/>
      <c r="U64" s="181"/>
      <c r="V64" s="166"/>
      <c r="W64" s="166"/>
      <c r="X64" s="166"/>
      <c r="Y64" s="166"/>
      <c r="Z64" s="166"/>
      <c r="AA64" s="166"/>
      <c r="AB64" s="167"/>
      <c r="AC64" s="181"/>
      <c r="AD64" s="166"/>
      <c r="AE64" s="166"/>
      <c r="AF64" s="166"/>
      <c r="AG64" s="166"/>
      <c r="AH64" s="166"/>
      <c r="AI64" s="166"/>
      <c r="AJ64" s="167"/>
      <c r="AK64" s="174"/>
      <c r="AL64" s="60"/>
      <c r="AM64" s="167"/>
    </row>
    <row r="65" spans="1:39" ht="15.75" thickBot="1">
      <c r="A65" s="39"/>
      <c r="B65" s="63"/>
      <c r="C65" s="63"/>
      <c r="D65" s="175"/>
      <c r="E65" s="175"/>
      <c r="F65" s="177"/>
      <c r="G65" s="176"/>
      <c r="H65" s="176"/>
      <c r="I65" s="176"/>
      <c r="J65" s="176"/>
      <c r="K65" s="176"/>
      <c r="L65" s="177"/>
      <c r="M65" s="184"/>
      <c r="N65" s="176"/>
      <c r="O65" s="176"/>
      <c r="P65" s="177"/>
      <c r="Q65" s="184"/>
      <c r="R65" s="176"/>
      <c r="S65" s="176"/>
      <c r="T65" s="177"/>
      <c r="U65" s="184"/>
      <c r="V65" s="176"/>
      <c r="W65" s="176"/>
      <c r="X65" s="176"/>
      <c r="Y65" s="176"/>
      <c r="Z65" s="176"/>
      <c r="AA65" s="176"/>
      <c r="AB65" s="177"/>
      <c r="AC65" s="184"/>
      <c r="AD65" s="176"/>
      <c r="AE65" s="176"/>
      <c r="AF65" s="176"/>
      <c r="AG65" s="176"/>
      <c r="AH65" s="176"/>
      <c r="AI65" s="176"/>
      <c r="AJ65" s="177" t="s">
        <v>93</v>
      </c>
      <c r="AK65" s="48" t="s">
        <v>94</v>
      </c>
      <c r="AL65" s="49" t="s">
        <v>94</v>
      </c>
      <c r="AM65" s="177" t="s">
        <v>95</v>
      </c>
    </row>
    <row r="66" spans="1:39" ht="15.75" customHeight="1" outlineLevel="1">
      <c r="A66" s="222" t="s">
        <v>99</v>
      </c>
      <c r="B66" s="65" t="s">
        <v>101</v>
      </c>
      <c r="D66" s="162"/>
      <c r="E66" s="162"/>
      <c r="F66" s="164"/>
      <c r="G66" s="163"/>
      <c r="H66" s="163"/>
      <c r="I66" s="163"/>
      <c r="J66" s="163"/>
      <c r="K66" s="163"/>
      <c r="L66" s="164"/>
      <c r="M66" s="180"/>
      <c r="N66" s="163"/>
      <c r="O66" s="163"/>
      <c r="P66" s="164"/>
      <c r="Q66" s="180"/>
      <c r="R66" s="163"/>
      <c r="S66" s="163"/>
      <c r="T66" s="164"/>
      <c r="U66" s="180"/>
      <c r="V66" s="163"/>
      <c r="W66" s="163"/>
      <c r="X66" s="163"/>
      <c r="Y66" s="163"/>
      <c r="Z66" s="163"/>
      <c r="AA66" s="163"/>
      <c r="AB66" s="164"/>
      <c r="AC66" s="180"/>
      <c r="AD66" s="163"/>
      <c r="AE66" s="163"/>
      <c r="AF66" s="163"/>
      <c r="AG66" s="163"/>
      <c r="AH66" s="163"/>
      <c r="AI66" s="163"/>
      <c r="AJ66" s="164"/>
      <c r="AK66" s="174"/>
      <c r="AL66" s="60"/>
      <c r="AM66" s="164"/>
    </row>
    <row r="67" spans="1:39" ht="15.75" customHeight="1" outlineLevel="1">
      <c r="A67" s="222"/>
      <c r="B67" s="65" t="s">
        <v>102</v>
      </c>
      <c r="D67" s="162"/>
      <c r="E67" s="162"/>
      <c r="F67" s="164"/>
      <c r="G67" s="163"/>
      <c r="H67" s="163"/>
      <c r="I67" s="163"/>
      <c r="J67" s="163"/>
      <c r="K67" s="163"/>
      <c r="L67" s="164"/>
      <c r="M67" s="180"/>
      <c r="N67" s="163"/>
      <c r="O67" s="163"/>
      <c r="P67" s="164"/>
      <c r="Q67" s="180"/>
      <c r="R67" s="163"/>
      <c r="S67" s="163"/>
      <c r="T67" s="164"/>
      <c r="U67" s="180"/>
      <c r="V67" s="163"/>
      <c r="W67" s="163"/>
      <c r="X67" s="163"/>
      <c r="Y67" s="163"/>
      <c r="Z67" s="163"/>
      <c r="AA67" s="163"/>
      <c r="AB67" s="164"/>
      <c r="AC67" s="180"/>
      <c r="AD67" s="163"/>
      <c r="AE67" s="163"/>
      <c r="AF67" s="163"/>
      <c r="AG67" s="163"/>
      <c r="AH67" s="163"/>
      <c r="AI67" s="163"/>
      <c r="AJ67" s="164"/>
      <c r="AK67" s="174"/>
      <c r="AL67" s="60"/>
      <c r="AM67" s="164"/>
    </row>
    <row r="68" spans="1:39" ht="15.75" customHeight="1" outlineLevel="1">
      <c r="A68" s="222"/>
      <c r="B68" s="65" t="s">
        <v>103</v>
      </c>
      <c r="D68" s="165">
        <v>10176</v>
      </c>
      <c r="E68" s="165" t="s">
        <v>167</v>
      </c>
      <c r="F68" s="167">
        <v>99.099000000000004</v>
      </c>
      <c r="G68" s="166">
        <v>99.099000000000004</v>
      </c>
      <c r="H68" s="166">
        <v>0</v>
      </c>
      <c r="I68" s="166">
        <v>14.454124999999999</v>
      </c>
      <c r="J68" s="166">
        <v>9.9587330000000005</v>
      </c>
      <c r="K68" s="166">
        <v>24.192</v>
      </c>
      <c r="L68" s="167">
        <v>6.8561050000000003</v>
      </c>
      <c r="M68" s="181">
        <v>9.8408169999999995</v>
      </c>
      <c r="N68" s="166">
        <v>6.8561050000000003</v>
      </c>
      <c r="O68" s="166">
        <v>9.9510609999999993</v>
      </c>
      <c r="P68" s="167">
        <v>22.925981</v>
      </c>
      <c r="Q68" s="181">
        <v>13.845908</v>
      </c>
      <c r="R68" s="166">
        <v>6.0536E-2</v>
      </c>
      <c r="S68" s="166">
        <v>0.26026100000000002</v>
      </c>
      <c r="T68" s="167">
        <v>26.821663000000001</v>
      </c>
      <c r="U68" s="181">
        <v>11.467478</v>
      </c>
      <c r="V68" s="166">
        <v>14.268560000000001</v>
      </c>
      <c r="W68" s="166">
        <v>11.999938999999999</v>
      </c>
      <c r="X68" s="166">
        <v>0</v>
      </c>
      <c r="Y68" s="166">
        <v>0</v>
      </c>
      <c r="Z68" s="166">
        <v>0</v>
      </c>
      <c r="AA68" s="166">
        <v>0</v>
      </c>
      <c r="AB68" s="167">
        <v>2658</v>
      </c>
      <c r="AC68" s="181">
        <v>1136.4156840000001</v>
      </c>
      <c r="AD68" s="166">
        <v>28.340381000000001</v>
      </c>
      <c r="AE68" s="166">
        <v>40.677979000000001</v>
      </c>
      <c r="AF68" s="166">
        <v>17.585235999999998</v>
      </c>
      <c r="AG68" s="166">
        <v>41.130687000000002</v>
      </c>
      <c r="AH68" s="166">
        <v>28.340381000000001</v>
      </c>
      <c r="AI68" s="166">
        <v>41.133685</v>
      </c>
      <c r="AJ68" s="167">
        <f t="shared" ref="AJ68:AJ71" si="7">SUM(F68:F68)</f>
        <v>99.099000000000004</v>
      </c>
      <c r="AK68" s="174">
        <f t="shared" ref="AK68:AL71" si="8">AVERAGE(V68:V68)</f>
        <v>14.268560000000001</v>
      </c>
      <c r="AL68" s="60">
        <f t="shared" si="8"/>
        <v>11.999938999999999</v>
      </c>
      <c r="AM68" s="167">
        <f t="shared" ref="AM68:AM71" si="9">SUM(AB68:AB68)</f>
        <v>2658</v>
      </c>
    </row>
    <row r="69" spans="1:39" ht="15.75" customHeight="1" outlineLevel="1">
      <c r="A69" s="222"/>
      <c r="B69" s="65" t="s">
        <v>104</v>
      </c>
      <c r="D69" s="162"/>
      <c r="E69" s="162"/>
      <c r="F69" s="164"/>
      <c r="G69" s="163"/>
      <c r="H69" s="163"/>
      <c r="I69" s="163"/>
      <c r="J69" s="163"/>
      <c r="K69" s="163"/>
      <c r="L69" s="164"/>
      <c r="M69" s="180"/>
      <c r="N69" s="163"/>
      <c r="O69" s="163"/>
      <c r="P69" s="164"/>
      <c r="Q69" s="180"/>
      <c r="R69" s="163"/>
      <c r="S69" s="163"/>
      <c r="T69" s="164"/>
      <c r="U69" s="180"/>
      <c r="V69" s="163"/>
      <c r="W69" s="163"/>
      <c r="X69" s="163"/>
      <c r="Y69" s="163"/>
      <c r="Z69" s="163"/>
      <c r="AA69" s="163"/>
      <c r="AB69" s="164"/>
      <c r="AC69" s="180"/>
      <c r="AD69" s="163"/>
      <c r="AE69" s="163"/>
      <c r="AF69" s="163"/>
      <c r="AG69" s="163"/>
      <c r="AH69" s="163"/>
      <c r="AI69" s="163"/>
      <c r="AJ69" s="164"/>
      <c r="AK69" s="174"/>
      <c r="AL69" s="60"/>
      <c r="AM69" s="164"/>
    </row>
    <row r="70" spans="1:39" ht="15.75" customHeight="1" outlineLevel="1">
      <c r="A70" s="222"/>
      <c r="B70" s="65" t="s">
        <v>105</v>
      </c>
      <c r="D70" s="165">
        <v>10176</v>
      </c>
      <c r="E70" s="165" t="s">
        <v>167</v>
      </c>
      <c r="F70" s="167">
        <v>205.93440000000001</v>
      </c>
      <c r="G70" s="166">
        <v>205.93441999999999</v>
      </c>
      <c r="H70" s="166">
        <v>-1.0000000000000001E-5</v>
      </c>
      <c r="I70" s="166">
        <v>18.43225</v>
      </c>
      <c r="J70" s="166">
        <v>17.161193000000001</v>
      </c>
      <c r="K70" s="166">
        <v>24.192</v>
      </c>
      <c r="L70" s="167">
        <v>11.172504999999999</v>
      </c>
      <c r="M70" s="181">
        <v>11.999231999999999</v>
      </c>
      <c r="N70" s="166">
        <v>11.172504999999999</v>
      </c>
      <c r="O70" s="166">
        <v>11.999957999999999</v>
      </c>
      <c r="P70" s="167">
        <v>13.013875000000001</v>
      </c>
      <c r="Q70" s="181">
        <v>14</v>
      </c>
      <c r="R70" s="166">
        <v>0.25769999999999998</v>
      </c>
      <c r="S70" s="166">
        <v>0.263158</v>
      </c>
      <c r="T70" s="167">
        <v>9.5030260000000002</v>
      </c>
      <c r="U70" s="181">
        <v>9.5093809999999994</v>
      </c>
      <c r="V70" s="166">
        <v>9.5758650000000003</v>
      </c>
      <c r="W70" s="166">
        <v>11.999967</v>
      </c>
      <c r="X70" s="166">
        <v>0</v>
      </c>
      <c r="Y70" s="166">
        <v>0</v>
      </c>
      <c r="Z70" s="166">
        <v>0</v>
      </c>
      <c r="AA70" s="166">
        <v>0</v>
      </c>
      <c r="AB70" s="167">
        <v>1957</v>
      </c>
      <c r="AC70" s="181">
        <v>1958.3086020000001</v>
      </c>
      <c r="AD70" s="166">
        <v>46.182642000000001</v>
      </c>
      <c r="AE70" s="166">
        <v>49.6</v>
      </c>
      <c r="AF70" s="166">
        <v>49.633166000000003</v>
      </c>
      <c r="AG70" s="166">
        <v>49.6</v>
      </c>
      <c r="AH70" s="166">
        <v>46.182642000000001</v>
      </c>
      <c r="AI70" s="166">
        <v>49.603000000000002</v>
      </c>
      <c r="AJ70" s="167">
        <f t="shared" si="7"/>
        <v>205.93440000000001</v>
      </c>
      <c r="AK70" s="174">
        <f t="shared" si="8"/>
        <v>9.5758650000000003</v>
      </c>
      <c r="AL70" s="60">
        <f t="shared" si="8"/>
        <v>11.999967</v>
      </c>
      <c r="AM70" s="167">
        <f t="shared" si="9"/>
        <v>1957</v>
      </c>
    </row>
    <row r="71" spans="1:39" ht="15.75" customHeight="1" outlineLevel="1">
      <c r="A71" s="222"/>
      <c r="B71" s="65" t="s">
        <v>106</v>
      </c>
      <c r="D71" s="165">
        <v>10176</v>
      </c>
      <c r="E71" s="165" t="s">
        <v>167</v>
      </c>
      <c r="F71" s="167">
        <v>2.7342</v>
      </c>
      <c r="G71" s="166">
        <v>2.7342</v>
      </c>
      <c r="H71" s="166">
        <v>0</v>
      </c>
      <c r="I71" s="166">
        <v>0.25</v>
      </c>
      <c r="J71" s="166">
        <v>0.22785</v>
      </c>
      <c r="K71" s="166">
        <v>24.192</v>
      </c>
      <c r="L71" s="167">
        <v>10.9368</v>
      </c>
      <c r="M71" s="181">
        <v>11.999231999999999</v>
      </c>
      <c r="N71" s="166">
        <v>10.9368</v>
      </c>
      <c r="O71" s="166">
        <v>11.999957999999999</v>
      </c>
      <c r="P71" s="167">
        <v>12.737</v>
      </c>
      <c r="Q71" s="181">
        <v>14</v>
      </c>
      <c r="R71" s="166">
        <v>0.26300000000000001</v>
      </c>
      <c r="S71" s="166">
        <v>0.263158</v>
      </c>
      <c r="T71" s="167">
        <v>9.5091800000000006</v>
      </c>
      <c r="U71" s="181">
        <v>9.5093809999999994</v>
      </c>
      <c r="V71" s="166">
        <v>9.5091800000000006</v>
      </c>
      <c r="W71" s="166">
        <v>11.999487999999999</v>
      </c>
      <c r="X71" s="166">
        <v>0</v>
      </c>
      <c r="Y71" s="166">
        <v>0</v>
      </c>
      <c r="Z71" s="166">
        <v>0</v>
      </c>
      <c r="AA71" s="166">
        <v>0</v>
      </c>
      <c r="AB71" s="167">
        <v>26</v>
      </c>
      <c r="AC71" s="181">
        <v>26.000548999999999</v>
      </c>
      <c r="AD71" s="166">
        <v>45.208333000000003</v>
      </c>
      <c r="AE71" s="166">
        <v>49.6</v>
      </c>
      <c r="AF71" s="166">
        <v>49.601047000000001</v>
      </c>
      <c r="AG71" s="166">
        <v>49.6</v>
      </c>
      <c r="AH71" s="166">
        <v>45.208333000000003</v>
      </c>
      <c r="AI71" s="166">
        <v>49.603000000000002</v>
      </c>
      <c r="AJ71" s="167">
        <f t="shared" si="7"/>
        <v>2.7342</v>
      </c>
      <c r="AK71" s="174">
        <f t="shared" si="8"/>
        <v>9.5091800000000006</v>
      </c>
      <c r="AL71" s="60">
        <f t="shared" si="8"/>
        <v>11.999487999999999</v>
      </c>
      <c r="AM71" s="167">
        <f t="shared" si="9"/>
        <v>26</v>
      </c>
    </row>
    <row r="72" spans="1:39" ht="15.75" customHeight="1" outlineLevel="1">
      <c r="A72" s="222"/>
      <c r="B72" s="65" t="s">
        <v>107</v>
      </c>
      <c r="D72" s="162"/>
      <c r="E72" s="162"/>
      <c r="F72" s="164"/>
      <c r="G72" s="163"/>
      <c r="H72" s="163"/>
      <c r="I72" s="163"/>
      <c r="J72" s="163"/>
      <c r="K72" s="163"/>
      <c r="L72" s="164"/>
      <c r="M72" s="180"/>
      <c r="N72" s="163"/>
      <c r="O72" s="163"/>
      <c r="P72" s="164"/>
      <c r="Q72" s="180"/>
      <c r="R72" s="163"/>
      <c r="S72" s="163"/>
      <c r="T72" s="164"/>
      <c r="U72" s="180"/>
      <c r="V72" s="163"/>
      <c r="W72" s="163"/>
      <c r="X72" s="163"/>
      <c r="Y72" s="163"/>
      <c r="Z72" s="163"/>
      <c r="AA72" s="163"/>
      <c r="AB72" s="164"/>
      <c r="AC72" s="180"/>
      <c r="AD72" s="163"/>
      <c r="AE72" s="163"/>
      <c r="AF72" s="163"/>
      <c r="AG72" s="163"/>
      <c r="AH72" s="163"/>
      <c r="AI72" s="163"/>
      <c r="AJ72" s="164"/>
      <c r="AK72" s="174"/>
      <c r="AL72" s="60"/>
      <c r="AM72" s="164"/>
    </row>
    <row r="73" spans="1:39" ht="15.75" customHeight="1" outlineLevel="1">
      <c r="A73" s="222"/>
      <c r="B73" s="65" t="s">
        <v>108</v>
      </c>
      <c r="D73" s="162"/>
      <c r="E73" s="162"/>
      <c r="F73" s="164"/>
      <c r="G73" s="163"/>
      <c r="H73" s="163"/>
      <c r="I73" s="163"/>
      <c r="J73" s="163"/>
      <c r="K73" s="163"/>
      <c r="L73" s="164"/>
      <c r="M73" s="180"/>
      <c r="N73" s="163"/>
      <c r="O73" s="163"/>
      <c r="P73" s="164"/>
      <c r="Q73" s="180"/>
      <c r="R73" s="163"/>
      <c r="S73" s="163"/>
      <c r="T73" s="164"/>
      <c r="U73" s="180"/>
      <c r="V73" s="163"/>
      <c r="W73" s="163"/>
      <c r="X73" s="163"/>
      <c r="Y73" s="163"/>
      <c r="Z73" s="163"/>
      <c r="AA73" s="163"/>
      <c r="AB73" s="164"/>
      <c r="AC73" s="180"/>
      <c r="AD73" s="163"/>
      <c r="AE73" s="163"/>
      <c r="AF73" s="163"/>
      <c r="AG73" s="163"/>
      <c r="AH73" s="163"/>
      <c r="AI73" s="163"/>
      <c r="AJ73" s="164"/>
      <c r="AK73" s="174"/>
      <c r="AL73" s="60"/>
      <c r="AM73" s="164"/>
    </row>
    <row r="74" spans="1:39" ht="15.75" customHeight="1" outlineLevel="1">
      <c r="A74" s="222"/>
      <c r="B74" s="65" t="s">
        <v>109</v>
      </c>
      <c r="D74" s="162"/>
      <c r="E74" s="162"/>
      <c r="F74" s="164"/>
      <c r="G74" s="163"/>
      <c r="H74" s="163"/>
      <c r="I74" s="163"/>
      <c r="J74" s="163"/>
      <c r="K74" s="163"/>
      <c r="L74" s="164"/>
      <c r="M74" s="180"/>
      <c r="N74" s="163"/>
      <c r="O74" s="163"/>
      <c r="P74" s="164"/>
      <c r="Q74" s="180"/>
      <c r="R74" s="163"/>
      <c r="S74" s="163"/>
      <c r="T74" s="164"/>
      <c r="U74" s="180"/>
      <c r="V74" s="163"/>
      <c r="W74" s="163"/>
      <c r="X74" s="163"/>
      <c r="Y74" s="163"/>
      <c r="Z74" s="163"/>
      <c r="AA74" s="163"/>
      <c r="AB74" s="164"/>
      <c r="AC74" s="180"/>
      <c r="AD74" s="163"/>
      <c r="AE74" s="163"/>
      <c r="AF74" s="163"/>
      <c r="AG74" s="163"/>
      <c r="AH74" s="163"/>
      <c r="AI74" s="163"/>
      <c r="AJ74" s="164"/>
      <c r="AK74" s="174"/>
      <c r="AL74" s="60"/>
      <c r="AM74" s="164"/>
    </row>
    <row r="75" spans="1:39" ht="15.75" customHeight="1" outlineLevel="1">
      <c r="A75" s="222"/>
      <c r="B75" s="65" t="s">
        <v>110</v>
      </c>
      <c r="D75" s="162"/>
      <c r="E75" s="162"/>
      <c r="F75" s="164"/>
      <c r="G75" s="163"/>
      <c r="H75" s="163"/>
      <c r="I75" s="163"/>
      <c r="J75" s="163"/>
      <c r="K75" s="163"/>
      <c r="L75" s="164"/>
      <c r="M75" s="180"/>
      <c r="N75" s="163"/>
      <c r="O75" s="163"/>
      <c r="P75" s="164"/>
      <c r="Q75" s="180"/>
      <c r="R75" s="163"/>
      <c r="S75" s="163"/>
      <c r="T75" s="164"/>
      <c r="U75" s="180"/>
      <c r="V75" s="163"/>
      <c r="W75" s="163"/>
      <c r="X75" s="163"/>
      <c r="Y75" s="163"/>
      <c r="Z75" s="163"/>
      <c r="AA75" s="163"/>
      <c r="AB75" s="164"/>
      <c r="AC75" s="180"/>
      <c r="AD75" s="163"/>
      <c r="AE75" s="163"/>
      <c r="AF75" s="163"/>
      <c r="AG75" s="163"/>
      <c r="AH75" s="163"/>
      <c r="AI75" s="163"/>
      <c r="AJ75" s="164"/>
      <c r="AK75" s="174"/>
      <c r="AL75" s="60"/>
      <c r="AM75" s="164"/>
    </row>
    <row r="76" spans="1:39" ht="15.75" customHeight="1" outlineLevel="1">
      <c r="A76" s="222"/>
      <c r="B76" s="65" t="s">
        <v>111</v>
      </c>
      <c r="D76" s="162"/>
      <c r="E76" s="162"/>
      <c r="F76" s="164"/>
      <c r="G76" s="163"/>
      <c r="H76" s="163"/>
      <c r="I76" s="163"/>
      <c r="J76" s="163"/>
      <c r="K76" s="163"/>
      <c r="L76" s="164"/>
      <c r="M76" s="180"/>
      <c r="N76" s="163"/>
      <c r="O76" s="163"/>
      <c r="P76" s="164"/>
      <c r="Q76" s="180"/>
      <c r="R76" s="163"/>
      <c r="S76" s="163"/>
      <c r="T76" s="164"/>
      <c r="U76" s="180"/>
      <c r="V76" s="163"/>
      <c r="W76" s="163"/>
      <c r="X76" s="163"/>
      <c r="Y76" s="163"/>
      <c r="Z76" s="163"/>
      <c r="AA76" s="163"/>
      <c r="AB76" s="164"/>
      <c r="AC76" s="180"/>
      <c r="AD76" s="163"/>
      <c r="AE76" s="163"/>
      <c r="AF76" s="163"/>
      <c r="AG76" s="163"/>
      <c r="AH76" s="163"/>
      <c r="AI76" s="163"/>
      <c r="AJ76" s="164"/>
      <c r="AK76" s="174"/>
      <c r="AL76" s="60"/>
      <c r="AM76" s="164"/>
    </row>
    <row r="77" spans="1:39" ht="16.5" customHeight="1" outlineLevel="1" thickBot="1">
      <c r="A77" s="224"/>
      <c r="B77" s="70" t="s">
        <v>112</v>
      </c>
      <c r="C77" s="39"/>
      <c r="D77" s="168"/>
      <c r="E77" s="168"/>
      <c r="F77" s="170"/>
      <c r="G77" s="169"/>
      <c r="H77" s="169"/>
      <c r="I77" s="169"/>
      <c r="J77" s="169"/>
      <c r="K77" s="169"/>
      <c r="L77" s="170"/>
      <c r="M77" s="182"/>
      <c r="N77" s="169"/>
      <c r="O77" s="169"/>
      <c r="P77" s="170"/>
      <c r="Q77" s="182"/>
      <c r="R77" s="169"/>
      <c r="S77" s="169"/>
      <c r="T77" s="170"/>
      <c r="U77" s="182"/>
      <c r="V77" s="169"/>
      <c r="W77" s="169"/>
      <c r="X77" s="169"/>
      <c r="Y77" s="169"/>
      <c r="Z77" s="169"/>
      <c r="AA77" s="169"/>
      <c r="AB77" s="170"/>
      <c r="AC77" s="182"/>
      <c r="AD77" s="169"/>
      <c r="AE77" s="169"/>
      <c r="AF77" s="169"/>
      <c r="AG77" s="169"/>
      <c r="AH77" s="169"/>
      <c r="AI77" s="169"/>
      <c r="AJ77" s="170"/>
      <c r="AK77" s="178"/>
      <c r="AL77" s="179"/>
      <c r="AM77" s="170"/>
    </row>
    <row r="78" spans="1:39" ht="15.75" thickBot="1">
      <c r="A78" s="114"/>
      <c r="B78" s="227" t="s">
        <v>99</v>
      </c>
      <c r="C78" s="227"/>
      <c r="D78" s="114"/>
      <c r="E78" s="114"/>
      <c r="F78" s="149">
        <f>SUM(F66:F77)</f>
        <v>307.76760000000002</v>
      </c>
      <c r="G78" s="114"/>
      <c r="H78" s="114"/>
      <c r="I78" s="114"/>
      <c r="J78" s="114"/>
      <c r="K78" s="114"/>
      <c r="L78" s="149">
        <f>AVERAGE(L66:L77)</f>
        <v>9.6551366666666656</v>
      </c>
      <c r="M78" s="185">
        <f>AVERAGE(M66:M77)</f>
        <v>11.279760333333334</v>
      </c>
      <c r="N78" s="114"/>
      <c r="O78" s="114"/>
      <c r="P78" s="149">
        <f>AVERAGE(P66:P77)</f>
        <v>16.225618666666666</v>
      </c>
      <c r="Q78" s="185">
        <f>AVERAGE(Q66:Q77)</f>
        <v>13.948636</v>
      </c>
      <c r="R78" s="114"/>
      <c r="S78" s="114"/>
      <c r="T78" s="149">
        <f>AVERAGE(T66:T77)</f>
        <v>15.277956333333334</v>
      </c>
      <c r="U78" s="185">
        <f>AVERAGE(U66:U77)</f>
        <v>10.162079999999998</v>
      </c>
      <c r="V78" s="114"/>
      <c r="W78" s="114"/>
      <c r="X78" s="114"/>
      <c r="Y78" s="114"/>
      <c r="Z78" s="114"/>
      <c r="AA78" s="114"/>
      <c r="AB78" s="149">
        <f>SUM(AB66:AB77)</f>
        <v>4641</v>
      </c>
      <c r="AC78" s="185">
        <f>SUM(AC66:AC77)</f>
        <v>3120.724835</v>
      </c>
      <c r="AD78" s="114"/>
      <c r="AE78" s="114"/>
      <c r="AF78" s="114"/>
      <c r="AG78" s="114"/>
      <c r="AH78" s="114"/>
      <c r="AI78" s="114"/>
      <c r="AJ78" s="149">
        <f>SUM(AJ66:AJ77)</f>
        <v>307.76760000000002</v>
      </c>
      <c r="AK78" s="80">
        <f>AVERAGE(AK66:AK77)</f>
        <v>11.117868333333334</v>
      </c>
      <c r="AL78" s="81">
        <f>AVERAGE(AL66:AL77)</f>
        <v>11.999797999999998</v>
      </c>
      <c r="AM78" s="149">
        <f>SUM(AM66:AM77)</f>
        <v>4641</v>
      </c>
    </row>
    <row r="79" spans="1:39" outlineLevel="1">
      <c r="A79" s="222" t="s">
        <v>100</v>
      </c>
      <c r="B79" s="65" t="s">
        <v>101</v>
      </c>
      <c r="D79" s="162"/>
      <c r="E79" s="162"/>
      <c r="F79" s="164"/>
      <c r="G79" s="163"/>
      <c r="H79" s="163"/>
      <c r="I79" s="163"/>
      <c r="J79" s="163"/>
      <c r="K79" s="163"/>
      <c r="L79" s="164"/>
      <c r="M79" s="180"/>
      <c r="N79" s="163"/>
      <c r="O79" s="163"/>
      <c r="P79" s="164"/>
      <c r="Q79" s="180"/>
      <c r="R79" s="163"/>
      <c r="S79" s="163"/>
      <c r="T79" s="164"/>
      <c r="U79" s="180"/>
      <c r="V79" s="163"/>
      <c r="W79" s="163"/>
      <c r="X79" s="163"/>
      <c r="Y79" s="163"/>
      <c r="Z79" s="163"/>
      <c r="AA79" s="163"/>
      <c r="AB79" s="164"/>
      <c r="AC79" s="180"/>
      <c r="AD79" s="163"/>
      <c r="AE79" s="163"/>
      <c r="AF79" s="163"/>
      <c r="AG79" s="163"/>
      <c r="AH79" s="163"/>
      <c r="AI79" s="163"/>
      <c r="AJ79" s="164"/>
      <c r="AK79" s="24"/>
      <c r="AL79" s="25"/>
      <c r="AM79" s="164"/>
    </row>
    <row r="80" spans="1:39" outlineLevel="1">
      <c r="A80" s="222"/>
      <c r="B80" s="65" t="s">
        <v>102</v>
      </c>
      <c r="D80" s="217">
        <v>10176</v>
      </c>
      <c r="E80" s="217" t="s">
        <v>167</v>
      </c>
      <c r="F80" s="218">
        <v>66.313800000000001</v>
      </c>
      <c r="G80" s="219">
        <v>66.313800000000001</v>
      </c>
      <c r="H80" s="219">
        <v>0</v>
      </c>
      <c r="I80" s="219">
        <v>8.25</v>
      </c>
      <c r="J80" s="219">
        <v>6.9076940000000002</v>
      </c>
      <c r="K80" s="219">
        <v>24.192</v>
      </c>
      <c r="L80" s="218">
        <v>8.038036</v>
      </c>
      <c r="M80" s="220">
        <v>9.5993860000000009</v>
      </c>
      <c r="N80" s="219">
        <v>8.038036</v>
      </c>
      <c r="O80" s="219">
        <v>9.6001110000000001</v>
      </c>
      <c r="P80" s="218">
        <v>20.30303</v>
      </c>
      <c r="Q80" s="220">
        <v>14</v>
      </c>
      <c r="R80" s="219">
        <v>0.25757600000000003</v>
      </c>
      <c r="S80" s="219">
        <v>0.263158</v>
      </c>
      <c r="T80" s="218">
        <v>20.463311999999998</v>
      </c>
      <c r="U80" s="220">
        <v>11.886725</v>
      </c>
      <c r="V80" s="219">
        <v>11.822577000000001</v>
      </c>
      <c r="W80" s="219">
        <v>11.999961000000001</v>
      </c>
      <c r="X80" s="219">
        <v>0</v>
      </c>
      <c r="Y80" s="219">
        <v>0</v>
      </c>
      <c r="Z80" s="219">
        <v>0</v>
      </c>
      <c r="AA80" s="219">
        <v>0</v>
      </c>
      <c r="AB80" s="218">
        <v>1357</v>
      </c>
      <c r="AC80" s="220">
        <v>788.25396000000001</v>
      </c>
      <c r="AD80" s="219">
        <v>33.226010000000002</v>
      </c>
      <c r="AE80" s="219">
        <v>39.68</v>
      </c>
      <c r="AF80" s="219">
        <v>23.049313000000001</v>
      </c>
      <c r="AG80" s="219">
        <v>39.68</v>
      </c>
      <c r="AH80" s="219">
        <v>33.226010000000002</v>
      </c>
      <c r="AI80" s="219">
        <v>39.683</v>
      </c>
      <c r="AJ80" s="218">
        <f t="shared" ref="AJ80:AJ81" si="10">SUM(F80:F80)</f>
        <v>66.313800000000001</v>
      </c>
      <c r="AK80" s="56">
        <f t="shared" ref="AK80:AL81" si="11">AVERAGE(V80:V80)</f>
        <v>11.822577000000001</v>
      </c>
      <c r="AL80" s="57">
        <f t="shared" si="11"/>
        <v>11.999961000000001</v>
      </c>
      <c r="AM80" s="218">
        <f t="shared" ref="AM80:AM81" si="12">SUM(AB80:AB80)</f>
        <v>1357</v>
      </c>
    </row>
    <row r="81" spans="1:39" outlineLevel="1">
      <c r="A81" s="222"/>
      <c r="B81" s="65" t="s">
        <v>103</v>
      </c>
      <c r="D81" s="217">
        <v>10176</v>
      </c>
      <c r="E81" s="217" t="s">
        <v>167</v>
      </c>
      <c r="F81" s="218">
        <v>134.90819999999999</v>
      </c>
      <c r="G81" s="219">
        <v>134.77879999999999</v>
      </c>
      <c r="H81" s="219">
        <v>9.6008999999999997E-2</v>
      </c>
      <c r="I81" s="219">
        <v>19.639250000000001</v>
      </c>
      <c r="J81" s="219">
        <v>14.039472</v>
      </c>
      <c r="K81" s="219">
        <v>24.192</v>
      </c>
      <c r="L81" s="218">
        <v>6.8693150000000003</v>
      </c>
      <c r="M81" s="220">
        <v>9.5993860000000009</v>
      </c>
      <c r="N81" s="219">
        <v>6.8693150000000003</v>
      </c>
      <c r="O81" s="219">
        <v>9.6001110000000001</v>
      </c>
      <c r="P81" s="218">
        <v>14.639052</v>
      </c>
      <c r="Q81" s="220">
        <v>14</v>
      </c>
      <c r="R81" s="219">
        <v>0.25459199999999998</v>
      </c>
      <c r="S81" s="219">
        <v>0.263158</v>
      </c>
      <c r="T81" s="218">
        <v>17.345127999999999</v>
      </c>
      <c r="U81" s="220">
        <v>11.886725</v>
      </c>
      <c r="V81" s="219">
        <v>10.140229</v>
      </c>
      <c r="W81" s="219">
        <v>11.999936999999999</v>
      </c>
      <c r="X81" s="219">
        <v>0</v>
      </c>
      <c r="Y81" s="219">
        <v>0</v>
      </c>
      <c r="Z81" s="219">
        <v>0</v>
      </c>
      <c r="AA81" s="219">
        <v>0</v>
      </c>
      <c r="AB81" s="218">
        <v>2340</v>
      </c>
      <c r="AC81" s="220">
        <v>1603.616786</v>
      </c>
      <c r="AD81" s="219">
        <v>28.394987</v>
      </c>
      <c r="AE81" s="219">
        <v>39.68</v>
      </c>
      <c r="AF81" s="219">
        <v>27.192955000000001</v>
      </c>
      <c r="AG81" s="219">
        <v>39.68</v>
      </c>
      <c r="AH81" s="219">
        <v>28.394987</v>
      </c>
      <c r="AI81" s="219">
        <v>39.683</v>
      </c>
      <c r="AJ81" s="218">
        <f t="shared" si="10"/>
        <v>134.90819999999999</v>
      </c>
      <c r="AK81" s="56">
        <f t="shared" si="11"/>
        <v>10.140229</v>
      </c>
      <c r="AL81" s="57">
        <f t="shared" si="11"/>
        <v>11.999936999999999</v>
      </c>
      <c r="AM81" s="218">
        <f t="shared" si="12"/>
        <v>2340</v>
      </c>
    </row>
    <row r="82" spans="1:39" outlineLevel="1">
      <c r="A82" s="222"/>
      <c r="B82" s="65" t="s">
        <v>104</v>
      </c>
      <c r="D82" s="162"/>
      <c r="E82" s="162"/>
      <c r="F82" s="164"/>
      <c r="G82" s="163"/>
      <c r="H82" s="163"/>
      <c r="I82" s="163"/>
      <c r="J82" s="163"/>
      <c r="K82" s="163"/>
      <c r="L82" s="164"/>
      <c r="M82" s="180"/>
      <c r="N82" s="163"/>
      <c r="O82" s="163"/>
      <c r="P82" s="164"/>
      <c r="Q82" s="180"/>
      <c r="R82" s="163"/>
      <c r="S82" s="163"/>
      <c r="T82" s="164"/>
      <c r="U82" s="180"/>
      <c r="V82" s="163"/>
      <c r="W82" s="163"/>
      <c r="X82" s="163"/>
      <c r="Y82" s="163"/>
      <c r="Z82" s="163"/>
      <c r="AA82" s="163"/>
      <c r="AB82" s="164"/>
      <c r="AC82" s="180"/>
      <c r="AD82" s="163"/>
      <c r="AE82" s="163"/>
      <c r="AF82" s="163"/>
      <c r="AG82" s="163"/>
      <c r="AH82" s="163"/>
      <c r="AI82" s="163"/>
      <c r="AJ82" s="164"/>
      <c r="AK82" s="24"/>
      <c r="AL82" s="25"/>
      <c r="AM82" s="164"/>
    </row>
    <row r="83" spans="1:39" outlineLevel="1">
      <c r="A83" s="222"/>
      <c r="B83" s="65" t="s">
        <v>105</v>
      </c>
      <c r="D83" s="217">
        <v>10176</v>
      </c>
      <c r="E83" s="217" t="s">
        <v>167</v>
      </c>
      <c r="F83" s="218">
        <v>71.631</v>
      </c>
      <c r="G83" s="219">
        <v>71.576210000000003</v>
      </c>
      <c r="H83" s="219">
        <v>7.6548000000000005E-2</v>
      </c>
      <c r="I83" s="219">
        <v>10.089499999999999</v>
      </c>
      <c r="J83" s="219">
        <v>7.4558629999999999</v>
      </c>
      <c r="K83" s="219">
        <v>24.192</v>
      </c>
      <c r="L83" s="218">
        <v>7.0995590000000002</v>
      </c>
      <c r="M83" s="220">
        <v>9.5993860000000009</v>
      </c>
      <c r="N83" s="219">
        <v>7.0995590000000002</v>
      </c>
      <c r="O83" s="219">
        <v>9.6001110000000001</v>
      </c>
      <c r="P83" s="218">
        <v>10.320135000000001</v>
      </c>
      <c r="Q83" s="220">
        <v>14</v>
      </c>
      <c r="R83" s="219">
        <v>0.22300400000000001</v>
      </c>
      <c r="S83" s="219">
        <v>0.263158</v>
      </c>
      <c r="T83" s="218">
        <v>11.880331</v>
      </c>
      <c r="U83" s="220">
        <v>11.886725</v>
      </c>
      <c r="V83" s="219">
        <v>11.391716000000001</v>
      </c>
      <c r="W83" s="219">
        <v>11.999938999999999</v>
      </c>
      <c r="X83" s="219">
        <v>0</v>
      </c>
      <c r="Y83" s="219">
        <v>0</v>
      </c>
      <c r="Z83" s="219">
        <v>0</v>
      </c>
      <c r="AA83" s="219">
        <v>0</v>
      </c>
      <c r="AB83" s="218">
        <v>851</v>
      </c>
      <c r="AC83" s="220">
        <v>851.45805800000005</v>
      </c>
      <c r="AD83" s="219">
        <v>29.346722</v>
      </c>
      <c r="AE83" s="219">
        <v>39.68</v>
      </c>
      <c r="AF83" s="219">
        <v>39.701357999999999</v>
      </c>
      <c r="AG83" s="219">
        <v>39.68</v>
      </c>
      <c r="AH83" s="219">
        <v>29.346722</v>
      </c>
      <c r="AI83" s="219">
        <v>39.683</v>
      </c>
      <c r="AJ83" s="218">
        <f t="shared" ref="AJ83" si="13">SUM(F83:F83)</f>
        <v>71.631</v>
      </c>
      <c r="AK83" s="56">
        <f t="shared" ref="AK83:AL83" si="14">AVERAGE(V83:V83)</f>
        <v>11.391716000000001</v>
      </c>
      <c r="AL83" s="57">
        <f t="shared" si="14"/>
        <v>11.999938999999999</v>
      </c>
      <c r="AM83" s="218">
        <f t="shared" ref="AM83" si="15">SUM(AB83:AB83)</f>
        <v>851</v>
      </c>
    </row>
    <row r="84" spans="1:39" outlineLevel="1">
      <c r="A84" s="222"/>
      <c r="B84" s="65" t="s">
        <v>106</v>
      </c>
      <c r="D84" s="162"/>
      <c r="E84" s="162"/>
      <c r="F84" s="164"/>
      <c r="G84" s="163"/>
      <c r="H84" s="163"/>
      <c r="I84" s="163"/>
      <c r="J84" s="163"/>
      <c r="K84" s="163"/>
      <c r="L84" s="164"/>
      <c r="M84" s="180"/>
      <c r="N84" s="163"/>
      <c r="O84" s="163"/>
      <c r="P84" s="164"/>
      <c r="Q84" s="180"/>
      <c r="R84" s="163"/>
      <c r="S84" s="163"/>
      <c r="T84" s="164"/>
      <c r="U84" s="180"/>
      <c r="V84" s="163"/>
      <c r="W84" s="163"/>
      <c r="X84" s="163"/>
      <c r="Y84" s="163"/>
      <c r="Z84" s="163"/>
      <c r="AA84" s="163"/>
      <c r="AB84" s="164"/>
      <c r="AC84" s="180"/>
      <c r="AD84" s="163"/>
      <c r="AE84" s="163"/>
      <c r="AF84" s="163"/>
      <c r="AG84" s="163"/>
      <c r="AH84" s="163"/>
      <c r="AI84" s="163"/>
      <c r="AJ84" s="164"/>
      <c r="AK84" s="24"/>
      <c r="AL84" s="25"/>
      <c r="AM84" s="164"/>
    </row>
    <row r="85" spans="1:39" outlineLevel="1">
      <c r="A85" s="222"/>
      <c r="B85" s="65" t="s">
        <v>107</v>
      </c>
      <c r="D85" s="162"/>
      <c r="E85" s="162"/>
      <c r="F85" s="164"/>
      <c r="G85" s="163"/>
      <c r="H85" s="163"/>
      <c r="I85" s="163"/>
      <c r="J85" s="163"/>
      <c r="K85" s="163"/>
      <c r="L85" s="164"/>
      <c r="M85" s="180"/>
      <c r="N85" s="163"/>
      <c r="O85" s="163"/>
      <c r="P85" s="164"/>
      <c r="Q85" s="180"/>
      <c r="R85" s="163"/>
      <c r="S85" s="163"/>
      <c r="T85" s="164"/>
      <c r="U85" s="180"/>
      <c r="V85" s="163"/>
      <c r="W85" s="163"/>
      <c r="X85" s="163"/>
      <c r="Y85" s="163"/>
      <c r="Z85" s="163"/>
      <c r="AA85" s="163"/>
      <c r="AB85" s="164"/>
      <c r="AC85" s="180"/>
      <c r="AD85" s="163"/>
      <c r="AE85" s="163"/>
      <c r="AF85" s="163"/>
      <c r="AG85" s="163"/>
      <c r="AH85" s="163"/>
      <c r="AI85" s="163"/>
      <c r="AJ85" s="164"/>
      <c r="AK85" s="24"/>
      <c r="AL85" s="25"/>
      <c r="AM85" s="164"/>
    </row>
    <row r="86" spans="1:39" outlineLevel="1">
      <c r="A86" s="222"/>
      <c r="B86" s="65" t="s">
        <v>108</v>
      </c>
      <c r="D86" s="162"/>
      <c r="E86" s="162"/>
      <c r="F86" s="164"/>
      <c r="G86" s="163"/>
      <c r="H86" s="163"/>
      <c r="I86" s="163"/>
      <c r="J86" s="163"/>
      <c r="K86" s="163"/>
      <c r="L86" s="164"/>
      <c r="M86" s="180"/>
      <c r="N86" s="163"/>
      <c r="O86" s="163"/>
      <c r="P86" s="164"/>
      <c r="Q86" s="180"/>
      <c r="R86" s="163"/>
      <c r="S86" s="163"/>
      <c r="T86" s="164"/>
      <c r="U86" s="180"/>
      <c r="V86" s="163"/>
      <c r="W86" s="163"/>
      <c r="X86" s="163"/>
      <c r="Y86" s="163"/>
      <c r="Z86" s="163"/>
      <c r="AA86" s="163"/>
      <c r="AB86" s="164"/>
      <c r="AC86" s="180"/>
      <c r="AD86" s="163"/>
      <c r="AE86" s="163"/>
      <c r="AF86" s="163"/>
      <c r="AG86" s="163"/>
      <c r="AH86" s="163"/>
      <c r="AI86" s="163"/>
      <c r="AJ86" s="164"/>
      <c r="AK86" s="24"/>
      <c r="AL86" s="25"/>
      <c r="AM86" s="164"/>
    </row>
    <row r="87" spans="1:39" outlineLevel="1">
      <c r="A87" s="222"/>
      <c r="B87" s="65" t="s">
        <v>109</v>
      </c>
      <c r="D87" s="162"/>
      <c r="E87" s="162"/>
      <c r="F87" s="164"/>
      <c r="G87" s="163"/>
      <c r="H87" s="163"/>
      <c r="I87" s="163"/>
      <c r="J87" s="163"/>
      <c r="K87" s="163"/>
      <c r="L87" s="164"/>
      <c r="M87" s="180"/>
      <c r="N87" s="163"/>
      <c r="O87" s="163"/>
      <c r="P87" s="164"/>
      <c r="Q87" s="180"/>
      <c r="R87" s="163"/>
      <c r="S87" s="163"/>
      <c r="T87" s="164"/>
      <c r="U87" s="180"/>
      <c r="V87" s="163"/>
      <c r="W87" s="163"/>
      <c r="X87" s="163"/>
      <c r="Y87" s="163"/>
      <c r="Z87" s="163"/>
      <c r="AA87" s="163"/>
      <c r="AB87" s="164"/>
      <c r="AC87" s="180"/>
      <c r="AD87" s="163"/>
      <c r="AE87" s="163"/>
      <c r="AF87" s="163"/>
      <c r="AG87" s="163"/>
      <c r="AH87" s="163"/>
      <c r="AI87" s="163"/>
      <c r="AJ87" s="164"/>
      <c r="AK87" s="24"/>
      <c r="AL87" s="25"/>
      <c r="AM87" s="164"/>
    </row>
    <row r="88" spans="1:39" outlineLevel="1">
      <c r="A88" s="222"/>
      <c r="B88" s="65" t="s">
        <v>110</v>
      </c>
      <c r="D88" s="162"/>
      <c r="E88" s="162"/>
      <c r="F88" s="164"/>
      <c r="G88" s="163"/>
      <c r="H88" s="163"/>
      <c r="I88" s="163"/>
      <c r="J88" s="163"/>
      <c r="K88" s="163"/>
      <c r="L88" s="164"/>
      <c r="M88" s="180"/>
      <c r="N88" s="163"/>
      <c r="O88" s="163"/>
      <c r="P88" s="164"/>
      <c r="Q88" s="180"/>
      <c r="R88" s="163"/>
      <c r="S88" s="163"/>
      <c r="T88" s="164"/>
      <c r="U88" s="180"/>
      <c r="V88" s="163"/>
      <c r="W88" s="163"/>
      <c r="X88" s="163"/>
      <c r="Y88" s="163"/>
      <c r="Z88" s="163"/>
      <c r="AA88" s="163"/>
      <c r="AB88" s="164"/>
      <c r="AC88" s="180"/>
      <c r="AD88" s="163"/>
      <c r="AE88" s="163"/>
      <c r="AF88" s="163"/>
      <c r="AG88" s="163"/>
      <c r="AH88" s="163"/>
      <c r="AI88" s="163"/>
      <c r="AJ88" s="164"/>
      <c r="AK88" s="24"/>
      <c r="AL88" s="25"/>
      <c r="AM88" s="164"/>
    </row>
    <row r="89" spans="1:39" outlineLevel="1">
      <c r="A89" s="222"/>
      <c r="B89" s="65" t="s">
        <v>111</v>
      </c>
      <c r="D89" s="162"/>
      <c r="E89" s="162"/>
      <c r="F89" s="164"/>
      <c r="G89" s="163"/>
      <c r="H89" s="163"/>
      <c r="I89" s="163"/>
      <c r="J89" s="163"/>
      <c r="K89" s="163"/>
      <c r="L89" s="164"/>
      <c r="M89" s="180"/>
      <c r="N89" s="163"/>
      <c r="O89" s="163"/>
      <c r="P89" s="164"/>
      <c r="Q89" s="180"/>
      <c r="R89" s="163"/>
      <c r="S89" s="163"/>
      <c r="T89" s="164"/>
      <c r="U89" s="180"/>
      <c r="V89" s="163"/>
      <c r="W89" s="163"/>
      <c r="X89" s="163"/>
      <c r="Y89" s="163"/>
      <c r="Z89" s="163"/>
      <c r="AA89" s="163"/>
      <c r="AB89" s="164"/>
      <c r="AC89" s="180"/>
      <c r="AD89" s="163"/>
      <c r="AE89" s="163"/>
      <c r="AF89" s="163"/>
      <c r="AG89" s="163"/>
      <c r="AH89" s="163"/>
      <c r="AI89" s="163"/>
      <c r="AJ89" s="164"/>
      <c r="AK89" s="24"/>
      <c r="AL89" s="25"/>
      <c r="AM89" s="164"/>
    </row>
    <row r="90" spans="1:39" ht="15.75" outlineLevel="1" thickBot="1">
      <c r="A90" s="224"/>
      <c r="B90" s="70" t="s">
        <v>112</v>
      </c>
      <c r="C90" s="39"/>
      <c r="D90" s="168"/>
      <c r="E90" s="168"/>
      <c r="F90" s="170"/>
      <c r="G90" s="169"/>
      <c r="H90" s="169"/>
      <c r="I90" s="169"/>
      <c r="J90" s="169"/>
      <c r="K90" s="169"/>
      <c r="L90" s="170"/>
      <c r="M90" s="182"/>
      <c r="N90" s="169"/>
      <c r="O90" s="169"/>
      <c r="P90" s="170"/>
      <c r="Q90" s="182"/>
      <c r="R90" s="169"/>
      <c r="S90" s="169"/>
      <c r="T90" s="170"/>
      <c r="U90" s="182"/>
      <c r="V90" s="169"/>
      <c r="W90" s="169"/>
      <c r="X90" s="169"/>
      <c r="Y90" s="169"/>
      <c r="Z90" s="169"/>
      <c r="AA90" s="169"/>
      <c r="AB90" s="170"/>
      <c r="AC90" s="182"/>
      <c r="AD90" s="169"/>
      <c r="AE90" s="169"/>
      <c r="AF90" s="169"/>
      <c r="AG90" s="169"/>
      <c r="AH90" s="169"/>
      <c r="AI90" s="169"/>
      <c r="AJ90" s="170"/>
      <c r="AK90" s="45"/>
      <c r="AL90" s="46"/>
      <c r="AM90" s="170"/>
    </row>
    <row r="91" spans="1:39">
      <c r="B91" s="225" t="s">
        <v>100</v>
      </c>
      <c r="C91" s="225"/>
      <c r="D91" s="83"/>
      <c r="E91" s="83"/>
      <c r="F91" s="150">
        <f>SUM(F79:F90)</f>
        <v>272.85299999999995</v>
      </c>
      <c r="G91" s="83"/>
      <c r="H91" s="83"/>
      <c r="I91" s="83"/>
      <c r="J91" s="83"/>
      <c r="K91" s="83"/>
      <c r="L91" s="150">
        <f>AVERAGE(L79:L90)</f>
        <v>7.3356366666666668</v>
      </c>
      <c r="M91" s="186">
        <f>AVERAGE(M79:M90)</f>
        <v>9.5993860000000009</v>
      </c>
      <c r="N91" s="83"/>
      <c r="O91" s="83"/>
      <c r="P91" s="150">
        <f>AVERAGE(P79:P90)</f>
        <v>15.087405666666667</v>
      </c>
      <c r="Q91" s="186">
        <f>AVERAGE(Q79:Q90)</f>
        <v>14</v>
      </c>
      <c r="R91" s="83"/>
      <c r="S91" s="83"/>
      <c r="T91" s="150">
        <f>AVERAGE(T79:T90)</f>
        <v>16.562923666666666</v>
      </c>
      <c r="U91" s="186">
        <f>AVERAGE(U79:U90)</f>
        <v>11.886725</v>
      </c>
      <c r="V91" s="83"/>
      <c r="W91" s="83"/>
      <c r="X91" s="83"/>
      <c r="Y91" s="83"/>
      <c r="Z91" s="83"/>
      <c r="AA91" s="83"/>
      <c r="AB91" s="150">
        <f>SUM(AB79:AB90)</f>
        <v>4548</v>
      </c>
      <c r="AC91" s="186">
        <f>SUM(AC79:AC90)</f>
        <v>3243.3288040000002</v>
      </c>
      <c r="AD91" s="83"/>
      <c r="AE91" s="83"/>
      <c r="AF91" s="83"/>
      <c r="AG91" s="83"/>
      <c r="AH91" s="83"/>
      <c r="AI91" s="83"/>
      <c r="AJ91" s="150">
        <f>SUM(AJ79:AJ90)</f>
        <v>272.85299999999995</v>
      </c>
      <c r="AK91" s="128">
        <f>AVERAGE(AK79:AK90)</f>
        <v>11.118174000000002</v>
      </c>
      <c r="AL91" s="129">
        <f>AVERAGE(AL79:AL90)</f>
        <v>11.999945666666667</v>
      </c>
      <c r="AM91" s="150">
        <f>SUM(AM79:AM90)</f>
        <v>4548</v>
      </c>
    </row>
  </sheetData>
  <mergeCells count="11">
    <mergeCell ref="B62:C62"/>
    <mergeCell ref="A1:AL1"/>
    <mergeCell ref="B58:C58"/>
    <mergeCell ref="B59:C59"/>
    <mergeCell ref="B60:C60"/>
    <mergeCell ref="B61:C61"/>
    <mergeCell ref="B63:C63"/>
    <mergeCell ref="A66:A77"/>
    <mergeCell ref="B78:C78"/>
    <mergeCell ref="A79:A90"/>
    <mergeCell ref="B91:C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642E-6572-436A-977C-B38E30978B9C}">
  <sheetPr>
    <tabColor theme="2" tint="-0.249977111117893"/>
  </sheetPr>
  <dimension ref="A2:AJ71"/>
  <sheetViews>
    <sheetView zoomScale="50" zoomScaleNormal="50" workbookViewId="0">
      <selection activeCell="AG2" sqref="AG2:AJ2"/>
    </sheetView>
  </sheetViews>
  <sheetFormatPr defaultRowHeight="15"/>
  <cols>
    <col min="1" max="1" width="9.140625" style="161"/>
    <col min="3" max="3" width="13" customWidth="1"/>
    <col min="4" max="4" width="14" customWidth="1"/>
    <col min="5" max="5" width="16.28515625" customWidth="1"/>
    <col min="6" max="6" width="19.5703125" customWidth="1"/>
    <col min="7" max="7" width="13.85546875" customWidth="1"/>
    <col min="8" max="8" width="17" customWidth="1"/>
    <col min="9" max="9" width="11.85546875" customWidth="1"/>
    <col min="10" max="10" width="14.28515625" customWidth="1"/>
    <col min="11" max="11" width="12.28515625" customWidth="1"/>
    <col min="12" max="12" width="14.7109375" customWidth="1"/>
    <col min="13" max="13" width="16.5703125" customWidth="1"/>
    <col min="14" max="14" width="19" customWidth="1"/>
    <col min="15" max="15" width="16.28515625" customWidth="1"/>
    <col min="16" max="16" width="18.7109375" customWidth="1"/>
    <col min="17" max="17" width="11" customWidth="1"/>
    <col min="18" max="18" width="13.42578125" customWidth="1"/>
    <col min="19" max="19" width="12.28515625" customWidth="1"/>
    <col min="20" max="20" width="12.85546875" customWidth="1"/>
    <col min="21" max="21" width="10.5703125" customWidth="1"/>
    <col min="22" max="22" width="11.5703125" customWidth="1"/>
    <col min="23" max="23" width="13.7109375" customWidth="1"/>
    <col min="24" max="24" width="14.28515625" customWidth="1"/>
    <col min="25" max="25" width="16.7109375" customWidth="1"/>
    <col min="26" max="26" width="19.140625" customWidth="1"/>
    <col min="27" max="27" width="14.7109375" customWidth="1"/>
    <col min="28" max="28" width="15.85546875" customWidth="1"/>
    <col min="29" max="29" width="14.42578125" customWidth="1"/>
    <col min="30" max="30" width="15.5703125" customWidth="1"/>
    <col min="31" max="31" width="13.28515625" customWidth="1"/>
    <col min="32" max="32" width="14.42578125" customWidth="1"/>
    <col min="33" max="36" width="12" customWidth="1"/>
  </cols>
  <sheetData>
    <row r="2" spans="1:36">
      <c r="A2" s="161" t="s">
        <v>120</v>
      </c>
      <c r="B2" t="s">
        <v>3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L2" t="s">
        <v>130</v>
      </c>
      <c r="M2" t="s">
        <v>131</v>
      </c>
      <c r="N2" t="s">
        <v>132</v>
      </c>
      <c r="O2" t="s">
        <v>133</v>
      </c>
      <c r="P2" t="s">
        <v>134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 t="s">
        <v>150</v>
      </c>
      <c r="AG2" t="s">
        <v>151</v>
      </c>
      <c r="AH2" t="s">
        <v>152</v>
      </c>
      <c r="AI2" t="s">
        <v>153</v>
      </c>
      <c r="AJ2" t="s">
        <v>154</v>
      </c>
    </row>
    <row r="3" spans="1:36">
      <c r="A3" s="161">
        <v>45536</v>
      </c>
      <c r="B3">
        <v>10176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1:36">
      <c r="A4" s="161">
        <v>45566</v>
      </c>
      <c r="B4">
        <v>10176</v>
      </c>
      <c r="C4" s="52">
        <v>66.313800000000001</v>
      </c>
      <c r="D4" s="52">
        <v>66.313800000000001</v>
      </c>
      <c r="E4" s="52">
        <v>0</v>
      </c>
      <c r="F4" s="52">
        <v>8.25</v>
      </c>
      <c r="G4" s="52">
        <v>6.9076940000000002</v>
      </c>
      <c r="H4" s="52">
        <v>24.192</v>
      </c>
      <c r="I4" s="52">
        <v>8.038036</v>
      </c>
      <c r="J4" s="52">
        <v>9.5993860000000009</v>
      </c>
      <c r="K4" s="52">
        <v>8.038036</v>
      </c>
      <c r="L4" s="52">
        <v>9.6001110000000001</v>
      </c>
      <c r="M4" s="52">
        <v>20.30303</v>
      </c>
      <c r="N4" s="52">
        <v>14</v>
      </c>
      <c r="O4" s="52">
        <v>0.25757600000000003</v>
      </c>
      <c r="P4" s="52">
        <v>0.263158</v>
      </c>
      <c r="Q4" s="52">
        <v>20.463311999999998</v>
      </c>
      <c r="R4" s="52">
        <v>11.886725</v>
      </c>
      <c r="S4" s="52">
        <v>11.822577000000001</v>
      </c>
      <c r="T4" s="52">
        <v>11.999961000000001</v>
      </c>
      <c r="U4" s="52">
        <v>0</v>
      </c>
      <c r="V4" s="52">
        <v>0</v>
      </c>
      <c r="W4" s="52">
        <v>0</v>
      </c>
      <c r="X4" s="52">
        <v>0</v>
      </c>
      <c r="Y4" s="52">
        <v>1357</v>
      </c>
      <c r="Z4" s="52">
        <v>788.25396000000001</v>
      </c>
      <c r="AA4" s="52">
        <v>33.226010000000002</v>
      </c>
      <c r="AB4" s="52">
        <v>39.68</v>
      </c>
      <c r="AC4" s="52">
        <v>23.049313000000001</v>
      </c>
      <c r="AD4" s="52">
        <v>39.68</v>
      </c>
      <c r="AE4" s="52">
        <v>33.226010000000002</v>
      </c>
      <c r="AF4" s="52">
        <v>39.683</v>
      </c>
      <c r="AG4" s="52">
        <v>66.313800000000001</v>
      </c>
      <c r="AH4" s="52">
        <v>11.822577000000001</v>
      </c>
      <c r="AI4" s="52">
        <v>11.999961000000001</v>
      </c>
      <c r="AJ4" s="52">
        <v>1357</v>
      </c>
    </row>
    <row r="5" spans="1:36">
      <c r="A5" s="161">
        <v>45597</v>
      </c>
      <c r="B5">
        <v>10176</v>
      </c>
      <c r="C5" s="52">
        <v>134.90819999999999</v>
      </c>
      <c r="D5" s="52">
        <v>134.77879999999999</v>
      </c>
      <c r="E5" s="52">
        <v>9.6008999999999997E-2</v>
      </c>
      <c r="F5" s="52">
        <v>19.639250000000001</v>
      </c>
      <c r="G5" s="52">
        <v>14.039472</v>
      </c>
      <c r="H5" s="52">
        <v>24.192</v>
      </c>
      <c r="I5" s="52">
        <v>6.8693150000000003</v>
      </c>
      <c r="J5" s="52">
        <v>9.5993860000000009</v>
      </c>
      <c r="K5" s="52">
        <v>6.8693150000000003</v>
      </c>
      <c r="L5" s="52">
        <v>9.6001110000000001</v>
      </c>
      <c r="M5" s="52">
        <v>14.639052</v>
      </c>
      <c r="N5" s="52">
        <v>14</v>
      </c>
      <c r="O5" s="52">
        <v>0.25459199999999998</v>
      </c>
      <c r="P5" s="52">
        <v>0.263158</v>
      </c>
      <c r="Q5" s="52">
        <v>17.345127999999999</v>
      </c>
      <c r="R5" s="52">
        <v>11.886725</v>
      </c>
      <c r="S5" s="52">
        <v>10.140229</v>
      </c>
      <c r="T5" s="52">
        <v>11.999936999999999</v>
      </c>
      <c r="U5" s="52">
        <v>0</v>
      </c>
      <c r="V5" s="52">
        <v>0</v>
      </c>
      <c r="W5" s="52">
        <v>0</v>
      </c>
      <c r="X5" s="52">
        <v>0</v>
      </c>
      <c r="Y5" s="52">
        <v>2340</v>
      </c>
      <c r="Z5" s="52">
        <v>1603.616786</v>
      </c>
      <c r="AA5" s="52">
        <v>28.394987</v>
      </c>
      <c r="AB5" s="52">
        <v>39.68</v>
      </c>
      <c r="AC5" s="52">
        <v>27.192955000000001</v>
      </c>
      <c r="AD5" s="52">
        <v>39.68</v>
      </c>
      <c r="AE5" s="52">
        <v>28.394987</v>
      </c>
      <c r="AF5" s="52">
        <v>39.683</v>
      </c>
      <c r="AG5" s="52">
        <v>134.90819999999999</v>
      </c>
      <c r="AH5" s="52">
        <v>10.140229</v>
      </c>
      <c r="AI5" s="52">
        <v>11.999936999999999</v>
      </c>
      <c r="AJ5" s="52">
        <v>2340</v>
      </c>
    </row>
    <row r="6" spans="1:36">
      <c r="A6" s="161">
        <v>45627</v>
      </c>
      <c r="B6">
        <v>10176</v>
      </c>
      <c r="C6" s="52">
        <v>0</v>
      </c>
      <c r="D6" s="52">
        <v>0</v>
      </c>
      <c r="E6" s="52"/>
      <c r="F6" s="52"/>
      <c r="G6" s="52"/>
      <c r="H6" s="52"/>
      <c r="I6" s="52"/>
      <c r="J6" s="52"/>
      <c r="K6" s="52">
        <v>0</v>
      </c>
      <c r="L6" s="52">
        <v>0</v>
      </c>
      <c r="M6" s="52"/>
      <c r="N6" s="52"/>
      <c r="O6" s="52"/>
      <c r="P6" s="52"/>
      <c r="Q6" s="52">
        <v>0</v>
      </c>
      <c r="R6" s="52">
        <v>0</v>
      </c>
      <c r="S6" s="52">
        <v>0</v>
      </c>
      <c r="T6" s="52">
        <v>0</v>
      </c>
      <c r="U6" s="52"/>
      <c r="V6" s="52"/>
      <c r="W6" s="52"/>
      <c r="X6" s="52"/>
      <c r="Y6" s="52">
        <v>0</v>
      </c>
      <c r="Z6" s="52">
        <v>0</v>
      </c>
      <c r="AA6" s="52"/>
      <c r="AB6" s="52"/>
      <c r="AC6" s="52"/>
      <c r="AD6" s="52"/>
      <c r="AE6" s="52"/>
      <c r="AF6" s="52"/>
      <c r="AG6" s="52"/>
      <c r="AH6" s="52"/>
      <c r="AI6" s="52"/>
      <c r="AJ6" s="52"/>
    </row>
    <row r="7" spans="1:36">
      <c r="A7" s="161">
        <v>45658</v>
      </c>
      <c r="B7">
        <v>10176</v>
      </c>
      <c r="C7" s="52">
        <v>71.631</v>
      </c>
      <c r="D7" s="52">
        <v>71.576210000000003</v>
      </c>
      <c r="E7" s="52">
        <v>7.6548000000000005E-2</v>
      </c>
      <c r="F7" s="52">
        <v>10.089499999999999</v>
      </c>
      <c r="G7" s="52">
        <v>7.4558629999999999</v>
      </c>
      <c r="H7" s="52">
        <v>24.192</v>
      </c>
      <c r="I7" s="52">
        <v>7.0995590000000002</v>
      </c>
      <c r="J7" s="52">
        <v>9.5993860000000009</v>
      </c>
      <c r="K7" s="52">
        <v>7.0995590000000002</v>
      </c>
      <c r="L7" s="52">
        <v>9.6001110000000001</v>
      </c>
      <c r="M7" s="52">
        <v>10.320135000000001</v>
      </c>
      <c r="N7" s="52">
        <v>14</v>
      </c>
      <c r="O7" s="52">
        <v>0.22300400000000001</v>
      </c>
      <c r="P7" s="52">
        <v>0.263158</v>
      </c>
      <c r="Q7" s="52">
        <v>11.880331</v>
      </c>
      <c r="R7" s="52">
        <v>11.886725</v>
      </c>
      <c r="S7" s="52">
        <v>11.391716000000001</v>
      </c>
      <c r="T7" s="52">
        <v>11.999938999999999</v>
      </c>
      <c r="U7" s="52">
        <v>0</v>
      </c>
      <c r="V7" s="52">
        <v>0</v>
      </c>
      <c r="W7" s="52">
        <v>0</v>
      </c>
      <c r="X7" s="52">
        <v>0</v>
      </c>
      <c r="Y7" s="52">
        <v>851</v>
      </c>
      <c r="Z7" s="52">
        <v>851.45805800000005</v>
      </c>
      <c r="AA7" s="52">
        <v>29.346722</v>
      </c>
      <c r="AB7" s="52">
        <v>39.68</v>
      </c>
      <c r="AC7" s="52">
        <v>39.701357999999999</v>
      </c>
      <c r="AD7" s="52">
        <v>39.68</v>
      </c>
      <c r="AE7" s="52">
        <v>29.346722</v>
      </c>
      <c r="AF7" s="52">
        <v>39.683</v>
      </c>
      <c r="AG7" s="52">
        <v>71.631</v>
      </c>
      <c r="AH7" s="52">
        <v>11.391716000000001</v>
      </c>
      <c r="AI7" s="52">
        <v>11.999938999999999</v>
      </c>
      <c r="AJ7" s="52">
        <v>851</v>
      </c>
    </row>
    <row r="8" spans="1:36">
      <c r="A8" s="161">
        <v>45689</v>
      </c>
      <c r="B8">
        <v>10176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pans="1:36">
      <c r="A9" s="161">
        <v>45717</v>
      </c>
      <c r="B9">
        <v>10176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spans="1:36">
      <c r="A10" s="161">
        <v>45748</v>
      </c>
      <c r="B10">
        <v>10176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spans="1:36">
      <c r="A11" s="161">
        <v>45778</v>
      </c>
      <c r="B11">
        <v>10176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>
      <c r="A12" s="161">
        <v>45809</v>
      </c>
      <c r="B12">
        <v>10176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spans="1:36">
      <c r="A13" s="161">
        <v>45839</v>
      </c>
      <c r="B13">
        <v>10176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spans="1:36">
      <c r="A14" s="161">
        <v>45870</v>
      </c>
      <c r="B14">
        <v>10176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</row>
    <row r="16" spans="1:36">
      <c r="A16"/>
    </row>
    <row r="17" spans="1:7">
      <c r="A17"/>
    </row>
    <row r="18" spans="1:7">
      <c r="A18"/>
    </row>
    <row r="19" spans="1:7">
      <c r="A19"/>
    </row>
    <row r="20" spans="1:7">
      <c r="A20"/>
    </row>
    <row r="21" spans="1:7">
      <c r="A21"/>
    </row>
    <row r="22" spans="1:7">
      <c r="A22"/>
    </row>
    <row r="23" spans="1:7">
      <c r="A23"/>
    </row>
    <row r="24" spans="1:7">
      <c r="A24"/>
    </row>
    <row r="25" spans="1:7">
      <c r="A25"/>
    </row>
    <row r="26" spans="1:7">
      <c r="A26"/>
    </row>
    <row r="27" spans="1:7">
      <c r="A27"/>
    </row>
    <row r="28" spans="1:7">
      <c r="A28"/>
      <c r="F28" s="9"/>
      <c r="G28" s="9"/>
    </row>
    <row r="29" spans="1:7">
      <c r="A29"/>
      <c r="F29" s="9"/>
      <c r="G29" s="9"/>
    </row>
    <row r="30" spans="1:7">
      <c r="A30"/>
      <c r="F30" s="9"/>
      <c r="G30" s="9"/>
    </row>
    <row r="31" spans="1:7">
      <c r="A31"/>
      <c r="F31" s="9"/>
      <c r="G31" s="9"/>
    </row>
    <row r="32" spans="1:7">
      <c r="A32"/>
      <c r="F32" s="9"/>
      <c r="G32" s="9"/>
    </row>
    <row r="33" spans="1:7">
      <c r="A33"/>
      <c r="F33" s="9"/>
      <c r="G33" s="9"/>
    </row>
    <row r="34" spans="1:7">
      <c r="A34"/>
      <c r="F34" s="9"/>
      <c r="G34" s="9"/>
    </row>
    <row r="35" spans="1:7">
      <c r="A35"/>
    </row>
    <row r="36" spans="1:7">
      <c r="A36"/>
    </row>
    <row r="37" spans="1:7">
      <c r="A37"/>
    </row>
    <row r="38" spans="1:7">
      <c r="A38"/>
    </row>
    <row r="39" spans="1:7">
      <c r="A39"/>
    </row>
    <row r="40" spans="1:7">
      <c r="A40"/>
    </row>
    <row r="41" spans="1:7">
      <c r="A41"/>
    </row>
    <row r="42" spans="1:7">
      <c r="A42"/>
    </row>
    <row r="43" spans="1:7">
      <c r="A43"/>
    </row>
    <row r="44" spans="1:7">
      <c r="A44"/>
    </row>
    <row r="45" spans="1:7">
      <c r="A45"/>
    </row>
    <row r="46" spans="1:7">
      <c r="A46"/>
    </row>
    <row r="47" spans="1:7">
      <c r="A47"/>
    </row>
    <row r="48" spans="1:7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26F9-DE20-4B91-A3E3-BA14C3F08211}">
  <sheetPr>
    <tabColor theme="9" tint="0.79998168889431442"/>
  </sheetPr>
  <dimension ref="A1:AM155"/>
  <sheetViews>
    <sheetView topLeftCell="A120" workbookViewId="0">
      <selection activeCell="F155" sqref="F155"/>
    </sheetView>
  </sheetViews>
  <sheetFormatPr defaultRowHeight="15" outlineLevelRow="1"/>
  <cols>
    <col min="2" max="2" width="14.28515625" customWidth="1"/>
    <col min="4" max="4" width="6.7109375" bestFit="1" customWidth="1"/>
    <col min="5" max="5" width="8" bestFit="1" customWidth="1"/>
    <col min="6" max="7" width="11" bestFit="1" customWidth="1"/>
    <col min="28" max="28" width="12.42578125" customWidth="1"/>
    <col min="29" max="29" width="13.140625" customWidth="1"/>
    <col min="36" max="36" width="10.42578125" bestFit="1" customWidth="1"/>
    <col min="39" max="39" width="13.42578125" style="20" bestFit="1" customWidth="1"/>
  </cols>
  <sheetData>
    <row r="1" spans="1:39" ht="18.75">
      <c r="A1" s="226" t="s">
        <v>166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</row>
    <row r="3" spans="1:39">
      <c r="B3" s="10" t="s">
        <v>1</v>
      </c>
      <c r="C3" s="11" t="s">
        <v>2</v>
      </c>
      <c r="D3" s="12" t="s">
        <v>3</v>
      </c>
      <c r="E3" s="12" t="s">
        <v>4</v>
      </c>
      <c r="F3" s="14" t="s">
        <v>5</v>
      </c>
      <c r="G3" s="13" t="s">
        <v>5</v>
      </c>
      <c r="H3" s="13" t="s">
        <v>6</v>
      </c>
      <c r="I3" s="13" t="s">
        <v>7</v>
      </c>
      <c r="J3" s="13" t="s">
        <v>7</v>
      </c>
      <c r="K3" s="13" t="s">
        <v>8</v>
      </c>
      <c r="L3" s="14" t="s">
        <v>8</v>
      </c>
      <c r="M3" s="135" t="s">
        <v>8</v>
      </c>
      <c r="N3" s="13" t="s">
        <v>9</v>
      </c>
      <c r="O3" s="13" t="s">
        <v>9</v>
      </c>
      <c r="P3" s="14" t="s">
        <v>10</v>
      </c>
      <c r="Q3" s="135" t="s">
        <v>10</v>
      </c>
      <c r="R3" s="13" t="s">
        <v>11</v>
      </c>
      <c r="S3" s="13" t="s">
        <v>11</v>
      </c>
      <c r="T3" s="14" t="s">
        <v>12</v>
      </c>
      <c r="U3" s="135" t="s">
        <v>12</v>
      </c>
      <c r="V3" s="13" t="s">
        <v>13</v>
      </c>
      <c r="W3" s="13" t="s">
        <v>13</v>
      </c>
      <c r="X3" s="13" t="s">
        <v>14</v>
      </c>
      <c r="Y3" s="13" t="s">
        <v>14</v>
      </c>
      <c r="Z3" s="13" t="s">
        <v>15</v>
      </c>
      <c r="AA3" s="13" t="s">
        <v>15</v>
      </c>
      <c r="AB3" s="14" t="s">
        <v>16</v>
      </c>
      <c r="AC3" s="135" t="s">
        <v>16</v>
      </c>
      <c r="AD3" s="13" t="s">
        <v>17</v>
      </c>
      <c r="AE3" s="13" t="s">
        <v>17</v>
      </c>
      <c r="AF3" s="13" t="s">
        <v>18</v>
      </c>
      <c r="AG3" s="13" t="s">
        <v>18</v>
      </c>
      <c r="AH3" s="13" t="s">
        <v>19</v>
      </c>
      <c r="AI3" s="13" t="s">
        <v>19</v>
      </c>
      <c r="AJ3" s="14" t="s">
        <v>20</v>
      </c>
      <c r="AK3" s="15" t="s">
        <v>21</v>
      </c>
      <c r="AL3" s="16" t="s">
        <v>21</v>
      </c>
      <c r="AM3" s="14" t="s">
        <v>22</v>
      </c>
    </row>
    <row r="4" spans="1:39">
      <c r="C4" s="17"/>
      <c r="D4" s="18"/>
      <c r="E4" s="18"/>
      <c r="F4" s="14" t="s">
        <v>23</v>
      </c>
      <c r="G4" s="13" t="s">
        <v>24</v>
      </c>
      <c r="H4" s="13" t="s">
        <v>25</v>
      </c>
      <c r="I4" s="13" t="s">
        <v>26</v>
      </c>
      <c r="J4" s="13" t="s">
        <v>27</v>
      </c>
      <c r="K4" s="13" t="s">
        <v>28</v>
      </c>
      <c r="L4" s="14" t="s">
        <v>23</v>
      </c>
      <c r="M4" s="135" t="s">
        <v>29</v>
      </c>
      <c r="N4" s="13" t="s">
        <v>23</v>
      </c>
      <c r="O4" s="13" t="s">
        <v>29</v>
      </c>
      <c r="P4" s="14" t="s">
        <v>23</v>
      </c>
      <c r="Q4" s="135" t="s">
        <v>29</v>
      </c>
      <c r="R4" s="13" t="s">
        <v>23</v>
      </c>
      <c r="S4" s="13" t="s">
        <v>29</v>
      </c>
      <c r="T4" s="14" t="s">
        <v>23</v>
      </c>
      <c r="U4" s="135" t="s">
        <v>29</v>
      </c>
      <c r="V4" s="13" t="s">
        <v>30</v>
      </c>
      <c r="W4" s="13" t="s">
        <v>31</v>
      </c>
      <c r="X4" s="13" t="s">
        <v>30</v>
      </c>
      <c r="Y4" s="13" t="s">
        <v>31</v>
      </c>
      <c r="Z4" s="13" t="s">
        <v>30</v>
      </c>
      <c r="AA4" s="13" t="s">
        <v>31</v>
      </c>
      <c r="AB4" s="14" t="s">
        <v>23</v>
      </c>
      <c r="AC4" s="135" t="s">
        <v>29</v>
      </c>
      <c r="AD4" s="13" t="s">
        <v>30</v>
      </c>
      <c r="AE4" s="13" t="s">
        <v>32</v>
      </c>
      <c r="AF4" s="13" t="s">
        <v>30</v>
      </c>
      <c r="AG4" s="13" t="s">
        <v>32</v>
      </c>
      <c r="AH4" s="13" t="s">
        <v>30</v>
      </c>
      <c r="AI4" s="13" t="s">
        <v>32</v>
      </c>
      <c r="AJ4" s="14" t="s">
        <v>33</v>
      </c>
      <c r="AK4" s="15" t="s">
        <v>30</v>
      </c>
      <c r="AL4" s="16" t="s">
        <v>31</v>
      </c>
      <c r="AM4" s="14" t="s">
        <v>16</v>
      </c>
    </row>
    <row r="5" spans="1:39" outlineLevel="1">
      <c r="B5" s="34" t="s">
        <v>34</v>
      </c>
      <c r="C5" s="33">
        <v>36</v>
      </c>
      <c r="D5" s="187">
        <v>10177</v>
      </c>
      <c r="E5" s="187" t="s">
        <v>168</v>
      </c>
      <c r="F5" s="189">
        <v>6.95</v>
      </c>
      <c r="G5" s="188">
        <v>6.95</v>
      </c>
      <c r="H5" s="188">
        <v>0</v>
      </c>
      <c r="I5" s="188">
        <v>9.0489999999999995</v>
      </c>
      <c r="J5" s="188">
        <v>9.0494789999999998</v>
      </c>
      <c r="K5" s="188">
        <v>0.96</v>
      </c>
      <c r="L5" s="189">
        <v>0.76804099999999997</v>
      </c>
      <c r="M5" s="196">
        <v>0.76800000000000002</v>
      </c>
      <c r="N5" s="188">
        <v>0.76804099999999997</v>
      </c>
      <c r="O5" s="188">
        <v>0.76800000000000002</v>
      </c>
      <c r="P5" s="189">
        <v>0.99458500000000005</v>
      </c>
      <c r="Q5" s="196">
        <v>1</v>
      </c>
      <c r="R5" s="188">
        <v>0</v>
      </c>
      <c r="S5" s="188">
        <v>0</v>
      </c>
      <c r="T5" s="189">
        <v>10.359712</v>
      </c>
      <c r="U5" s="196">
        <v>10.416667</v>
      </c>
      <c r="V5" s="188">
        <v>0</v>
      </c>
      <c r="W5" s="188">
        <v>0</v>
      </c>
      <c r="X5" s="188">
        <v>0</v>
      </c>
      <c r="Y5" s="188">
        <v>0</v>
      </c>
      <c r="Z5" s="188">
        <v>0</v>
      </c>
      <c r="AA5" s="188">
        <v>0</v>
      </c>
      <c r="AB5" s="189">
        <v>72</v>
      </c>
      <c r="AC5" s="196">
        <v>72.395832999999996</v>
      </c>
      <c r="AD5" s="188">
        <v>80.004236000000006</v>
      </c>
      <c r="AE5" s="188">
        <v>80</v>
      </c>
      <c r="AF5" s="188">
        <v>80.439814999999996</v>
      </c>
      <c r="AG5" s="188">
        <v>80</v>
      </c>
      <c r="AH5" s="188">
        <v>80.004236000000006</v>
      </c>
      <c r="AI5" s="188">
        <v>80</v>
      </c>
      <c r="AJ5" s="189">
        <f>0-AM5</f>
        <v>0.3958329999999961</v>
      </c>
      <c r="AK5" s="24">
        <f>V5+X5</f>
        <v>0</v>
      </c>
      <c r="AL5" s="25">
        <f>W5+Y5</f>
        <v>0</v>
      </c>
      <c r="AM5" s="189">
        <f>AB5-AC5</f>
        <v>-0.3958329999999961</v>
      </c>
    </row>
    <row r="6" spans="1:39" outlineLevel="1">
      <c r="B6" s="34"/>
      <c r="C6" s="33"/>
      <c r="D6" s="187">
        <v>10177</v>
      </c>
      <c r="E6" s="187" t="s">
        <v>156</v>
      </c>
      <c r="F6" s="189">
        <v>45.1584</v>
      </c>
      <c r="G6" s="188">
        <v>44.993760000000002</v>
      </c>
      <c r="H6" s="188">
        <v>0.36591699999999999</v>
      </c>
      <c r="I6" s="188">
        <v>2.50875</v>
      </c>
      <c r="J6" s="188">
        <v>2.4996529999999999</v>
      </c>
      <c r="K6" s="188">
        <v>22.579204000000001</v>
      </c>
      <c r="L6" s="189">
        <v>18.000359</v>
      </c>
      <c r="M6" s="196">
        <v>18.000140999999999</v>
      </c>
      <c r="N6" s="188">
        <v>18.000359</v>
      </c>
      <c r="O6" s="188">
        <v>17.999915999999999</v>
      </c>
      <c r="P6" s="189">
        <v>12.007972000000001</v>
      </c>
      <c r="Q6" s="196">
        <v>12.000002</v>
      </c>
      <c r="R6" s="188">
        <v>1.7438959999999999</v>
      </c>
      <c r="S6" s="188">
        <v>1.7647079999999999</v>
      </c>
      <c r="T6" s="189">
        <v>6.1118199999999998</v>
      </c>
      <c r="U6" s="196">
        <v>6.1176009999999996</v>
      </c>
      <c r="V6" s="188">
        <v>1.7936859999999999</v>
      </c>
      <c r="W6" s="188">
        <v>1.799984</v>
      </c>
      <c r="X6" s="188">
        <v>2.5908799999999998</v>
      </c>
      <c r="Y6" s="188">
        <v>2.6999960000000001</v>
      </c>
      <c r="Z6" s="188">
        <v>8.8577000000000003E-2</v>
      </c>
      <c r="AA6" s="188">
        <v>9.9991999999999998E-2</v>
      </c>
      <c r="AB6" s="189">
        <v>276</v>
      </c>
      <c r="AC6" s="196">
        <v>276.26107300000001</v>
      </c>
      <c r="AD6" s="188">
        <v>79.720962999999998</v>
      </c>
      <c r="AE6" s="188">
        <v>79.72</v>
      </c>
      <c r="AF6" s="188">
        <v>79.795407999999995</v>
      </c>
      <c r="AG6" s="188">
        <v>79.72</v>
      </c>
      <c r="AH6" s="188">
        <v>79.720962</v>
      </c>
      <c r="AI6" s="188">
        <v>79.718999999999994</v>
      </c>
      <c r="AJ6" s="189">
        <f>AJ5-AM6</f>
        <v>0.65690600000000643</v>
      </c>
      <c r="AK6" s="24">
        <f t="shared" ref="AK6:AL21" si="0">V6+X6</f>
        <v>4.3845659999999995</v>
      </c>
      <c r="AL6" s="25">
        <f t="shared" si="0"/>
        <v>4.4999799999999999</v>
      </c>
      <c r="AM6" s="189">
        <f t="shared" ref="AM6:AM69" si="1">AB6-AC6</f>
        <v>-0.26107300000001032</v>
      </c>
    </row>
    <row r="7" spans="1:39" outlineLevel="1">
      <c r="B7" s="34"/>
      <c r="C7" s="33"/>
      <c r="D7" s="187">
        <v>10177</v>
      </c>
      <c r="E7" s="187" t="s">
        <v>169</v>
      </c>
      <c r="F7" s="189">
        <v>307.82495999999998</v>
      </c>
      <c r="G7" s="188">
        <v>307.72712000000001</v>
      </c>
      <c r="H7" s="188">
        <v>3.1794000000000003E-2</v>
      </c>
      <c r="I7" s="188">
        <v>8.9223750000000006</v>
      </c>
      <c r="J7" s="188">
        <v>9.1585470000000004</v>
      </c>
      <c r="K7" s="188">
        <v>39.627702999999997</v>
      </c>
      <c r="L7" s="189">
        <v>34.500338999999997</v>
      </c>
      <c r="M7" s="196">
        <v>33.600329000000002</v>
      </c>
      <c r="N7" s="188">
        <v>34.500338999999997</v>
      </c>
      <c r="O7" s="188">
        <v>33.600060999999997</v>
      </c>
      <c r="P7" s="189">
        <v>53.138877999999998</v>
      </c>
      <c r="Q7" s="196">
        <v>51.695664000000001</v>
      </c>
      <c r="R7" s="188">
        <v>2.900013</v>
      </c>
      <c r="S7" s="188">
        <v>2.887769</v>
      </c>
      <c r="T7" s="189">
        <v>12.994398</v>
      </c>
      <c r="U7" s="196">
        <v>12.995927999999999</v>
      </c>
      <c r="V7" s="188">
        <v>2.452693</v>
      </c>
      <c r="W7" s="188">
        <v>2.899969</v>
      </c>
      <c r="X7" s="188">
        <v>0.49703599999999998</v>
      </c>
      <c r="Y7" s="188">
        <v>0.49998199999999998</v>
      </c>
      <c r="Z7" s="188">
        <v>7.1469000000000005E-2</v>
      </c>
      <c r="AA7" s="188">
        <v>0.26998299999999997</v>
      </c>
      <c r="AB7" s="189">
        <v>4000</v>
      </c>
      <c r="AC7" s="196">
        <v>4000.4710209999998</v>
      </c>
      <c r="AD7" s="188">
        <v>87.061161999999996</v>
      </c>
      <c r="AE7" s="188">
        <v>84.79</v>
      </c>
      <c r="AF7" s="188">
        <v>84.799983999999995</v>
      </c>
      <c r="AG7" s="188">
        <v>84.79</v>
      </c>
      <c r="AH7" s="188">
        <v>87.061161999999996</v>
      </c>
      <c r="AI7" s="188">
        <v>84.789323999999993</v>
      </c>
      <c r="AJ7" s="189">
        <f t="shared" ref="AJ7:AJ70" si="2">AJ6-AM7</f>
        <v>1.1279269999998434</v>
      </c>
      <c r="AK7" s="24">
        <f t="shared" si="0"/>
        <v>2.949729</v>
      </c>
      <c r="AL7" s="25">
        <f t="shared" si="0"/>
        <v>3.3999510000000002</v>
      </c>
      <c r="AM7" s="189">
        <f t="shared" si="1"/>
        <v>-0.47102099999983693</v>
      </c>
    </row>
    <row r="8" spans="1:39" outlineLevel="1">
      <c r="B8" s="34" t="s">
        <v>38</v>
      </c>
      <c r="C8" s="33">
        <v>37</v>
      </c>
      <c r="D8" s="187">
        <v>10177</v>
      </c>
      <c r="E8" s="187" t="s">
        <v>156</v>
      </c>
      <c r="F8" s="189">
        <v>191.16370000000001</v>
      </c>
      <c r="G8" s="188">
        <v>191.16370000000001</v>
      </c>
      <c r="H8" s="188">
        <v>0</v>
      </c>
      <c r="I8" s="188">
        <v>10.62025</v>
      </c>
      <c r="J8" s="188">
        <v>10.620203</v>
      </c>
      <c r="K8" s="188">
        <v>22.579204000000001</v>
      </c>
      <c r="L8" s="189">
        <v>17.999925000000001</v>
      </c>
      <c r="M8" s="196">
        <v>18.000140999999999</v>
      </c>
      <c r="N8" s="188">
        <v>17.999925000000001</v>
      </c>
      <c r="O8" s="188">
        <v>17.999915999999999</v>
      </c>
      <c r="P8" s="189">
        <v>12.005367</v>
      </c>
      <c r="Q8" s="196">
        <v>12.000002</v>
      </c>
      <c r="R8" s="188">
        <v>1.753725</v>
      </c>
      <c r="S8" s="188">
        <v>1.7647079999999999</v>
      </c>
      <c r="T8" s="189">
        <v>6.1151780000000002</v>
      </c>
      <c r="U8" s="196">
        <v>6.1176009999999996</v>
      </c>
      <c r="V8" s="188">
        <v>0.72712500000000002</v>
      </c>
      <c r="W8" s="188">
        <v>1.799976</v>
      </c>
      <c r="X8" s="188">
        <v>2.6992569999999998</v>
      </c>
      <c r="Y8" s="188">
        <v>2.6999840000000002</v>
      </c>
      <c r="Z8" s="188">
        <v>8.8928999999999994E-2</v>
      </c>
      <c r="AA8" s="188">
        <v>9.9982000000000001E-2</v>
      </c>
      <c r="AB8" s="189">
        <v>1169</v>
      </c>
      <c r="AC8" s="196">
        <v>1169.463242</v>
      </c>
      <c r="AD8" s="188">
        <v>79.719040000000007</v>
      </c>
      <c r="AE8" s="188">
        <v>79.72</v>
      </c>
      <c r="AF8" s="188">
        <v>79.751591000000005</v>
      </c>
      <c r="AG8" s="188">
        <v>79.72</v>
      </c>
      <c r="AH8" s="188">
        <v>79.719040000000007</v>
      </c>
      <c r="AI8" s="188">
        <v>79.718999999999994</v>
      </c>
      <c r="AJ8" s="189">
        <f t="shared" si="2"/>
        <v>1.5911689999998799</v>
      </c>
      <c r="AK8" s="24">
        <f t="shared" si="0"/>
        <v>3.4263819999999998</v>
      </c>
      <c r="AL8" s="25">
        <f t="shared" si="0"/>
        <v>4.4999599999999997</v>
      </c>
      <c r="AM8" s="189">
        <f t="shared" si="1"/>
        <v>-0.46324200000003657</v>
      </c>
    </row>
    <row r="9" spans="1:39" outlineLevel="1">
      <c r="B9" s="34"/>
      <c r="C9" s="33"/>
      <c r="D9" s="187">
        <v>10177</v>
      </c>
      <c r="E9" s="187" t="s">
        <v>169</v>
      </c>
      <c r="F9" s="189">
        <v>12.71424</v>
      </c>
      <c r="G9" s="188">
        <v>12.71424</v>
      </c>
      <c r="H9" s="188">
        <v>0</v>
      </c>
      <c r="I9" s="188">
        <v>0.37837500000000002</v>
      </c>
      <c r="J9" s="188">
        <v>0.37840000000000001</v>
      </c>
      <c r="K9" s="188">
        <v>39.627305</v>
      </c>
      <c r="L9" s="189">
        <v>33.602220000000003</v>
      </c>
      <c r="M9" s="196">
        <v>33.599992</v>
      </c>
      <c r="N9" s="188">
        <v>33.602220000000003</v>
      </c>
      <c r="O9" s="188">
        <v>33.599992</v>
      </c>
      <c r="P9" s="189">
        <v>51.019160999999997</v>
      </c>
      <c r="Q9" s="196">
        <v>51.019742000000001</v>
      </c>
      <c r="R9" s="188">
        <v>56.347869000000003</v>
      </c>
      <c r="S9" s="188">
        <v>2.8877429999999999</v>
      </c>
      <c r="T9" s="189">
        <v>25.561889999999998</v>
      </c>
      <c r="U9" s="196">
        <v>12.835119000000001</v>
      </c>
      <c r="V9" s="188">
        <v>17.303432999999998</v>
      </c>
      <c r="W9" s="188">
        <v>2.8997410000000001</v>
      </c>
      <c r="X9" s="188">
        <v>0</v>
      </c>
      <c r="Y9" s="188">
        <v>0.49999100000000002</v>
      </c>
      <c r="Z9" s="188">
        <v>19.662991999999999</v>
      </c>
      <c r="AA9" s="188">
        <v>0.26993400000000001</v>
      </c>
      <c r="AB9" s="189">
        <v>325</v>
      </c>
      <c r="AC9" s="196">
        <v>163.18877900000001</v>
      </c>
      <c r="AD9" s="188">
        <v>84.79562</v>
      </c>
      <c r="AE9" s="188">
        <v>84.79</v>
      </c>
      <c r="AF9" s="188">
        <v>42.574697</v>
      </c>
      <c r="AG9" s="188">
        <v>84.79</v>
      </c>
      <c r="AH9" s="188">
        <v>84.795623000000006</v>
      </c>
      <c r="AI9" s="188">
        <v>84.79</v>
      </c>
      <c r="AJ9" s="189">
        <f t="shared" si="2"/>
        <v>-160.22005200000012</v>
      </c>
      <c r="AK9" s="24">
        <f t="shared" si="0"/>
        <v>17.303432999999998</v>
      </c>
      <c r="AL9" s="25">
        <f t="shared" si="0"/>
        <v>3.3997320000000002</v>
      </c>
      <c r="AM9" s="189">
        <f t="shared" si="1"/>
        <v>161.81122099999999</v>
      </c>
    </row>
    <row r="10" spans="1:39" outlineLevel="1">
      <c r="B10" s="34"/>
      <c r="C10" s="33"/>
      <c r="D10" s="187">
        <v>10177</v>
      </c>
      <c r="E10" s="187" t="s">
        <v>170</v>
      </c>
      <c r="F10" s="189">
        <v>120.10415999999999</v>
      </c>
      <c r="G10" s="188">
        <v>119.8668</v>
      </c>
      <c r="H10" s="188">
        <v>0.19802</v>
      </c>
      <c r="I10" s="188">
        <v>3.5745</v>
      </c>
      <c r="J10" s="188">
        <v>3.567466</v>
      </c>
      <c r="K10" s="188">
        <v>39.627305</v>
      </c>
      <c r="L10" s="189">
        <v>33.600268999999997</v>
      </c>
      <c r="M10" s="196">
        <v>33.599992</v>
      </c>
      <c r="N10" s="188">
        <v>33.600268999999997</v>
      </c>
      <c r="O10" s="188">
        <v>33.599992</v>
      </c>
      <c r="P10" s="189">
        <v>51.021121999999998</v>
      </c>
      <c r="Q10" s="196">
        <v>51.019739999999999</v>
      </c>
      <c r="R10" s="188">
        <v>17.904602000000001</v>
      </c>
      <c r="S10" s="188">
        <v>2.8877419999999998</v>
      </c>
      <c r="T10" s="189">
        <v>16.410755000000002</v>
      </c>
      <c r="U10" s="196">
        <v>12.835118</v>
      </c>
      <c r="V10" s="188">
        <v>4.1797050000000002</v>
      </c>
      <c r="W10" s="188">
        <v>4.2599030000000004</v>
      </c>
      <c r="X10" s="188">
        <v>0</v>
      </c>
      <c r="Y10" s="188">
        <v>0</v>
      </c>
      <c r="Z10" s="188">
        <v>0.81595799999999996</v>
      </c>
      <c r="AA10" s="188">
        <v>0.81994299999999998</v>
      </c>
      <c r="AB10" s="189">
        <v>1971</v>
      </c>
      <c r="AC10" s="196">
        <v>1541.551052</v>
      </c>
      <c r="AD10" s="188">
        <v>84.790698000000006</v>
      </c>
      <c r="AE10" s="188">
        <v>84.79</v>
      </c>
      <c r="AF10" s="188">
        <v>66.315634000000003</v>
      </c>
      <c r="AG10" s="188">
        <v>84.79</v>
      </c>
      <c r="AH10" s="188">
        <v>84.790698000000006</v>
      </c>
      <c r="AI10" s="188">
        <v>84.79</v>
      </c>
      <c r="AJ10" s="189">
        <f t="shared" si="2"/>
        <v>-589.6690000000001</v>
      </c>
      <c r="AK10" s="24">
        <f t="shared" si="0"/>
        <v>4.1797050000000002</v>
      </c>
      <c r="AL10" s="25">
        <f t="shared" si="0"/>
        <v>4.2599030000000004</v>
      </c>
      <c r="AM10" s="189">
        <f t="shared" si="1"/>
        <v>429.44894799999997</v>
      </c>
    </row>
    <row r="11" spans="1:39" outlineLevel="1">
      <c r="B11" s="102" t="s">
        <v>40</v>
      </c>
      <c r="C11" s="33">
        <v>38</v>
      </c>
      <c r="D11" s="187">
        <v>10177</v>
      </c>
      <c r="E11" s="187" t="s">
        <v>168</v>
      </c>
      <c r="F11" s="189">
        <v>14.72</v>
      </c>
      <c r="G11" s="188">
        <v>14.72</v>
      </c>
      <c r="H11" s="188">
        <v>0</v>
      </c>
      <c r="I11" s="188">
        <v>19.166625</v>
      </c>
      <c r="J11" s="188">
        <v>19.166667</v>
      </c>
      <c r="K11" s="188">
        <v>0.96</v>
      </c>
      <c r="L11" s="189">
        <v>0.76800199999999996</v>
      </c>
      <c r="M11" s="196">
        <v>0.76800000000000002</v>
      </c>
      <c r="N11" s="188">
        <v>0.76800199999999996</v>
      </c>
      <c r="O11" s="188">
        <v>0.76800000000000002</v>
      </c>
      <c r="P11" s="189">
        <v>0.99782800000000005</v>
      </c>
      <c r="Q11" s="196">
        <v>1</v>
      </c>
      <c r="R11" s="188">
        <v>0</v>
      </c>
      <c r="S11" s="188">
        <v>0</v>
      </c>
      <c r="T11" s="189">
        <v>10.394022</v>
      </c>
      <c r="U11" s="196">
        <v>10.416667</v>
      </c>
      <c r="V11" s="188">
        <v>0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9">
        <v>153</v>
      </c>
      <c r="AC11" s="196">
        <v>153.33333300000001</v>
      </c>
      <c r="AD11" s="188">
        <v>80.000174000000001</v>
      </c>
      <c r="AE11" s="188">
        <v>80</v>
      </c>
      <c r="AF11" s="188">
        <v>80.174291999999994</v>
      </c>
      <c r="AG11" s="188">
        <v>80</v>
      </c>
      <c r="AH11" s="188">
        <v>80.000174000000001</v>
      </c>
      <c r="AI11" s="188">
        <v>80</v>
      </c>
      <c r="AJ11" s="189">
        <f t="shared" si="2"/>
        <v>-589.33566700000006</v>
      </c>
      <c r="AK11" s="24">
        <f t="shared" si="0"/>
        <v>0</v>
      </c>
      <c r="AL11" s="25">
        <f t="shared" si="0"/>
        <v>0</v>
      </c>
      <c r="AM11" s="189">
        <f t="shared" si="1"/>
        <v>-0.33333300000001032</v>
      </c>
    </row>
    <row r="12" spans="1:39" outlineLevel="1">
      <c r="B12" s="102"/>
      <c r="C12" s="33"/>
      <c r="D12" s="187">
        <v>10177</v>
      </c>
      <c r="E12" s="187" t="s">
        <v>169</v>
      </c>
      <c r="F12" s="189">
        <v>428.02715999999998</v>
      </c>
      <c r="G12" s="188">
        <v>421.04363999999998</v>
      </c>
      <c r="H12" s="188">
        <v>1.6586209999999999</v>
      </c>
      <c r="I12" s="188">
        <v>12.406499999999999</v>
      </c>
      <c r="J12" s="188">
        <v>12.531064000000001</v>
      </c>
      <c r="K12" s="188">
        <v>39.627522999999997</v>
      </c>
      <c r="L12" s="189">
        <v>34.500235000000004</v>
      </c>
      <c r="M12" s="196">
        <v>33.600177000000002</v>
      </c>
      <c r="N12" s="188">
        <v>34.500235000000004</v>
      </c>
      <c r="O12" s="188">
        <v>33.600028000000002</v>
      </c>
      <c r="P12" s="189">
        <v>53.338976000000002</v>
      </c>
      <c r="Q12" s="196">
        <v>52.591363000000001</v>
      </c>
      <c r="R12" s="188">
        <v>2.8815539999999999</v>
      </c>
      <c r="S12" s="188">
        <v>2.8877630000000001</v>
      </c>
      <c r="T12" s="189">
        <v>13.036555999999999</v>
      </c>
      <c r="U12" s="196">
        <v>13.209246</v>
      </c>
      <c r="V12" s="188">
        <v>1.595693</v>
      </c>
      <c r="W12" s="188">
        <v>2.899959</v>
      </c>
      <c r="X12" s="188">
        <v>1.7966150000000001</v>
      </c>
      <c r="Y12" s="188">
        <v>0.49998399999999998</v>
      </c>
      <c r="Z12" s="188">
        <v>0.26400200000000001</v>
      </c>
      <c r="AA12" s="188">
        <v>0.269982</v>
      </c>
      <c r="AB12" s="189">
        <v>5580</v>
      </c>
      <c r="AC12" s="196">
        <v>5653.9162299999998</v>
      </c>
      <c r="AD12" s="188">
        <v>87.061295000000001</v>
      </c>
      <c r="AE12" s="188">
        <v>84.79</v>
      </c>
      <c r="AF12" s="188">
        <v>85.913182000000006</v>
      </c>
      <c r="AG12" s="188">
        <v>84.79</v>
      </c>
      <c r="AH12" s="188">
        <v>87.061295000000001</v>
      </c>
      <c r="AI12" s="188">
        <v>84.789625000000001</v>
      </c>
      <c r="AJ12" s="189">
        <f t="shared" si="2"/>
        <v>-515.41943700000024</v>
      </c>
      <c r="AK12" s="24">
        <f t="shared" si="0"/>
        <v>3.3923079999999999</v>
      </c>
      <c r="AL12" s="25">
        <f t="shared" si="0"/>
        <v>3.3999429999999999</v>
      </c>
      <c r="AM12" s="189">
        <f t="shared" si="1"/>
        <v>-73.916229999999814</v>
      </c>
    </row>
    <row r="13" spans="1:39" outlineLevel="1">
      <c r="B13" s="102" t="s">
        <v>43</v>
      </c>
      <c r="C13" s="33">
        <v>39</v>
      </c>
      <c r="D13" s="187">
        <v>10177</v>
      </c>
      <c r="E13" s="187" t="s">
        <v>168</v>
      </c>
      <c r="F13" s="189">
        <v>6.84</v>
      </c>
      <c r="G13" s="188">
        <v>6.84</v>
      </c>
      <c r="H13" s="188">
        <v>0</v>
      </c>
      <c r="I13" s="188">
        <v>8.9060000000000006</v>
      </c>
      <c r="J13" s="188">
        <v>8.90625</v>
      </c>
      <c r="K13" s="188">
        <v>0.96</v>
      </c>
      <c r="L13" s="189">
        <v>0.76802199999999998</v>
      </c>
      <c r="M13" s="196">
        <v>0.76800000000000002</v>
      </c>
      <c r="N13" s="188">
        <v>0.76802199999999998</v>
      </c>
      <c r="O13" s="188">
        <v>0.76800000000000002</v>
      </c>
      <c r="P13" s="189">
        <v>0.99651900000000004</v>
      </c>
      <c r="Q13" s="196">
        <v>1</v>
      </c>
      <c r="R13" s="188">
        <v>0</v>
      </c>
      <c r="S13" s="188">
        <v>0</v>
      </c>
      <c r="T13" s="189">
        <v>10.380117</v>
      </c>
      <c r="U13" s="196">
        <v>10.416667</v>
      </c>
      <c r="V13" s="188">
        <v>0</v>
      </c>
      <c r="W13" s="188">
        <v>0</v>
      </c>
      <c r="X13" s="188">
        <v>0</v>
      </c>
      <c r="Y13" s="188">
        <v>0</v>
      </c>
      <c r="Z13" s="188">
        <v>0</v>
      </c>
      <c r="AA13" s="188">
        <v>0</v>
      </c>
      <c r="AB13" s="189">
        <v>71</v>
      </c>
      <c r="AC13" s="196">
        <v>71.25</v>
      </c>
      <c r="AD13" s="188">
        <v>80.002246</v>
      </c>
      <c r="AE13" s="188">
        <v>80</v>
      </c>
      <c r="AF13" s="188">
        <v>80.281689999999998</v>
      </c>
      <c r="AG13" s="188">
        <v>80</v>
      </c>
      <c r="AH13" s="188">
        <v>80.002246</v>
      </c>
      <c r="AI13" s="188">
        <v>80</v>
      </c>
      <c r="AJ13" s="189">
        <f t="shared" si="2"/>
        <v>-515.16943700000024</v>
      </c>
      <c r="AK13" s="24">
        <f t="shared" si="0"/>
        <v>0</v>
      </c>
      <c r="AL13" s="25">
        <f t="shared" si="0"/>
        <v>0</v>
      </c>
      <c r="AM13" s="189">
        <f t="shared" si="1"/>
        <v>-0.25</v>
      </c>
    </row>
    <row r="14" spans="1:39" outlineLevel="1">
      <c r="B14" s="102"/>
      <c r="C14" s="33"/>
      <c r="D14" s="187">
        <v>10177</v>
      </c>
      <c r="E14" s="187" t="s">
        <v>169</v>
      </c>
      <c r="F14" s="189">
        <v>326.86536000000001</v>
      </c>
      <c r="G14" s="188">
        <v>326.61768000000001</v>
      </c>
      <c r="H14" s="188">
        <v>7.5831999999999997E-2</v>
      </c>
      <c r="I14" s="188">
        <v>9.7276249999999997</v>
      </c>
      <c r="J14" s="188">
        <v>9.7207679999999996</v>
      </c>
      <c r="K14" s="188">
        <v>39.627364</v>
      </c>
      <c r="L14" s="189">
        <v>33.601764000000003</v>
      </c>
      <c r="M14" s="196">
        <v>33.600042000000002</v>
      </c>
      <c r="N14" s="188">
        <v>33.601764000000003</v>
      </c>
      <c r="O14" s="188">
        <v>33.600003000000001</v>
      </c>
      <c r="P14" s="189">
        <v>47.377957000000002</v>
      </c>
      <c r="Q14" s="196">
        <v>51.289560999999999</v>
      </c>
      <c r="R14" s="188">
        <v>2.8784000000000001</v>
      </c>
      <c r="S14" s="188">
        <v>2.8877470000000001</v>
      </c>
      <c r="T14" s="189">
        <v>11.965171</v>
      </c>
      <c r="U14" s="196">
        <v>12.899343</v>
      </c>
      <c r="V14" s="188">
        <v>1.541919</v>
      </c>
      <c r="W14" s="188">
        <v>2.8999440000000001</v>
      </c>
      <c r="X14" s="188">
        <v>3.1725599999999998</v>
      </c>
      <c r="Y14" s="188">
        <v>0.49998199999999998</v>
      </c>
      <c r="Z14" s="188">
        <v>0.26616499999999998</v>
      </c>
      <c r="AA14" s="188">
        <v>0.26998</v>
      </c>
      <c r="AB14" s="189">
        <v>3911</v>
      </c>
      <c r="AC14" s="196">
        <v>4216.3483720000004</v>
      </c>
      <c r="AD14" s="188">
        <v>84.794346000000004</v>
      </c>
      <c r="AE14" s="188">
        <v>84.79</v>
      </c>
      <c r="AF14" s="188">
        <v>91.409914999999998</v>
      </c>
      <c r="AG14" s="188">
        <v>84.79</v>
      </c>
      <c r="AH14" s="188">
        <v>84.794346000000004</v>
      </c>
      <c r="AI14" s="188">
        <v>84.789901</v>
      </c>
      <c r="AJ14" s="189">
        <f t="shared" si="2"/>
        <v>-209.82106499999986</v>
      </c>
      <c r="AK14" s="24">
        <f t="shared" si="0"/>
        <v>4.7144789999999999</v>
      </c>
      <c r="AL14" s="25">
        <f t="shared" si="0"/>
        <v>3.3999260000000002</v>
      </c>
      <c r="AM14" s="189">
        <f t="shared" si="1"/>
        <v>-305.34837200000038</v>
      </c>
    </row>
    <row r="15" spans="1:39" outlineLevel="1">
      <c r="B15" s="102" t="s">
        <v>44</v>
      </c>
      <c r="C15" s="33">
        <v>40</v>
      </c>
      <c r="D15" s="187">
        <v>10177</v>
      </c>
      <c r="E15" s="187" t="s">
        <v>156</v>
      </c>
      <c r="F15" s="189">
        <v>218.06383</v>
      </c>
      <c r="G15" s="188">
        <v>218.06383</v>
      </c>
      <c r="H15" s="188">
        <v>0</v>
      </c>
      <c r="I15" s="188">
        <v>11.956</v>
      </c>
      <c r="J15" s="188">
        <v>12.114654</v>
      </c>
      <c r="K15" s="188">
        <v>22.579204000000001</v>
      </c>
      <c r="L15" s="189">
        <v>18.238862000000001</v>
      </c>
      <c r="M15" s="196">
        <v>18.000140999999999</v>
      </c>
      <c r="N15" s="188">
        <v>18.238862000000001</v>
      </c>
      <c r="O15" s="188">
        <v>17.999915999999999</v>
      </c>
      <c r="P15" s="189">
        <v>12.180077000000001</v>
      </c>
      <c r="Q15" s="196">
        <v>12.000002</v>
      </c>
      <c r="R15" s="188">
        <v>1.7668950000000001</v>
      </c>
      <c r="S15" s="188">
        <v>1.7647079999999999</v>
      </c>
      <c r="T15" s="189">
        <v>6.1174749999999998</v>
      </c>
      <c r="U15" s="196">
        <v>6.1176009999999996</v>
      </c>
      <c r="V15" s="188">
        <v>2.0315150000000002</v>
      </c>
      <c r="W15" s="188">
        <v>1.7999780000000001</v>
      </c>
      <c r="X15" s="188">
        <v>4.4757540000000002</v>
      </c>
      <c r="Y15" s="188">
        <v>2.6999849999999999</v>
      </c>
      <c r="Z15" s="188">
        <v>8.7129999999999999E-2</v>
      </c>
      <c r="AA15" s="188">
        <v>9.9988999999999995E-2</v>
      </c>
      <c r="AB15" s="189">
        <v>1334</v>
      </c>
      <c r="AC15" s="196">
        <v>1334.0275039999999</v>
      </c>
      <c r="AD15" s="188">
        <v>80.777257000000006</v>
      </c>
      <c r="AE15" s="188">
        <v>79.72</v>
      </c>
      <c r="AF15" s="188">
        <v>79.721643999999998</v>
      </c>
      <c r="AG15" s="188">
        <v>79.72</v>
      </c>
      <c r="AH15" s="188">
        <v>80.777257000000006</v>
      </c>
      <c r="AI15" s="188">
        <v>79.718999999999994</v>
      </c>
      <c r="AJ15" s="189">
        <f t="shared" si="2"/>
        <v>-209.79356099999995</v>
      </c>
      <c r="AK15" s="24">
        <f t="shared" si="0"/>
        <v>6.5072690000000009</v>
      </c>
      <c r="AL15" s="25">
        <f t="shared" si="0"/>
        <v>4.4999630000000002</v>
      </c>
      <c r="AM15" s="189">
        <f t="shared" si="1"/>
        <v>-2.7503999999908046E-2</v>
      </c>
    </row>
    <row r="16" spans="1:39" outlineLevel="1">
      <c r="B16" s="102"/>
      <c r="C16" s="33"/>
      <c r="D16" s="187">
        <v>10177</v>
      </c>
      <c r="E16" s="187" t="s">
        <v>169</v>
      </c>
      <c r="F16" s="189">
        <v>200.12544</v>
      </c>
      <c r="G16" s="188">
        <v>200.12544</v>
      </c>
      <c r="H16" s="188">
        <v>0</v>
      </c>
      <c r="I16" s="188">
        <v>5.8008749999999996</v>
      </c>
      <c r="J16" s="188">
        <v>5.9561120000000001</v>
      </c>
      <c r="K16" s="188">
        <v>39.628483000000003</v>
      </c>
      <c r="L16" s="189">
        <v>34.499181999999998</v>
      </c>
      <c r="M16" s="196">
        <v>33.600991</v>
      </c>
      <c r="N16" s="188">
        <v>34.499181999999998</v>
      </c>
      <c r="O16" s="188">
        <v>33.600197999999999</v>
      </c>
      <c r="P16" s="189">
        <v>53.009244000000002</v>
      </c>
      <c r="Q16" s="196">
        <v>53.019925000000001</v>
      </c>
      <c r="R16" s="188">
        <v>0</v>
      </c>
      <c r="S16" s="188">
        <v>2.8878210000000002</v>
      </c>
      <c r="T16" s="189">
        <v>12.292289999999999</v>
      </c>
      <c r="U16" s="196">
        <v>13.310976</v>
      </c>
      <c r="V16" s="188">
        <v>2.118671</v>
      </c>
      <c r="W16" s="188">
        <v>2.8999760000000001</v>
      </c>
      <c r="X16" s="188">
        <v>1.2791980000000001</v>
      </c>
      <c r="Y16" s="188">
        <v>0.49999100000000002</v>
      </c>
      <c r="Z16" s="188">
        <v>4.4971999999999998E-2</v>
      </c>
      <c r="AA16" s="188">
        <v>0.26999099999999998</v>
      </c>
      <c r="AB16" s="189">
        <v>2460</v>
      </c>
      <c r="AC16" s="196">
        <v>2663.864861</v>
      </c>
      <c r="AD16" s="188">
        <v>87.056528999999998</v>
      </c>
      <c r="AE16" s="188">
        <v>84.79</v>
      </c>
      <c r="AF16" s="188">
        <v>91.816708000000006</v>
      </c>
      <c r="AG16" s="188">
        <v>84.79</v>
      </c>
      <c r="AH16" s="188">
        <v>87.056528</v>
      </c>
      <c r="AI16" s="188">
        <v>84.787999999999997</v>
      </c>
      <c r="AJ16" s="189">
        <f t="shared" si="2"/>
        <v>-5.9286999999999352</v>
      </c>
      <c r="AK16" s="24">
        <f t="shared" si="0"/>
        <v>3.397869</v>
      </c>
      <c r="AL16" s="25">
        <f t="shared" si="0"/>
        <v>3.3999670000000002</v>
      </c>
      <c r="AM16" s="189">
        <f t="shared" si="1"/>
        <v>-203.86486100000002</v>
      </c>
    </row>
    <row r="17" spans="2:39" outlineLevel="1">
      <c r="B17" s="102" t="s">
        <v>45</v>
      </c>
      <c r="C17" s="33">
        <v>41</v>
      </c>
      <c r="D17" s="187">
        <v>10177</v>
      </c>
      <c r="E17" s="187" t="s">
        <v>168</v>
      </c>
      <c r="F17" s="189">
        <v>18.96</v>
      </c>
      <c r="G17" s="188">
        <v>18.96</v>
      </c>
      <c r="H17" s="188">
        <v>0</v>
      </c>
      <c r="I17" s="188">
        <v>24.6875</v>
      </c>
      <c r="J17" s="188">
        <v>24.6875</v>
      </c>
      <c r="K17" s="188">
        <v>0.96</v>
      </c>
      <c r="L17" s="189">
        <v>0.76800000000000002</v>
      </c>
      <c r="M17" s="196">
        <v>0.76800000000000002</v>
      </c>
      <c r="N17" s="188">
        <v>0.76800000000000002</v>
      </c>
      <c r="O17" s="188">
        <v>0.76800000000000002</v>
      </c>
      <c r="P17" s="189">
        <v>0.99746800000000002</v>
      </c>
      <c r="Q17" s="196">
        <v>1</v>
      </c>
      <c r="R17" s="188">
        <v>0</v>
      </c>
      <c r="S17" s="188">
        <v>0</v>
      </c>
      <c r="T17" s="189">
        <v>10.390295</v>
      </c>
      <c r="U17" s="196">
        <v>10.416667</v>
      </c>
      <c r="V17" s="188">
        <v>0</v>
      </c>
      <c r="W17" s="188">
        <v>0</v>
      </c>
      <c r="X17" s="188">
        <v>0</v>
      </c>
      <c r="Y17" s="188">
        <v>0</v>
      </c>
      <c r="Z17" s="188">
        <v>0</v>
      </c>
      <c r="AA17" s="188">
        <v>0</v>
      </c>
      <c r="AB17" s="189">
        <v>197</v>
      </c>
      <c r="AC17" s="196">
        <v>197.5</v>
      </c>
      <c r="AD17" s="188">
        <v>80</v>
      </c>
      <c r="AE17" s="188">
        <v>80</v>
      </c>
      <c r="AF17" s="188">
        <v>80.203046000000001</v>
      </c>
      <c r="AG17" s="188">
        <v>80</v>
      </c>
      <c r="AH17" s="188">
        <v>80</v>
      </c>
      <c r="AI17" s="188">
        <v>80</v>
      </c>
      <c r="AJ17" s="189">
        <f t="shared" si="2"/>
        <v>-5.4286999999999352</v>
      </c>
      <c r="AK17" s="24">
        <f t="shared" si="0"/>
        <v>0</v>
      </c>
      <c r="AL17" s="25">
        <f t="shared" si="0"/>
        <v>0</v>
      </c>
      <c r="AM17" s="189">
        <f t="shared" si="1"/>
        <v>-0.5</v>
      </c>
    </row>
    <row r="18" spans="2:39" outlineLevel="1">
      <c r="B18" s="102"/>
      <c r="C18" s="33"/>
      <c r="D18" s="187">
        <v>10177</v>
      </c>
      <c r="E18" s="187" t="s">
        <v>169</v>
      </c>
      <c r="F18" s="189">
        <v>264.30552</v>
      </c>
      <c r="G18" s="188">
        <v>264.04752000000002</v>
      </c>
      <c r="H18" s="188">
        <v>9.7710000000000005E-2</v>
      </c>
      <c r="I18" s="188">
        <v>7.8661250000000003</v>
      </c>
      <c r="J18" s="188">
        <v>7.8585580000000004</v>
      </c>
      <c r="K18" s="188">
        <v>39.627876000000001</v>
      </c>
      <c r="L18" s="189">
        <v>33.600473000000001</v>
      </c>
      <c r="M18" s="196">
        <v>33.600476</v>
      </c>
      <c r="N18" s="188">
        <v>33.600473000000001</v>
      </c>
      <c r="O18" s="188">
        <v>33.600091999999997</v>
      </c>
      <c r="P18" s="189">
        <v>52.106341999999998</v>
      </c>
      <c r="Q18" s="196">
        <v>52.125903999999998</v>
      </c>
      <c r="R18" s="188">
        <v>2.8921480000000002</v>
      </c>
      <c r="S18" s="188">
        <v>2.8877809999999999</v>
      </c>
      <c r="T18" s="189">
        <v>13.094694</v>
      </c>
      <c r="U18" s="196">
        <v>13.098311000000001</v>
      </c>
      <c r="V18" s="188">
        <v>2.9473470000000002</v>
      </c>
      <c r="W18" s="188">
        <v>2.89994</v>
      </c>
      <c r="X18" s="188">
        <v>0.450237</v>
      </c>
      <c r="Y18" s="188">
        <v>0.49997900000000001</v>
      </c>
      <c r="Z18" s="188">
        <v>6.0536E-2</v>
      </c>
      <c r="AA18" s="188">
        <v>0.26996700000000001</v>
      </c>
      <c r="AB18" s="189">
        <v>3461</v>
      </c>
      <c r="AC18" s="196">
        <v>3461.9558980000002</v>
      </c>
      <c r="AD18" s="188">
        <v>84.789991999999998</v>
      </c>
      <c r="AE18" s="188">
        <v>84.79</v>
      </c>
      <c r="AF18" s="188">
        <v>84.813417999999999</v>
      </c>
      <c r="AG18" s="188">
        <v>84.79</v>
      </c>
      <c r="AH18" s="188">
        <v>84.789991999999998</v>
      </c>
      <c r="AI18" s="188">
        <v>84.789029999999997</v>
      </c>
      <c r="AJ18" s="189">
        <f t="shared" si="2"/>
        <v>-4.4728019999997741</v>
      </c>
      <c r="AK18" s="24">
        <f t="shared" si="0"/>
        <v>3.3975840000000002</v>
      </c>
      <c r="AL18" s="25">
        <f t="shared" si="0"/>
        <v>3.3999190000000001</v>
      </c>
      <c r="AM18" s="189">
        <f t="shared" si="1"/>
        <v>-0.95589800000016112</v>
      </c>
    </row>
    <row r="19" spans="2:39" outlineLevel="1">
      <c r="B19" s="102" t="s">
        <v>46</v>
      </c>
      <c r="C19" s="33">
        <v>42</v>
      </c>
      <c r="D19" s="187">
        <v>10177</v>
      </c>
      <c r="E19" s="187" t="s">
        <v>168</v>
      </c>
      <c r="F19" s="189">
        <v>4.42</v>
      </c>
      <c r="G19" s="188">
        <v>4.42</v>
      </c>
      <c r="H19" s="188">
        <v>0</v>
      </c>
      <c r="I19" s="188">
        <v>5.7549999999999999</v>
      </c>
      <c r="J19" s="188">
        <v>5.7552079999999997</v>
      </c>
      <c r="K19" s="188">
        <v>0.96</v>
      </c>
      <c r="L19" s="189">
        <v>0.76802800000000004</v>
      </c>
      <c r="M19" s="196">
        <v>0.76800000000000002</v>
      </c>
      <c r="N19" s="188">
        <v>0.76802800000000004</v>
      </c>
      <c r="O19" s="188">
        <v>0.76800000000000002</v>
      </c>
      <c r="P19" s="189">
        <v>0.99913099999999999</v>
      </c>
      <c r="Q19" s="196">
        <v>1</v>
      </c>
      <c r="R19" s="188">
        <v>0</v>
      </c>
      <c r="S19" s="188">
        <v>0</v>
      </c>
      <c r="T19" s="189">
        <v>10.40724</v>
      </c>
      <c r="U19" s="196">
        <v>10.416667</v>
      </c>
      <c r="V19" s="188">
        <v>0</v>
      </c>
      <c r="W19" s="188">
        <v>0</v>
      </c>
      <c r="X19" s="188">
        <v>0</v>
      </c>
      <c r="Y19" s="188">
        <v>0</v>
      </c>
      <c r="Z19" s="188">
        <v>0</v>
      </c>
      <c r="AA19" s="188">
        <v>0</v>
      </c>
      <c r="AB19" s="189">
        <v>46</v>
      </c>
      <c r="AC19" s="196">
        <v>46.041666999999997</v>
      </c>
      <c r="AD19" s="188">
        <v>80.002896000000007</v>
      </c>
      <c r="AE19" s="188">
        <v>80</v>
      </c>
      <c r="AF19" s="188">
        <v>80.072463999999997</v>
      </c>
      <c r="AG19" s="188">
        <v>80</v>
      </c>
      <c r="AH19" s="188">
        <v>80.002896000000007</v>
      </c>
      <c r="AI19" s="188">
        <v>80</v>
      </c>
      <c r="AJ19" s="189">
        <f t="shared" si="2"/>
        <v>-4.4311349999997773</v>
      </c>
      <c r="AK19" s="24">
        <f t="shared" si="0"/>
        <v>0</v>
      </c>
      <c r="AL19" s="25">
        <f t="shared" si="0"/>
        <v>0</v>
      </c>
      <c r="AM19" s="189">
        <f t="shared" si="1"/>
        <v>-4.166699999999679E-2</v>
      </c>
    </row>
    <row r="20" spans="2:39" outlineLevel="1">
      <c r="B20" s="102"/>
      <c r="C20" s="33"/>
      <c r="D20" s="187">
        <v>10177</v>
      </c>
      <c r="E20" s="187" t="s">
        <v>169</v>
      </c>
      <c r="F20" s="189">
        <v>128.75232</v>
      </c>
      <c r="G20" s="188">
        <v>128.75232</v>
      </c>
      <c r="H20" s="188">
        <v>0</v>
      </c>
      <c r="I20" s="188">
        <v>3.8318750000000001</v>
      </c>
      <c r="J20" s="188">
        <v>3.8319130000000001</v>
      </c>
      <c r="K20" s="188">
        <v>39.628483000000003</v>
      </c>
      <c r="L20" s="189">
        <v>33.600344</v>
      </c>
      <c r="M20" s="196">
        <v>33.600991</v>
      </c>
      <c r="N20" s="188">
        <v>33.600344</v>
      </c>
      <c r="O20" s="188">
        <v>33.600197999999999</v>
      </c>
      <c r="P20" s="189">
        <v>53.009296999999997</v>
      </c>
      <c r="Q20" s="196">
        <v>53.019925000000001</v>
      </c>
      <c r="R20" s="188">
        <v>2.870657</v>
      </c>
      <c r="S20" s="188">
        <v>2.8878210000000002</v>
      </c>
      <c r="T20" s="189">
        <v>13.304615</v>
      </c>
      <c r="U20" s="196">
        <v>13.310976</v>
      </c>
      <c r="V20" s="188">
        <v>1.3436650000000001</v>
      </c>
      <c r="W20" s="188">
        <v>2.8999709999999999</v>
      </c>
      <c r="X20" s="188">
        <v>2.0426820000000001</v>
      </c>
      <c r="Y20" s="188">
        <v>0.49999100000000002</v>
      </c>
      <c r="Z20" s="188">
        <v>0.264073</v>
      </c>
      <c r="AA20" s="188">
        <v>0.26999099999999998</v>
      </c>
      <c r="AB20" s="189">
        <v>1713</v>
      </c>
      <c r="AC20" s="196">
        <v>1713.8189970000001</v>
      </c>
      <c r="AD20" s="188">
        <v>84.788369000000003</v>
      </c>
      <c r="AE20" s="188">
        <v>84.79</v>
      </c>
      <c r="AF20" s="188">
        <v>84.830539000000002</v>
      </c>
      <c r="AG20" s="188">
        <v>84.79</v>
      </c>
      <c r="AH20" s="188">
        <v>84.788369000000003</v>
      </c>
      <c r="AI20" s="188">
        <v>84.787999999999997</v>
      </c>
      <c r="AJ20" s="189">
        <f t="shared" si="2"/>
        <v>-3.6121379999996961</v>
      </c>
      <c r="AK20" s="24">
        <f t="shared" si="0"/>
        <v>3.3863470000000002</v>
      </c>
      <c r="AL20" s="25">
        <f t="shared" si="0"/>
        <v>3.3999619999999999</v>
      </c>
      <c r="AM20" s="189">
        <f t="shared" si="1"/>
        <v>-0.81899700000008124</v>
      </c>
    </row>
    <row r="21" spans="2:39" outlineLevel="1">
      <c r="B21" s="102" t="s">
        <v>47</v>
      </c>
      <c r="C21" s="33">
        <v>43</v>
      </c>
      <c r="D21" s="187">
        <v>10177</v>
      </c>
      <c r="E21" s="187" t="s">
        <v>168</v>
      </c>
      <c r="F21" s="189">
        <v>3.94</v>
      </c>
      <c r="G21" s="188">
        <v>3.94</v>
      </c>
      <c r="H21" s="188">
        <v>0</v>
      </c>
      <c r="I21" s="188">
        <v>5.13</v>
      </c>
      <c r="J21" s="188">
        <v>5.1302079999999997</v>
      </c>
      <c r="K21" s="188">
        <v>0.96</v>
      </c>
      <c r="L21" s="189">
        <v>0.76803100000000002</v>
      </c>
      <c r="M21" s="196">
        <v>0.76800000000000002</v>
      </c>
      <c r="N21" s="188">
        <v>0.76803100000000002</v>
      </c>
      <c r="O21" s="188">
        <v>0.76800000000000002</v>
      </c>
      <c r="P21" s="189">
        <v>0.99902500000000005</v>
      </c>
      <c r="Q21" s="196">
        <v>1</v>
      </c>
      <c r="R21" s="188">
        <v>0</v>
      </c>
      <c r="S21" s="188">
        <v>0</v>
      </c>
      <c r="T21" s="189">
        <v>10.406091</v>
      </c>
      <c r="U21" s="196">
        <v>10.416667</v>
      </c>
      <c r="V21" s="188">
        <v>0</v>
      </c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9">
        <v>41</v>
      </c>
      <c r="AC21" s="196">
        <v>41.041666999999997</v>
      </c>
      <c r="AD21" s="188">
        <v>80.003248999999997</v>
      </c>
      <c r="AE21" s="188">
        <v>80</v>
      </c>
      <c r="AF21" s="188">
        <v>80.081300999999996</v>
      </c>
      <c r="AG21" s="188">
        <v>80</v>
      </c>
      <c r="AH21" s="188">
        <v>80.003248999999997</v>
      </c>
      <c r="AI21" s="188">
        <v>80</v>
      </c>
      <c r="AJ21" s="189">
        <f t="shared" si="2"/>
        <v>-3.5704709999996993</v>
      </c>
      <c r="AK21" s="24">
        <f t="shared" si="0"/>
        <v>0</v>
      </c>
      <c r="AL21" s="25">
        <f t="shared" si="0"/>
        <v>0</v>
      </c>
      <c r="AM21" s="189">
        <f t="shared" si="1"/>
        <v>-4.166699999999679E-2</v>
      </c>
    </row>
    <row r="22" spans="2:39" outlineLevel="1">
      <c r="B22" s="102"/>
      <c r="C22" s="33"/>
      <c r="D22" s="187">
        <v>10177</v>
      </c>
      <c r="E22" s="187" t="s">
        <v>169</v>
      </c>
      <c r="F22" s="189">
        <v>168.25728000000001</v>
      </c>
      <c r="G22" s="188">
        <v>168.10248000000001</v>
      </c>
      <c r="H22" s="188">
        <v>9.2087000000000002E-2</v>
      </c>
      <c r="I22" s="188">
        <v>5.007625</v>
      </c>
      <c r="J22" s="188">
        <v>5.0030489999999999</v>
      </c>
      <c r="K22" s="188">
        <v>39.628363</v>
      </c>
      <c r="L22" s="189">
        <v>33.600216000000003</v>
      </c>
      <c r="M22" s="196">
        <v>33.600889000000002</v>
      </c>
      <c r="N22" s="188">
        <v>33.600216000000003</v>
      </c>
      <c r="O22" s="188">
        <v>33.600175999999998</v>
      </c>
      <c r="P22" s="189">
        <v>52.819450000000003</v>
      </c>
      <c r="Q22" s="196">
        <v>52.816760000000002</v>
      </c>
      <c r="R22" s="188">
        <v>2.870622</v>
      </c>
      <c r="S22" s="188">
        <v>2.887813</v>
      </c>
      <c r="T22" s="189">
        <v>13.259456</v>
      </c>
      <c r="U22" s="196">
        <v>13.262643000000001</v>
      </c>
      <c r="V22" s="188">
        <v>1.2421450000000001</v>
      </c>
      <c r="W22" s="188">
        <v>2.8999329999999999</v>
      </c>
      <c r="X22" s="188">
        <v>1.7829839999999999</v>
      </c>
      <c r="Y22" s="188">
        <v>0.49998100000000001</v>
      </c>
      <c r="Z22" s="188">
        <v>0.66564699999999999</v>
      </c>
      <c r="AA22" s="188">
        <v>0.26997199999999999</v>
      </c>
      <c r="AB22" s="189">
        <v>2231</v>
      </c>
      <c r="AC22" s="196">
        <v>2231.536204</v>
      </c>
      <c r="AD22" s="188">
        <v>84.788301000000004</v>
      </c>
      <c r="AE22" s="188">
        <v>84.79</v>
      </c>
      <c r="AF22" s="188">
        <v>84.810378999999998</v>
      </c>
      <c r="AG22" s="188">
        <v>84.79</v>
      </c>
      <c r="AH22" s="188">
        <v>84.788301000000004</v>
      </c>
      <c r="AI22" s="188">
        <v>84.788201999999998</v>
      </c>
      <c r="AJ22" s="189">
        <f t="shared" si="2"/>
        <v>-3.0342669999997014</v>
      </c>
      <c r="AK22" s="24">
        <f t="shared" ref="AK22:AL72" si="3">V22+X22</f>
        <v>3.0251289999999997</v>
      </c>
      <c r="AL22" s="25">
        <f t="shared" si="3"/>
        <v>3.3999139999999999</v>
      </c>
      <c r="AM22" s="189">
        <f t="shared" si="1"/>
        <v>-0.5362039999999979</v>
      </c>
    </row>
    <row r="23" spans="2:39" outlineLevel="1">
      <c r="B23" s="102"/>
      <c r="C23" s="33"/>
      <c r="D23" s="187">
        <v>10177</v>
      </c>
      <c r="E23" s="187" t="s">
        <v>170</v>
      </c>
      <c r="F23" s="189">
        <v>63.488639999999997</v>
      </c>
      <c r="G23" s="188">
        <v>63.416400000000003</v>
      </c>
      <c r="H23" s="188">
        <v>0.113914</v>
      </c>
      <c r="I23" s="188">
        <v>1.8892500000000001</v>
      </c>
      <c r="J23" s="188">
        <v>1.8873930000000001</v>
      </c>
      <c r="K23" s="188">
        <v>39.627825999999999</v>
      </c>
      <c r="L23" s="189">
        <v>33.605207999999998</v>
      </c>
      <c r="M23" s="196">
        <v>33.600434</v>
      </c>
      <c r="N23" s="188">
        <v>33.605207999999998</v>
      </c>
      <c r="O23" s="188">
        <v>33.600084000000003</v>
      </c>
      <c r="P23" s="189">
        <v>51.872436</v>
      </c>
      <c r="Q23" s="196">
        <v>51.904072999999997</v>
      </c>
      <c r="R23" s="188">
        <v>2.9112079999999998</v>
      </c>
      <c r="S23" s="188">
        <v>2.8877769999999998</v>
      </c>
      <c r="T23" s="189">
        <v>13.041703</v>
      </c>
      <c r="U23" s="196">
        <v>13.04551</v>
      </c>
      <c r="V23" s="188">
        <v>4.8985139999999996</v>
      </c>
      <c r="W23" s="188">
        <v>4.259938</v>
      </c>
      <c r="X23" s="188">
        <v>0</v>
      </c>
      <c r="Y23" s="188">
        <v>0</v>
      </c>
      <c r="Z23" s="188">
        <v>0.67728699999999997</v>
      </c>
      <c r="AA23" s="188">
        <v>0.81996199999999997</v>
      </c>
      <c r="AB23" s="189">
        <v>828</v>
      </c>
      <c r="AC23" s="196">
        <v>828.24170400000003</v>
      </c>
      <c r="AD23" s="188">
        <v>84.802048999999997</v>
      </c>
      <c r="AE23" s="188">
        <v>84.79</v>
      </c>
      <c r="AF23" s="188">
        <v>84.814751000000001</v>
      </c>
      <c r="AG23" s="188">
        <v>84.79</v>
      </c>
      <c r="AH23" s="188">
        <v>84.802048999999997</v>
      </c>
      <c r="AI23" s="188">
        <v>84.789117000000005</v>
      </c>
      <c r="AJ23" s="189">
        <f t="shared" si="2"/>
        <v>-2.7925629999996744</v>
      </c>
      <c r="AK23" s="24">
        <f t="shared" si="3"/>
        <v>4.8985139999999996</v>
      </c>
      <c r="AL23" s="25">
        <f t="shared" si="3"/>
        <v>4.259938</v>
      </c>
      <c r="AM23" s="189">
        <f t="shared" si="1"/>
        <v>-0.24170400000002701</v>
      </c>
    </row>
    <row r="24" spans="2:39" outlineLevel="1">
      <c r="B24" s="102" t="s">
        <v>49</v>
      </c>
      <c r="C24" s="33">
        <v>44</v>
      </c>
      <c r="D24" s="187">
        <v>10177</v>
      </c>
      <c r="E24" s="187" t="s">
        <v>168</v>
      </c>
      <c r="F24" s="189">
        <v>5</v>
      </c>
      <c r="G24" s="188">
        <v>5</v>
      </c>
      <c r="H24" s="188">
        <v>0</v>
      </c>
      <c r="I24" s="188">
        <v>6.5103749999999998</v>
      </c>
      <c r="J24" s="188">
        <v>6.5104170000000003</v>
      </c>
      <c r="K24" s="188">
        <v>0.96</v>
      </c>
      <c r="L24" s="189">
        <v>0.76800500000000005</v>
      </c>
      <c r="M24" s="196">
        <v>0.76800000000000002</v>
      </c>
      <c r="N24" s="188">
        <v>0.76800500000000005</v>
      </c>
      <c r="O24" s="188">
        <v>0.76800000000000002</v>
      </c>
      <c r="P24" s="189">
        <v>0.99840600000000002</v>
      </c>
      <c r="Q24" s="196">
        <v>1</v>
      </c>
      <c r="R24" s="188">
        <v>0</v>
      </c>
      <c r="S24" s="188">
        <v>0</v>
      </c>
      <c r="T24" s="189">
        <v>10.4</v>
      </c>
      <c r="U24" s="196">
        <v>10.416667</v>
      </c>
      <c r="V24" s="188">
        <v>0</v>
      </c>
      <c r="W24" s="188">
        <v>0</v>
      </c>
      <c r="X24" s="188">
        <v>0</v>
      </c>
      <c r="Y24" s="188">
        <v>0</v>
      </c>
      <c r="Z24" s="188">
        <v>0</v>
      </c>
      <c r="AA24" s="188">
        <v>0</v>
      </c>
      <c r="AB24" s="189">
        <v>52</v>
      </c>
      <c r="AC24" s="196">
        <v>52.083333000000003</v>
      </c>
      <c r="AD24" s="188">
        <v>80.000512000000001</v>
      </c>
      <c r="AE24" s="188">
        <v>80</v>
      </c>
      <c r="AF24" s="188">
        <v>80.128204999999994</v>
      </c>
      <c r="AG24" s="188">
        <v>80</v>
      </c>
      <c r="AH24" s="188">
        <v>80.000512000000001</v>
      </c>
      <c r="AI24" s="188">
        <v>80</v>
      </c>
      <c r="AJ24" s="189">
        <f t="shared" si="2"/>
        <v>-2.7092299999996712</v>
      </c>
      <c r="AK24" s="24">
        <f t="shared" si="3"/>
        <v>0</v>
      </c>
      <c r="AL24" s="25">
        <f t="shared" si="3"/>
        <v>0</v>
      </c>
      <c r="AM24" s="189">
        <f t="shared" si="1"/>
        <v>-8.333300000000321E-2</v>
      </c>
    </row>
    <row r="25" spans="2:39" outlineLevel="1">
      <c r="B25" s="102"/>
      <c r="C25" s="33"/>
      <c r="D25" s="187">
        <v>10177</v>
      </c>
      <c r="E25" s="187" t="s">
        <v>169</v>
      </c>
      <c r="F25" s="189">
        <v>186.90552</v>
      </c>
      <c r="G25" s="188">
        <v>186.83328</v>
      </c>
      <c r="H25" s="188">
        <v>3.8664999999999998E-2</v>
      </c>
      <c r="I25" s="188">
        <v>5.5626249999999997</v>
      </c>
      <c r="J25" s="188">
        <v>5.5605149999999997</v>
      </c>
      <c r="K25" s="188">
        <v>39.627688999999997</v>
      </c>
      <c r="L25" s="189">
        <v>33.600237</v>
      </c>
      <c r="M25" s="196">
        <v>33.600318000000001</v>
      </c>
      <c r="N25" s="188">
        <v>33.600237</v>
      </c>
      <c r="O25" s="188">
        <v>33.600059999999999</v>
      </c>
      <c r="P25" s="189">
        <v>48.762948999999999</v>
      </c>
      <c r="Q25" s="196">
        <v>51.670772999999997</v>
      </c>
      <c r="R25" s="188">
        <v>2.8763399999999999</v>
      </c>
      <c r="S25" s="188">
        <v>2.8877679999999999</v>
      </c>
      <c r="T25" s="189">
        <v>12.294981999999999</v>
      </c>
      <c r="U25" s="196">
        <v>12.990005999999999</v>
      </c>
      <c r="V25" s="188">
        <v>3.7880099999999999</v>
      </c>
      <c r="W25" s="188">
        <v>2.8999440000000001</v>
      </c>
      <c r="X25" s="188">
        <v>1.663942</v>
      </c>
      <c r="Y25" s="188">
        <v>0.49997999999999998</v>
      </c>
      <c r="Z25" s="188">
        <v>0.26216499999999998</v>
      </c>
      <c r="AA25" s="188">
        <v>0.26996300000000001</v>
      </c>
      <c r="AB25" s="189">
        <v>2298</v>
      </c>
      <c r="AC25" s="196">
        <v>2427.9038479999999</v>
      </c>
      <c r="AD25" s="188">
        <v>84.789796999999993</v>
      </c>
      <c r="AE25" s="188">
        <v>84.79</v>
      </c>
      <c r="AF25" s="188">
        <v>89.583101999999997</v>
      </c>
      <c r="AG25" s="188">
        <v>84.79</v>
      </c>
      <c r="AH25" s="188">
        <v>84.789798000000005</v>
      </c>
      <c r="AI25" s="188">
        <v>84.789349000000001</v>
      </c>
      <c r="AJ25" s="189">
        <f t="shared" si="2"/>
        <v>127.19461800000025</v>
      </c>
      <c r="AK25" s="24">
        <f t="shared" si="3"/>
        <v>5.4519520000000004</v>
      </c>
      <c r="AL25" s="25">
        <f t="shared" si="3"/>
        <v>3.3999239999999999</v>
      </c>
      <c r="AM25" s="189">
        <f t="shared" si="1"/>
        <v>-129.90384799999993</v>
      </c>
    </row>
    <row r="26" spans="2:39" outlineLevel="1">
      <c r="B26" s="102" t="s">
        <v>162</v>
      </c>
      <c r="C26" s="33">
        <v>45</v>
      </c>
      <c r="D26" s="187">
        <v>10177</v>
      </c>
      <c r="E26" s="187" t="s">
        <v>168</v>
      </c>
      <c r="F26" s="189">
        <v>6</v>
      </c>
      <c r="G26" s="188">
        <v>6</v>
      </c>
      <c r="H26" s="188">
        <v>0</v>
      </c>
      <c r="I26" s="188">
        <v>7.8129999999999997</v>
      </c>
      <c r="J26" s="188">
        <v>7.8125</v>
      </c>
      <c r="K26" s="188">
        <v>0.96</v>
      </c>
      <c r="L26" s="189">
        <v>0.76795100000000005</v>
      </c>
      <c r="M26" s="196">
        <v>0.76800000000000002</v>
      </c>
      <c r="N26" s="188">
        <v>0.76795100000000005</v>
      </c>
      <c r="O26" s="188">
        <v>0.76800000000000002</v>
      </c>
      <c r="P26" s="189">
        <v>0.99993600000000005</v>
      </c>
      <c r="Q26" s="196">
        <v>1</v>
      </c>
      <c r="R26" s="188">
        <v>0</v>
      </c>
      <c r="S26" s="188">
        <v>0</v>
      </c>
      <c r="T26" s="189">
        <v>10.416667</v>
      </c>
      <c r="U26" s="196">
        <v>10.416667</v>
      </c>
      <c r="V26" s="188">
        <v>0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9">
        <v>62.5</v>
      </c>
      <c r="AC26" s="196">
        <v>62.5</v>
      </c>
      <c r="AD26" s="188">
        <v>79.994879999999995</v>
      </c>
      <c r="AE26" s="188">
        <v>80</v>
      </c>
      <c r="AF26" s="188">
        <v>80</v>
      </c>
      <c r="AG26" s="188">
        <v>80</v>
      </c>
      <c r="AH26" s="188">
        <v>79.994879999999995</v>
      </c>
      <c r="AI26" s="188">
        <v>80</v>
      </c>
      <c r="AJ26" s="189">
        <f t="shared" si="2"/>
        <v>127.19461800000025</v>
      </c>
      <c r="AK26" s="24">
        <f t="shared" si="3"/>
        <v>0</v>
      </c>
      <c r="AL26" s="25">
        <f t="shared" si="3"/>
        <v>0</v>
      </c>
      <c r="AM26" s="189">
        <f t="shared" si="1"/>
        <v>0</v>
      </c>
    </row>
    <row r="27" spans="2:39" outlineLevel="1">
      <c r="B27" s="102"/>
      <c r="C27" s="33"/>
      <c r="D27" s="187">
        <v>10177</v>
      </c>
      <c r="E27" s="187" t="s">
        <v>156</v>
      </c>
      <c r="F27" s="189">
        <v>207.00299999999999</v>
      </c>
      <c r="G27" s="188">
        <v>207.06278</v>
      </c>
      <c r="H27" s="188">
        <v>-2.887E-2</v>
      </c>
      <c r="I27" s="188">
        <v>11.489750000000001</v>
      </c>
      <c r="J27" s="188">
        <v>11.503485</v>
      </c>
      <c r="K27" s="188">
        <v>22.579204000000001</v>
      </c>
      <c r="L27" s="189">
        <v>18.016318999999999</v>
      </c>
      <c r="M27" s="196">
        <v>18.000140999999999</v>
      </c>
      <c r="N27" s="188">
        <v>18.016318999999999</v>
      </c>
      <c r="O27" s="188">
        <v>17.999915999999999</v>
      </c>
      <c r="P27" s="189">
        <v>12.005266000000001</v>
      </c>
      <c r="Q27" s="196">
        <v>12.000002</v>
      </c>
      <c r="R27" s="188">
        <v>1.7678799999999999</v>
      </c>
      <c r="S27" s="188">
        <v>1.7647079999999999</v>
      </c>
      <c r="T27" s="189">
        <v>6.1158530000000004</v>
      </c>
      <c r="U27" s="196">
        <v>6.1176009999999996</v>
      </c>
      <c r="V27" s="188">
        <v>3.024111</v>
      </c>
      <c r="W27" s="188">
        <v>1.799971</v>
      </c>
      <c r="X27" s="188">
        <v>2.3816079999999999</v>
      </c>
      <c r="Y27" s="188">
        <v>2.699983</v>
      </c>
      <c r="Z27" s="188">
        <v>9.6616999999999995E-2</v>
      </c>
      <c r="AA27" s="188">
        <v>9.9978999999999998E-2</v>
      </c>
      <c r="AB27" s="189">
        <v>1266</v>
      </c>
      <c r="AC27" s="196">
        <v>1266.36176</v>
      </c>
      <c r="AD27" s="188">
        <v>79.791647999999995</v>
      </c>
      <c r="AE27" s="188">
        <v>79.72</v>
      </c>
      <c r="AF27" s="188">
        <v>79.742779999999996</v>
      </c>
      <c r="AG27" s="188">
        <v>79.72</v>
      </c>
      <c r="AH27" s="188">
        <v>79.791647999999995</v>
      </c>
      <c r="AI27" s="188">
        <v>79.718999999999994</v>
      </c>
      <c r="AJ27" s="189">
        <f t="shared" si="2"/>
        <v>127.55637800000025</v>
      </c>
      <c r="AK27" s="24">
        <f t="shared" si="3"/>
        <v>5.4057189999999995</v>
      </c>
      <c r="AL27" s="25">
        <f t="shared" si="3"/>
        <v>4.4999539999999998</v>
      </c>
      <c r="AM27" s="189">
        <f t="shared" si="1"/>
        <v>-0.36176000000000386</v>
      </c>
    </row>
    <row r="28" spans="2:39" outlineLevel="1">
      <c r="B28" s="102" t="s">
        <v>51</v>
      </c>
      <c r="C28" s="33">
        <v>46</v>
      </c>
      <c r="D28" s="165"/>
      <c r="E28" s="165"/>
      <c r="F28" s="167"/>
      <c r="G28" s="166"/>
      <c r="H28" s="166"/>
      <c r="I28" s="166"/>
      <c r="J28" s="166"/>
      <c r="K28" s="166"/>
      <c r="L28" s="167"/>
      <c r="M28" s="181"/>
      <c r="N28" s="166"/>
      <c r="O28" s="166"/>
      <c r="P28" s="167"/>
      <c r="Q28" s="181"/>
      <c r="R28" s="166"/>
      <c r="S28" s="166"/>
      <c r="T28" s="167"/>
      <c r="U28" s="181"/>
      <c r="V28" s="166"/>
      <c r="W28" s="166"/>
      <c r="X28" s="166"/>
      <c r="Y28" s="166"/>
      <c r="Z28" s="166"/>
      <c r="AA28" s="166"/>
      <c r="AB28" s="167"/>
      <c r="AC28" s="181"/>
      <c r="AD28" s="166"/>
      <c r="AE28" s="166"/>
      <c r="AF28" s="166"/>
      <c r="AG28" s="166"/>
      <c r="AH28" s="166"/>
      <c r="AI28" s="166"/>
      <c r="AJ28" s="167">
        <f t="shared" si="2"/>
        <v>127.55637800000025</v>
      </c>
      <c r="AK28" s="24">
        <f t="shared" si="3"/>
        <v>0</v>
      </c>
      <c r="AL28" s="25">
        <f t="shared" si="3"/>
        <v>0</v>
      </c>
      <c r="AM28" s="167">
        <f t="shared" si="1"/>
        <v>0</v>
      </c>
    </row>
    <row r="29" spans="2:39" outlineLevel="1">
      <c r="B29" s="102" t="s">
        <v>52</v>
      </c>
      <c r="C29" s="33">
        <v>47</v>
      </c>
      <c r="D29" s="165"/>
      <c r="E29" s="165"/>
      <c r="F29" s="167"/>
      <c r="G29" s="166"/>
      <c r="H29" s="166"/>
      <c r="I29" s="166"/>
      <c r="J29" s="166"/>
      <c r="K29" s="166"/>
      <c r="L29" s="167"/>
      <c r="M29" s="181"/>
      <c r="N29" s="166"/>
      <c r="O29" s="166"/>
      <c r="P29" s="167"/>
      <c r="Q29" s="181"/>
      <c r="R29" s="166"/>
      <c r="S29" s="166"/>
      <c r="T29" s="167"/>
      <c r="U29" s="181"/>
      <c r="V29" s="166"/>
      <c r="W29" s="166"/>
      <c r="X29" s="166"/>
      <c r="Y29" s="166"/>
      <c r="Z29" s="166"/>
      <c r="AA29" s="166"/>
      <c r="AB29" s="167"/>
      <c r="AC29" s="181"/>
      <c r="AD29" s="166"/>
      <c r="AE29" s="166"/>
      <c r="AF29" s="166"/>
      <c r="AG29" s="166"/>
      <c r="AH29" s="166"/>
      <c r="AI29" s="166"/>
      <c r="AJ29" s="167">
        <f t="shared" si="2"/>
        <v>127.55637800000025</v>
      </c>
      <c r="AK29" s="24">
        <f t="shared" si="3"/>
        <v>0</v>
      </c>
      <c r="AL29" s="25">
        <f t="shared" si="3"/>
        <v>0</v>
      </c>
      <c r="AM29" s="167">
        <f t="shared" si="1"/>
        <v>0</v>
      </c>
    </row>
    <row r="30" spans="2:39" outlineLevel="1">
      <c r="B30" s="34" t="s">
        <v>53</v>
      </c>
      <c r="C30" s="33">
        <v>48</v>
      </c>
      <c r="D30" s="187">
        <v>10177</v>
      </c>
      <c r="E30" s="187" t="s">
        <v>170</v>
      </c>
      <c r="F30" s="189">
        <v>11.80608</v>
      </c>
      <c r="G30" s="188">
        <v>11.80608</v>
      </c>
      <c r="H30" s="188">
        <v>0</v>
      </c>
      <c r="I30" s="188">
        <v>0.35125000000000001</v>
      </c>
      <c r="J30" s="188">
        <v>0.35137099999999999</v>
      </c>
      <c r="K30" s="188">
        <v>39.628483000000003</v>
      </c>
      <c r="L30" s="189">
        <v>33.611615999999998</v>
      </c>
      <c r="M30" s="196">
        <v>33.600991</v>
      </c>
      <c r="N30" s="188">
        <v>33.611615999999998</v>
      </c>
      <c r="O30" s="188">
        <v>33.600197999999999</v>
      </c>
      <c r="P30" s="189">
        <v>59.786476999999998</v>
      </c>
      <c r="Q30" s="196">
        <v>57.009925000000003</v>
      </c>
      <c r="R30" s="188">
        <v>0</v>
      </c>
      <c r="S30" s="188">
        <v>2.887832</v>
      </c>
      <c r="T30" s="189">
        <v>14.229956</v>
      </c>
      <c r="U30" s="196">
        <v>14.260949999999999</v>
      </c>
      <c r="V30" s="188">
        <v>11.519488000000001</v>
      </c>
      <c r="W30" s="188">
        <v>4.2598390000000004</v>
      </c>
      <c r="X30" s="188">
        <v>0</v>
      </c>
      <c r="Y30" s="188">
        <v>0</v>
      </c>
      <c r="Z30" s="188">
        <v>99.270883999999995</v>
      </c>
      <c r="AA30" s="188">
        <v>0.81991700000000001</v>
      </c>
      <c r="AB30" s="189">
        <v>168</v>
      </c>
      <c r="AC30" s="196">
        <v>168.36592099999999</v>
      </c>
      <c r="AD30" s="188">
        <v>84.816809000000006</v>
      </c>
      <c r="AE30" s="188">
        <v>84.79</v>
      </c>
      <c r="AF30" s="188">
        <v>84.974681000000004</v>
      </c>
      <c r="AG30" s="188">
        <v>84.79</v>
      </c>
      <c r="AH30" s="188">
        <v>84.816811000000001</v>
      </c>
      <c r="AI30" s="188">
        <v>84.787999999999997</v>
      </c>
      <c r="AJ30" s="189">
        <f t="shared" si="2"/>
        <v>127.92229900000024</v>
      </c>
      <c r="AK30" s="24">
        <f t="shared" si="3"/>
        <v>11.519488000000001</v>
      </c>
      <c r="AL30" s="25">
        <f t="shared" si="3"/>
        <v>4.2598390000000004</v>
      </c>
      <c r="AM30" s="189">
        <f t="shared" si="1"/>
        <v>-0.36592099999998595</v>
      </c>
    </row>
    <row r="31" spans="2:39" outlineLevel="1">
      <c r="B31" s="34" t="s">
        <v>54</v>
      </c>
      <c r="C31" s="33">
        <v>49</v>
      </c>
      <c r="D31" s="187">
        <v>10177</v>
      </c>
      <c r="E31" s="187" t="s">
        <v>169</v>
      </c>
      <c r="F31" s="189">
        <v>210.30096</v>
      </c>
      <c r="G31" s="188">
        <v>210.09456</v>
      </c>
      <c r="H31" s="188">
        <v>9.8240999999999995E-2</v>
      </c>
      <c r="I31" s="188">
        <v>6.2402499999999996</v>
      </c>
      <c r="J31" s="188">
        <v>6.2528139999999999</v>
      </c>
      <c r="K31" s="188">
        <v>39.627994999999999</v>
      </c>
      <c r="L31" s="189">
        <v>33.700727000000001</v>
      </c>
      <c r="M31" s="196">
        <v>33.600577000000001</v>
      </c>
      <c r="N31" s="188">
        <v>33.700727000000001</v>
      </c>
      <c r="O31" s="188">
        <v>33.600113</v>
      </c>
      <c r="P31" s="189">
        <v>54.204559000000003</v>
      </c>
      <c r="Q31" s="196">
        <v>54.070649000000003</v>
      </c>
      <c r="R31" s="188">
        <v>2.904531</v>
      </c>
      <c r="S31" s="188">
        <v>2.8877929999999998</v>
      </c>
      <c r="T31" s="189">
        <v>13.556762000000001</v>
      </c>
      <c r="U31" s="196">
        <v>13.561301</v>
      </c>
      <c r="V31" s="188">
        <v>1.488343</v>
      </c>
      <c r="W31" s="188">
        <v>2.8999259999999998</v>
      </c>
      <c r="X31" s="188">
        <v>2.5487280000000001</v>
      </c>
      <c r="Y31" s="188">
        <v>0.49997999999999998</v>
      </c>
      <c r="Z31" s="188">
        <v>0.32810099999999998</v>
      </c>
      <c r="AA31" s="188">
        <v>0.26995999999999998</v>
      </c>
      <c r="AB31" s="189">
        <v>2851</v>
      </c>
      <c r="AC31" s="196">
        <v>2851.9546399999999</v>
      </c>
      <c r="AD31" s="188">
        <v>85.042725000000004</v>
      </c>
      <c r="AE31" s="188">
        <v>84.79</v>
      </c>
      <c r="AF31" s="188">
        <v>84.818391000000005</v>
      </c>
      <c r="AG31" s="188">
        <v>84.79</v>
      </c>
      <c r="AH31" s="188">
        <v>85.042725000000004</v>
      </c>
      <c r="AI31" s="188">
        <v>84.788829000000007</v>
      </c>
      <c r="AJ31" s="189">
        <f t="shared" si="2"/>
        <v>128.87693900000016</v>
      </c>
      <c r="AK31" s="24">
        <f t="shared" si="3"/>
        <v>4.0370710000000001</v>
      </c>
      <c r="AL31" s="25">
        <f t="shared" si="3"/>
        <v>3.3999059999999997</v>
      </c>
      <c r="AM31" s="189">
        <f t="shared" si="1"/>
        <v>-0.95463999999992666</v>
      </c>
    </row>
    <row r="32" spans="2:39" outlineLevel="1">
      <c r="B32" s="34"/>
      <c r="C32" s="33"/>
      <c r="D32" s="187">
        <v>10177</v>
      </c>
      <c r="E32" s="187" t="s">
        <v>170</v>
      </c>
      <c r="F32" s="189">
        <v>8.91648</v>
      </c>
      <c r="G32" s="188">
        <v>8.91648</v>
      </c>
      <c r="H32" s="188">
        <v>0</v>
      </c>
      <c r="I32" s="188">
        <v>0.26524999999999999</v>
      </c>
      <c r="J32" s="188">
        <v>0.26537100000000002</v>
      </c>
      <c r="K32" s="188">
        <v>39.628483000000003</v>
      </c>
      <c r="L32" s="189">
        <v>33.615381999999997</v>
      </c>
      <c r="M32" s="196">
        <v>33.600991</v>
      </c>
      <c r="N32" s="188">
        <v>33.615381999999997</v>
      </c>
      <c r="O32" s="188">
        <v>33.600197999999999</v>
      </c>
      <c r="P32" s="189">
        <v>57.021678000000001</v>
      </c>
      <c r="Q32" s="196">
        <v>57.009928000000002</v>
      </c>
      <c r="R32" s="188">
        <v>2.827521</v>
      </c>
      <c r="S32" s="188">
        <v>2.8878330000000001</v>
      </c>
      <c r="T32" s="189">
        <v>14.243289000000001</v>
      </c>
      <c r="U32" s="196">
        <v>14.260951</v>
      </c>
      <c r="V32" s="188">
        <v>0</v>
      </c>
      <c r="W32" s="188">
        <v>4.2597529999999999</v>
      </c>
      <c r="X32" s="188">
        <v>0</v>
      </c>
      <c r="Y32" s="188">
        <v>0</v>
      </c>
      <c r="Z32" s="188">
        <v>0</v>
      </c>
      <c r="AA32" s="188">
        <v>0.81994199999999995</v>
      </c>
      <c r="AB32" s="189">
        <v>127</v>
      </c>
      <c r="AC32" s="196">
        <v>127.15748499999999</v>
      </c>
      <c r="AD32" s="188">
        <v>84.826316000000006</v>
      </c>
      <c r="AE32" s="188">
        <v>84.79</v>
      </c>
      <c r="AF32" s="188">
        <v>84.895143000000004</v>
      </c>
      <c r="AG32" s="188">
        <v>84.79</v>
      </c>
      <c r="AH32" s="188">
        <v>84.826314999999994</v>
      </c>
      <c r="AI32" s="188">
        <v>84.787999999999997</v>
      </c>
      <c r="AJ32" s="189">
        <f t="shared" si="2"/>
        <v>129.03442400000017</v>
      </c>
      <c r="AK32" s="24">
        <f t="shared" si="3"/>
        <v>0</v>
      </c>
      <c r="AL32" s="25">
        <f t="shared" si="3"/>
        <v>4.2597529999999999</v>
      </c>
      <c r="AM32" s="189">
        <f t="shared" si="1"/>
        <v>-0.1574849999999941</v>
      </c>
    </row>
    <row r="33" spans="2:39" outlineLevel="1">
      <c r="B33" s="34" t="s">
        <v>163</v>
      </c>
      <c r="C33" s="33">
        <v>50</v>
      </c>
      <c r="D33" s="187">
        <v>10177</v>
      </c>
      <c r="E33" s="187" t="s">
        <v>169</v>
      </c>
      <c r="F33" s="189">
        <v>268.76891999999998</v>
      </c>
      <c r="G33" s="188">
        <v>268.40255999999999</v>
      </c>
      <c r="H33" s="188">
        <v>0.13649600000000001</v>
      </c>
      <c r="I33" s="188">
        <v>7.9048749999999997</v>
      </c>
      <c r="J33" s="188">
        <v>7.9881729999999997</v>
      </c>
      <c r="K33" s="188">
        <v>39.627670000000002</v>
      </c>
      <c r="L33" s="189">
        <v>34.000400999999997</v>
      </c>
      <c r="M33" s="196">
        <v>33.600301000000002</v>
      </c>
      <c r="N33" s="188">
        <v>34.000400999999997</v>
      </c>
      <c r="O33" s="188">
        <v>33.600056000000002</v>
      </c>
      <c r="P33" s="189">
        <v>52.356932</v>
      </c>
      <c r="Q33" s="196">
        <v>53.319510000000001</v>
      </c>
      <c r="R33" s="188">
        <v>2.9254099999999998</v>
      </c>
      <c r="S33" s="188">
        <v>2.8877760000000001</v>
      </c>
      <c r="T33" s="189">
        <v>13.007455999999999</v>
      </c>
      <c r="U33" s="196">
        <v>13.382567</v>
      </c>
      <c r="V33" s="188">
        <v>2.8946800000000001</v>
      </c>
      <c r="W33" s="188">
        <v>2.8999199999999998</v>
      </c>
      <c r="X33" s="188">
        <v>0.27905000000000002</v>
      </c>
      <c r="Y33" s="188">
        <v>0.499973</v>
      </c>
      <c r="Z33" s="188">
        <v>0.25300499999999998</v>
      </c>
      <c r="AA33" s="188">
        <v>0.26995999999999998</v>
      </c>
      <c r="AB33" s="189">
        <v>3496</v>
      </c>
      <c r="AC33" s="196">
        <v>3596.8181359999999</v>
      </c>
      <c r="AD33" s="188">
        <v>85.799646999999993</v>
      </c>
      <c r="AE33" s="188">
        <v>84.79</v>
      </c>
      <c r="AF33" s="188">
        <v>87.235185999999999</v>
      </c>
      <c r="AG33" s="188">
        <v>84.79</v>
      </c>
      <c r="AH33" s="188">
        <v>85.799646999999993</v>
      </c>
      <c r="AI33" s="188">
        <v>84.789381000000006</v>
      </c>
      <c r="AJ33" s="189">
        <f t="shared" si="2"/>
        <v>229.85256000000004</v>
      </c>
      <c r="AK33" s="24">
        <f t="shared" si="3"/>
        <v>3.1737299999999999</v>
      </c>
      <c r="AL33" s="25">
        <f t="shared" si="3"/>
        <v>3.3998929999999996</v>
      </c>
      <c r="AM33" s="189">
        <f t="shared" si="1"/>
        <v>-100.81813599999987</v>
      </c>
    </row>
    <row r="34" spans="2:39" outlineLevel="1">
      <c r="B34" s="34"/>
      <c r="C34" s="33"/>
      <c r="D34" s="187">
        <v>10177</v>
      </c>
      <c r="E34" s="187" t="s">
        <v>170</v>
      </c>
      <c r="F34" s="189">
        <v>170.61024</v>
      </c>
      <c r="G34" s="188">
        <v>170.33676</v>
      </c>
      <c r="H34" s="188">
        <v>0.160553</v>
      </c>
      <c r="I34" s="188">
        <v>5.0681250000000002</v>
      </c>
      <c r="J34" s="188">
        <v>5.069547</v>
      </c>
      <c r="K34" s="188">
        <v>39.627685999999997</v>
      </c>
      <c r="L34" s="189">
        <v>33.663384000000001</v>
      </c>
      <c r="M34" s="196">
        <v>33.600315000000002</v>
      </c>
      <c r="N34" s="188">
        <v>33.663384000000001</v>
      </c>
      <c r="O34" s="188">
        <v>33.600059000000002</v>
      </c>
      <c r="P34" s="189">
        <v>41.509433999999999</v>
      </c>
      <c r="Q34" s="196">
        <v>54.569606</v>
      </c>
      <c r="R34" s="188">
        <v>2.8610190000000002</v>
      </c>
      <c r="S34" s="188">
        <v>2.8877839999999999</v>
      </c>
      <c r="T34" s="189">
        <v>10.544502</v>
      </c>
      <c r="U34" s="196">
        <v>13.680203000000001</v>
      </c>
      <c r="V34" s="188">
        <v>4.143948</v>
      </c>
      <c r="W34" s="188">
        <v>4.2599369999999999</v>
      </c>
      <c r="X34" s="188">
        <v>0</v>
      </c>
      <c r="Y34" s="188">
        <v>0</v>
      </c>
      <c r="Z34" s="188">
        <v>0.19928499999999999</v>
      </c>
      <c r="AA34" s="188">
        <v>0.81996400000000003</v>
      </c>
      <c r="AB34" s="189">
        <v>1799</v>
      </c>
      <c r="AC34" s="196">
        <v>2333.9826760000001</v>
      </c>
      <c r="AD34" s="188">
        <v>84.949155000000005</v>
      </c>
      <c r="AE34" s="188">
        <v>84.79</v>
      </c>
      <c r="AF34" s="188">
        <v>110.00466400000001</v>
      </c>
      <c r="AG34" s="188">
        <v>84.79</v>
      </c>
      <c r="AH34" s="188">
        <v>84.949155000000005</v>
      </c>
      <c r="AI34" s="188">
        <v>84.789354000000003</v>
      </c>
      <c r="AJ34" s="189">
        <f t="shared" si="2"/>
        <v>764.83523600000012</v>
      </c>
      <c r="AK34" s="24">
        <f t="shared" si="3"/>
        <v>4.143948</v>
      </c>
      <c r="AL34" s="25">
        <f t="shared" si="3"/>
        <v>4.2599369999999999</v>
      </c>
      <c r="AM34" s="189">
        <f t="shared" si="1"/>
        <v>-534.98267600000008</v>
      </c>
    </row>
    <row r="35" spans="2:39" outlineLevel="1">
      <c r="B35" s="34" t="s">
        <v>56</v>
      </c>
      <c r="C35" s="33">
        <v>51</v>
      </c>
      <c r="D35" s="162"/>
      <c r="E35" s="162"/>
      <c r="F35" s="164"/>
      <c r="G35" s="163"/>
      <c r="H35" s="163"/>
      <c r="I35" s="163"/>
      <c r="J35" s="163"/>
      <c r="K35" s="163"/>
      <c r="L35" s="164"/>
      <c r="M35" s="180"/>
      <c r="N35" s="163"/>
      <c r="O35" s="163"/>
      <c r="P35" s="164"/>
      <c r="Q35" s="180"/>
      <c r="R35" s="163"/>
      <c r="S35" s="163"/>
      <c r="T35" s="164"/>
      <c r="U35" s="180"/>
      <c r="V35" s="163"/>
      <c r="W35" s="163"/>
      <c r="X35" s="163"/>
      <c r="Y35" s="163"/>
      <c r="Z35" s="163"/>
      <c r="AA35" s="163"/>
      <c r="AB35" s="164"/>
      <c r="AC35" s="180"/>
      <c r="AD35" s="163"/>
      <c r="AE35" s="163"/>
      <c r="AF35" s="163"/>
      <c r="AG35" s="163"/>
      <c r="AH35" s="163"/>
      <c r="AI35" s="163"/>
      <c r="AJ35" s="164">
        <f t="shared" si="2"/>
        <v>764.83523600000012</v>
      </c>
      <c r="AK35" s="24">
        <f t="shared" si="3"/>
        <v>0</v>
      </c>
      <c r="AL35" s="25">
        <f t="shared" si="3"/>
        <v>0</v>
      </c>
      <c r="AM35" s="164">
        <f t="shared" si="1"/>
        <v>0</v>
      </c>
    </row>
    <row r="36" spans="2:39" outlineLevel="1">
      <c r="B36" s="34" t="s">
        <v>57</v>
      </c>
      <c r="C36" s="33">
        <v>52</v>
      </c>
      <c r="D36" s="162"/>
      <c r="E36" s="162"/>
      <c r="F36" s="164"/>
      <c r="G36" s="163"/>
      <c r="H36" s="163"/>
      <c r="I36" s="163"/>
      <c r="J36" s="163"/>
      <c r="K36" s="163"/>
      <c r="L36" s="164"/>
      <c r="M36" s="180"/>
      <c r="N36" s="163"/>
      <c r="O36" s="163"/>
      <c r="P36" s="164"/>
      <c r="Q36" s="180"/>
      <c r="R36" s="163"/>
      <c r="S36" s="163"/>
      <c r="T36" s="164"/>
      <c r="U36" s="180"/>
      <c r="V36" s="163"/>
      <c r="W36" s="163"/>
      <c r="X36" s="163"/>
      <c r="Y36" s="163"/>
      <c r="Z36" s="163"/>
      <c r="AA36" s="163"/>
      <c r="AB36" s="164"/>
      <c r="AC36" s="180"/>
      <c r="AD36" s="163"/>
      <c r="AE36" s="163"/>
      <c r="AF36" s="163"/>
      <c r="AG36" s="163"/>
      <c r="AH36" s="163"/>
      <c r="AI36" s="163"/>
      <c r="AJ36" s="164">
        <f t="shared" si="2"/>
        <v>764.83523600000012</v>
      </c>
      <c r="AK36" s="24">
        <f t="shared" si="3"/>
        <v>0</v>
      </c>
      <c r="AL36" s="25">
        <f t="shared" si="3"/>
        <v>0</v>
      </c>
      <c r="AM36" s="164">
        <f t="shared" si="1"/>
        <v>0</v>
      </c>
    </row>
    <row r="37" spans="2:39" outlineLevel="1">
      <c r="B37" s="34" t="s">
        <v>58</v>
      </c>
      <c r="C37" s="33">
        <v>1</v>
      </c>
      <c r="D37" s="162"/>
      <c r="E37" s="162"/>
      <c r="F37" s="164"/>
      <c r="G37" s="163"/>
      <c r="H37" s="163"/>
      <c r="I37" s="163"/>
      <c r="J37" s="163"/>
      <c r="K37" s="163"/>
      <c r="L37" s="164"/>
      <c r="M37" s="180"/>
      <c r="N37" s="163"/>
      <c r="O37" s="163"/>
      <c r="P37" s="164"/>
      <c r="Q37" s="180"/>
      <c r="R37" s="163"/>
      <c r="S37" s="163"/>
      <c r="T37" s="164"/>
      <c r="U37" s="180"/>
      <c r="V37" s="163"/>
      <c r="W37" s="163"/>
      <c r="X37" s="163"/>
      <c r="Y37" s="163"/>
      <c r="Z37" s="163"/>
      <c r="AA37" s="163"/>
      <c r="AB37" s="164"/>
      <c r="AC37" s="180"/>
      <c r="AD37" s="163"/>
      <c r="AE37" s="163"/>
      <c r="AF37" s="163"/>
      <c r="AG37" s="163"/>
      <c r="AH37" s="163"/>
      <c r="AI37" s="163"/>
      <c r="AJ37" s="164">
        <f t="shared" si="2"/>
        <v>764.83523600000012</v>
      </c>
      <c r="AK37" s="24">
        <f t="shared" si="3"/>
        <v>0</v>
      </c>
      <c r="AL37" s="25">
        <f t="shared" si="3"/>
        <v>0</v>
      </c>
      <c r="AM37" s="164">
        <f t="shared" si="1"/>
        <v>0</v>
      </c>
    </row>
    <row r="38" spans="2:39" outlineLevel="1">
      <c r="B38" s="34" t="s">
        <v>164</v>
      </c>
      <c r="C38" s="33">
        <v>2</v>
      </c>
      <c r="D38" s="187">
        <v>10177</v>
      </c>
      <c r="E38" s="187" t="s">
        <v>169</v>
      </c>
      <c r="F38" s="189">
        <v>318.10368</v>
      </c>
      <c r="G38" s="188">
        <v>317.74763999999999</v>
      </c>
      <c r="H38" s="188">
        <v>0.112051</v>
      </c>
      <c r="I38" s="188">
        <v>9.4625000000000004</v>
      </c>
      <c r="J38" s="188">
        <v>9.4567759999999996</v>
      </c>
      <c r="K38" s="188">
        <v>39.627861000000003</v>
      </c>
      <c r="L38" s="189">
        <v>33.617297999999998</v>
      </c>
      <c r="M38" s="196">
        <v>33.600462999999998</v>
      </c>
      <c r="N38" s="188">
        <v>33.617297999999998</v>
      </c>
      <c r="O38" s="188">
        <v>33.600088999999997</v>
      </c>
      <c r="P38" s="189">
        <v>54.927345000000003</v>
      </c>
      <c r="Q38" s="196">
        <v>54.902881999999998</v>
      </c>
      <c r="R38" s="188">
        <v>2.8797890000000002</v>
      </c>
      <c r="S38" s="188">
        <v>2.8877959999999998</v>
      </c>
      <c r="T38" s="189">
        <v>13.756520999999999</v>
      </c>
      <c r="U38" s="196">
        <v>13.759496</v>
      </c>
      <c r="V38" s="188">
        <v>3.3008109999999999</v>
      </c>
      <c r="W38" s="188">
        <v>2.8999290000000002</v>
      </c>
      <c r="X38" s="188">
        <v>0</v>
      </c>
      <c r="Y38" s="188">
        <v>0.49997799999999998</v>
      </c>
      <c r="Z38" s="188">
        <v>0.11317099999999999</v>
      </c>
      <c r="AA38" s="188">
        <v>0.26997199999999999</v>
      </c>
      <c r="AB38" s="189">
        <v>4376</v>
      </c>
      <c r="AC38" s="196">
        <v>4376.9461369999999</v>
      </c>
      <c r="AD38" s="188">
        <v>84.832481000000001</v>
      </c>
      <c r="AE38" s="188">
        <v>84.79</v>
      </c>
      <c r="AF38" s="188">
        <v>84.808331999999993</v>
      </c>
      <c r="AG38" s="188">
        <v>84.79</v>
      </c>
      <c r="AH38" s="188">
        <v>84.832481000000001</v>
      </c>
      <c r="AI38" s="188">
        <v>84.789056000000002</v>
      </c>
      <c r="AJ38" s="189">
        <f t="shared" si="2"/>
        <v>765.78137300000003</v>
      </c>
      <c r="AK38" s="24">
        <f t="shared" si="3"/>
        <v>3.3008109999999999</v>
      </c>
      <c r="AL38" s="25">
        <f t="shared" si="3"/>
        <v>3.3999070000000002</v>
      </c>
      <c r="AM38" s="189">
        <f t="shared" si="1"/>
        <v>-0.94613699999990786</v>
      </c>
    </row>
    <row r="39" spans="2:39" outlineLevel="1">
      <c r="B39" s="34" t="s">
        <v>60</v>
      </c>
      <c r="C39" s="33">
        <v>3</v>
      </c>
      <c r="D39" s="162"/>
      <c r="E39" s="162"/>
      <c r="F39" s="164"/>
      <c r="G39" s="163"/>
      <c r="H39" s="163"/>
      <c r="I39" s="163"/>
      <c r="J39" s="163"/>
      <c r="K39" s="163"/>
      <c r="L39" s="164"/>
      <c r="M39" s="180"/>
      <c r="N39" s="163"/>
      <c r="O39" s="163"/>
      <c r="P39" s="164"/>
      <c r="Q39" s="180"/>
      <c r="R39" s="163"/>
      <c r="S39" s="163"/>
      <c r="T39" s="164"/>
      <c r="U39" s="180"/>
      <c r="V39" s="163"/>
      <c r="W39" s="163"/>
      <c r="X39" s="163"/>
      <c r="Y39" s="163"/>
      <c r="Z39" s="163"/>
      <c r="AA39" s="163"/>
      <c r="AB39" s="164"/>
      <c r="AC39" s="180"/>
      <c r="AD39" s="163"/>
      <c r="AE39" s="163"/>
      <c r="AF39" s="163"/>
      <c r="AG39" s="163"/>
      <c r="AH39" s="163"/>
      <c r="AI39" s="163"/>
      <c r="AJ39" s="164">
        <f t="shared" si="2"/>
        <v>765.78137300000003</v>
      </c>
      <c r="AK39" s="24">
        <f t="shared" si="3"/>
        <v>0</v>
      </c>
      <c r="AL39" s="25">
        <f t="shared" si="3"/>
        <v>0</v>
      </c>
      <c r="AM39" s="164">
        <f t="shared" si="1"/>
        <v>0</v>
      </c>
    </row>
    <row r="40" spans="2:39" outlineLevel="1">
      <c r="B40" s="34" t="s">
        <v>61</v>
      </c>
      <c r="C40" s="33">
        <v>4</v>
      </c>
      <c r="D40" s="165"/>
      <c r="E40" s="165"/>
      <c r="F40" s="167"/>
      <c r="G40" s="166"/>
      <c r="H40" s="166"/>
      <c r="I40" s="166"/>
      <c r="J40" s="166"/>
      <c r="K40" s="166"/>
      <c r="L40" s="167"/>
      <c r="M40" s="181"/>
      <c r="N40" s="166"/>
      <c r="O40" s="166"/>
      <c r="P40" s="167"/>
      <c r="Q40" s="181"/>
      <c r="R40" s="166"/>
      <c r="S40" s="166"/>
      <c r="T40" s="167"/>
      <c r="U40" s="181"/>
      <c r="V40" s="166"/>
      <c r="W40" s="166"/>
      <c r="X40" s="166"/>
      <c r="Y40" s="166"/>
      <c r="Z40" s="166"/>
      <c r="AA40" s="166"/>
      <c r="AB40" s="167"/>
      <c r="AC40" s="181"/>
      <c r="AD40" s="166"/>
      <c r="AE40" s="166"/>
      <c r="AF40" s="166"/>
      <c r="AG40" s="166"/>
      <c r="AH40" s="166"/>
      <c r="AI40" s="166"/>
      <c r="AJ40" s="167">
        <f t="shared" si="2"/>
        <v>765.78137300000003</v>
      </c>
      <c r="AK40" s="24">
        <f t="shared" si="3"/>
        <v>0</v>
      </c>
      <c r="AL40" s="25">
        <f t="shared" si="3"/>
        <v>0</v>
      </c>
      <c r="AM40" s="167">
        <f t="shared" si="1"/>
        <v>0</v>
      </c>
    </row>
    <row r="41" spans="2:39" outlineLevel="1">
      <c r="B41" s="34" t="s">
        <v>62</v>
      </c>
      <c r="C41" s="33">
        <v>5</v>
      </c>
      <c r="D41" s="187">
        <v>10177</v>
      </c>
      <c r="E41" s="187" t="s">
        <v>169</v>
      </c>
      <c r="F41" s="189">
        <v>346.56623999999999</v>
      </c>
      <c r="G41" s="188">
        <v>346.47827999999998</v>
      </c>
      <c r="H41" s="188">
        <v>2.5387E-2</v>
      </c>
      <c r="I41" s="188">
        <v>10.299250000000001</v>
      </c>
      <c r="J41" s="188">
        <v>10.311855</v>
      </c>
      <c r="K41" s="188">
        <v>39.627794999999999</v>
      </c>
      <c r="L41" s="189">
        <v>33.649658000000002</v>
      </c>
      <c r="M41" s="196">
        <v>33.600406999999997</v>
      </c>
      <c r="N41" s="188">
        <v>33.649658000000002</v>
      </c>
      <c r="O41" s="188">
        <v>33.600078000000003</v>
      </c>
      <c r="P41" s="189">
        <v>56.533242999999999</v>
      </c>
      <c r="Q41" s="196">
        <v>55.305222000000001</v>
      </c>
      <c r="R41" s="188">
        <v>1.650606</v>
      </c>
      <c r="S41" s="188">
        <v>2.887794</v>
      </c>
      <c r="T41" s="189">
        <v>13.832853</v>
      </c>
      <c r="U41" s="196">
        <v>13.855312</v>
      </c>
      <c r="V41" s="188">
        <v>2.7960020000000001</v>
      </c>
      <c r="W41" s="188">
        <v>2.8999100000000002</v>
      </c>
      <c r="X41" s="188">
        <v>0</v>
      </c>
      <c r="Y41" s="188">
        <v>0.499971</v>
      </c>
      <c r="Z41" s="188">
        <v>6.0594000000000002E-2</v>
      </c>
      <c r="AA41" s="188">
        <v>0.26996700000000001</v>
      </c>
      <c r="AB41" s="189">
        <v>4794</v>
      </c>
      <c r="AC41" s="196">
        <v>4801.7833760000003</v>
      </c>
      <c r="AD41" s="188">
        <v>84.914282999999998</v>
      </c>
      <c r="AE41" s="188">
        <v>84.79</v>
      </c>
      <c r="AF41" s="188">
        <v>84.927661999999998</v>
      </c>
      <c r="AG41" s="188">
        <v>84.79</v>
      </c>
      <c r="AH41" s="188">
        <v>84.914282999999998</v>
      </c>
      <c r="AI41" s="188">
        <v>84.789169000000001</v>
      </c>
      <c r="AJ41" s="189">
        <f t="shared" si="2"/>
        <v>773.56474900000035</v>
      </c>
      <c r="AK41" s="24">
        <f t="shared" si="3"/>
        <v>2.7960020000000001</v>
      </c>
      <c r="AL41" s="25">
        <f t="shared" si="3"/>
        <v>3.3998810000000002</v>
      </c>
      <c r="AM41" s="189">
        <f t="shared" si="1"/>
        <v>-7.7833760000003167</v>
      </c>
    </row>
    <row r="42" spans="2:39" outlineLevel="1">
      <c r="B42" s="34"/>
      <c r="C42" s="33"/>
      <c r="D42" s="187">
        <v>10177</v>
      </c>
      <c r="E42" s="187" t="s">
        <v>170</v>
      </c>
      <c r="F42" s="189">
        <v>73.555800000000005</v>
      </c>
      <c r="G42" s="188">
        <v>73.400999999999996</v>
      </c>
      <c r="H42" s="188">
        <v>0.210896</v>
      </c>
      <c r="I42" s="188">
        <v>2.1812499999999999</v>
      </c>
      <c r="J42" s="188">
        <v>2.1845539999999999</v>
      </c>
      <c r="K42" s="188">
        <v>39.627670999999999</v>
      </c>
      <c r="L42" s="189">
        <v>33.721857</v>
      </c>
      <c r="M42" s="196">
        <v>33.600301999999999</v>
      </c>
      <c r="N42" s="188">
        <v>33.721857</v>
      </c>
      <c r="O42" s="188">
        <v>33.600056000000002</v>
      </c>
      <c r="P42" s="189">
        <v>51.862464000000003</v>
      </c>
      <c r="Q42" s="196">
        <v>54.431213</v>
      </c>
      <c r="R42" s="188">
        <v>5.6160459999999999</v>
      </c>
      <c r="S42" s="188">
        <v>2.8877820000000001</v>
      </c>
      <c r="T42" s="189">
        <v>13.635906</v>
      </c>
      <c r="U42" s="196">
        <v>13.647257</v>
      </c>
      <c r="V42" s="188">
        <v>4.2552729999999999</v>
      </c>
      <c r="W42" s="188">
        <v>4.2598729999999998</v>
      </c>
      <c r="X42" s="188">
        <v>0</v>
      </c>
      <c r="Y42" s="188">
        <v>0</v>
      </c>
      <c r="Z42" s="188">
        <v>0.76132699999999998</v>
      </c>
      <c r="AA42" s="188">
        <v>0.81991999999999998</v>
      </c>
      <c r="AB42" s="189">
        <v>1003</v>
      </c>
      <c r="AC42" s="196">
        <v>1003.834912</v>
      </c>
      <c r="AD42" s="188">
        <v>85.096742000000006</v>
      </c>
      <c r="AE42" s="188">
        <v>84.79</v>
      </c>
      <c r="AF42" s="188">
        <v>84.860579999999999</v>
      </c>
      <c r="AG42" s="188">
        <v>84.79</v>
      </c>
      <c r="AH42" s="188">
        <v>85.096740999999994</v>
      </c>
      <c r="AI42" s="188">
        <v>84.789377999999999</v>
      </c>
      <c r="AJ42" s="189">
        <f t="shared" si="2"/>
        <v>774.39966100000038</v>
      </c>
      <c r="AK42" s="24">
        <f t="shared" si="3"/>
        <v>4.2552729999999999</v>
      </c>
      <c r="AL42" s="25">
        <f t="shared" si="3"/>
        <v>4.2598729999999998</v>
      </c>
      <c r="AM42" s="189">
        <f t="shared" si="1"/>
        <v>-0.83491200000003118</v>
      </c>
    </row>
    <row r="43" spans="2:39" outlineLevel="1">
      <c r="B43" s="34" t="s">
        <v>63</v>
      </c>
      <c r="C43" s="33">
        <v>6</v>
      </c>
      <c r="D43" s="187">
        <v>10177</v>
      </c>
      <c r="E43" s="187" t="s">
        <v>169</v>
      </c>
      <c r="F43" s="189">
        <v>22.68336</v>
      </c>
      <c r="G43" s="188">
        <v>22.632090000000002</v>
      </c>
      <c r="H43" s="188">
        <v>0.22653699999999999</v>
      </c>
      <c r="I43" s="188">
        <v>0.67449999999999999</v>
      </c>
      <c r="J43" s="188">
        <v>0.67357400000000001</v>
      </c>
      <c r="K43" s="188">
        <v>39.627305</v>
      </c>
      <c r="L43" s="189">
        <v>33.629888999999999</v>
      </c>
      <c r="M43" s="196">
        <v>33.599992</v>
      </c>
      <c r="N43" s="188">
        <v>33.629888999999999</v>
      </c>
      <c r="O43" s="188">
        <v>33.599992</v>
      </c>
      <c r="P43" s="189">
        <v>50.963676999999997</v>
      </c>
      <c r="Q43" s="196">
        <v>51.019739999999999</v>
      </c>
      <c r="R43" s="188">
        <v>2.9651589999999999</v>
      </c>
      <c r="S43" s="188">
        <v>2.8877429999999999</v>
      </c>
      <c r="T43" s="189">
        <v>12.828787</v>
      </c>
      <c r="U43" s="196">
        <v>12.835118</v>
      </c>
      <c r="V43" s="188">
        <v>3.3945590000000001</v>
      </c>
      <c r="W43" s="188">
        <v>2.8999139999999999</v>
      </c>
      <c r="X43" s="188">
        <v>0</v>
      </c>
      <c r="Y43" s="188">
        <v>0.49995200000000001</v>
      </c>
      <c r="Z43" s="188">
        <v>0.66127800000000003</v>
      </c>
      <c r="AA43" s="188">
        <v>0.26997300000000002</v>
      </c>
      <c r="AB43" s="189">
        <v>291</v>
      </c>
      <c r="AC43" s="196">
        <v>291.14360199999999</v>
      </c>
      <c r="AD43" s="188">
        <v>84.865446000000006</v>
      </c>
      <c r="AE43" s="188">
        <v>84.79</v>
      </c>
      <c r="AF43" s="188">
        <v>84.831841999999995</v>
      </c>
      <c r="AG43" s="188">
        <v>84.79</v>
      </c>
      <c r="AH43" s="188">
        <v>84.865444999999994</v>
      </c>
      <c r="AI43" s="188">
        <v>84.79</v>
      </c>
      <c r="AJ43" s="189">
        <f t="shared" si="2"/>
        <v>774.54326300000037</v>
      </c>
      <c r="AK43" s="24">
        <f t="shared" si="3"/>
        <v>3.3945590000000001</v>
      </c>
      <c r="AL43" s="25">
        <f t="shared" si="3"/>
        <v>3.3998659999999998</v>
      </c>
      <c r="AM43" s="189">
        <f t="shared" si="1"/>
        <v>-0.14360199999998713</v>
      </c>
    </row>
    <row r="44" spans="2:39" outlineLevel="1">
      <c r="B44" s="34" t="s">
        <v>64</v>
      </c>
      <c r="C44" s="33">
        <v>7</v>
      </c>
      <c r="D44" s="162"/>
      <c r="E44" s="162"/>
      <c r="F44" s="164"/>
      <c r="G44" s="163"/>
      <c r="H44" s="163"/>
      <c r="I44" s="163"/>
      <c r="J44" s="163"/>
      <c r="K44" s="163"/>
      <c r="L44" s="164"/>
      <c r="M44" s="180"/>
      <c r="N44" s="163"/>
      <c r="O44" s="163"/>
      <c r="P44" s="164"/>
      <c r="Q44" s="180"/>
      <c r="R44" s="163"/>
      <c r="S44" s="163"/>
      <c r="T44" s="164"/>
      <c r="U44" s="180"/>
      <c r="V44" s="163"/>
      <c r="W44" s="163"/>
      <c r="X44" s="163"/>
      <c r="Y44" s="163"/>
      <c r="Z44" s="163"/>
      <c r="AA44" s="163"/>
      <c r="AB44" s="164"/>
      <c r="AC44" s="180"/>
      <c r="AD44" s="163"/>
      <c r="AE44" s="163"/>
      <c r="AF44" s="163"/>
      <c r="AG44" s="163"/>
      <c r="AH44" s="163"/>
      <c r="AI44" s="163"/>
      <c r="AJ44" s="164">
        <f t="shared" si="2"/>
        <v>774.54326300000037</v>
      </c>
      <c r="AK44" s="24">
        <f t="shared" si="3"/>
        <v>0</v>
      </c>
      <c r="AL44" s="25">
        <f t="shared" si="3"/>
        <v>0</v>
      </c>
      <c r="AM44" s="164">
        <f t="shared" si="1"/>
        <v>0</v>
      </c>
    </row>
    <row r="45" spans="2:39" outlineLevel="1">
      <c r="B45" s="34" t="s">
        <v>65</v>
      </c>
      <c r="C45" s="33">
        <v>8</v>
      </c>
      <c r="D45" s="162"/>
      <c r="E45" s="162"/>
      <c r="F45" s="164"/>
      <c r="G45" s="163"/>
      <c r="H45" s="163"/>
      <c r="I45" s="163"/>
      <c r="J45" s="163"/>
      <c r="K45" s="163"/>
      <c r="L45" s="164"/>
      <c r="M45" s="180"/>
      <c r="N45" s="163"/>
      <c r="O45" s="163"/>
      <c r="P45" s="164"/>
      <c r="Q45" s="180"/>
      <c r="R45" s="163"/>
      <c r="S45" s="163"/>
      <c r="T45" s="164"/>
      <c r="U45" s="180"/>
      <c r="V45" s="163"/>
      <c r="W45" s="163"/>
      <c r="X45" s="163"/>
      <c r="Y45" s="163"/>
      <c r="Z45" s="163"/>
      <c r="AA45" s="163"/>
      <c r="AB45" s="164"/>
      <c r="AC45" s="180"/>
      <c r="AD45" s="163"/>
      <c r="AE45" s="163"/>
      <c r="AF45" s="163"/>
      <c r="AG45" s="163"/>
      <c r="AH45" s="163"/>
      <c r="AI45" s="163"/>
      <c r="AJ45" s="164">
        <f t="shared" si="2"/>
        <v>774.54326300000037</v>
      </c>
      <c r="AK45" s="24">
        <f t="shared" si="3"/>
        <v>0</v>
      </c>
      <c r="AL45" s="25">
        <f t="shared" si="3"/>
        <v>0</v>
      </c>
      <c r="AM45" s="164">
        <f t="shared" si="1"/>
        <v>0</v>
      </c>
    </row>
    <row r="46" spans="2:39" outlineLevel="1">
      <c r="B46" s="34" t="s">
        <v>165</v>
      </c>
      <c r="C46" s="33">
        <v>9</v>
      </c>
      <c r="D46" s="162"/>
      <c r="E46" s="162"/>
      <c r="F46" s="164"/>
      <c r="G46" s="163"/>
      <c r="H46" s="163"/>
      <c r="I46" s="163"/>
      <c r="J46" s="163"/>
      <c r="K46" s="163"/>
      <c r="L46" s="164"/>
      <c r="M46" s="180"/>
      <c r="N46" s="163"/>
      <c r="O46" s="163"/>
      <c r="P46" s="164"/>
      <c r="Q46" s="180"/>
      <c r="R46" s="163"/>
      <c r="S46" s="163"/>
      <c r="T46" s="164"/>
      <c r="U46" s="180"/>
      <c r="V46" s="163"/>
      <c r="W46" s="163"/>
      <c r="X46" s="163"/>
      <c r="Y46" s="163"/>
      <c r="Z46" s="163"/>
      <c r="AA46" s="163"/>
      <c r="AB46" s="164"/>
      <c r="AC46" s="180"/>
      <c r="AD46" s="163"/>
      <c r="AE46" s="163"/>
      <c r="AF46" s="163"/>
      <c r="AG46" s="163"/>
      <c r="AH46" s="163"/>
      <c r="AI46" s="163"/>
      <c r="AJ46" s="164">
        <f t="shared" si="2"/>
        <v>774.54326300000037</v>
      </c>
      <c r="AK46" s="24">
        <f t="shared" si="3"/>
        <v>0</v>
      </c>
      <c r="AL46" s="25">
        <f t="shared" si="3"/>
        <v>0</v>
      </c>
      <c r="AM46" s="164">
        <f t="shared" si="1"/>
        <v>0</v>
      </c>
    </row>
    <row r="47" spans="2:39" outlineLevel="1">
      <c r="B47" s="34" t="s">
        <v>67</v>
      </c>
      <c r="C47" s="33">
        <v>10</v>
      </c>
      <c r="D47" s="162"/>
      <c r="E47" s="162"/>
      <c r="F47" s="164"/>
      <c r="G47" s="163"/>
      <c r="H47" s="163"/>
      <c r="I47" s="163"/>
      <c r="J47" s="163"/>
      <c r="K47" s="163"/>
      <c r="L47" s="164"/>
      <c r="M47" s="180"/>
      <c r="N47" s="163"/>
      <c r="O47" s="163"/>
      <c r="P47" s="164"/>
      <c r="Q47" s="180"/>
      <c r="R47" s="163"/>
      <c r="S47" s="163"/>
      <c r="T47" s="164"/>
      <c r="U47" s="180"/>
      <c r="V47" s="163"/>
      <c r="W47" s="163"/>
      <c r="X47" s="163"/>
      <c r="Y47" s="163"/>
      <c r="Z47" s="163"/>
      <c r="AA47" s="163"/>
      <c r="AB47" s="164"/>
      <c r="AC47" s="180"/>
      <c r="AD47" s="163"/>
      <c r="AE47" s="163"/>
      <c r="AF47" s="163"/>
      <c r="AG47" s="163"/>
      <c r="AH47" s="163"/>
      <c r="AI47" s="163"/>
      <c r="AJ47" s="164">
        <f t="shared" si="2"/>
        <v>774.54326300000037</v>
      </c>
      <c r="AK47" s="24">
        <f t="shared" si="3"/>
        <v>0</v>
      </c>
      <c r="AL47" s="25">
        <f t="shared" si="3"/>
        <v>0</v>
      </c>
      <c r="AM47" s="164">
        <f t="shared" si="1"/>
        <v>0</v>
      </c>
    </row>
    <row r="48" spans="2:39" outlineLevel="1">
      <c r="B48" s="34" t="s">
        <v>68</v>
      </c>
      <c r="C48" s="33">
        <v>11</v>
      </c>
      <c r="D48" s="162"/>
      <c r="E48" s="162"/>
      <c r="F48" s="164"/>
      <c r="G48" s="163"/>
      <c r="H48" s="163"/>
      <c r="I48" s="163"/>
      <c r="J48" s="163"/>
      <c r="K48" s="163"/>
      <c r="L48" s="164"/>
      <c r="M48" s="180"/>
      <c r="N48" s="163"/>
      <c r="O48" s="163"/>
      <c r="P48" s="164"/>
      <c r="Q48" s="180"/>
      <c r="R48" s="163"/>
      <c r="S48" s="163"/>
      <c r="T48" s="164"/>
      <c r="U48" s="180"/>
      <c r="V48" s="163"/>
      <c r="W48" s="163"/>
      <c r="X48" s="163"/>
      <c r="Y48" s="163"/>
      <c r="Z48" s="163"/>
      <c r="AA48" s="163"/>
      <c r="AB48" s="164"/>
      <c r="AC48" s="180"/>
      <c r="AD48" s="163"/>
      <c r="AE48" s="163"/>
      <c r="AF48" s="163"/>
      <c r="AG48" s="163"/>
      <c r="AH48" s="163"/>
      <c r="AI48" s="163"/>
      <c r="AJ48" s="164">
        <f t="shared" si="2"/>
        <v>774.54326300000037</v>
      </c>
      <c r="AK48" s="24">
        <f t="shared" si="3"/>
        <v>0</v>
      </c>
      <c r="AL48" s="25">
        <f t="shared" si="3"/>
        <v>0</v>
      </c>
      <c r="AM48" s="164">
        <f t="shared" si="1"/>
        <v>0</v>
      </c>
    </row>
    <row r="49" spans="2:39" outlineLevel="1">
      <c r="B49" s="34" t="s">
        <v>69</v>
      </c>
      <c r="C49" s="33">
        <v>12</v>
      </c>
      <c r="D49" s="162"/>
      <c r="E49" s="162"/>
      <c r="F49" s="164"/>
      <c r="G49" s="163"/>
      <c r="H49" s="163"/>
      <c r="I49" s="163"/>
      <c r="J49" s="163"/>
      <c r="K49" s="163"/>
      <c r="L49" s="164"/>
      <c r="M49" s="180"/>
      <c r="N49" s="163"/>
      <c r="O49" s="163"/>
      <c r="P49" s="164"/>
      <c r="Q49" s="180"/>
      <c r="R49" s="163"/>
      <c r="S49" s="163"/>
      <c r="T49" s="164"/>
      <c r="U49" s="180"/>
      <c r="V49" s="163"/>
      <c r="W49" s="163"/>
      <c r="X49" s="163"/>
      <c r="Y49" s="163"/>
      <c r="Z49" s="163"/>
      <c r="AA49" s="163"/>
      <c r="AB49" s="164"/>
      <c r="AC49" s="180"/>
      <c r="AD49" s="163"/>
      <c r="AE49" s="163"/>
      <c r="AF49" s="163"/>
      <c r="AG49" s="163"/>
      <c r="AH49" s="163"/>
      <c r="AI49" s="163"/>
      <c r="AJ49" s="164">
        <f t="shared" si="2"/>
        <v>774.54326300000037</v>
      </c>
      <c r="AK49" s="24">
        <f t="shared" si="3"/>
        <v>0</v>
      </c>
      <c r="AL49" s="25">
        <f t="shared" si="3"/>
        <v>0</v>
      </c>
      <c r="AM49" s="164">
        <f t="shared" si="1"/>
        <v>0</v>
      </c>
    </row>
    <row r="50" spans="2:39" outlineLevel="1">
      <c r="B50" s="34" t="s">
        <v>70</v>
      </c>
      <c r="C50" s="33">
        <v>13</v>
      </c>
      <c r="D50" s="162"/>
      <c r="E50" s="162"/>
      <c r="F50" s="164"/>
      <c r="G50" s="163"/>
      <c r="H50" s="163"/>
      <c r="I50" s="163"/>
      <c r="J50" s="163"/>
      <c r="K50" s="163"/>
      <c r="L50" s="164"/>
      <c r="M50" s="180"/>
      <c r="N50" s="163"/>
      <c r="O50" s="163"/>
      <c r="P50" s="164"/>
      <c r="Q50" s="180"/>
      <c r="R50" s="163"/>
      <c r="S50" s="163"/>
      <c r="T50" s="164"/>
      <c r="U50" s="180"/>
      <c r="V50" s="163"/>
      <c r="W50" s="163"/>
      <c r="X50" s="163"/>
      <c r="Y50" s="163"/>
      <c r="Z50" s="163"/>
      <c r="AA50" s="163"/>
      <c r="AB50" s="164"/>
      <c r="AC50" s="180"/>
      <c r="AD50" s="163"/>
      <c r="AE50" s="163"/>
      <c r="AF50" s="163"/>
      <c r="AG50" s="163"/>
      <c r="AH50" s="163"/>
      <c r="AI50" s="163"/>
      <c r="AJ50" s="164">
        <f t="shared" si="2"/>
        <v>774.54326300000037</v>
      </c>
      <c r="AK50" s="24">
        <f t="shared" si="3"/>
        <v>0</v>
      </c>
      <c r="AL50" s="25">
        <f t="shared" si="3"/>
        <v>0</v>
      </c>
      <c r="AM50" s="164">
        <f t="shared" si="1"/>
        <v>0</v>
      </c>
    </row>
    <row r="51" spans="2:39" outlineLevel="1">
      <c r="B51" s="34" t="s">
        <v>71</v>
      </c>
      <c r="C51" s="33">
        <v>14</v>
      </c>
      <c r="D51" s="162"/>
      <c r="E51" s="162"/>
      <c r="F51" s="164"/>
      <c r="G51" s="163"/>
      <c r="H51" s="163"/>
      <c r="I51" s="163"/>
      <c r="J51" s="163"/>
      <c r="K51" s="163"/>
      <c r="L51" s="164"/>
      <c r="M51" s="180"/>
      <c r="N51" s="163"/>
      <c r="O51" s="163"/>
      <c r="P51" s="164"/>
      <c r="Q51" s="180"/>
      <c r="R51" s="163"/>
      <c r="S51" s="163"/>
      <c r="T51" s="164"/>
      <c r="U51" s="180"/>
      <c r="V51" s="163"/>
      <c r="W51" s="163"/>
      <c r="X51" s="163"/>
      <c r="Y51" s="163"/>
      <c r="Z51" s="163"/>
      <c r="AA51" s="163"/>
      <c r="AB51" s="164"/>
      <c r="AC51" s="180"/>
      <c r="AD51" s="163"/>
      <c r="AE51" s="163"/>
      <c r="AF51" s="163"/>
      <c r="AG51" s="163"/>
      <c r="AH51" s="163"/>
      <c r="AI51" s="163"/>
      <c r="AJ51" s="164">
        <f t="shared" si="2"/>
        <v>774.54326300000037</v>
      </c>
      <c r="AK51" s="24">
        <f t="shared" si="3"/>
        <v>0</v>
      </c>
      <c r="AL51" s="25">
        <f t="shared" si="3"/>
        <v>0</v>
      </c>
      <c r="AM51" s="164">
        <f t="shared" si="1"/>
        <v>0</v>
      </c>
    </row>
    <row r="52" spans="2:39" outlineLevel="1">
      <c r="B52" s="34" t="s">
        <v>72</v>
      </c>
      <c r="C52" s="33">
        <v>15</v>
      </c>
      <c r="F52" s="164"/>
      <c r="L52" s="164"/>
      <c r="M52" s="180"/>
      <c r="P52" s="164"/>
      <c r="Q52" s="180"/>
      <c r="T52" s="164"/>
      <c r="U52" s="180"/>
      <c r="AB52" s="164"/>
      <c r="AC52" s="180"/>
      <c r="AJ52" s="164">
        <f t="shared" si="2"/>
        <v>774.54326300000037</v>
      </c>
      <c r="AK52" s="24">
        <f t="shared" si="3"/>
        <v>0</v>
      </c>
      <c r="AL52" s="25">
        <f t="shared" si="3"/>
        <v>0</v>
      </c>
      <c r="AM52" s="164">
        <f t="shared" si="1"/>
        <v>0</v>
      </c>
    </row>
    <row r="53" spans="2:39" outlineLevel="1">
      <c r="B53" s="34" t="s">
        <v>73</v>
      </c>
      <c r="C53" s="33">
        <v>16</v>
      </c>
      <c r="D53" s="162"/>
      <c r="E53" s="162"/>
      <c r="F53" s="164"/>
      <c r="G53" s="163"/>
      <c r="H53" s="163"/>
      <c r="I53" s="163"/>
      <c r="J53" s="163"/>
      <c r="K53" s="163"/>
      <c r="L53" s="164"/>
      <c r="M53" s="180"/>
      <c r="N53" s="163"/>
      <c r="O53" s="163"/>
      <c r="P53" s="164"/>
      <c r="Q53" s="180"/>
      <c r="R53" s="163"/>
      <c r="S53" s="163"/>
      <c r="T53" s="164"/>
      <c r="U53" s="180"/>
      <c r="V53" s="163"/>
      <c r="W53" s="163"/>
      <c r="X53" s="163"/>
      <c r="Y53" s="163"/>
      <c r="Z53" s="163"/>
      <c r="AA53" s="163"/>
      <c r="AB53" s="164"/>
      <c r="AC53" s="180"/>
      <c r="AD53" s="163"/>
      <c r="AE53" s="163"/>
      <c r="AF53" s="163"/>
      <c r="AG53" s="163"/>
      <c r="AH53" s="163"/>
      <c r="AI53" s="163"/>
      <c r="AJ53" s="164">
        <f t="shared" si="2"/>
        <v>774.54326300000037</v>
      </c>
      <c r="AK53" s="24">
        <f t="shared" si="3"/>
        <v>0</v>
      </c>
      <c r="AL53" s="25">
        <f t="shared" si="3"/>
        <v>0</v>
      </c>
      <c r="AM53" s="164">
        <f t="shared" si="1"/>
        <v>0</v>
      </c>
    </row>
    <row r="54" spans="2:39" outlineLevel="1">
      <c r="B54" s="34" t="s">
        <v>74</v>
      </c>
      <c r="C54" s="33">
        <v>17</v>
      </c>
      <c r="F54" s="164"/>
      <c r="L54" s="164"/>
      <c r="M54" s="180"/>
      <c r="P54" s="164"/>
      <c r="Q54" s="180"/>
      <c r="T54" s="164"/>
      <c r="U54" s="180"/>
      <c r="AB54" s="164"/>
      <c r="AC54" s="180"/>
      <c r="AJ54" s="164">
        <f t="shared" si="2"/>
        <v>774.54326300000037</v>
      </c>
      <c r="AK54" s="24">
        <f t="shared" si="3"/>
        <v>0</v>
      </c>
      <c r="AL54" s="25">
        <f t="shared" si="3"/>
        <v>0</v>
      </c>
      <c r="AM54" s="164">
        <f t="shared" si="1"/>
        <v>0</v>
      </c>
    </row>
    <row r="55" spans="2:39" outlineLevel="1">
      <c r="B55" s="34" t="s">
        <v>75</v>
      </c>
      <c r="C55" s="33">
        <v>18</v>
      </c>
      <c r="D55" s="162"/>
      <c r="E55" s="162"/>
      <c r="F55" s="164"/>
      <c r="G55" s="163"/>
      <c r="H55" s="163"/>
      <c r="I55" s="163"/>
      <c r="J55" s="163"/>
      <c r="K55" s="163"/>
      <c r="L55" s="164"/>
      <c r="M55" s="180"/>
      <c r="N55" s="163"/>
      <c r="O55" s="163"/>
      <c r="P55" s="164"/>
      <c r="Q55" s="180"/>
      <c r="R55" s="163"/>
      <c r="S55" s="163"/>
      <c r="T55" s="164"/>
      <c r="U55" s="180"/>
      <c r="V55" s="163"/>
      <c r="W55" s="163"/>
      <c r="X55" s="163"/>
      <c r="Y55" s="163"/>
      <c r="Z55" s="163"/>
      <c r="AA55" s="163"/>
      <c r="AB55" s="164"/>
      <c r="AC55" s="180"/>
      <c r="AD55" s="163"/>
      <c r="AE55" s="163"/>
      <c r="AF55" s="163"/>
      <c r="AG55" s="163"/>
      <c r="AH55" s="163"/>
      <c r="AI55" s="163"/>
      <c r="AJ55" s="164">
        <f t="shared" si="2"/>
        <v>774.54326300000037</v>
      </c>
      <c r="AK55" s="24">
        <f t="shared" si="3"/>
        <v>0</v>
      </c>
      <c r="AL55" s="25">
        <f t="shared" si="3"/>
        <v>0</v>
      </c>
      <c r="AM55" s="164">
        <f t="shared" si="1"/>
        <v>0</v>
      </c>
    </row>
    <row r="56" spans="2:39" outlineLevel="1">
      <c r="B56" s="34" t="s">
        <v>76</v>
      </c>
      <c r="C56" s="33">
        <v>19</v>
      </c>
      <c r="D56" s="162"/>
      <c r="E56" s="162"/>
      <c r="F56" s="164"/>
      <c r="G56" s="163"/>
      <c r="H56" s="163"/>
      <c r="I56" s="163"/>
      <c r="J56" s="163"/>
      <c r="K56" s="163"/>
      <c r="L56" s="164"/>
      <c r="M56" s="180"/>
      <c r="N56" s="163"/>
      <c r="O56" s="163"/>
      <c r="P56" s="164"/>
      <c r="Q56" s="180"/>
      <c r="R56" s="163"/>
      <c r="S56" s="163"/>
      <c r="T56" s="164"/>
      <c r="U56" s="180"/>
      <c r="V56" s="163"/>
      <c r="W56" s="163"/>
      <c r="X56" s="163"/>
      <c r="Y56" s="163"/>
      <c r="Z56" s="163"/>
      <c r="AA56" s="163"/>
      <c r="AB56" s="164"/>
      <c r="AC56" s="180"/>
      <c r="AD56" s="163"/>
      <c r="AE56" s="163"/>
      <c r="AF56" s="163"/>
      <c r="AG56" s="163"/>
      <c r="AH56" s="163"/>
      <c r="AI56" s="163"/>
      <c r="AJ56" s="164">
        <f t="shared" si="2"/>
        <v>774.54326300000037</v>
      </c>
      <c r="AK56" s="24">
        <f t="shared" si="3"/>
        <v>0</v>
      </c>
      <c r="AL56" s="25">
        <f t="shared" si="3"/>
        <v>0</v>
      </c>
      <c r="AM56" s="164">
        <f t="shared" si="1"/>
        <v>0</v>
      </c>
    </row>
    <row r="57" spans="2:39" outlineLevel="1">
      <c r="B57" s="34" t="s">
        <v>77</v>
      </c>
      <c r="C57" s="33">
        <v>20</v>
      </c>
      <c r="D57" s="162"/>
      <c r="E57" s="162"/>
      <c r="F57" s="164"/>
      <c r="G57" s="163"/>
      <c r="H57" s="163"/>
      <c r="I57" s="163"/>
      <c r="J57" s="163"/>
      <c r="K57" s="163"/>
      <c r="L57" s="164"/>
      <c r="M57" s="180"/>
      <c r="N57" s="163"/>
      <c r="O57" s="163"/>
      <c r="P57" s="164"/>
      <c r="Q57" s="180"/>
      <c r="R57" s="163"/>
      <c r="S57" s="163"/>
      <c r="T57" s="164"/>
      <c r="U57" s="180"/>
      <c r="V57" s="163"/>
      <c r="W57" s="163"/>
      <c r="X57" s="163"/>
      <c r="Y57" s="163"/>
      <c r="Z57" s="163"/>
      <c r="AA57" s="163"/>
      <c r="AB57" s="164"/>
      <c r="AC57" s="180"/>
      <c r="AD57" s="163"/>
      <c r="AE57" s="163"/>
      <c r="AF57" s="163"/>
      <c r="AG57" s="163"/>
      <c r="AH57" s="163"/>
      <c r="AI57" s="163"/>
      <c r="AJ57" s="164">
        <f t="shared" si="2"/>
        <v>774.54326300000037</v>
      </c>
      <c r="AK57" s="24">
        <f t="shared" si="3"/>
        <v>0</v>
      </c>
      <c r="AL57" s="25">
        <f t="shared" si="3"/>
        <v>0</v>
      </c>
      <c r="AM57" s="164">
        <f t="shared" si="1"/>
        <v>0</v>
      </c>
    </row>
    <row r="58" spans="2:39" outlineLevel="1">
      <c r="B58" s="34" t="s">
        <v>78</v>
      </c>
      <c r="C58" s="33">
        <v>21</v>
      </c>
      <c r="F58" s="164"/>
      <c r="L58" s="164"/>
      <c r="M58" s="180"/>
      <c r="P58" s="164"/>
      <c r="Q58" s="180"/>
      <c r="T58" s="164"/>
      <c r="U58" s="180"/>
      <c r="AB58" s="164"/>
      <c r="AC58" s="180"/>
      <c r="AJ58" s="164">
        <f t="shared" si="2"/>
        <v>774.54326300000037</v>
      </c>
      <c r="AK58" s="24">
        <f t="shared" si="3"/>
        <v>0</v>
      </c>
      <c r="AL58" s="25">
        <f t="shared" si="3"/>
        <v>0</v>
      </c>
      <c r="AM58" s="164">
        <f t="shared" si="1"/>
        <v>0</v>
      </c>
    </row>
    <row r="59" spans="2:39" outlineLevel="1">
      <c r="B59" s="34" t="s">
        <v>79</v>
      </c>
      <c r="C59" s="33">
        <v>22</v>
      </c>
      <c r="F59" s="164"/>
      <c r="L59" s="164"/>
      <c r="M59" s="180"/>
      <c r="P59" s="164"/>
      <c r="Q59" s="180"/>
      <c r="T59" s="164"/>
      <c r="U59" s="180"/>
      <c r="AB59" s="164"/>
      <c r="AC59" s="180"/>
      <c r="AJ59" s="164">
        <f t="shared" si="2"/>
        <v>774.54326300000037</v>
      </c>
      <c r="AK59" s="24">
        <f t="shared" si="3"/>
        <v>0</v>
      </c>
      <c r="AL59" s="25">
        <f t="shared" si="3"/>
        <v>0</v>
      </c>
      <c r="AM59" s="164">
        <f t="shared" si="1"/>
        <v>0</v>
      </c>
    </row>
    <row r="60" spans="2:39" outlineLevel="1">
      <c r="B60" s="34" t="s">
        <v>80</v>
      </c>
      <c r="C60" s="33">
        <v>23</v>
      </c>
      <c r="F60" s="164"/>
      <c r="L60" s="164"/>
      <c r="M60" s="180"/>
      <c r="P60" s="164"/>
      <c r="Q60" s="180"/>
      <c r="T60" s="164"/>
      <c r="U60" s="180"/>
      <c r="AB60" s="164"/>
      <c r="AC60" s="180"/>
      <c r="AJ60" s="164">
        <f t="shared" si="2"/>
        <v>774.54326300000037</v>
      </c>
      <c r="AK60" s="24">
        <f t="shared" si="3"/>
        <v>0</v>
      </c>
      <c r="AL60" s="25">
        <f t="shared" si="3"/>
        <v>0</v>
      </c>
      <c r="AM60" s="164">
        <f t="shared" si="1"/>
        <v>0</v>
      </c>
    </row>
    <row r="61" spans="2:39" outlineLevel="1">
      <c r="B61" s="34" t="s">
        <v>81</v>
      </c>
      <c r="C61" s="33">
        <v>24</v>
      </c>
      <c r="D61" s="162"/>
      <c r="E61" s="162"/>
      <c r="F61" s="164"/>
      <c r="G61" s="163"/>
      <c r="H61" s="163"/>
      <c r="I61" s="163"/>
      <c r="J61" s="163"/>
      <c r="K61" s="163"/>
      <c r="L61" s="164"/>
      <c r="M61" s="180"/>
      <c r="N61" s="163"/>
      <c r="O61" s="163"/>
      <c r="P61" s="164"/>
      <c r="Q61" s="180"/>
      <c r="R61" s="163"/>
      <c r="S61" s="163"/>
      <c r="T61" s="164"/>
      <c r="U61" s="180"/>
      <c r="V61" s="163"/>
      <c r="W61" s="163"/>
      <c r="X61" s="163"/>
      <c r="Y61" s="163"/>
      <c r="Z61" s="163"/>
      <c r="AA61" s="163"/>
      <c r="AB61" s="164"/>
      <c r="AC61" s="180"/>
      <c r="AD61" s="163"/>
      <c r="AE61" s="163"/>
      <c r="AF61" s="163"/>
      <c r="AG61" s="163"/>
      <c r="AH61" s="163"/>
      <c r="AI61" s="163"/>
      <c r="AJ61" s="164">
        <f t="shared" si="2"/>
        <v>774.54326300000037</v>
      </c>
      <c r="AK61" s="24">
        <f t="shared" si="3"/>
        <v>0</v>
      </c>
      <c r="AL61" s="25">
        <f t="shared" si="3"/>
        <v>0</v>
      </c>
      <c r="AM61" s="164">
        <f t="shared" si="1"/>
        <v>0</v>
      </c>
    </row>
    <row r="62" spans="2:39" outlineLevel="1">
      <c r="B62" s="34" t="s">
        <v>82</v>
      </c>
      <c r="C62" s="33">
        <v>25</v>
      </c>
      <c r="D62" s="36"/>
      <c r="E62" s="36"/>
      <c r="F62" s="38"/>
      <c r="G62" s="37"/>
      <c r="H62" s="37"/>
      <c r="I62" s="37"/>
      <c r="J62" s="37"/>
      <c r="K62" s="37"/>
      <c r="L62" s="38"/>
      <c r="M62" s="139"/>
      <c r="N62" s="37"/>
      <c r="O62" s="37"/>
      <c r="P62" s="38"/>
      <c r="Q62" s="139"/>
      <c r="R62" s="37"/>
      <c r="S62" s="37"/>
      <c r="T62" s="38"/>
      <c r="U62" s="139"/>
      <c r="V62" s="37"/>
      <c r="W62" s="37"/>
      <c r="X62" s="37"/>
      <c r="Y62" s="37"/>
      <c r="Z62" s="37"/>
      <c r="AA62" s="37"/>
      <c r="AB62" s="38"/>
      <c r="AC62" s="139"/>
      <c r="AD62" s="37"/>
      <c r="AE62" s="37"/>
      <c r="AF62" s="37"/>
      <c r="AG62" s="37"/>
      <c r="AH62" s="37"/>
      <c r="AI62" s="37"/>
      <c r="AJ62" s="38">
        <f t="shared" si="2"/>
        <v>774.54326300000037</v>
      </c>
      <c r="AK62" s="24">
        <f t="shared" si="3"/>
        <v>0</v>
      </c>
      <c r="AL62" s="25">
        <f t="shared" si="3"/>
        <v>0</v>
      </c>
      <c r="AM62" s="38">
        <f t="shared" si="1"/>
        <v>0</v>
      </c>
    </row>
    <row r="63" spans="2:39" outlineLevel="1">
      <c r="B63" s="34" t="s">
        <v>83</v>
      </c>
      <c r="C63" s="33">
        <v>26</v>
      </c>
      <c r="D63" s="162"/>
      <c r="E63" s="162"/>
      <c r="F63" s="164"/>
      <c r="G63" s="163"/>
      <c r="H63" s="163"/>
      <c r="I63" s="163"/>
      <c r="J63" s="163"/>
      <c r="K63" s="163"/>
      <c r="L63" s="164"/>
      <c r="M63" s="180"/>
      <c r="N63" s="163"/>
      <c r="O63" s="163"/>
      <c r="P63" s="164"/>
      <c r="Q63" s="180"/>
      <c r="R63" s="163"/>
      <c r="S63" s="163"/>
      <c r="T63" s="164"/>
      <c r="U63" s="180"/>
      <c r="V63" s="163"/>
      <c r="W63" s="163"/>
      <c r="X63" s="163"/>
      <c r="Y63" s="163"/>
      <c r="Z63" s="163"/>
      <c r="AA63" s="163"/>
      <c r="AB63" s="164"/>
      <c r="AC63" s="180"/>
      <c r="AD63" s="163"/>
      <c r="AE63" s="163"/>
      <c r="AF63" s="163"/>
      <c r="AG63" s="163"/>
      <c r="AH63" s="163"/>
      <c r="AI63" s="163"/>
      <c r="AJ63" s="164">
        <f t="shared" si="2"/>
        <v>774.54326300000037</v>
      </c>
      <c r="AK63" s="24">
        <f t="shared" si="3"/>
        <v>0</v>
      </c>
      <c r="AL63" s="25">
        <f t="shared" si="3"/>
        <v>0</v>
      </c>
      <c r="AM63" s="164">
        <f t="shared" si="1"/>
        <v>0</v>
      </c>
    </row>
    <row r="64" spans="2:39" outlineLevel="1">
      <c r="B64" s="34" t="s">
        <v>84</v>
      </c>
      <c r="C64" s="33">
        <v>27</v>
      </c>
      <c r="D64" s="162"/>
      <c r="E64" s="162"/>
      <c r="F64" s="164"/>
      <c r="G64" s="163"/>
      <c r="H64" s="163"/>
      <c r="I64" s="163"/>
      <c r="J64" s="163"/>
      <c r="K64" s="163"/>
      <c r="L64" s="164"/>
      <c r="M64" s="180"/>
      <c r="N64" s="163"/>
      <c r="O64" s="163"/>
      <c r="P64" s="164"/>
      <c r="Q64" s="180"/>
      <c r="R64" s="163"/>
      <c r="S64" s="163"/>
      <c r="T64" s="164"/>
      <c r="U64" s="180"/>
      <c r="V64" s="163"/>
      <c r="W64" s="163"/>
      <c r="X64" s="163"/>
      <c r="Y64" s="163"/>
      <c r="Z64" s="163"/>
      <c r="AA64" s="163"/>
      <c r="AB64" s="164"/>
      <c r="AC64" s="180"/>
      <c r="AD64" s="163"/>
      <c r="AE64" s="163"/>
      <c r="AF64" s="163"/>
      <c r="AG64" s="163"/>
      <c r="AH64" s="163"/>
      <c r="AI64" s="163"/>
      <c r="AJ64" s="164">
        <f t="shared" si="2"/>
        <v>774.54326300000037</v>
      </c>
      <c r="AK64" s="24">
        <f t="shared" si="3"/>
        <v>0</v>
      </c>
      <c r="AL64" s="25">
        <f t="shared" si="3"/>
        <v>0</v>
      </c>
      <c r="AM64" s="164">
        <f t="shared" si="1"/>
        <v>0</v>
      </c>
    </row>
    <row r="65" spans="1:39" outlineLevel="1">
      <c r="B65" s="34" t="s">
        <v>85</v>
      </c>
      <c r="C65" s="33">
        <v>28</v>
      </c>
      <c r="D65" s="162"/>
      <c r="E65" s="162"/>
      <c r="F65" s="164"/>
      <c r="G65" s="163"/>
      <c r="H65" s="163"/>
      <c r="I65" s="163"/>
      <c r="J65" s="163"/>
      <c r="K65" s="163"/>
      <c r="L65" s="164"/>
      <c r="M65" s="180"/>
      <c r="N65" s="163"/>
      <c r="O65" s="163"/>
      <c r="P65" s="164"/>
      <c r="Q65" s="180"/>
      <c r="R65" s="163"/>
      <c r="S65" s="163"/>
      <c r="T65" s="164"/>
      <c r="U65" s="180"/>
      <c r="V65" s="163"/>
      <c r="W65" s="163"/>
      <c r="X65" s="163"/>
      <c r="Y65" s="163"/>
      <c r="Z65" s="163"/>
      <c r="AA65" s="163"/>
      <c r="AB65" s="164"/>
      <c r="AC65" s="180"/>
      <c r="AD65" s="163"/>
      <c r="AE65" s="163"/>
      <c r="AF65" s="163"/>
      <c r="AG65" s="163"/>
      <c r="AH65" s="163"/>
      <c r="AI65" s="163"/>
      <c r="AJ65" s="164">
        <f t="shared" si="2"/>
        <v>774.54326300000037</v>
      </c>
      <c r="AK65" s="24">
        <f t="shared" si="3"/>
        <v>0</v>
      </c>
      <c r="AL65" s="25">
        <f t="shared" si="3"/>
        <v>0</v>
      </c>
      <c r="AM65" s="164">
        <f t="shared" si="1"/>
        <v>0</v>
      </c>
    </row>
    <row r="66" spans="1:39" outlineLevel="1">
      <c r="B66" s="34" t="s">
        <v>86</v>
      </c>
      <c r="C66" s="33">
        <v>29</v>
      </c>
      <c r="D66" s="162"/>
      <c r="E66" s="162"/>
      <c r="F66" s="164"/>
      <c r="G66" s="163"/>
      <c r="H66" s="163"/>
      <c r="I66" s="163"/>
      <c r="J66" s="163"/>
      <c r="K66" s="163"/>
      <c r="L66" s="164"/>
      <c r="M66" s="180"/>
      <c r="N66" s="163"/>
      <c r="O66" s="163"/>
      <c r="P66" s="164"/>
      <c r="Q66" s="180"/>
      <c r="R66" s="163"/>
      <c r="S66" s="163"/>
      <c r="T66" s="164"/>
      <c r="U66" s="180"/>
      <c r="V66" s="163"/>
      <c r="W66" s="163"/>
      <c r="X66" s="163"/>
      <c r="Y66" s="163"/>
      <c r="Z66" s="163"/>
      <c r="AA66" s="163"/>
      <c r="AB66" s="164"/>
      <c r="AC66" s="180"/>
      <c r="AD66" s="163"/>
      <c r="AE66" s="163"/>
      <c r="AF66" s="163"/>
      <c r="AG66" s="163"/>
      <c r="AH66" s="163"/>
      <c r="AI66" s="163"/>
      <c r="AJ66" s="164">
        <f t="shared" si="2"/>
        <v>774.54326300000037</v>
      </c>
      <c r="AK66" s="24">
        <f t="shared" si="3"/>
        <v>0</v>
      </c>
      <c r="AL66" s="25">
        <f t="shared" si="3"/>
        <v>0</v>
      </c>
      <c r="AM66" s="164">
        <f t="shared" si="1"/>
        <v>0</v>
      </c>
    </row>
    <row r="67" spans="1:39" outlineLevel="1">
      <c r="B67" s="34" t="s">
        <v>87</v>
      </c>
      <c r="C67" s="33">
        <v>30</v>
      </c>
      <c r="D67" s="162"/>
      <c r="E67" s="162"/>
      <c r="F67" s="164"/>
      <c r="G67" s="163"/>
      <c r="H67" s="163"/>
      <c r="I67" s="163"/>
      <c r="J67" s="163"/>
      <c r="K67" s="163"/>
      <c r="L67" s="164"/>
      <c r="M67" s="180"/>
      <c r="N67" s="163"/>
      <c r="O67" s="163"/>
      <c r="P67" s="164"/>
      <c r="Q67" s="180"/>
      <c r="R67" s="163"/>
      <c r="S67" s="163"/>
      <c r="T67" s="164"/>
      <c r="U67" s="180"/>
      <c r="V67" s="163"/>
      <c r="W67" s="163"/>
      <c r="X67" s="163"/>
      <c r="Y67" s="163"/>
      <c r="Z67" s="163"/>
      <c r="AA67" s="163"/>
      <c r="AB67" s="164"/>
      <c r="AC67" s="180"/>
      <c r="AD67" s="163"/>
      <c r="AE67" s="163"/>
      <c r="AF67" s="163"/>
      <c r="AG67" s="163"/>
      <c r="AH67" s="163"/>
      <c r="AI67" s="163"/>
      <c r="AJ67" s="164">
        <f t="shared" si="2"/>
        <v>774.54326300000037</v>
      </c>
      <c r="AK67" s="24">
        <f t="shared" si="3"/>
        <v>0</v>
      </c>
      <c r="AL67" s="25">
        <f t="shared" si="3"/>
        <v>0</v>
      </c>
      <c r="AM67" s="164">
        <f t="shared" si="1"/>
        <v>0</v>
      </c>
    </row>
    <row r="68" spans="1:39" outlineLevel="1">
      <c r="B68" s="34" t="s">
        <v>88</v>
      </c>
      <c r="C68" s="33">
        <v>31</v>
      </c>
      <c r="D68" s="162"/>
      <c r="E68" s="162"/>
      <c r="F68" s="164"/>
      <c r="G68" s="163"/>
      <c r="H68" s="163"/>
      <c r="I68" s="163"/>
      <c r="J68" s="163"/>
      <c r="K68" s="163"/>
      <c r="L68" s="164"/>
      <c r="M68" s="180"/>
      <c r="N68" s="163"/>
      <c r="O68" s="163"/>
      <c r="P68" s="164"/>
      <c r="Q68" s="180"/>
      <c r="R68" s="163"/>
      <c r="S68" s="163"/>
      <c r="T68" s="164"/>
      <c r="U68" s="180"/>
      <c r="V68" s="163"/>
      <c r="W68" s="163"/>
      <c r="X68" s="163"/>
      <c r="Y68" s="163"/>
      <c r="Z68" s="163"/>
      <c r="AA68" s="163"/>
      <c r="AB68" s="164"/>
      <c r="AC68" s="180"/>
      <c r="AD68" s="163"/>
      <c r="AE68" s="163"/>
      <c r="AF68" s="163"/>
      <c r="AG68" s="163"/>
      <c r="AH68" s="163"/>
      <c r="AI68" s="163"/>
      <c r="AJ68" s="164">
        <f t="shared" si="2"/>
        <v>774.54326300000037</v>
      </c>
      <c r="AK68" s="24">
        <f t="shared" si="3"/>
        <v>0</v>
      </c>
      <c r="AL68" s="25">
        <f t="shared" si="3"/>
        <v>0</v>
      </c>
      <c r="AM68" s="164">
        <f t="shared" si="1"/>
        <v>0</v>
      </c>
    </row>
    <row r="69" spans="1:39" outlineLevel="1">
      <c r="B69" s="34" t="s">
        <v>89</v>
      </c>
      <c r="C69" s="33">
        <v>32</v>
      </c>
      <c r="D69" s="162"/>
      <c r="E69" s="162"/>
      <c r="F69" s="164"/>
      <c r="G69" s="163"/>
      <c r="H69" s="163"/>
      <c r="I69" s="163"/>
      <c r="J69" s="163"/>
      <c r="K69" s="163"/>
      <c r="L69" s="164"/>
      <c r="M69" s="180"/>
      <c r="N69" s="163"/>
      <c r="O69" s="163"/>
      <c r="P69" s="164"/>
      <c r="Q69" s="180"/>
      <c r="R69" s="163"/>
      <c r="S69" s="163"/>
      <c r="T69" s="164"/>
      <c r="U69" s="180"/>
      <c r="V69" s="163"/>
      <c r="W69" s="163"/>
      <c r="X69" s="163"/>
      <c r="Y69" s="163"/>
      <c r="Z69" s="163"/>
      <c r="AA69" s="163"/>
      <c r="AB69" s="164"/>
      <c r="AC69" s="180"/>
      <c r="AD69" s="163"/>
      <c r="AE69" s="163"/>
      <c r="AF69" s="163"/>
      <c r="AG69" s="163"/>
      <c r="AH69" s="163"/>
      <c r="AI69" s="163"/>
      <c r="AJ69" s="164">
        <f t="shared" si="2"/>
        <v>774.54326300000037</v>
      </c>
      <c r="AK69" s="24">
        <f t="shared" si="3"/>
        <v>0</v>
      </c>
      <c r="AL69" s="25">
        <f t="shared" si="3"/>
        <v>0</v>
      </c>
      <c r="AM69" s="164">
        <f t="shared" si="1"/>
        <v>0</v>
      </c>
    </row>
    <row r="70" spans="1:39" outlineLevel="1">
      <c r="B70" s="34" t="s">
        <v>90</v>
      </c>
      <c r="C70" s="33">
        <v>33</v>
      </c>
      <c r="D70" s="162"/>
      <c r="E70" s="162"/>
      <c r="F70" s="164"/>
      <c r="G70" s="163"/>
      <c r="H70" s="163"/>
      <c r="I70" s="163"/>
      <c r="J70" s="163"/>
      <c r="K70" s="163"/>
      <c r="L70" s="164"/>
      <c r="M70" s="180"/>
      <c r="N70" s="163"/>
      <c r="O70" s="163"/>
      <c r="P70" s="164"/>
      <c r="Q70" s="180"/>
      <c r="R70" s="163"/>
      <c r="S70" s="163"/>
      <c r="T70" s="164"/>
      <c r="U70" s="180"/>
      <c r="V70" s="163"/>
      <c r="W70" s="163"/>
      <c r="X70" s="163"/>
      <c r="Y70" s="163"/>
      <c r="Z70" s="163"/>
      <c r="AA70" s="163"/>
      <c r="AB70" s="164"/>
      <c r="AC70" s="180"/>
      <c r="AD70" s="163"/>
      <c r="AE70" s="163"/>
      <c r="AF70" s="163"/>
      <c r="AG70" s="163"/>
      <c r="AH70" s="163"/>
      <c r="AI70" s="163"/>
      <c r="AJ70" s="164">
        <f t="shared" si="2"/>
        <v>774.54326300000037</v>
      </c>
      <c r="AK70" s="24">
        <f t="shared" si="3"/>
        <v>0</v>
      </c>
      <c r="AL70" s="25">
        <f t="shared" si="3"/>
        <v>0</v>
      </c>
      <c r="AM70" s="164">
        <f t="shared" ref="AM70:AM72" si="4">AB70-AC70</f>
        <v>0</v>
      </c>
    </row>
    <row r="71" spans="1:39" outlineLevel="1">
      <c r="B71" s="34" t="s">
        <v>91</v>
      </c>
      <c r="C71" s="33">
        <v>34</v>
      </c>
      <c r="D71" s="162"/>
      <c r="E71" s="162"/>
      <c r="F71" s="164"/>
      <c r="G71" s="163"/>
      <c r="H71" s="163"/>
      <c r="I71" s="163"/>
      <c r="J71" s="163"/>
      <c r="K71" s="163"/>
      <c r="L71" s="164"/>
      <c r="M71" s="180"/>
      <c r="N71" s="163"/>
      <c r="O71" s="163"/>
      <c r="P71" s="164"/>
      <c r="Q71" s="180"/>
      <c r="R71" s="163"/>
      <c r="S71" s="163"/>
      <c r="T71" s="164"/>
      <c r="U71" s="180"/>
      <c r="V71" s="163"/>
      <c r="W71" s="163"/>
      <c r="X71" s="163"/>
      <c r="Y71" s="163"/>
      <c r="Z71" s="163"/>
      <c r="AA71" s="163"/>
      <c r="AB71" s="164"/>
      <c r="AC71" s="180"/>
      <c r="AD71" s="163"/>
      <c r="AE71" s="163"/>
      <c r="AF71" s="163"/>
      <c r="AG71" s="163"/>
      <c r="AH71" s="163"/>
      <c r="AI71" s="163"/>
      <c r="AJ71" s="164">
        <f t="shared" ref="AJ71:AJ72" si="5">AJ70-AM71</f>
        <v>774.54326300000037</v>
      </c>
      <c r="AK71" s="24">
        <f t="shared" si="3"/>
        <v>0</v>
      </c>
      <c r="AL71" s="25">
        <f t="shared" si="3"/>
        <v>0</v>
      </c>
      <c r="AM71" s="164">
        <f t="shared" si="4"/>
        <v>0</v>
      </c>
    </row>
    <row r="72" spans="1:39" outlineLevel="1">
      <c r="B72" s="34" t="s">
        <v>92</v>
      </c>
      <c r="C72" s="33">
        <v>35</v>
      </c>
      <c r="D72" s="162"/>
      <c r="E72" s="162"/>
      <c r="F72" s="164"/>
      <c r="G72" s="163"/>
      <c r="H72" s="163"/>
      <c r="I72" s="163"/>
      <c r="J72" s="163"/>
      <c r="K72" s="163"/>
      <c r="L72" s="164"/>
      <c r="M72" s="180"/>
      <c r="N72" s="163"/>
      <c r="O72" s="163"/>
      <c r="P72" s="164"/>
      <c r="Q72" s="180"/>
      <c r="R72" s="163"/>
      <c r="S72" s="163"/>
      <c r="T72" s="164"/>
      <c r="U72" s="180"/>
      <c r="V72" s="163"/>
      <c r="W72" s="163"/>
      <c r="X72" s="163"/>
      <c r="Y72" s="163"/>
      <c r="Z72" s="163"/>
      <c r="AA72" s="163"/>
      <c r="AB72" s="164"/>
      <c r="AC72" s="180"/>
      <c r="AD72" s="163"/>
      <c r="AE72" s="163"/>
      <c r="AF72" s="163"/>
      <c r="AG72" s="163"/>
      <c r="AH72" s="163"/>
      <c r="AI72" s="163"/>
      <c r="AJ72" s="164">
        <f t="shared" si="5"/>
        <v>774.54326300000037</v>
      </c>
      <c r="AK72" s="24">
        <f t="shared" si="3"/>
        <v>0</v>
      </c>
      <c r="AL72" s="25">
        <f t="shared" si="3"/>
        <v>0</v>
      </c>
      <c r="AM72" s="164">
        <f t="shared" si="4"/>
        <v>0</v>
      </c>
    </row>
    <row r="73" spans="1:39" ht="15.75" outlineLevel="1" thickBot="1">
      <c r="A73" s="39"/>
      <c r="B73" s="40"/>
      <c r="C73" s="41"/>
      <c r="D73" s="42"/>
      <c r="E73" s="42"/>
      <c r="F73" s="44"/>
      <c r="G73" s="43"/>
      <c r="H73" s="43"/>
      <c r="I73" s="43"/>
      <c r="J73" s="43"/>
      <c r="K73" s="43"/>
      <c r="L73" s="44"/>
      <c r="M73" s="140"/>
      <c r="N73" s="43"/>
      <c r="O73" s="43"/>
      <c r="P73" s="44"/>
      <c r="Q73" s="140"/>
      <c r="R73" s="43"/>
      <c r="S73" s="43"/>
      <c r="T73" s="44"/>
      <c r="U73" s="140"/>
      <c r="V73" s="43"/>
      <c r="W73" s="43"/>
      <c r="X73" s="43"/>
      <c r="Y73" s="43"/>
      <c r="Z73" s="43"/>
      <c r="AA73" s="43"/>
      <c r="AB73" s="44"/>
      <c r="AC73" s="140"/>
      <c r="AD73" s="43"/>
      <c r="AE73" s="43"/>
      <c r="AF73" s="43"/>
      <c r="AG73" s="43"/>
      <c r="AH73" s="43"/>
      <c r="AI73" s="43"/>
      <c r="AJ73" s="44"/>
      <c r="AK73" s="45"/>
      <c r="AL73" s="46"/>
      <c r="AM73" s="44"/>
    </row>
    <row r="74" spans="1:39" ht="15.75" outlineLevel="1" thickBot="1">
      <c r="A74" s="39"/>
      <c r="B74" s="39"/>
      <c r="C74" s="39"/>
      <c r="D74" s="39"/>
      <c r="E74" s="39"/>
      <c r="F74" s="47"/>
      <c r="G74" s="39"/>
      <c r="H74" s="39"/>
      <c r="I74" s="39"/>
      <c r="J74" s="39"/>
      <c r="K74" s="39"/>
      <c r="L74" s="47"/>
      <c r="M74" s="141"/>
      <c r="N74" s="39"/>
      <c r="O74" s="39"/>
      <c r="P74" s="47"/>
      <c r="Q74" s="141"/>
      <c r="R74" s="39"/>
      <c r="S74" s="39"/>
      <c r="T74" s="47"/>
      <c r="U74" s="141"/>
      <c r="V74" s="39"/>
      <c r="W74" s="39"/>
      <c r="X74" s="39"/>
      <c r="Y74" s="39"/>
      <c r="Z74" s="39"/>
      <c r="AA74" s="39"/>
      <c r="AB74" s="47"/>
      <c r="AC74" s="141"/>
      <c r="AD74" s="39"/>
      <c r="AE74" s="39"/>
      <c r="AF74" s="39"/>
      <c r="AG74" s="39"/>
      <c r="AH74" s="39"/>
      <c r="AI74" s="39"/>
      <c r="AJ74" s="47" t="s">
        <v>93</v>
      </c>
      <c r="AK74" s="48" t="s">
        <v>94</v>
      </c>
      <c r="AL74" s="49" t="s">
        <v>94</v>
      </c>
      <c r="AM74" s="47" t="s">
        <v>95</v>
      </c>
    </row>
    <row r="75" spans="1:39">
      <c r="B75" s="225" t="s">
        <v>171</v>
      </c>
      <c r="C75" s="225"/>
      <c r="D75" s="187">
        <v>10177</v>
      </c>
      <c r="E75" s="187" t="s">
        <v>168</v>
      </c>
      <c r="F75" s="189">
        <v>123.5</v>
      </c>
      <c r="G75" s="188">
        <v>123.5</v>
      </c>
      <c r="H75" s="188">
        <v>0</v>
      </c>
      <c r="I75" s="188">
        <v>160.54599999999999</v>
      </c>
      <c r="J75" s="188">
        <v>160.80729199999999</v>
      </c>
      <c r="K75" s="188">
        <v>0.96</v>
      </c>
      <c r="L75" s="189">
        <v>0.76924999999999999</v>
      </c>
      <c r="M75" s="196">
        <v>0.76800000000000002</v>
      </c>
      <c r="N75" s="188">
        <v>0.76924999999999999</v>
      </c>
      <c r="O75" s="188">
        <v>0.76800000000000002</v>
      </c>
      <c r="P75" s="189">
        <v>0.99831199999999998</v>
      </c>
      <c r="Q75" s="196">
        <v>1</v>
      </c>
      <c r="R75" s="188">
        <v>0</v>
      </c>
      <c r="S75" s="188">
        <v>0</v>
      </c>
      <c r="T75" s="189">
        <v>10.382186000000001</v>
      </c>
      <c r="U75" s="196">
        <v>10.416667</v>
      </c>
      <c r="V75" s="188">
        <v>0</v>
      </c>
      <c r="W75" s="188">
        <v>0</v>
      </c>
      <c r="X75" s="188">
        <v>0</v>
      </c>
      <c r="Y75" s="188">
        <v>0</v>
      </c>
      <c r="Z75" s="188">
        <v>0</v>
      </c>
      <c r="AA75" s="188">
        <v>0</v>
      </c>
      <c r="AB75" s="189">
        <v>1282.2</v>
      </c>
      <c r="AC75" s="196">
        <v>1286.458333</v>
      </c>
      <c r="AD75" s="188">
        <v>80.130201999999997</v>
      </c>
      <c r="AE75" s="188">
        <v>80</v>
      </c>
      <c r="AF75" s="188">
        <v>80.265688999999995</v>
      </c>
      <c r="AG75" s="188">
        <v>80</v>
      </c>
      <c r="AH75" s="188">
        <v>80.130201999999997</v>
      </c>
      <c r="AI75" s="188">
        <v>80</v>
      </c>
      <c r="AJ75" s="189">
        <f>SUM(F75:F80)</f>
        <v>9521.0473700000002</v>
      </c>
      <c r="AK75" s="56">
        <f>AVERAGE(V75:V80)</f>
        <v>2.9837756666666664</v>
      </c>
      <c r="AL75" s="57">
        <f>AVERAGE(W75:W80)</f>
        <v>3.7835793333333334</v>
      </c>
      <c r="AM75" s="189">
        <f>SUM(AB75:AB80)</f>
        <v>132759.20000000001</v>
      </c>
    </row>
    <row r="76" spans="1:39">
      <c r="B76" s="50"/>
      <c r="C76" s="50"/>
      <c r="D76" s="187">
        <v>10177</v>
      </c>
      <c r="E76" s="187" t="s">
        <v>156</v>
      </c>
      <c r="F76" s="189">
        <v>1898.9108699999999</v>
      </c>
      <c r="G76" s="188">
        <v>1879.57818</v>
      </c>
      <c r="H76" s="188">
        <v>1.028565</v>
      </c>
      <c r="I76" s="188">
        <v>105.23099999999999</v>
      </c>
      <c r="J76" s="188">
        <v>104.420984</v>
      </c>
      <c r="K76" s="188">
        <v>22.579204000000001</v>
      </c>
      <c r="L76" s="189">
        <v>18.045165999999998</v>
      </c>
      <c r="M76" s="196">
        <v>18.000140999999999</v>
      </c>
      <c r="N76" s="188">
        <v>18.045165999999998</v>
      </c>
      <c r="O76" s="188">
        <v>17.999915999999999</v>
      </c>
      <c r="P76" s="189">
        <v>12.032814</v>
      </c>
      <c r="Q76" s="196">
        <v>12.000002</v>
      </c>
      <c r="R76" s="188">
        <v>1.161967</v>
      </c>
      <c r="S76" s="188">
        <v>1.1627879999999999</v>
      </c>
      <c r="T76" s="189">
        <v>5.8496689999999996</v>
      </c>
      <c r="U76" s="196">
        <v>5.8500829999999997</v>
      </c>
      <c r="V76" s="188">
        <v>2.585693</v>
      </c>
      <c r="W76" s="188">
        <v>2.4999729999999998</v>
      </c>
      <c r="X76" s="188">
        <v>2.005887</v>
      </c>
      <c r="Y76" s="188">
        <v>2.2999869999999998</v>
      </c>
      <c r="Z76" s="188">
        <v>7.1620000000000003E-2</v>
      </c>
      <c r="AA76" s="188">
        <v>0.199989</v>
      </c>
      <c r="AB76" s="189">
        <v>11108</v>
      </c>
      <c r="AC76" s="196">
        <v>11108.786199</v>
      </c>
      <c r="AD76" s="188">
        <v>79.919408000000004</v>
      </c>
      <c r="AE76" s="188">
        <v>79.72</v>
      </c>
      <c r="AF76" s="188">
        <v>79.725641999999993</v>
      </c>
      <c r="AG76" s="188">
        <v>79.72</v>
      </c>
      <c r="AH76" s="188">
        <v>79.919408000000004</v>
      </c>
      <c r="AI76" s="188">
        <v>79.718999999999994</v>
      </c>
      <c r="AJ76" s="189"/>
      <c r="AK76" s="190"/>
      <c r="AL76" s="191"/>
      <c r="AM76" s="189"/>
    </row>
    <row r="77" spans="1:39">
      <c r="B77" s="50"/>
      <c r="C77" s="50"/>
      <c r="D77" s="187">
        <v>10177</v>
      </c>
      <c r="E77" s="187" t="s">
        <v>172</v>
      </c>
      <c r="F77" s="189">
        <v>2153.6728199999998</v>
      </c>
      <c r="G77" s="188">
        <v>2141.6500900000001</v>
      </c>
      <c r="H77" s="188">
        <v>0.56137700000000001</v>
      </c>
      <c r="I77" s="188">
        <v>75.611750000000001</v>
      </c>
      <c r="J77" s="188">
        <v>75.218742000000006</v>
      </c>
      <c r="K77" s="188">
        <v>33.570219000000002</v>
      </c>
      <c r="L77" s="189">
        <v>28.483308999999998</v>
      </c>
      <c r="M77" s="196">
        <v>28.470903</v>
      </c>
      <c r="N77" s="188">
        <v>28.483308999999998</v>
      </c>
      <c r="O77" s="188">
        <v>28.471910000000001</v>
      </c>
      <c r="P77" s="189">
        <v>51.006126999999999</v>
      </c>
      <c r="Q77" s="196">
        <v>50.730718000000003</v>
      </c>
      <c r="R77" s="188">
        <v>1.1501189999999999</v>
      </c>
      <c r="S77" s="188">
        <v>1.5228280000000001</v>
      </c>
      <c r="T77" s="189">
        <v>14.648929000000001</v>
      </c>
      <c r="U77" s="196">
        <v>14.682651999999999</v>
      </c>
      <c r="V77" s="188">
        <v>3.082687</v>
      </c>
      <c r="W77" s="188">
        <v>2.9999229999999999</v>
      </c>
      <c r="X77" s="188">
        <v>1.7054590000000001</v>
      </c>
      <c r="Y77" s="188">
        <v>2.4999859999999998</v>
      </c>
      <c r="Z77" s="188">
        <v>0.31481100000000001</v>
      </c>
      <c r="AA77" s="188">
        <v>0.26035599999999998</v>
      </c>
      <c r="AB77" s="189">
        <v>31549</v>
      </c>
      <c r="AC77" s="196">
        <v>31621.629465000002</v>
      </c>
      <c r="AD77" s="188">
        <v>84.846954999999994</v>
      </c>
      <c r="AE77" s="188">
        <v>84.81</v>
      </c>
      <c r="AF77" s="188">
        <v>85.005241999999996</v>
      </c>
      <c r="AG77" s="188">
        <v>84.81</v>
      </c>
      <c r="AH77" s="188">
        <v>84.846954999999994</v>
      </c>
      <c r="AI77" s="188">
        <v>84.813000000000002</v>
      </c>
      <c r="AJ77" s="189"/>
      <c r="AK77" s="190"/>
      <c r="AL77" s="191"/>
      <c r="AM77" s="189"/>
    </row>
    <row r="78" spans="1:39">
      <c r="B78" s="50"/>
      <c r="C78" s="50"/>
      <c r="D78" s="187">
        <v>10177</v>
      </c>
      <c r="E78" s="187" t="s">
        <v>173</v>
      </c>
      <c r="F78" s="189">
        <v>42.403199999999998</v>
      </c>
      <c r="G78" s="188">
        <v>40.000799999999998</v>
      </c>
      <c r="H78" s="188">
        <v>6.0058800000000003</v>
      </c>
      <c r="I78" s="188">
        <v>1.5487500000000001</v>
      </c>
      <c r="J78" s="188">
        <v>1.462218</v>
      </c>
      <c r="K78" s="188">
        <v>32.254747999999999</v>
      </c>
      <c r="L78" s="189">
        <v>27.378983000000002</v>
      </c>
      <c r="M78" s="196">
        <v>27.355252</v>
      </c>
      <c r="N78" s="188">
        <v>27.378983000000002</v>
      </c>
      <c r="O78" s="188">
        <v>27.356218999999999</v>
      </c>
      <c r="P78" s="189">
        <v>61.016948999999997</v>
      </c>
      <c r="Q78" s="196">
        <v>61.039738</v>
      </c>
      <c r="R78" s="188">
        <v>1.6949149999999999</v>
      </c>
      <c r="S78" s="188">
        <v>1.697638</v>
      </c>
      <c r="T78" s="189">
        <v>18.324089000000001</v>
      </c>
      <c r="U78" s="196">
        <v>18.347446000000001</v>
      </c>
      <c r="V78" s="188">
        <v>1.9102330000000001</v>
      </c>
      <c r="W78" s="188">
        <v>2.849945</v>
      </c>
      <c r="X78" s="188">
        <v>1.768734</v>
      </c>
      <c r="Y78" s="188">
        <v>2.1499579999999998</v>
      </c>
      <c r="Z78" s="188">
        <v>2.3583E-2</v>
      </c>
      <c r="AA78" s="188">
        <v>0.19999700000000001</v>
      </c>
      <c r="AB78" s="189">
        <v>777</v>
      </c>
      <c r="AC78" s="196">
        <v>777.99042399999996</v>
      </c>
      <c r="AD78" s="188">
        <v>84.883573999999996</v>
      </c>
      <c r="AE78" s="188">
        <v>84.81</v>
      </c>
      <c r="AF78" s="188">
        <v>84.918104999999997</v>
      </c>
      <c r="AG78" s="188">
        <v>84.81</v>
      </c>
      <c r="AH78" s="188">
        <v>84.883574999999993</v>
      </c>
      <c r="AI78" s="188">
        <v>84.813000000000002</v>
      </c>
      <c r="AJ78" s="189"/>
      <c r="AK78" s="190"/>
      <c r="AL78" s="191"/>
      <c r="AM78" s="189"/>
    </row>
    <row r="79" spans="1:39">
      <c r="B79" s="50"/>
      <c r="C79" s="50"/>
      <c r="D79" s="187">
        <v>10177</v>
      </c>
      <c r="E79" s="187" t="s">
        <v>169</v>
      </c>
      <c r="F79" s="189">
        <v>3994.3560000000002</v>
      </c>
      <c r="G79" s="188">
        <v>4045.47766</v>
      </c>
      <c r="H79" s="188">
        <v>-1.263674</v>
      </c>
      <c r="I79" s="188">
        <v>150.86562499999999</v>
      </c>
      <c r="J79" s="188">
        <v>153.81689399999999</v>
      </c>
      <c r="K79" s="188">
        <v>39.62724</v>
      </c>
      <c r="L79" s="189">
        <v>26.47625</v>
      </c>
      <c r="M79" s="196">
        <v>26.497062</v>
      </c>
      <c r="N79" s="188">
        <v>26.47625</v>
      </c>
      <c r="O79" s="188">
        <v>26.300646</v>
      </c>
      <c r="P79" s="189">
        <v>53.617035000000001</v>
      </c>
      <c r="Q79" s="196">
        <v>53.676028000000002</v>
      </c>
      <c r="R79" s="188">
        <v>2.0682809999999998</v>
      </c>
      <c r="S79" s="188">
        <v>2.0620959999999999</v>
      </c>
      <c r="T79" s="189">
        <v>16.825741000000001</v>
      </c>
      <c r="U79" s="196">
        <v>16.828468999999998</v>
      </c>
      <c r="V79" s="188">
        <v>5.1780559999999998</v>
      </c>
      <c r="W79" s="188">
        <v>6.6260000000000003</v>
      </c>
      <c r="X79" s="188">
        <v>0.76658199999999999</v>
      </c>
      <c r="Y79" s="188">
        <v>1.7490790000000001</v>
      </c>
      <c r="Z79" s="188">
        <v>0.91128600000000004</v>
      </c>
      <c r="AA79" s="188">
        <v>0.40076299999999998</v>
      </c>
      <c r="AB79" s="189">
        <v>67208</v>
      </c>
      <c r="AC79" s="196">
        <v>67218.898448000007</v>
      </c>
      <c r="AD79" s="188">
        <v>66.813258000000005</v>
      </c>
      <c r="AE79" s="188">
        <v>66.865775999999997</v>
      </c>
      <c r="AF79" s="188">
        <v>66.782026000000002</v>
      </c>
      <c r="AG79" s="188">
        <v>66.771197999999998</v>
      </c>
      <c r="AH79" s="188">
        <v>66.813258000000005</v>
      </c>
      <c r="AI79" s="188">
        <v>66.370118000000005</v>
      </c>
      <c r="AJ79" s="189"/>
      <c r="AK79" s="190"/>
      <c r="AL79" s="191"/>
      <c r="AM79" s="189"/>
    </row>
    <row r="80" spans="1:39">
      <c r="B80" s="50"/>
      <c r="C80" s="50"/>
      <c r="D80" s="187">
        <v>10177</v>
      </c>
      <c r="E80" s="187" t="s">
        <v>170</v>
      </c>
      <c r="F80" s="189">
        <v>1308.2044800000001</v>
      </c>
      <c r="G80" s="188">
        <v>1438.5132799999999</v>
      </c>
      <c r="H80" s="188">
        <v>-9.0585749999999994</v>
      </c>
      <c r="I80" s="188">
        <v>46.117249999999999</v>
      </c>
      <c r="J80" s="188">
        <v>48.409412000000003</v>
      </c>
      <c r="K80" s="188">
        <v>39.62724</v>
      </c>
      <c r="L80" s="189">
        <v>28.366923</v>
      </c>
      <c r="M80" s="196">
        <v>29.475618000000001</v>
      </c>
      <c r="N80" s="188">
        <v>28.366923</v>
      </c>
      <c r="O80" s="188">
        <v>29.715629</v>
      </c>
      <c r="P80" s="189">
        <v>55.288124000000003</v>
      </c>
      <c r="Q80" s="196">
        <v>54.384371000000002</v>
      </c>
      <c r="R80" s="188">
        <v>1.184779</v>
      </c>
      <c r="S80" s="188">
        <v>2.0671460000000002</v>
      </c>
      <c r="T80" s="189">
        <v>15.926409</v>
      </c>
      <c r="U80" s="196">
        <v>15.321548999999999</v>
      </c>
      <c r="V80" s="188">
        <v>5.1459849999999996</v>
      </c>
      <c r="W80" s="188">
        <v>7.7256349999999996</v>
      </c>
      <c r="X80" s="188">
        <v>0</v>
      </c>
      <c r="Y80" s="188">
        <v>0</v>
      </c>
      <c r="Z80" s="188">
        <v>2.297806</v>
      </c>
      <c r="AA80" s="188">
        <v>0.599962</v>
      </c>
      <c r="AB80" s="189">
        <v>20835</v>
      </c>
      <c r="AC80" s="196">
        <v>20043.719138</v>
      </c>
      <c r="AD80" s="188">
        <v>71.584402999999995</v>
      </c>
      <c r="AE80" s="188">
        <v>74.382214000000005</v>
      </c>
      <c r="AF80" s="188">
        <v>71.307880999999995</v>
      </c>
      <c r="AG80" s="188">
        <v>74.122956000000002</v>
      </c>
      <c r="AH80" s="188">
        <v>71.584402999999995</v>
      </c>
      <c r="AI80" s="188">
        <v>74.987885000000006</v>
      </c>
      <c r="AJ80" s="189"/>
      <c r="AK80" s="190"/>
      <c r="AL80" s="191"/>
      <c r="AM80" s="189"/>
    </row>
    <row r="81" spans="1:39">
      <c r="B81" s="225" t="s">
        <v>97</v>
      </c>
      <c r="C81" s="225"/>
      <c r="D81" s="187">
        <v>10177</v>
      </c>
      <c r="E81" s="187" t="s">
        <v>168</v>
      </c>
      <c r="F81" s="189">
        <v>67.900000000000006</v>
      </c>
      <c r="G81" s="188">
        <v>67.900019999999998</v>
      </c>
      <c r="H81" s="188">
        <v>-2.9E-5</v>
      </c>
      <c r="I81" s="188">
        <v>88.403125000000003</v>
      </c>
      <c r="J81" s="188">
        <v>88.411484000000002</v>
      </c>
      <c r="K81" s="188">
        <v>0.96</v>
      </c>
      <c r="L81" s="189">
        <v>0.76807199999999998</v>
      </c>
      <c r="M81" s="196">
        <v>0.76800000000000002</v>
      </c>
      <c r="N81" s="188">
        <v>0.76807199999999998</v>
      </c>
      <c r="O81" s="188">
        <v>0.76800000000000002</v>
      </c>
      <c r="P81" s="189">
        <v>0.99543999999999999</v>
      </c>
      <c r="Q81" s="196">
        <v>1</v>
      </c>
      <c r="R81" s="188">
        <v>0</v>
      </c>
      <c r="S81" s="188">
        <v>0</v>
      </c>
      <c r="T81" s="189">
        <v>10.368188999999999</v>
      </c>
      <c r="U81" s="196">
        <v>10.416667</v>
      </c>
      <c r="V81" s="188">
        <v>0</v>
      </c>
      <c r="W81" s="188">
        <v>0</v>
      </c>
      <c r="X81" s="188">
        <v>0</v>
      </c>
      <c r="Y81" s="188">
        <v>0</v>
      </c>
      <c r="Z81" s="188">
        <v>0</v>
      </c>
      <c r="AA81" s="188">
        <v>0</v>
      </c>
      <c r="AB81" s="189">
        <v>704</v>
      </c>
      <c r="AC81" s="196">
        <v>707.29166699999996</v>
      </c>
      <c r="AD81" s="188">
        <v>80.007541000000003</v>
      </c>
      <c r="AE81" s="188">
        <v>80</v>
      </c>
      <c r="AF81" s="188">
        <v>80.374053000000004</v>
      </c>
      <c r="AG81" s="188">
        <v>80</v>
      </c>
      <c r="AH81" s="188">
        <v>80.007541000000003</v>
      </c>
      <c r="AI81" s="188">
        <v>80</v>
      </c>
      <c r="AJ81" s="189">
        <f>SUM(F81:F84)</f>
        <v>13609.790710000001</v>
      </c>
      <c r="AK81" s="56">
        <f>AVERAGE(V81:V84)</f>
        <v>2.9818052499999999</v>
      </c>
      <c r="AL81" s="57">
        <f>AVERAGE(W81:W84)</f>
        <v>3.0299364999999998</v>
      </c>
      <c r="AM81" s="189">
        <f>SUM(AB81:AB84)</f>
        <v>165177.82</v>
      </c>
    </row>
    <row r="82" spans="1:39">
      <c r="B82" s="50"/>
      <c r="C82" s="50"/>
      <c r="D82" s="187">
        <v>10177</v>
      </c>
      <c r="E82" s="187" t="s">
        <v>156</v>
      </c>
      <c r="F82" s="189">
        <v>1598.0305900000001</v>
      </c>
      <c r="G82" s="188">
        <v>1527.65751</v>
      </c>
      <c r="H82" s="188">
        <v>4.6066010000000004</v>
      </c>
      <c r="I82" s="188">
        <v>91.484750000000005</v>
      </c>
      <c r="J82" s="188">
        <v>84.869839999999996</v>
      </c>
      <c r="K82" s="188">
        <v>22.579204000000001</v>
      </c>
      <c r="L82" s="189">
        <v>17.467725999999999</v>
      </c>
      <c r="M82" s="196">
        <v>18.000140999999999</v>
      </c>
      <c r="N82" s="188">
        <v>17.467725999999999</v>
      </c>
      <c r="O82" s="188">
        <v>17.999915999999999</v>
      </c>
      <c r="P82" s="189">
        <v>13.36416</v>
      </c>
      <c r="Q82" s="196">
        <v>12.000002</v>
      </c>
      <c r="R82" s="188">
        <v>1.025533</v>
      </c>
      <c r="S82" s="188">
        <v>1.1627879999999999</v>
      </c>
      <c r="T82" s="189">
        <v>6.5902989999999999</v>
      </c>
      <c r="U82" s="196">
        <v>5.8500829999999997</v>
      </c>
      <c r="V82" s="188">
        <v>4.0612490000000001</v>
      </c>
      <c r="W82" s="188">
        <v>2.4999729999999998</v>
      </c>
      <c r="X82" s="188">
        <v>2.4836819999999999</v>
      </c>
      <c r="Y82" s="188">
        <v>2.299982</v>
      </c>
      <c r="Z82" s="188">
        <v>0.13641800000000001</v>
      </c>
      <c r="AA82" s="188">
        <v>0.199988</v>
      </c>
      <c r="AB82" s="189">
        <v>10531.5</v>
      </c>
      <c r="AC82" s="196">
        <v>9348.6115879999998</v>
      </c>
      <c r="AD82" s="188">
        <v>77.362011999999993</v>
      </c>
      <c r="AE82" s="188">
        <v>79.72</v>
      </c>
      <c r="AF82" s="188">
        <v>70.765923000000001</v>
      </c>
      <c r="AG82" s="188">
        <v>79.72</v>
      </c>
      <c r="AH82" s="188">
        <v>77.362011999999993</v>
      </c>
      <c r="AI82" s="188">
        <v>79.718999999999994</v>
      </c>
      <c r="AJ82" s="189"/>
      <c r="AK82" s="61"/>
      <c r="AL82" s="62"/>
      <c r="AM82" s="189"/>
    </row>
    <row r="83" spans="1:39">
      <c r="B83" s="50"/>
      <c r="C83" s="50"/>
      <c r="D83" s="187">
        <v>10177</v>
      </c>
      <c r="E83" s="187" t="s">
        <v>169</v>
      </c>
      <c r="F83" s="189">
        <v>10045.01108</v>
      </c>
      <c r="G83" s="188">
        <v>10014.90049</v>
      </c>
      <c r="H83" s="188">
        <v>0.30065799999999998</v>
      </c>
      <c r="I83" s="188">
        <v>304.88625000000002</v>
      </c>
      <c r="J83" s="188">
        <v>300.64529700000003</v>
      </c>
      <c r="K83" s="188">
        <v>39.62724</v>
      </c>
      <c r="L83" s="189">
        <v>32.946750000000002</v>
      </c>
      <c r="M83" s="196">
        <v>33.364997000000002</v>
      </c>
      <c r="N83" s="188">
        <v>32.946750000000002</v>
      </c>
      <c r="O83" s="188">
        <v>33.311298000000001</v>
      </c>
      <c r="P83" s="189">
        <v>51.388415000000002</v>
      </c>
      <c r="Q83" s="196">
        <v>53.014356999999997</v>
      </c>
      <c r="R83" s="188">
        <v>1.861083</v>
      </c>
      <c r="S83" s="188">
        <v>1.88788</v>
      </c>
      <c r="T83" s="189">
        <v>12.929833</v>
      </c>
      <c r="U83" s="196">
        <v>13.164032000000001</v>
      </c>
      <c r="V83" s="188">
        <v>3.5923310000000002</v>
      </c>
      <c r="W83" s="188">
        <v>3.849532</v>
      </c>
      <c r="X83" s="188">
        <v>0.33280199999999999</v>
      </c>
      <c r="Y83" s="188">
        <v>1.7499880000000001</v>
      </c>
      <c r="Z83" s="188">
        <v>0.29347899999999999</v>
      </c>
      <c r="AA83" s="188">
        <v>0.31914300000000001</v>
      </c>
      <c r="AB83" s="189">
        <v>129880.32000000001</v>
      </c>
      <c r="AC83" s="196">
        <v>132232.84928299999</v>
      </c>
      <c r="AD83" s="188">
        <v>83.141672</v>
      </c>
      <c r="AE83" s="188">
        <v>84.197125999999997</v>
      </c>
      <c r="AF83" s="188">
        <v>85.575743000000003</v>
      </c>
      <c r="AG83" s="188">
        <v>84.053281999999996</v>
      </c>
      <c r="AH83" s="188">
        <v>83.141672</v>
      </c>
      <c r="AI83" s="188">
        <v>84.061616000000001</v>
      </c>
      <c r="AJ83" s="189"/>
      <c r="AK83" s="61"/>
      <c r="AL83" s="62"/>
      <c r="AM83" s="189"/>
    </row>
    <row r="84" spans="1:39">
      <c r="B84" s="50"/>
      <c r="C84" s="50"/>
      <c r="D84" s="187">
        <v>10177</v>
      </c>
      <c r="E84" s="187" t="s">
        <v>170</v>
      </c>
      <c r="F84" s="189">
        <v>1898.8490400000001</v>
      </c>
      <c r="G84" s="188">
        <v>2004.7911200000001</v>
      </c>
      <c r="H84" s="188">
        <v>-5.2844449999999998</v>
      </c>
      <c r="I84" s="188">
        <v>56.936999999999998</v>
      </c>
      <c r="J84" s="188">
        <v>59.666426000000001</v>
      </c>
      <c r="K84" s="188">
        <v>39.62724</v>
      </c>
      <c r="L84" s="189">
        <v>33.350002000000003</v>
      </c>
      <c r="M84" s="196">
        <v>33.599936999999997</v>
      </c>
      <c r="N84" s="188">
        <v>33.350002000000003</v>
      </c>
      <c r="O84" s="188">
        <v>33.599936999999997</v>
      </c>
      <c r="P84" s="189">
        <v>50.449927000000002</v>
      </c>
      <c r="Q84" s="196">
        <v>52.189005000000002</v>
      </c>
      <c r="R84" s="188">
        <v>2.3760029999999999</v>
      </c>
      <c r="S84" s="188">
        <v>1.884719</v>
      </c>
      <c r="T84" s="189">
        <v>12.671887</v>
      </c>
      <c r="U84" s="196">
        <v>12.87472</v>
      </c>
      <c r="V84" s="188">
        <v>4.2736409999999996</v>
      </c>
      <c r="W84" s="188">
        <v>5.7702410000000004</v>
      </c>
      <c r="X84" s="188">
        <v>0</v>
      </c>
      <c r="Y84" s="188">
        <v>0</v>
      </c>
      <c r="Z84" s="188">
        <v>0.60563</v>
      </c>
      <c r="AA84" s="188">
        <v>0.70808499999999996</v>
      </c>
      <c r="AB84" s="189">
        <v>24062</v>
      </c>
      <c r="AC84" s="196">
        <v>24447.150390999999</v>
      </c>
      <c r="AD84" s="188">
        <v>84.159284</v>
      </c>
      <c r="AE84" s="188">
        <v>84.79</v>
      </c>
      <c r="AF84" s="188">
        <v>86.147198000000003</v>
      </c>
      <c r="AG84" s="188">
        <v>84.79</v>
      </c>
      <c r="AH84" s="188">
        <v>84.159284</v>
      </c>
      <c r="AI84" s="188">
        <v>84.79</v>
      </c>
      <c r="AJ84" s="189"/>
      <c r="AK84" s="61"/>
      <c r="AL84" s="62"/>
      <c r="AM84" s="189"/>
    </row>
    <row r="85" spans="1:39">
      <c r="B85" s="225" t="s">
        <v>98</v>
      </c>
      <c r="C85" s="225"/>
      <c r="D85" s="187">
        <v>10177</v>
      </c>
      <c r="E85" s="187" t="s">
        <v>168</v>
      </c>
      <c r="F85" s="189">
        <v>37.65</v>
      </c>
      <c r="G85" s="188">
        <v>37.650010000000002</v>
      </c>
      <c r="H85" s="188">
        <v>-2.6999999999999999E-5</v>
      </c>
      <c r="I85" s="188">
        <v>49.023249999999997</v>
      </c>
      <c r="J85" s="188">
        <v>49.023451000000001</v>
      </c>
      <c r="K85" s="188">
        <v>0.96</v>
      </c>
      <c r="L85" s="189">
        <v>0.76800299999999999</v>
      </c>
      <c r="M85" s="196">
        <v>0.76800000000000002</v>
      </c>
      <c r="N85" s="188">
        <v>0.76800299999999999</v>
      </c>
      <c r="O85" s="188">
        <v>0.76800000000000002</v>
      </c>
      <c r="P85" s="189">
        <v>0.98677700000000002</v>
      </c>
      <c r="Q85" s="196">
        <v>1</v>
      </c>
      <c r="R85" s="188">
        <v>0</v>
      </c>
      <c r="S85" s="188">
        <v>0</v>
      </c>
      <c r="T85" s="189">
        <v>10.278884</v>
      </c>
      <c r="U85" s="196">
        <v>10.416667</v>
      </c>
      <c r="V85" s="188">
        <v>0</v>
      </c>
      <c r="W85" s="188">
        <v>0</v>
      </c>
      <c r="X85" s="188">
        <v>0</v>
      </c>
      <c r="Y85" s="188">
        <v>0</v>
      </c>
      <c r="Z85" s="188">
        <v>0</v>
      </c>
      <c r="AA85" s="188">
        <v>0</v>
      </c>
      <c r="AB85" s="189">
        <v>387</v>
      </c>
      <c r="AC85" s="196">
        <v>392.1875</v>
      </c>
      <c r="AD85" s="188">
        <v>80.000305999999995</v>
      </c>
      <c r="AE85" s="188">
        <v>80</v>
      </c>
      <c r="AF85" s="188">
        <v>81.072350999999998</v>
      </c>
      <c r="AG85" s="188">
        <v>80</v>
      </c>
      <c r="AH85" s="188">
        <v>80.000305999999995</v>
      </c>
      <c r="AI85" s="188">
        <v>80</v>
      </c>
      <c r="AJ85" s="189">
        <f>SUM(F85:F88)</f>
        <v>10765.334769999999</v>
      </c>
      <c r="AK85" s="56">
        <f>AVERAGE(V85:V88)</f>
        <v>3.079869</v>
      </c>
      <c r="AL85" s="57">
        <f>AVERAGE(W85:W88)</f>
        <v>3.0791820000000003</v>
      </c>
      <c r="AM85" s="189">
        <f>SUM(AB85:AB88)</f>
        <v>132954</v>
      </c>
    </row>
    <row r="86" spans="1:39">
      <c r="B86" s="50"/>
      <c r="C86" s="50"/>
      <c r="D86" s="187">
        <v>10177</v>
      </c>
      <c r="E86" s="187" t="s">
        <v>156</v>
      </c>
      <c r="F86" s="189">
        <v>1038.75793</v>
      </c>
      <c r="G86" s="188">
        <v>1035.6688799999999</v>
      </c>
      <c r="H86" s="188">
        <v>0.29826599999999998</v>
      </c>
      <c r="I86" s="188">
        <v>60.404249999999998</v>
      </c>
      <c r="J86" s="188">
        <v>58.844850000000001</v>
      </c>
      <c r="K86" s="188">
        <v>22.579204000000001</v>
      </c>
      <c r="L86" s="189">
        <v>17.196769</v>
      </c>
      <c r="M86" s="196">
        <v>17.600490000000001</v>
      </c>
      <c r="N86" s="188">
        <v>17.196769</v>
      </c>
      <c r="O86" s="188">
        <v>17.600038000000001</v>
      </c>
      <c r="P86" s="189">
        <v>11.429245</v>
      </c>
      <c r="Q86" s="196">
        <v>12.000002</v>
      </c>
      <c r="R86" s="188">
        <v>1.3626940000000001</v>
      </c>
      <c r="S86" s="188">
        <v>1.096716</v>
      </c>
      <c r="T86" s="189">
        <v>5.9508570000000001</v>
      </c>
      <c r="U86" s="196">
        <v>5.9528879999999997</v>
      </c>
      <c r="V86" s="188">
        <v>5.1157250000000003</v>
      </c>
      <c r="W86" s="188">
        <v>3.799979</v>
      </c>
      <c r="X86" s="188">
        <v>0</v>
      </c>
      <c r="Y86" s="188">
        <v>2.4999929999999999</v>
      </c>
      <c r="Z86" s="188">
        <v>0.102045</v>
      </c>
      <c r="AA86" s="188">
        <v>0.14998700000000001</v>
      </c>
      <c r="AB86" s="189">
        <v>6181.5</v>
      </c>
      <c r="AC86" s="196">
        <v>6183.6097900000004</v>
      </c>
      <c r="AD86" s="188">
        <v>76.16198</v>
      </c>
      <c r="AE86" s="188">
        <v>77.95</v>
      </c>
      <c r="AF86" s="188">
        <v>77.976605000000006</v>
      </c>
      <c r="AG86" s="188">
        <v>77.95</v>
      </c>
      <c r="AH86" s="188">
        <v>76.16198</v>
      </c>
      <c r="AI86" s="188">
        <v>77.947999999999993</v>
      </c>
      <c r="AJ86" s="189"/>
      <c r="AK86" s="61"/>
      <c r="AL86" s="62"/>
      <c r="AM86" s="189"/>
    </row>
    <row r="87" spans="1:39">
      <c r="B87" s="50"/>
      <c r="C87" s="50"/>
      <c r="D87" s="187">
        <v>10177</v>
      </c>
      <c r="E87" s="187" t="s">
        <v>169</v>
      </c>
      <c r="F87" s="189">
        <v>7712.1927599999999</v>
      </c>
      <c r="G87" s="188">
        <v>7685.6752299999998</v>
      </c>
      <c r="H87" s="188">
        <v>0.34502500000000003</v>
      </c>
      <c r="I87" s="188">
        <v>229.49950000000001</v>
      </c>
      <c r="J87" s="188">
        <v>231.287195</v>
      </c>
      <c r="K87" s="188">
        <v>39.627971000000002</v>
      </c>
      <c r="L87" s="189">
        <v>33.604399000000001</v>
      </c>
      <c r="M87" s="196">
        <v>33.303094000000002</v>
      </c>
      <c r="N87" s="188">
        <v>33.604399000000001</v>
      </c>
      <c r="O87" s="188">
        <v>33.229989000000003</v>
      </c>
      <c r="P87" s="189">
        <v>52.924135</v>
      </c>
      <c r="Q87" s="196">
        <v>53.064518</v>
      </c>
      <c r="R87" s="188">
        <v>1.8962460000000001</v>
      </c>
      <c r="S87" s="188">
        <v>1.987873</v>
      </c>
      <c r="T87" s="189">
        <v>13.050763</v>
      </c>
      <c r="U87" s="196">
        <v>13.224570999999999</v>
      </c>
      <c r="V87" s="188">
        <v>3.0173000000000001</v>
      </c>
      <c r="W87" s="188">
        <v>3.9187639999999999</v>
      </c>
      <c r="X87" s="188">
        <v>0.47846300000000003</v>
      </c>
      <c r="Y87" s="188">
        <v>0.504938</v>
      </c>
      <c r="Z87" s="188">
        <v>0.26762799999999998</v>
      </c>
      <c r="AA87" s="188">
        <v>0.60591600000000001</v>
      </c>
      <c r="AB87" s="189">
        <v>100650</v>
      </c>
      <c r="AC87" s="196">
        <v>101990.441668</v>
      </c>
      <c r="AD87" s="188">
        <v>84.799695999999997</v>
      </c>
      <c r="AE87" s="188">
        <v>84.039361</v>
      </c>
      <c r="AF87" s="188">
        <v>84.973236</v>
      </c>
      <c r="AG87" s="188">
        <v>83.856448999999998</v>
      </c>
      <c r="AH87" s="188">
        <v>84.799695999999997</v>
      </c>
      <c r="AI87" s="188">
        <v>83.854883000000001</v>
      </c>
      <c r="AJ87" s="189"/>
      <c r="AK87" s="61"/>
      <c r="AL87" s="62"/>
      <c r="AM87" s="189"/>
    </row>
    <row r="88" spans="1:39">
      <c r="B88" s="50"/>
      <c r="C88" s="50"/>
      <c r="D88" s="187">
        <v>10177</v>
      </c>
      <c r="E88" s="187" t="s">
        <v>170</v>
      </c>
      <c r="F88" s="189">
        <v>1976.7340799999999</v>
      </c>
      <c r="G88" s="188">
        <v>1960.44912</v>
      </c>
      <c r="H88" s="188">
        <v>0.83067500000000005</v>
      </c>
      <c r="I88" s="188">
        <v>58.734999999999999</v>
      </c>
      <c r="J88" s="188">
        <v>58.726990000000001</v>
      </c>
      <c r="K88" s="188">
        <v>39.627839999999999</v>
      </c>
      <c r="L88" s="189">
        <v>33.65513</v>
      </c>
      <c r="M88" s="196">
        <v>33.426636000000002</v>
      </c>
      <c r="N88" s="188">
        <v>33.65513</v>
      </c>
      <c r="O88" s="188">
        <v>33.382404000000001</v>
      </c>
      <c r="P88" s="189">
        <v>52.779432999999997</v>
      </c>
      <c r="Q88" s="196">
        <v>52.632289</v>
      </c>
      <c r="R88" s="188">
        <v>1.990934</v>
      </c>
      <c r="S88" s="188">
        <v>1.9380850000000001</v>
      </c>
      <c r="T88" s="189">
        <v>13.019202</v>
      </c>
      <c r="U88" s="196">
        <v>13.060333</v>
      </c>
      <c r="V88" s="188">
        <v>4.1864509999999999</v>
      </c>
      <c r="W88" s="188">
        <v>4.5979850000000004</v>
      </c>
      <c r="X88" s="188">
        <v>0</v>
      </c>
      <c r="Y88" s="188">
        <v>0</v>
      </c>
      <c r="Z88" s="188">
        <v>0.56861499999999998</v>
      </c>
      <c r="AA88" s="188">
        <v>1.853826</v>
      </c>
      <c r="AB88" s="189">
        <v>25735.5</v>
      </c>
      <c r="AC88" s="196">
        <v>25816.805082999999</v>
      </c>
      <c r="AD88" s="188">
        <v>84.927995999999993</v>
      </c>
      <c r="AE88" s="188">
        <v>84.351394999999997</v>
      </c>
      <c r="AF88" s="188">
        <v>84.519475999999997</v>
      </c>
      <c r="AG88" s="188">
        <v>84.253298000000001</v>
      </c>
      <c r="AH88" s="188">
        <v>84.927995999999993</v>
      </c>
      <c r="AI88" s="188">
        <v>84.239776000000006</v>
      </c>
      <c r="AJ88" s="189"/>
      <c r="AK88" s="61"/>
      <c r="AL88" s="62"/>
      <c r="AM88" s="189"/>
    </row>
    <row r="89" spans="1:39">
      <c r="B89" s="225" t="s">
        <v>99</v>
      </c>
      <c r="C89" s="225"/>
      <c r="D89" s="187">
        <v>10177</v>
      </c>
      <c r="E89" s="187" t="s">
        <v>168</v>
      </c>
      <c r="F89" s="189">
        <v>74.421000000000006</v>
      </c>
      <c r="G89" s="188">
        <v>74.421009999999995</v>
      </c>
      <c r="H89" s="188">
        <v>-1.2999999999999999E-5</v>
      </c>
      <c r="I89" s="188">
        <v>96.897625000000005</v>
      </c>
      <c r="J89" s="188">
        <v>96.902356999999995</v>
      </c>
      <c r="K89" s="188">
        <v>0.96</v>
      </c>
      <c r="L89" s="189">
        <v>0.76803699999999997</v>
      </c>
      <c r="M89" s="196">
        <v>0.76800000000000002</v>
      </c>
      <c r="N89" s="188">
        <v>0.76803699999999997</v>
      </c>
      <c r="O89" s="188">
        <v>0.76800000000000002</v>
      </c>
      <c r="P89" s="189">
        <v>0.995896</v>
      </c>
      <c r="Q89" s="196">
        <v>1</v>
      </c>
      <c r="R89" s="188">
        <v>0</v>
      </c>
      <c r="S89" s="188">
        <v>0</v>
      </c>
      <c r="T89" s="189">
        <v>10.373416000000001</v>
      </c>
      <c r="U89" s="196">
        <v>10.416667</v>
      </c>
      <c r="V89" s="188">
        <v>0</v>
      </c>
      <c r="W89" s="188">
        <v>0</v>
      </c>
      <c r="X89" s="188">
        <v>0</v>
      </c>
      <c r="Y89" s="188">
        <v>0</v>
      </c>
      <c r="Z89" s="188">
        <v>0</v>
      </c>
      <c r="AA89" s="188">
        <v>0</v>
      </c>
      <c r="AB89" s="189">
        <v>772</v>
      </c>
      <c r="AC89" s="196">
        <v>775.21875</v>
      </c>
      <c r="AD89" s="188">
        <v>80.003895999999997</v>
      </c>
      <c r="AE89" s="188">
        <v>80</v>
      </c>
      <c r="AF89" s="188">
        <v>80.333549000000005</v>
      </c>
      <c r="AG89" s="188">
        <v>80</v>
      </c>
      <c r="AH89" s="188">
        <v>80.003895999999997</v>
      </c>
      <c r="AI89" s="188">
        <v>80</v>
      </c>
      <c r="AJ89" s="189">
        <f>SUM(F89:F92)</f>
        <v>8434.3497100000004</v>
      </c>
      <c r="AK89" s="56">
        <f>AVERAGE(V89:V92)</f>
        <v>2.5370172499999999</v>
      </c>
      <c r="AL89" s="57">
        <f>AVERAGE(W89:W92)</f>
        <v>2.65494875</v>
      </c>
      <c r="AM89" s="189">
        <f>SUM(AB89:AB92)</f>
        <v>105111.5</v>
      </c>
    </row>
    <row r="90" spans="1:39">
      <c r="B90" s="50"/>
      <c r="C90" s="50"/>
      <c r="D90" s="187">
        <v>10177</v>
      </c>
      <c r="E90" s="187" t="s">
        <v>156</v>
      </c>
      <c r="F90" s="189">
        <v>927.68659000000002</v>
      </c>
      <c r="G90" s="188">
        <v>927.52196000000004</v>
      </c>
      <c r="H90" s="188">
        <v>1.7749000000000001E-2</v>
      </c>
      <c r="I90" s="188">
        <v>55.09525</v>
      </c>
      <c r="J90" s="188">
        <v>55.103489000000003</v>
      </c>
      <c r="K90" s="188">
        <v>22.579204000000001</v>
      </c>
      <c r="L90" s="189">
        <v>16.837869000000001</v>
      </c>
      <c r="M90" s="196">
        <v>16.832611</v>
      </c>
      <c r="N90" s="188">
        <v>16.837869000000001</v>
      </c>
      <c r="O90" s="188">
        <v>16.832341</v>
      </c>
      <c r="P90" s="189">
        <v>12.016689</v>
      </c>
      <c r="Q90" s="196">
        <v>11.999703</v>
      </c>
      <c r="R90" s="188">
        <v>1.711808</v>
      </c>
      <c r="S90" s="188">
        <v>1.7307170000000001</v>
      </c>
      <c r="T90" s="189">
        <v>6.5226769999999998</v>
      </c>
      <c r="U90" s="196">
        <v>6.5256280000000002</v>
      </c>
      <c r="V90" s="188">
        <v>2.1656019999999998</v>
      </c>
      <c r="W90" s="188">
        <v>2.4999769999999999</v>
      </c>
      <c r="X90" s="188">
        <v>2.5773790000000001</v>
      </c>
      <c r="Y90" s="188">
        <v>2.4799890000000002</v>
      </c>
      <c r="Z90" s="188">
        <v>0.102405</v>
      </c>
      <c r="AA90" s="188">
        <v>9.9991999999999998E-2</v>
      </c>
      <c r="AB90" s="189">
        <v>6051</v>
      </c>
      <c r="AC90" s="196">
        <v>6053.7377280000001</v>
      </c>
      <c r="AD90" s="188">
        <v>74.572463999999997</v>
      </c>
      <c r="AE90" s="188">
        <v>74.549178999999995</v>
      </c>
      <c r="AF90" s="188">
        <v>74.584765000000004</v>
      </c>
      <c r="AG90" s="188">
        <v>74.551034999999999</v>
      </c>
      <c r="AH90" s="188">
        <v>74.572463999999997</v>
      </c>
      <c r="AI90" s="188">
        <v>74.547983000000002</v>
      </c>
      <c r="AJ90" s="189"/>
      <c r="AK90" s="61"/>
      <c r="AL90" s="62"/>
      <c r="AM90" s="189"/>
    </row>
    <row r="91" spans="1:39">
      <c r="B91" s="50"/>
      <c r="C91" s="50"/>
      <c r="D91" s="187">
        <v>10177</v>
      </c>
      <c r="E91" s="187" t="s">
        <v>169</v>
      </c>
      <c r="F91" s="189">
        <v>6492.3378000000002</v>
      </c>
      <c r="G91" s="188">
        <v>6485.3564299999998</v>
      </c>
      <c r="H91" s="188">
        <v>0.10764799999999999</v>
      </c>
      <c r="I91" s="188">
        <v>192.81662499999999</v>
      </c>
      <c r="J91" s="188">
        <v>194.28909999999999</v>
      </c>
      <c r="K91" s="188">
        <v>39.628002000000002</v>
      </c>
      <c r="L91" s="189">
        <v>33.671047999999999</v>
      </c>
      <c r="M91" s="196">
        <v>33.392707999999999</v>
      </c>
      <c r="N91" s="188">
        <v>33.671047999999999</v>
      </c>
      <c r="O91" s="188">
        <v>33.380034000000002</v>
      </c>
      <c r="P91" s="189">
        <v>52.251069999999999</v>
      </c>
      <c r="Q91" s="196">
        <v>52.933945999999999</v>
      </c>
      <c r="R91" s="188">
        <v>3.2741600000000002</v>
      </c>
      <c r="S91" s="188">
        <v>2.4357760000000002</v>
      </c>
      <c r="T91" s="189">
        <v>13.192397</v>
      </c>
      <c r="U91" s="196">
        <v>13.265105</v>
      </c>
      <c r="V91" s="188">
        <v>2.9346130000000001</v>
      </c>
      <c r="W91" s="188">
        <v>3.8599239999999999</v>
      </c>
      <c r="X91" s="188">
        <v>0.75598299999999996</v>
      </c>
      <c r="Y91" s="188">
        <v>0.40998200000000001</v>
      </c>
      <c r="Z91" s="188">
        <v>0.24521200000000001</v>
      </c>
      <c r="AA91" s="188">
        <v>0.26997199999999999</v>
      </c>
      <c r="AB91" s="189">
        <v>85649.5</v>
      </c>
      <c r="AC91" s="196">
        <v>86121.541247000001</v>
      </c>
      <c r="AD91" s="188">
        <v>84.967815999999999</v>
      </c>
      <c r="AE91" s="188">
        <v>84.265434999999997</v>
      </c>
      <c r="AF91" s="188">
        <v>84.699968999999996</v>
      </c>
      <c r="AG91" s="188">
        <v>84.235720000000001</v>
      </c>
      <c r="AH91" s="188">
        <v>84.967815999999999</v>
      </c>
      <c r="AI91" s="188">
        <v>84.233452</v>
      </c>
      <c r="AJ91" s="189"/>
      <c r="AK91" s="61"/>
      <c r="AL91" s="62"/>
      <c r="AM91" s="189"/>
    </row>
    <row r="92" spans="1:39">
      <c r="B92" s="50"/>
      <c r="C92" s="50"/>
      <c r="D92" s="187">
        <v>10177</v>
      </c>
      <c r="E92" s="187" t="s">
        <v>170</v>
      </c>
      <c r="F92" s="189">
        <v>939.90431999999998</v>
      </c>
      <c r="G92" s="188">
        <v>937.95384000000001</v>
      </c>
      <c r="H92" s="188">
        <v>0.207951</v>
      </c>
      <c r="I92" s="188">
        <v>28.441624999999998</v>
      </c>
      <c r="J92" s="188">
        <v>27.915295</v>
      </c>
      <c r="K92" s="188">
        <v>39.627836000000002</v>
      </c>
      <c r="L92" s="189">
        <v>33.046787000000002</v>
      </c>
      <c r="M92" s="196">
        <v>33.600442000000001</v>
      </c>
      <c r="N92" s="188">
        <v>33.046787000000002</v>
      </c>
      <c r="O92" s="188">
        <v>33.600084000000003</v>
      </c>
      <c r="P92" s="189">
        <v>53.124161999999998</v>
      </c>
      <c r="Q92" s="196">
        <v>53.163097</v>
      </c>
      <c r="R92" s="188">
        <v>2.4238240000000002</v>
      </c>
      <c r="S92" s="188">
        <v>2.4349150000000002</v>
      </c>
      <c r="T92" s="189">
        <v>13.447113</v>
      </c>
      <c r="U92" s="196">
        <v>13.237448000000001</v>
      </c>
      <c r="V92" s="188">
        <v>5.0478540000000001</v>
      </c>
      <c r="W92" s="188">
        <v>4.2598940000000001</v>
      </c>
      <c r="X92" s="188">
        <v>0</v>
      </c>
      <c r="Y92" s="188">
        <v>0</v>
      </c>
      <c r="Z92" s="188">
        <v>2.198096</v>
      </c>
      <c r="AA92" s="188">
        <v>1.5699270000000001</v>
      </c>
      <c r="AB92" s="189">
        <v>12639</v>
      </c>
      <c r="AC92" s="196">
        <v>12441.934319</v>
      </c>
      <c r="AD92" s="188">
        <v>83.392863000000006</v>
      </c>
      <c r="AE92" s="188">
        <v>84.79</v>
      </c>
      <c r="AF92" s="188">
        <v>83.467965000000007</v>
      </c>
      <c r="AG92" s="188">
        <v>84.79</v>
      </c>
      <c r="AH92" s="188">
        <v>83.392863000000006</v>
      </c>
      <c r="AI92" s="188">
        <v>84.789096999999998</v>
      </c>
      <c r="AJ92" s="189"/>
      <c r="AK92" s="61"/>
      <c r="AL92" s="62"/>
      <c r="AM92" s="189"/>
    </row>
    <row r="93" spans="1:39">
      <c r="B93" s="225" t="s">
        <v>100</v>
      </c>
      <c r="C93" s="225"/>
      <c r="D93" s="162"/>
      <c r="E93" s="162"/>
      <c r="F93" s="164"/>
      <c r="G93" s="163"/>
      <c r="H93" s="163"/>
      <c r="I93" s="163"/>
      <c r="J93" s="163"/>
      <c r="K93" s="163"/>
      <c r="L93" s="164"/>
      <c r="M93" s="180"/>
      <c r="N93" s="163"/>
      <c r="O93" s="163"/>
      <c r="P93" s="164"/>
      <c r="Q93" s="180"/>
      <c r="R93" s="163"/>
      <c r="S93" s="163"/>
      <c r="T93" s="164"/>
      <c r="U93" s="180"/>
      <c r="V93" s="163"/>
      <c r="W93" s="163"/>
      <c r="X93" s="163"/>
      <c r="Y93" s="163"/>
      <c r="Z93" s="163"/>
      <c r="AA93" s="163"/>
      <c r="AB93" s="164"/>
      <c r="AC93" s="180"/>
      <c r="AD93" s="163"/>
      <c r="AE93" s="163"/>
      <c r="AF93" s="163"/>
      <c r="AG93" s="163"/>
      <c r="AH93" s="163"/>
      <c r="AI93" s="163"/>
      <c r="AJ93" s="164"/>
      <c r="AK93" s="61"/>
      <c r="AL93" s="62"/>
      <c r="AM93" s="164"/>
    </row>
    <row r="94" spans="1:39" ht="15.75" thickBot="1">
      <c r="A94" s="39"/>
      <c r="B94" s="63"/>
      <c r="C94" s="63"/>
      <c r="D94" s="168"/>
      <c r="E94" s="168"/>
      <c r="F94" s="170"/>
      <c r="G94" s="169"/>
      <c r="H94" s="169"/>
      <c r="I94" s="169"/>
      <c r="J94" s="169"/>
      <c r="K94" s="169"/>
      <c r="L94" s="170"/>
      <c r="M94" s="182"/>
      <c r="N94" s="169"/>
      <c r="O94" s="169"/>
      <c r="P94" s="170"/>
      <c r="Q94" s="182"/>
      <c r="R94" s="169"/>
      <c r="S94" s="169"/>
      <c r="T94" s="170"/>
      <c r="U94" s="182"/>
      <c r="V94" s="169"/>
      <c r="W94" s="169"/>
      <c r="X94" s="169"/>
      <c r="Y94" s="169"/>
      <c r="Z94" s="169"/>
      <c r="AA94" s="169"/>
      <c r="AB94" s="170"/>
      <c r="AC94" s="182"/>
      <c r="AD94" s="169"/>
      <c r="AE94" s="169"/>
      <c r="AF94" s="169"/>
      <c r="AG94" s="169"/>
      <c r="AH94" s="169"/>
      <c r="AI94" s="169"/>
      <c r="AJ94" s="170"/>
      <c r="AK94" s="192"/>
      <c r="AL94" s="193"/>
      <c r="AM94" s="170"/>
    </row>
    <row r="95" spans="1:39" ht="15.75" thickBot="1">
      <c r="A95" s="39"/>
      <c r="B95" s="39"/>
      <c r="C95" s="39"/>
      <c r="D95" s="39"/>
      <c r="E95" s="39"/>
      <c r="F95" s="47"/>
      <c r="G95" s="39"/>
      <c r="H95" s="39"/>
      <c r="I95" s="39"/>
      <c r="J95" s="39"/>
      <c r="K95" s="39"/>
      <c r="L95" s="47"/>
      <c r="M95" s="141"/>
      <c r="N95" s="39"/>
      <c r="O95" s="39"/>
      <c r="P95" s="47"/>
      <c r="Q95" s="141"/>
      <c r="R95" s="39"/>
      <c r="S95" s="39"/>
      <c r="T95" s="47"/>
      <c r="U95" s="141"/>
      <c r="V95" s="39"/>
      <c r="W95" s="39"/>
      <c r="X95" s="39"/>
      <c r="Y95" s="39"/>
      <c r="Z95" s="39"/>
      <c r="AA95" s="39"/>
      <c r="AB95" s="47"/>
      <c r="AC95" s="141"/>
      <c r="AD95" s="39"/>
      <c r="AE95" s="39"/>
      <c r="AF95" s="39"/>
      <c r="AG95" s="39"/>
      <c r="AH95" s="39"/>
      <c r="AI95" s="39"/>
      <c r="AJ95" s="47" t="s">
        <v>93</v>
      </c>
      <c r="AK95" s="48" t="s">
        <v>94</v>
      </c>
      <c r="AL95" s="49" t="s">
        <v>94</v>
      </c>
      <c r="AM95" s="47" t="s">
        <v>95</v>
      </c>
    </row>
    <row r="96" spans="1:39" ht="15.75" customHeight="1" outlineLevel="1">
      <c r="A96" s="222" t="s">
        <v>99</v>
      </c>
      <c r="B96" s="65" t="s">
        <v>101</v>
      </c>
      <c r="D96" s="187">
        <v>10177</v>
      </c>
      <c r="E96" s="187" t="s">
        <v>168</v>
      </c>
      <c r="F96" s="189">
        <v>27.06</v>
      </c>
      <c r="G96" s="188">
        <v>27.06</v>
      </c>
      <c r="H96" s="188">
        <v>0</v>
      </c>
      <c r="I96" s="188">
        <v>35.233750000000001</v>
      </c>
      <c r="J96" s="188">
        <v>35.234375</v>
      </c>
      <c r="K96" s="188">
        <v>0.96</v>
      </c>
      <c r="L96" s="189">
        <v>0.76801399999999997</v>
      </c>
      <c r="M96" s="196">
        <v>0.76800000000000002</v>
      </c>
      <c r="N96" s="188">
        <v>0.76801399999999997</v>
      </c>
      <c r="O96" s="188">
        <v>0.76800000000000002</v>
      </c>
      <c r="P96" s="189">
        <v>0.99691300000000005</v>
      </c>
      <c r="Q96" s="196">
        <v>1</v>
      </c>
      <c r="R96" s="188">
        <v>0</v>
      </c>
      <c r="S96" s="188">
        <v>0</v>
      </c>
      <c r="T96" s="189">
        <v>10.384331</v>
      </c>
      <c r="U96" s="196">
        <v>10.416667</v>
      </c>
      <c r="V96" s="188">
        <v>0</v>
      </c>
      <c r="W96" s="188">
        <v>0</v>
      </c>
      <c r="X96" s="188">
        <v>0</v>
      </c>
      <c r="Y96" s="188">
        <v>0</v>
      </c>
      <c r="Z96" s="188">
        <v>0</v>
      </c>
      <c r="AA96" s="188">
        <v>0</v>
      </c>
      <c r="AB96" s="189">
        <v>281</v>
      </c>
      <c r="AC96" s="196">
        <v>281.875</v>
      </c>
      <c r="AD96" s="188">
        <v>80.001418999999999</v>
      </c>
      <c r="AE96" s="188">
        <v>80</v>
      </c>
      <c r="AF96" s="188">
        <v>80.249110000000002</v>
      </c>
      <c r="AG96" s="188">
        <v>80</v>
      </c>
      <c r="AH96" s="188">
        <v>80.001418999999999</v>
      </c>
      <c r="AI96" s="188">
        <v>80</v>
      </c>
      <c r="AJ96" s="189">
        <f>SUM(F96:F99)</f>
        <v>1724.3991199999998</v>
      </c>
      <c r="AK96" s="56">
        <f>AVERAGE(V96:V99)</f>
        <v>1.8241467500000002</v>
      </c>
      <c r="AL96" s="57">
        <f>AVERAGE(W96:W99)</f>
        <v>2.6549492499999996</v>
      </c>
      <c r="AM96" s="189">
        <f>SUM(AB96:AB99)</f>
        <v>19651</v>
      </c>
    </row>
    <row r="97" spans="1:39" ht="15.75" customHeight="1" outlineLevel="1">
      <c r="A97" s="222"/>
      <c r="B97" s="65"/>
      <c r="D97" s="187">
        <v>10177</v>
      </c>
      <c r="E97" s="187" t="s">
        <v>156</v>
      </c>
      <c r="F97" s="189">
        <v>211.29007999999999</v>
      </c>
      <c r="G97" s="188">
        <v>211.29007999999999</v>
      </c>
      <c r="H97" s="188">
        <v>0</v>
      </c>
      <c r="I97" s="188">
        <v>11.733000000000001</v>
      </c>
      <c r="J97" s="188">
        <v>11.738334999999999</v>
      </c>
      <c r="K97" s="188">
        <v>22.579204000000001</v>
      </c>
      <c r="L97" s="189">
        <v>18.008189000000002</v>
      </c>
      <c r="M97" s="196">
        <v>18.000140999999999</v>
      </c>
      <c r="N97" s="188">
        <v>18.008189000000002</v>
      </c>
      <c r="O97" s="188">
        <v>17.999915999999999</v>
      </c>
      <c r="P97" s="189">
        <v>11.996079</v>
      </c>
      <c r="Q97" s="196">
        <v>12.000002</v>
      </c>
      <c r="R97" s="188">
        <v>1.7365550000000001</v>
      </c>
      <c r="S97" s="188">
        <v>1.7307600000000001</v>
      </c>
      <c r="T97" s="189">
        <v>6.1006179999999999</v>
      </c>
      <c r="U97" s="196">
        <v>6.1025130000000001</v>
      </c>
      <c r="V97" s="188">
        <v>1.4056500000000001</v>
      </c>
      <c r="W97" s="188">
        <v>2.4999850000000001</v>
      </c>
      <c r="X97" s="188">
        <v>3.3366449999999999</v>
      </c>
      <c r="Y97" s="188">
        <v>2.4799890000000002</v>
      </c>
      <c r="Z97" s="188">
        <v>9.4657000000000005E-2</v>
      </c>
      <c r="AA97" s="188">
        <v>9.9995000000000001E-2</v>
      </c>
      <c r="AB97" s="189">
        <v>1289</v>
      </c>
      <c r="AC97" s="196">
        <v>1289.4004600000001</v>
      </c>
      <c r="AD97" s="188">
        <v>79.755640999999997</v>
      </c>
      <c r="AE97" s="188">
        <v>79.72</v>
      </c>
      <c r="AF97" s="188">
        <v>79.744766999999996</v>
      </c>
      <c r="AG97" s="188">
        <v>79.72</v>
      </c>
      <c r="AH97" s="188">
        <v>79.755640999999997</v>
      </c>
      <c r="AI97" s="188">
        <v>79.718999999999994</v>
      </c>
      <c r="AJ97" s="189"/>
      <c r="AK97" s="24"/>
      <c r="AL97" s="25"/>
      <c r="AM97" s="189"/>
    </row>
    <row r="98" spans="1:39" ht="15.75" customHeight="1" outlineLevel="1">
      <c r="A98" s="222"/>
      <c r="B98" s="65"/>
      <c r="D98" s="187">
        <v>10177</v>
      </c>
      <c r="E98" s="187" t="s">
        <v>169</v>
      </c>
      <c r="F98" s="189">
        <v>1304.12808</v>
      </c>
      <c r="G98" s="188">
        <v>1300.79988</v>
      </c>
      <c r="H98" s="188">
        <v>0.25585799999999997</v>
      </c>
      <c r="I98" s="188">
        <v>38.811500000000002</v>
      </c>
      <c r="J98" s="188">
        <v>38.714286000000001</v>
      </c>
      <c r="K98" s="188">
        <v>39.627800000000001</v>
      </c>
      <c r="L98" s="189">
        <v>33.601588999999997</v>
      </c>
      <c r="M98" s="196">
        <v>33.600411999999999</v>
      </c>
      <c r="N98" s="188">
        <v>33.601588999999997</v>
      </c>
      <c r="O98" s="188">
        <v>33.600078000000003</v>
      </c>
      <c r="P98" s="189">
        <v>48.181595999999999</v>
      </c>
      <c r="Q98" s="196">
        <v>52.503056000000001</v>
      </c>
      <c r="R98" s="188">
        <v>2.4251830000000001</v>
      </c>
      <c r="S98" s="188">
        <v>2.4348339999999999</v>
      </c>
      <c r="T98" s="189">
        <v>12.048662999999999</v>
      </c>
      <c r="U98" s="196">
        <v>13.08029</v>
      </c>
      <c r="V98" s="188">
        <v>1.636342</v>
      </c>
      <c r="W98" s="188">
        <v>3.8599199999999998</v>
      </c>
      <c r="X98" s="188">
        <v>0.72922299999999995</v>
      </c>
      <c r="Y98" s="188">
        <v>0.40998099999999998</v>
      </c>
      <c r="Z98" s="188">
        <v>0.130355</v>
      </c>
      <c r="AA98" s="188">
        <v>0.26996900000000001</v>
      </c>
      <c r="AB98" s="189">
        <v>15713</v>
      </c>
      <c r="AC98" s="196">
        <v>17058.372982000001</v>
      </c>
      <c r="AD98" s="188">
        <v>84.792972000000006</v>
      </c>
      <c r="AE98" s="188">
        <v>84.79</v>
      </c>
      <c r="AF98" s="188">
        <v>92.049859999999995</v>
      </c>
      <c r="AG98" s="188">
        <v>84.79</v>
      </c>
      <c r="AH98" s="188">
        <v>84.792972000000006</v>
      </c>
      <c r="AI98" s="188">
        <v>84.789158</v>
      </c>
      <c r="AJ98" s="189"/>
      <c r="AK98" s="24"/>
      <c r="AL98" s="25"/>
      <c r="AM98" s="189"/>
    </row>
    <row r="99" spans="1:39" ht="15.75" customHeight="1" outlineLevel="1">
      <c r="A99" s="222"/>
      <c r="B99" s="65"/>
      <c r="D99" s="187">
        <v>10177</v>
      </c>
      <c r="E99" s="187" t="s">
        <v>170</v>
      </c>
      <c r="F99" s="189">
        <v>181.92096000000001</v>
      </c>
      <c r="G99" s="188">
        <v>181.29143999999999</v>
      </c>
      <c r="H99" s="188">
        <v>0.347242</v>
      </c>
      <c r="I99" s="188">
        <v>5.4136249999999997</v>
      </c>
      <c r="J99" s="188">
        <v>5.3955780000000004</v>
      </c>
      <c r="K99" s="188">
        <v>39.628036999999999</v>
      </c>
      <c r="L99" s="189">
        <v>33.604278000000001</v>
      </c>
      <c r="M99" s="196">
        <v>33.600613000000003</v>
      </c>
      <c r="N99" s="188">
        <v>33.604278000000001</v>
      </c>
      <c r="O99" s="188">
        <v>33.600118000000002</v>
      </c>
      <c r="P99" s="189">
        <v>52.252419000000003</v>
      </c>
      <c r="Q99" s="196">
        <v>52.263091000000003</v>
      </c>
      <c r="R99" s="188">
        <v>2.4244379999999999</v>
      </c>
      <c r="S99" s="188">
        <v>2.4348450000000001</v>
      </c>
      <c r="T99" s="189">
        <v>13.016641999999999</v>
      </c>
      <c r="U99" s="196">
        <v>13.023080999999999</v>
      </c>
      <c r="V99" s="188">
        <v>4.2545950000000001</v>
      </c>
      <c r="W99" s="188">
        <v>4.2598919999999998</v>
      </c>
      <c r="X99" s="188">
        <v>0</v>
      </c>
      <c r="Y99" s="188">
        <v>0</v>
      </c>
      <c r="Z99" s="188">
        <v>2.7484000000000001E-2</v>
      </c>
      <c r="AA99" s="188">
        <v>1.569936</v>
      </c>
      <c r="AB99" s="189">
        <v>2368</v>
      </c>
      <c r="AC99" s="196">
        <v>2369.1713070000001</v>
      </c>
      <c r="AD99" s="188">
        <v>84.799250000000001</v>
      </c>
      <c r="AE99" s="188">
        <v>84.79</v>
      </c>
      <c r="AF99" s="188">
        <v>84.831941</v>
      </c>
      <c r="AG99" s="188">
        <v>84.79</v>
      </c>
      <c r="AH99" s="188">
        <v>84.799250000000001</v>
      </c>
      <c r="AI99" s="188">
        <v>84.788752000000002</v>
      </c>
      <c r="AJ99" s="189"/>
      <c r="AK99" s="24"/>
      <c r="AL99" s="25"/>
      <c r="AM99" s="189"/>
    </row>
    <row r="100" spans="1:39" ht="15.75" customHeight="1" outlineLevel="1">
      <c r="A100" s="222"/>
      <c r="B100" s="65" t="s">
        <v>102</v>
      </c>
      <c r="D100" s="187">
        <v>10177</v>
      </c>
      <c r="E100" s="187" t="s">
        <v>168</v>
      </c>
      <c r="F100" s="189">
        <v>7.2610000000000001</v>
      </c>
      <c r="G100" s="188">
        <v>7.2610000000000001</v>
      </c>
      <c r="H100" s="188">
        <v>0</v>
      </c>
      <c r="I100" s="188">
        <v>9.4537499999999994</v>
      </c>
      <c r="J100" s="188">
        <v>9.4544270000000008</v>
      </c>
      <c r="K100" s="188">
        <v>0.96</v>
      </c>
      <c r="L100" s="189">
        <v>0.76805500000000004</v>
      </c>
      <c r="M100" s="196">
        <v>0.76800000000000002</v>
      </c>
      <c r="N100" s="188">
        <v>0.76805500000000004</v>
      </c>
      <c r="O100" s="188">
        <v>0.76800000000000002</v>
      </c>
      <c r="P100" s="189">
        <v>0.99167000000000005</v>
      </c>
      <c r="Q100" s="196">
        <v>1</v>
      </c>
      <c r="R100" s="188">
        <v>0</v>
      </c>
      <c r="S100" s="188">
        <v>0</v>
      </c>
      <c r="T100" s="189">
        <v>10.329155999999999</v>
      </c>
      <c r="U100" s="196">
        <v>10.416667</v>
      </c>
      <c r="V100" s="188">
        <v>0</v>
      </c>
      <c r="W100" s="188">
        <v>0</v>
      </c>
      <c r="X100" s="188">
        <v>0</v>
      </c>
      <c r="Y100" s="188">
        <v>0</v>
      </c>
      <c r="Z100" s="188">
        <v>0</v>
      </c>
      <c r="AA100" s="188">
        <v>0</v>
      </c>
      <c r="AB100" s="189">
        <v>75</v>
      </c>
      <c r="AC100" s="196">
        <v>75.635417000000004</v>
      </c>
      <c r="AD100" s="188">
        <v>80.00573</v>
      </c>
      <c r="AE100" s="188">
        <v>80</v>
      </c>
      <c r="AF100" s="188">
        <v>80.677778000000004</v>
      </c>
      <c r="AG100" s="188">
        <v>80</v>
      </c>
      <c r="AH100" s="188">
        <v>80.00573</v>
      </c>
      <c r="AI100" s="188">
        <v>80</v>
      </c>
      <c r="AJ100" s="189">
        <f>SUM(F100:F103)</f>
        <v>1227.83188</v>
      </c>
      <c r="AK100" s="56">
        <f>AVERAGE(V100:V103)</f>
        <v>2.4587865</v>
      </c>
      <c r="AL100" s="57">
        <f>AVERAGE(W100:W103)</f>
        <v>2.6549515000000001</v>
      </c>
      <c r="AM100" s="189">
        <f>SUM(AB100:AB103)</f>
        <v>13643</v>
      </c>
    </row>
    <row r="101" spans="1:39" ht="15.75" customHeight="1" outlineLevel="1">
      <c r="A101" s="222"/>
      <c r="B101" s="65"/>
      <c r="D101" s="187">
        <v>10177</v>
      </c>
      <c r="E101" s="187" t="s">
        <v>156</v>
      </c>
      <c r="F101" s="189">
        <v>496.97376000000003</v>
      </c>
      <c r="G101" s="188">
        <v>496.97377</v>
      </c>
      <c r="H101" s="188">
        <v>-1.9999999999999999E-6</v>
      </c>
      <c r="I101" s="188">
        <v>31.182874999999999</v>
      </c>
      <c r="J101" s="188">
        <v>31.184151</v>
      </c>
      <c r="K101" s="188">
        <v>22.579204000000001</v>
      </c>
      <c r="L101" s="189">
        <v>15.937393999999999</v>
      </c>
      <c r="M101" s="196">
        <v>15.937298999999999</v>
      </c>
      <c r="N101" s="188">
        <v>15.937393999999999</v>
      </c>
      <c r="O101" s="188">
        <v>15.936771</v>
      </c>
      <c r="P101" s="189">
        <v>12.005788000000001</v>
      </c>
      <c r="Q101" s="196">
        <v>11.999895</v>
      </c>
      <c r="R101" s="188">
        <v>1.7196940000000001</v>
      </c>
      <c r="S101" s="188">
        <v>1.730745</v>
      </c>
      <c r="T101" s="189">
        <v>6.8897000000000004</v>
      </c>
      <c r="U101" s="196">
        <v>6.8923300000000003</v>
      </c>
      <c r="V101" s="188">
        <v>1.9055329999999999</v>
      </c>
      <c r="W101" s="188">
        <v>2.4999790000000002</v>
      </c>
      <c r="X101" s="188">
        <v>2.499126</v>
      </c>
      <c r="Y101" s="188">
        <v>2.4799920000000002</v>
      </c>
      <c r="Z101" s="188">
        <v>8.8536000000000004E-2</v>
      </c>
      <c r="AA101" s="188">
        <v>9.9992999999999999E-2</v>
      </c>
      <c r="AB101" s="189">
        <v>3424</v>
      </c>
      <c r="AC101" s="196">
        <v>3425.307084</v>
      </c>
      <c r="AD101" s="188">
        <v>70.584391999999994</v>
      </c>
      <c r="AE101" s="188">
        <v>70.583971000000005</v>
      </c>
      <c r="AF101" s="188">
        <v>70.611542999999998</v>
      </c>
      <c r="AG101" s="188">
        <v>70.584598</v>
      </c>
      <c r="AH101" s="188">
        <v>70.584391999999994</v>
      </c>
      <c r="AI101" s="188">
        <v>70.581631999999999</v>
      </c>
      <c r="AJ101" s="189"/>
      <c r="AK101" s="24"/>
      <c r="AL101" s="25"/>
      <c r="AM101" s="189"/>
    </row>
    <row r="102" spans="1:39" ht="15.75" customHeight="1" outlineLevel="1">
      <c r="A102" s="222"/>
      <c r="B102" s="65"/>
      <c r="D102" s="187">
        <v>10177</v>
      </c>
      <c r="E102" s="187" t="s">
        <v>169</v>
      </c>
      <c r="F102" s="189">
        <v>647.83799999999997</v>
      </c>
      <c r="G102" s="188">
        <v>647.83799999999997</v>
      </c>
      <c r="H102" s="188">
        <v>0</v>
      </c>
      <c r="I102" s="188">
        <v>19.27975</v>
      </c>
      <c r="J102" s="188">
        <v>19.280889999999999</v>
      </c>
      <c r="K102" s="188">
        <v>39.628213000000002</v>
      </c>
      <c r="L102" s="189">
        <v>33.601992000000003</v>
      </c>
      <c r="M102" s="196">
        <v>33.600762000000003</v>
      </c>
      <c r="N102" s="188">
        <v>33.601992000000003</v>
      </c>
      <c r="O102" s="188">
        <v>33.600150999999997</v>
      </c>
      <c r="P102" s="189">
        <v>56.937978999999999</v>
      </c>
      <c r="Q102" s="196">
        <v>52.871186000000002</v>
      </c>
      <c r="R102" s="188">
        <v>2.4248240000000001</v>
      </c>
      <c r="S102" s="188">
        <v>2.4348519999999998</v>
      </c>
      <c r="T102" s="189">
        <v>14.133163</v>
      </c>
      <c r="U102" s="196">
        <v>13.167806000000001</v>
      </c>
      <c r="V102" s="188">
        <v>3.784897</v>
      </c>
      <c r="W102" s="188">
        <v>3.8599169999999998</v>
      </c>
      <c r="X102" s="188">
        <v>0.37972499999999998</v>
      </c>
      <c r="Y102" s="188">
        <v>0.40998200000000001</v>
      </c>
      <c r="Z102" s="188">
        <v>0.17596999999999999</v>
      </c>
      <c r="AA102" s="188">
        <v>0.26996599999999998</v>
      </c>
      <c r="AB102" s="189">
        <v>9156</v>
      </c>
      <c r="AC102" s="196">
        <v>8530.6050049999994</v>
      </c>
      <c r="AD102" s="188">
        <v>84.793104</v>
      </c>
      <c r="AE102" s="188">
        <v>84.79</v>
      </c>
      <c r="AF102" s="188">
        <v>78.998470999999995</v>
      </c>
      <c r="AG102" s="188">
        <v>84.79</v>
      </c>
      <c r="AH102" s="188">
        <v>84.793104</v>
      </c>
      <c r="AI102" s="188">
        <v>84.788458000000006</v>
      </c>
      <c r="AJ102" s="189"/>
      <c r="AK102" s="24"/>
      <c r="AL102" s="25"/>
      <c r="AM102" s="189"/>
    </row>
    <row r="103" spans="1:39" ht="15.75" customHeight="1" outlineLevel="1">
      <c r="A103" s="222"/>
      <c r="B103" s="65"/>
      <c r="D103" s="187">
        <v>10177</v>
      </c>
      <c r="E103" s="187" t="s">
        <v>170</v>
      </c>
      <c r="F103" s="189">
        <v>75.759119999999996</v>
      </c>
      <c r="G103" s="188">
        <v>75.759119999999996</v>
      </c>
      <c r="H103" s="188">
        <v>0</v>
      </c>
      <c r="I103" s="188">
        <v>2.2546249999999999</v>
      </c>
      <c r="J103" s="188">
        <v>2.2547359999999999</v>
      </c>
      <c r="K103" s="188">
        <v>39.628106000000002</v>
      </c>
      <c r="L103" s="189">
        <v>33.601649999999999</v>
      </c>
      <c r="M103" s="196">
        <v>33.600670999999998</v>
      </c>
      <c r="N103" s="188">
        <v>33.601649999999999</v>
      </c>
      <c r="O103" s="188">
        <v>33.600133</v>
      </c>
      <c r="P103" s="189">
        <v>52.392305</v>
      </c>
      <c r="Q103" s="196">
        <v>52.379069999999999</v>
      </c>
      <c r="R103" s="188">
        <v>2.383988</v>
      </c>
      <c r="S103" s="188">
        <v>2.4348480000000001</v>
      </c>
      <c r="T103" s="189">
        <v>13.041334000000001</v>
      </c>
      <c r="U103" s="196">
        <v>13.050672</v>
      </c>
      <c r="V103" s="188">
        <v>4.1447159999999998</v>
      </c>
      <c r="W103" s="188">
        <v>4.2599099999999996</v>
      </c>
      <c r="X103" s="188">
        <v>0</v>
      </c>
      <c r="Y103" s="188">
        <v>0</v>
      </c>
      <c r="Z103" s="188">
        <v>1.4915700000000001</v>
      </c>
      <c r="AA103" s="188">
        <v>1.569936</v>
      </c>
      <c r="AB103" s="189">
        <v>988</v>
      </c>
      <c r="AC103" s="196">
        <v>988.70743300000004</v>
      </c>
      <c r="AD103" s="188">
        <v>84.792471000000006</v>
      </c>
      <c r="AE103" s="188">
        <v>84.79</v>
      </c>
      <c r="AF103" s="188">
        <v>84.850712000000001</v>
      </c>
      <c r="AG103" s="188">
        <v>84.79</v>
      </c>
      <c r="AH103" s="188">
        <v>84.792469999999994</v>
      </c>
      <c r="AI103" s="188">
        <v>84.788640999999998</v>
      </c>
      <c r="AJ103" s="189"/>
      <c r="AK103" s="24"/>
      <c r="AL103" s="25"/>
      <c r="AM103" s="189"/>
    </row>
    <row r="104" spans="1:39" ht="15.75" customHeight="1" outlineLevel="1">
      <c r="A104" s="222"/>
      <c r="B104" s="65" t="s">
        <v>103</v>
      </c>
      <c r="D104" s="187">
        <v>10177</v>
      </c>
      <c r="E104" s="187" t="s">
        <v>168</v>
      </c>
      <c r="F104" s="189">
        <v>8.35</v>
      </c>
      <c r="G104" s="188">
        <v>8.35</v>
      </c>
      <c r="H104" s="188">
        <v>0</v>
      </c>
      <c r="I104" s="188">
        <v>10.87175</v>
      </c>
      <c r="J104" s="188">
        <v>10.872396</v>
      </c>
      <c r="K104" s="188">
        <v>0.96</v>
      </c>
      <c r="L104" s="189">
        <v>0.76804600000000001</v>
      </c>
      <c r="M104" s="196">
        <v>0.76800000000000002</v>
      </c>
      <c r="N104" s="188">
        <v>0.76804600000000001</v>
      </c>
      <c r="O104" s="188">
        <v>0.76800000000000002</v>
      </c>
      <c r="P104" s="189">
        <v>0.98880100000000004</v>
      </c>
      <c r="Q104" s="196">
        <v>1</v>
      </c>
      <c r="R104" s="188">
        <v>0</v>
      </c>
      <c r="S104" s="188">
        <v>0</v>
      </c>
      <c r="T104" s="189">
        <v>10.299401</v>
      </c>
      <c r="U104" s="196">
        <v>10.416667</v>
      </c>
      <c r="V104" s="188">
        <v>0</v>
      </c>
      <c r="W104" s="188">
        <v>0</v>
      </c>
      <c r="X104" s="188">
        <v>0</v>
      </c>
      <c r="Y104" s="188">
        <v>0</v>
      </c>
      <c r="Z104" s="188">
        <v>0</v>
      </c>
      <c r="AA104" s="188">
        <v>0</v>
      </c>
      <c r="AB104" s="189">
        <v>86</v>
      </c>
      <c r="AC104" s="196">
        <v>86.979167000000004</v>
      </c>
      <c r="AD104" s="188">
        <v>80.004751999999996</v>
      </c>
      <c r="AE104" s="188">
        <v>80</v>
      </c>
      <c r="AF104" s="188">
        <v>80.910853000000003</v>
      </c>
      <c r="AG104" s="188">
        <v>80</v>
      </c>
      <c r="AH104" s="188">
        <v>80.004751999999996</v>
      </c>
      <c r="AI104" s="188">
        <v>80</v>
      </c>
      <c r="AJ104" s="189">
        <f>SUM(F104:F107)</f>
        <v>387.44873000000007</v>
      </c>
      <c r="AK104" s="56">
        <f>AVERAGE(V104:V107)</f>
        <v>2.38954625</v>
      </c>
      <c r="AL104" s="57">
        <f>AVERAGE(W104:W107)</f>
        <v>2.6548940000000001</v>
      </c>
      <c r="AM104" s="189">
        <f>SUM(AB104:AB107)</f>
        <v>4634.5</v>
      </c>
    </row>
    <row r="105" spans="1:39" ht="15.75" customHeight="1" outlineLevel="1">
      <c r="A105" s="222"/>
      <c r="B105" s="65"/>
      <c r="D105" s="187">
        <v>10177</v>
      </c>
      <c r="E105" s="187" t="s">
        <v>156</v>
      </c>
      <c r="F105" s="189">
        <v>72.388329999999996</v>
      </c>
      <c r="G105" s="188">
        <v>72.388329999999996</v>
      </c>
      <c r="H105" s="188">
        <v>0</v>
      </c>
      <c r="I105" s="188">
        <v>4.0140000000000002</v>
      </c>
      <c r="J105" s="188">
        <v>4.0215730000000001</v>
      </c>
      <c r="K105" s="188">
        <v>22.579204000000001</v>
      </c>
      <c r="L105" s="189">
        <v>18.033964000000001</v>
      </c>
      <c r="M105" s="196">
        <v>18.000140999999999</v>
      </c>
      <c r="N105" s="188">
        <v>18.033964000000001</v>
      </c>
      <c r="O105" s="188">
        <v>17.999915999999999</v>
      </c>
      <c r="P105" s="189">
        <v>12.004858</v>
      </c>
      <c r="Q105" s="196">
        <v>12.000002</v>
      </c>
      <c r="R105" s="188">
        <v>1.728326</v>
      </c>
      <c r="S105" s="188">
        <v>1.7307600000000001</v>
      </c>
      <c r="T105" s="189">
        <v>6.0921419999999999</v>
      </c>
      <c r="U105" s="196">
        <v>6.1025130000000001</v>
      </c>
      <c r="V105" s="188">
        <v>1.864941</v>
      </c>
      <c r="W105" s="188">
        <v>2.4999609999999999</v>
      </c>
      <c r="X105" s="188">
        <v>1.5748390000000001</v>
      </c>
      <c r="Y105" s="188">
        <v>2.4799850000000001</v>
      </c>
      <c r="Z105" s="188">
        <v>0.234844</v>
      </c>
      <c r="AA105" s="188">
        <v>9.9987999999999994E-2</v>
      </c>
      <c r="AB105" s="189">
        <v>441</v>
      </c>
      <c r="AC105" s="196">
        <v>441.75072499999999</v>
      </c>
      <c r="AD105" s="188">
        <v>79.869793000000001</v>
      </c>
      <c r="AE105" s="188">
        <v>79.72</v>
      </c>
      <c r="AF105" s="188">
        <v>79.855709000000004</v>
      </c>
      <c r="AG105" s="188">
        <v>79.72</v>
      </c>
      <c r="AH105" s="188">
        <v>79.869793999999999</v>
      </c>
      <c r="AI105" s="188">
        <v>79.718999999999994</v>
      </c>
      <c r="AJ105" s="189"/>
      <c r="AK105" s="24"/>
      <c r="AL105" s="25"/>
      <c r="AM105" s="189"/>
    </row>
    <row r="106" spans="1:39" ht="15.75" customHeight="1" outlineLevel="1">
      <c r="A106" s="222"/>
      <c r="B106" s="65"/>
      <c r="D106" s="187">
        <v>10177</v>
      </c>
      <c r="E106" s="187" t="s">
        <v>169</v>
      </c>
      <c r="F106" s="189">
        <v>270.93096000000003</v>
      </c>
      <c r="G106" s="188">
        <v>270.71424000000002</v>
      </c>
      <c r="H106" s="188">
        <v>8.0055000000000001E-2</v>
      </c>
      <c r="I106" s="188">
        <v>8.0627499999999994</v>
      </c>
      <c r="J106" s="188">
        <v>8.056972</v>
      </c>
      <c r="K106" s="188">
        <v>39.627921000000001</v>
      </c>
      <c r="L106" s="189">
        <v>33.602798</v>
      </c>
      <c r="M106" s="196">
        <v>33.600513999999997</v>
      </c>
      <c r="N106" s="188">
        <v>33.602798</v>
      </c>
      <c r="O106" s="188">
        <v>33.600099999999998</v>
      </c>
      <c r="P106" s="189">
        <v>54.145608000000003</v>
      </c>
      <c r="Q106" s="196">
        <v>52.350073000000002</v>
      </c>
      <c r="R106" s="188">
        <v>2.4185300000000001</v>
      </c>
      <c r="S106" s="188">
        <v>2.4348399999999999</v>
      </c>
      <c r="T106" s="189">
        <v>13.466530000000001</v>
      </c>
      <c r="U106" s="196">
        <v>13.043827</v>
      </c>
      <c r="V106" s="188">
        <v>3.5008919999999999</v>
      </c>
      <c r="W106" s="188">
        <v>3.8598780000000001</v>
      </c>
      <c r="X106" s="188">
        <v>0.42815300000000001</v>
      </c>
      <c r="Y106" s="188">
        <v>0.40996700000000003</v>
      </c>
      <c r="Z106" s="188">
        <v>0.43553500000000001</v>
      </c>
      <c r="AA106" s="188">
        <v>0.26993800000000001</v>
      </c>
      <c r="AB106" s="189">
        <v>3648.5</v>
      </c>
      <c r="AC106" s="196">
        <v>3533.9766949999998</v>
      </c>
      <c r="AD106" s="188">
        <v>84.795762999999994</v>
      </c>
      <c r="AE106" s="188">
        <v>84.79</v>
      </c>
      <c r="AF106" s="188">
        <v>82.128513999999996</v>
      </c>
      <c r="AG106" s="188">
        <v>84.79</v>
      </c>
      <c r="AH106" s="188">
        <v>84.795762999999994</v>
      </c>
      <c r="AI106" s="188">
        <v>84.788954000000004</v>
      </c>
      <c r="AJ106" s="189"/>
      <c r="AK106" s="24"/>
      <c r="AL106" s="25"/>
      <c r="AM106" s="189"/>
    </row>
    <row r="107" spans="1:39" ht="15.75" customHeight="1" outlineLevel="1">
      <c r="A107" s="222"/>
      <c r="B107" s="65"/>
      <c r="D107" s="187">
        <v>10177</v>
      </c>
      <c r="E107" s="187" t="s">
        <v>170</v>
      </c>
      <c r="F107" s="189">
        <v>35.779440000000001</v>
      </c>
      <c r="G107" s="188">
        <v>35.779440000000001</v>
      </c>
      <c r="H107" s="188">
        <v>0</v>
      </c>
      <c r="I107" s="188">
        <v>1.0647500000000001</v>
      </c>
      <c r="J107" s="188">
        <v>1.064865</v>
      </c>
      <c r="K107" s="188">
        <v>39.627572000000001</v>
      </c>
      <c r="L107" s="189">
        <v>33.603605999999999</v>
      </c>
      <c r="M107" s="196">
        <v>33.600217999999998</v>
      </c>
      <c r="N107" s="188">
        <v>33.603605999999999</v>
      </c>
      <c r="O107" s="188">
        <v>33.600039000000002</v>
      </c>
      <c r="P107" s="189">
        <v>51.420521000000001</v>
      </c>
      <c r="Q107" s="196">
        <v>51.472034999999998</v>
      </c>
      <c r="R107" s="188">
        <v>2.4653670000000001</v>
      </c>
      <c r="S107" s="188">
        <v>2.434825</v>
      </c>
      <c r="T107" s="189">
        <v>12.828597</v>
      </c>
      <c r="U107" s="196">
        <v>12.834883</v>
      </c>
      <c r="V107" s="188">
        <v>4.1923519999999996</v>
      </c>
      <c r="W107" s="188">
        <v>4.2597370000000003</v>
      </c>
      <c r="X107" s="188">
        <v>0</v>
      </c>
      <c r="Y107" s="188">
        <v>0</v>
      </c>
      <c r="Z107" s="188">
        <v>1.509247</v>
      </c>
      <c r="AA107" s="188">
        <v>1.569812</v>
      </c>
      <c r="AB107" s="189">
        <v>459</v>
      </c>
      <c r="AC107" s="196">
        <v>459.22493400000002</v>
      </c>
      <c r="AD107" s="188">
        <v>84.798551000000003</v>
      </c>
      <c r="AE107" s="188">
        <v>84.79</v>
      </c>
      <c r="AF107" s="188">
        <v>84.831552000000002</v>
      </c>
      <c r="AG107" s="188">
        <v>84.79</v>
      </c>
      <c r="AH107" s="188">
        <v>84.798550000000006</v>
      </c>
      <c r="AI107" s="188">
        <v>84.789547999999996</v>
      </c>
      <c r="AJ107" s="189"/>
      <c r="AK107" s="24"/>
      <c r="AL107" s="25"/>
      <c r="AM107" s="189"/>
    </row>
    <row r="108" spans="1:39" ht="15.75" customHeight="1" outlineLevel="1">
      <c r="A108" s="222"/>
      <c r="B108" s="65" t="s">
        <v>104</v>
      </c>
      <c r="D108" s="187">
        <v>10177</v>
      </c>
      <c r="E108" s="187" t="s">
        <v>168</v>
      </c>
      <c r="F108" s="189">
        <v>5.67</v>
      </c>
      <c r="G108" s="188">
        <v>5.67</v>
      </c>
      <c r="H108" s="188">
        <v>0</v>
      </c>
      <c r="I108" s="188">
        <v>7.38</v>
      </c>
      <c r="J108" s="188">
        <v>7.3828129999999996</v>
      </c>
      <c r="K108" s="188">
        <v>0.96</v>
      </c>
      <c r="L108" s="189">
        <v>0.768293</v>
      </c>
      <c r="M108" s="196">
        <v>0.76800000000000002</v>
      </c>
      <c r="N108" s="188">
        <v>0.768293</v>
      </c>
      <c r="O108" s="188">
        <v>0.76800000000000002</v>
      </c>
      <c r="P108" s="189">
        <v>0.99932200000000004</v>
      </c>
      <c r="Q108" s="196">
        <v>1</v>
      </c>
      <c r="R108" s="188">
        <v>0</v>
      </c>
      <c r="S108" s="188">
        <v>0</v>
      </c>
      <c r="T108" s="189">
        <v>10.405644000000001</v>
      </c>
      <c r="U108" s="196">
        <v>10.416667</v>
      </c>
      <c r="V108" s="188">
        <v>0</v>
      </c>
      <c r="W108" s="188">
        <v>0</v>
      </c>
      <c r="X108" s="188">
        <v>0</v>
      </c>
      <c r="Y108" s="188">
        <v>0</v>
      </c>
      <c r="Z108" s="188">
        <v>0</v>
      </c>
      <c r="AA108" s="188">
        <v>0</v>
      </c>
      <c r="AB108" s="189">
        <v>59</v>
      </c>
      <c r="AC108" s="196">
        <v>59.0625</v>
      </c>
      <c r="AD108" s="188">
        <v>80.030488000000005</v>
      </c>
      <c r="AE108" s="188">
        <v>80</v>
      </c>
      <c r="AF108" s="188">
        <v>80.084745999999996</v>
      </c>
      <c r="AG108" s="188">
        <v>80</v>
      </c>
      <c r="AH108" s="188">
        <v>80.030488000000005</v>
      </c>
      <c r="AI108" s="188">
        <v>80</v>
      </c>
      <c r="AJ108" s="189">
        <f>SUM(F108:F111)</f>
        <v>476.06545999999997</v>
      </c>
      <c r="AK108" s="56">
        <f>AVERAGE(V108:V111)</f>
        <v>2.86707175</v>
      </c>
      <c r="AL108" s="57">
        <f>AVERAGE(W108:W111)</f>
        <v>2.6549239999999998</v>
      </c>
      <c r="AM108" s="189">
        <f>SUM(AB108:AB111)</f>
        <v>6157</v>
      </c>
    </row>
    <row r="109" spans="1:39" ht="15.75" customHeight="1" outlineLevel="1">
      <c r="A109" s="222"/>
      <c r="B109" s="65"/>
      <c r="D109" s="187">
        <v>10177</v>
      </c>
      <c r="E109" s="187" t="s">
        <v>156</v>
      </c>
      <c r="F109" s="189">
        <v>48.028820000000003</v>
      </c>
      <c r="G109" s="188">
        <v>48.028820000000003</v>
      </c>
      <c r="H109" s="188">
        <v>0</v>
      </c>
      <c r="I109" s="188">
        <v>2.6656249999999999</v>
      </c>
      <c r="J109" s="188">
        <v>2.6682670000000002</v>
      </c>
      <c r="K109" s="188">
        <v>22.579204000000001</v>
      </c>
      <c r="L109" s="189">
        <v>18.017845999999999</v>
      </c>
      <c r="M109" s="196">
        <v>18.000140999999999</v>
      </c>
      <c r="N109" s="188">
        <v>18.017845999999999</v>
      </c>
      <c r="O109" s="188">
        <v>17.999915999999999</v>
      </c>
      <c r="P109" s="189">
        <v>12.286049</v>
      </c>
      <c r="Q109" s="196">
        <v>12.000002</v>
      </c>
      <c r="R109" s="188">
        <v>1.4536929999999999</v>
      </c>
      <c r="S109" s="188">
        <v>1.7307600000000001</v>
      </c>
      <c r="T109" s="189">
        <v>6.1005039999999999</v>
      </c>
      <c r="U109" s="196">
        <v>6.1025130000000001</v>
      </c>
      <c r="V109" s="188">
        <v>3.6436459999999999</v>
      </c>
      <c r="W109" s="188">
        <v>2.499978</v>
      </c>
      <c r="X109" s="188">
        <v>3.3105120000000001</v>
      </c>
      <c r="Y109" s="188">
        <v>2.4799690000000001</v>
      </c>
      <c r="Z109" s="188">
        <v>0.12492499999999999</v>
      </c>
      <c r="AA109" s="188">
        <v>9.9982000000000001E-2</v>
      </c>
      <c r="AB109" s="189">
        <v>293</v>
      </c>
      <c r="AC109" s="196">
        <v>293.096498</v>
      </c>
      <c r="AD109" s="188">
        <v>79.798409000000007</v>
      </c>
      <c r="AE109" s="188">
        <v>79.72</v>
      </c>
      <c r="AF109" s="188">
        <v>79.746255000000005</v>
      </c>
      <c r="AG109" s="188">
        <v>79.72</v>
      </c>
      <c r="AH109" s="188">
        <v>79.798410000000004</v>
      </c>
      <c r="AI109" s="188">
        <v>79.718999999999994</v>
      </c>
      <c r="AJ109" s="189"/>
      <c r="AK109" s="24"/>
      <c r="AL109" s="25"/>
      <c r="AM109" s="189"/>
    </row>
    <row r="110" spans="1:39" ht="15.75" customHeight="1" outlineLevel="1">
      <c r="A110" s="222"/>
      <c r="B110" s="65"/>
      <c r="D110" s="187">
        <v>10177</v>
      </c>
      <c r="E110" s="187" t="s">
        <v>169</v>
      </c>
      <c r="F110" s="189">
        <v>330.89015999999998</v>
      </c>
      <c r="G110" s="188">
        <v>330.89015999999998</v>
      </c>
      <c r="H110" s="188">
        <v>0</v>
      </c>
      <c r="I110" s="188">
        <v>9.8472500000000007</v>
      </c>
      <c r="J110" s="188">
        <v>9.8479220000000005</v>
      </c>
      <c r="K110" s="188">
        <v>39.627903000000003</v>
      </c>
      <c r="L110" s="189">
        <v>33.602291000000001</v>
      </c>
      <c r="M110" s="196">
        <v>33.600498999999999</v>
      </c>
      <c r="N110" s="188">
        <v>33.602291000000001</v>
      </c>
      <c r="O110" s="188">
        <v>33.600096999999998</v>
      </c>
      <c r="P110" s="189">
        <v>54.786869000000003</v>
      </c>
      <c r="Q110" s="196">
        <v>54.785215999999998</v>
      </c>
      <c r="R110" s="188">
        <v>2.4245350000000001</v>
      </c>
      <c r="S110" s="188">
        <v>2.4348369999999999</v>
      </c>
      <c r="T110" s="189">
        <v>13.620834</v>
      </c>
      <c r="U110" s="196">
        <v>13.623620000000001</v>
      </c>
      <c r="V110" s="188">
        <v>3.5721820000000002</v>
      </c>
      <c r="W110" s="188">
        <v>3.8598910000000002</v>
      </c>
      <c r="X110" s="188">
        <v>0.48958800000000002</v>
      </c>
      <c r="Y110" s="188">
        <v>0.40997299999999998</v>
      </c>
      <c r="Z110" s="188">
        <v>0.19644</v>
      </c>
      <c r="AA110" s="188">
        <v>0.26995999999999998</v>
      </c>
      <c r="AB110" s="189">
        <v>4507</v>
      </c>
      <c r="AC110" s="196">
        <v>4507.9217600000002</v>
      </c>
      <c r="AD110" s="188">
        <v>84.794522000000001</v>
      </c>
      <c r="AE110" s="188">
        <v>84.79</v>
      </c>
      <c r="AF110" s="188">
        <v>84.807340999999994</v>
      </c>
      <c r="AG110" s="188">
        <v>84.79</v>
      </c>
      <c r="AH110" s="188">
        <v>84.794522000000001</v>
      </c>
      <c r="AI110" s="188">
        <v>84.788984999999997</v>
      </c>
      <c r="AJ110" s="189"/>
      <c r="AK110" s="24"/>
      <c r="AL110" s="25"/>
      <c r="AM110" s="189"/>
    </row>
    <row r="111" spans="1:39" ht="15.75" customHeight="1" outlineLevel="1">
      <c r="A111" s="222"/>
      <c r="B111" s="65"/>
      <c r="D111" s="187">
        <v>10177</v>
      </c>
      <c r="E111" s="187" t="s">
        <v>170</v>
      </c>
      <c r="F111" s="189">
        <v>91.476479999999995</v>
      </c>
      <c r="G111" s="188">
        <v>91.476479999999995</v>
      </c>
      <c r="H111" s="188">
        <v>0</v>
      </c>
      <c r="I111" s="188">
        <v>2.7218749999999998</v>
      </c>
      <c r="J111" s="188">
        <v>2.7225139999999999</v>
      </c>
      <c r="K111" s="188">
        <v>39.628022999999999</v>
      </c>
      <c r="L111" s="189">
        <v>33.607892</v>
      </c>
      <c r="M111" s="196">
        <v>33.600600999999997</v>
      </c>
      <c r="N111" s="188">
        <v>33.607892</v>
      </c>
      <c r="O111" s="188">
        <v>33.600118000000002</v>
      </c>
      <c r="P111" s="189">
        <v>57.198622</v>
      </c>
      <c r="Q111" s="196">
        <v>56.441262000000002</v>
      </c>
      <c r="R111" s="188">
        <v>2.411022</v>
      </c>
      <c r="S111" s="188">
        <v>2.4348380000000001</v>
      </c>
      <c r="T111" s="189">
        <v>14.189439999999999</v>
      </c>
      <c r="U111" s="196">
        <v>14.017868</v>
      </c>
      <c r="V111" s="188">
        <v>4.252459</v>
      </c>
      <c r="W111" s="188">
        <v>4.2598269999999996</v>
      </c>
      <c r="X111" s="188">
        <v>0</v>
      </c>
      <c r="Y111" s="188">
        <v>0</v>
      </c>
      <c r="Z111" s="188">
        <v>2.8750559999999998</v>
      </c>
      <c r="AA111" s="188">
        <v>1.569901</v>
      </c>
      <c r="AB111" s="189">
        <v>1298</v>
      </c>
      <c r="AC111" s="196">
        <v>1282.3052720000001</v>
      </c>
      <c r="AD111" s="188">
        <v>84.808397999999997</v>
      </c>
      <c r="AE111" s="188">
        <v>84.79</v>
      </c>
      <c r="AF111" s="188">
        <v>83.764764</v>
      </c>
      <c r="AG111" s="188">
        <v>84.79</v>
      </c>
      <c r="AH111" s="188">
        <v>84.808397999999997</v>
      </c>
      <c r="AI111" s="188">
        <v>84.788781</v>
      </c>
      <c r="AJ111" s="189"/>
      <c r="AK111" s="24"/>
      <c r="AL111" s="25"/>
      <c r="AM111" s="189"/>
    </row>
    <row r="112" spans="1:39" ht="15.75" customHeight="1" outlineLevel="1">
      <c r="A112" s="222"/>
      <c r="B112" s="65" t="s">
        <v>105</v>
      </c>
      <c r="D112" s="187">
        <v>10177</v>
      </c>
      <c r="E112" s="187" t="s">
        <v>168</v>
      </c>
      <c r="F112" s="189">
        <v>12.4</v>
      </c>
      <c r="G112" s="188">
        <v>12.4</v>
      </c>
      <c r="H112" s="188">
        <v>0</v>
      </c>
      <c r="I112" s="188">
        <v>16.145875</v>
      </c>
      <c r="J112" s="188">
        <v>16.145833</v>
      </c>
      <c r="K112" s="188">
        <v>0.96</v>
      </c>
      <c r="L112" s="189">
        <v>0.76799799999999996</v>
      </c>
      <c r="M112" s="196">
        <v>0.76800000000000002</v>
      </c>
      <c r="N112" s="188">
        <v>0.76799799999999996</v>
      </c>
      <c r="O112" s="188">
        <v>0.76800000000000002</v>
      </c>
      <c r="P112" s="189">
        <v>0.99870700000000001</v>
      </c>
      <c r="Q112" s="196">
        <v>1</v>
      </c>
      <c r="R112" s="188">
        <v>0</v>
      </c>
      <c r="S112" s="188">
        <v>0</v>
      </c>
      <c r="T112" s="189">
        <v>10.403226</v>
      </c>
      <c r="U112" s="196">
        <v>10.416667</v>
      </c>
      <c r="V112" s="188">
        <v>0</v>
      </c>
      <c r="W112" s="188">
        <v>0</v>
      </c>
      <c r="X112" s="188">
        <v>0</v>
      </c>
      <c r="Y112" s="188">
        <v>0</v>
      </c>
      <c r="Z112" s="188">
        <v>0</v>
      </c>
      <c r="AA112" s="188">
        <v>0</v>
      </c>
      <c r="AB112" s="189">
        <v>129</v>
      </c>
      <c r="AC112" s="196">
        <v>129.16666699999999</v>
      </c>
      <c r="AD112" s="188">
        <v>79.999793999999994</v>
      </c>
      <c r="AE112" s="188">
        <v>80</v>
      </c>
      <c r="AF112" s="188">
        <v>80.103358999999998</v>
      </c>
      <c r="AG112" s="188">
        <v>80</v>
      </c>
      <c r="AH112" s="188">
        <v>79.999793999999994</v>
      </c>
      <c r="AI112" s="188">
        <v>80</v>
      </c>
      <c r="AJ112" s="189">
        <f>SUM(F112:F114)</f>
        <v>1299.18532</v>
      </c>
      <c r="AK112" s="56">
        <f>AVERAGE(V112:V114)</f>
        <v>2.2974796666666668</v>
      </c>
      <c r="AL112" s="57">
        <f>AVERAGE(W112:W114)</f>
        <v>2.7066160000000004</v>
      </c>
      <c r="AM112" s="189">
        <f>SUM(AB112:AB114)</f>
        <v>16998</v>
      </c>
    </row>
    <row r="113" spans="1:39" ht="15.75" customHeight="1" outlineLevel="1">
      <c r="A113" s="222"/>
      <c r="B113" s="65"/>
      <c r="D113" s="187">
        <v>10177</v>
      </c>
      <c r="E113" s="187" t="s">
        <v>169</v>
      </c>
      <c r="F113" s="189">
        <v>1012.9854</v>
      </c>
      <c r="G113" s="188">
        <v>1012.07724</v>
      </c>
      <c r="H113" s="188">
        <v>8.9732000000000006E-2</v>
      </c>
      <c r="I113" s="188">
        <v>30.120750000000001</v>
      </c>
      <c r="J113" s="188">
        <v>30.121352999999999</v>
      </c>
      <c r="K113" s="188">
        <v>39.627589999999998</v>
      </c>
      <c r="L113" s="189">
        <v>33.630816000000003</v>
      </c>
      <c r="M113" s="196">
        <v>33.600234</v>
      </c>
      <c r="N113" s="188">
        <v>33.630816000000003</v>
      </c>
      <c r="O113" s="188">
        <v>33.600042000000002</v>
      </c>
      <c r="P113" s="189">
        <v>52.258409999999998</v>
      </c>
      <c r="Q113" s="196">
        <v>53.677442999999997</v>
      </c>
      <c r="R113" s="188">
        <v>2.4256530000000001</v>
      </c>
      <c r="S113" s="188">
        <v>2.4348209999999999</v>
      </c>
      <c r="T113" s="189">
        <v>13.008084999999999</v>
      </c>
      <c r="U113" s="196">
        <v>13.359970000000001</v>
      </c>
      <c r="V113" s="188">
        <v>2.719684</v>
      </c>
      <c r="W113" s="188">
        <v>3.8599199999999998</v>
      </c>
      <c r="X113" s="188">
        <v>0.90129599999999999</v>
      </c>
      <c r="Y113" s="188">
        <v>0.40998099999999998</v>
      </c>
      <c r="Z113" s="188">
        <v>0.42350100000000002</v>
      </c>
      <c r="AA113" s="188">
        <v>0.26997399999999999</v>
      </c>
      <c r="AB113" s="189">
        <v>13177</v>
      </c>
      <c r="AC113" s="196">
        <v>13533.454610000001</v>
      </c>
      <c r="AD113" s="188">
        <v>84.867175000000003</v>
      </c>
      <c r="AE113" s="188">
        <v>84.79</v>
      </c>
      <c r="AF113" s="188">
        <v>87.083676999999994</v>
      </c>
      <c r="AG113" s="188">
        <v>84.79</v>
      </c>
      <c r="AH113" s="188">
        <v>84.867175000000003</v>
      </c>
      <c r="AI113" s="188">
        <v>84.789516000000006</v>
      </c>
      <c r="AJ113" s="189"/>
      <c r="AK113" s="24"/>
      <c r="AL113" s="25"/>
      <c r="AM113" s="189"/>
    </row>
    <row r="114" spans="1:39" ht="15.75" customHeight="1" outlineLevel="1">
      <c r="A114" s="222"/>
      <c r="B114" s="65"/>
      <c r="D114" s="187">
        <v>10177</v>
      </c>
      <c r="E114" s="187" t="s">
        <v>170</v>
      </c>
      <c r="F114" s="189">
        <v>273.79991999999999</v>
      </c>
      <c r="G114" s="188">
        <v>273.79991999999999</v>
      </c>
      <c r="H114" s="188">
        <v>0</v>
      </c>
      <c r="I114" s="188">
        <v>8.1486249999999991</v>
      </c>
      <c r="J114" s="188">
        <v>8.148809</v>
      </c>
      <c r="K114" s="188">
        <v>39.627668999999997</v>
      </c>
      <c r="L114" s="189">
        <v>33.600751000000002</v>
      </c>
      <c r="M114" s="196">
        <v>33.600301000000002</v>
      </c>
      <c r="N114" s="188">
        <v>33.600751000000002</v>
      </c>
      <c r="O114" s="188">
        <v>33.600056000000002</v>
      </c>
      <c r="P114" s="189">
        <v>54.211599999999997</v>
      </c>
      <c r="Q114" s="196">
        <v>54.412289999999999</v>
      </c>
      <c r="R114" s="188">
        <v>2.4237220000000002</v>
      </c>
      <c r="S114" s="188">
        <v>2.4348230000000002</v>
      </c>
      <c r="T114" s="189">
        <v>13.484299</v>
      </c>
      <c r="U114" s="196">
        <v>13.534905999999999</v>
      </c>
      <c r="V114" s="188">
        <v>4.1727550000000004</v>
      </c>
      <c r="W114" s="188">
        <v>4.2599280000000004</v>
      </c>
      <c r="X114" s="188">
        <v>0</v>
      </c>
      <c r="Y114" s="188">
        <v>0</v>
      </c>
      <c r="Z114" s="188">
        <v>1.9576340000000001</v>
      </c>
      <c r="AA114" s="188">
        <v>1.5699529999999999</v>
      </c>
      <c r="AB114" s="189">
        <v>3692</v>
      </c>
      <c r="AC114" s="196">
        <v>3705.8561110000001</v>
      </c>
      <c r="AD114" s="188">
        <v>84.791137000000006</v>
      </c>
      <c r="AE114" s="188">
        <v>84.79</v>
      </c>
      <c r="AF114" s="188">
        <v>85.108217999999994</v>
      </c>
      <c r="AG114" s="188">
        <v>84.79</v>
      </c>
      <c r="AH114" s="188">
        <v>84.791137000000006</v>
      </c>
      <c r="AI114" s="188">
        <v>84.789383000000001</v>
      </c>
      <c r="AJ114" s="189"/>
      <c r="AK114" s="24"/>
      <c r="AL114" s="25"/>
      <c r="AM114" s="189"/>
    </row>
    <row r="115" spans="1:39" ht="15.75" customHeight="1" outlineLevel="1">
      <c r="A115" s="222"/>
      <c r="B115" s="65" t="s">
        <v>106</v>
      </c>
      <c r="D115" s="162"/>
      <c r="E115" s="162"/>
      <c r="F115" s="164"/>
      <c r="G115" s="163"/>
      <c r="H115" s="163"/>
      <c r="I115" s="163"/>
      <c r="J115" s="163"/>
      <c r="K115" s="163"/>
      <c r="L115" s="164"/>
      <c r="M115" s="180"/>
      <c r="N115" s="163"/>
      <c r="O115" s="163"/>
      <c r="P115" s="164"/>
      <c r="Q115" s="180"/>
      <c r="R115" s="163"/>
      <c r="S115" s="163"/>
      <c r="T115" s="164"/>
      <c r="U115" s="180"/>
      <c r="V115" s="163"/>
      <c r="W115" s="163"/>
      <c r="X115" s="163"/>
      <c r="Y115" s="163"/>
      <c r="Z115" s="163"/>
      <c r="AA115" s="163"/>
      <c r="AB115" s="164"/>
      <c r="AC115" s="180"/>
      <c r="AD115" s="163"/>
      <c r="AE115" s="163"/>
      <c r="AF115" s="163"/>
      <c r="AG115" s="163"/>
      <c r="AH115" s="163"/>
      <c r="AI115" s="163"/>
      <c r="AJ115" s="164"/>
      <c r="AK115" s="24"/>
      <c r="AL115" s="25"/>
      <c r="AM115" s="164"/>
    </row>
    <row r="116" spans="1:39" ht="15.75" customHeight="1" outlineLevel="1">
      <c r="A116" s="222"/>
      <c r="B116" s="65" t="s">
        <v>107</v>
      </c>
      <c r="D116" s="162"/>
      <c r="E116" s="162"/>
      <c r="F116" s="164"/>
      <c r="G116" s="163"/>
      <c r="H116" s="163"/>
      <c r="I116" s="163"/>
      <c r="J116" s="163"/>
      <c r="K116" s="163"/>
      <c r="L116" s="164"/>
      <c r="M116" s="180"/>
      <c r="N116" s="163"/>
      <c r="O116" s="163"/>
      <c r="P116" s="164"/>
      <c r="Q116" s="180"/>
      <c r="R116" s="163"/>
      <c r="S116" s="163"/>
      <c r="T116" s="164"/>
      <c r="U116" s="180"/>
      <c r="V116" s="163"/>
      <c r="W116" s="163"/>
      <c r="X116" s="163"/>
      <c r="Y116" s="163"/>
      <c r="Z116" s="163"/>
      <c r="AA116" s="163"/>
      <c r="AB116" s="164"/>
      <c r="AC116" s="180"/>
      <c r="AD116" s="163"/>
      <c r="AE116" s="163"/>
      <c r="AF116" s="163"/>
      <c r="AG116" s="163"/>
      <c r="AH116" s="163"/>
      <c r="AI116" s="163"/>
      <c r="AJ116" s="164"/>
      <c r="AK116" s="24"/>
      <c r="AL116" s="25"/>
      <c r="AM116" s="164"/>
    </row>
    <row r="117" spans="1:39" ht="15.75" customHeight="1" outlineLevel="1">
      <c r="A117" s="222"/>
      <c r="B117" s="65" t="s">
        <v>108</v>
      </c>
      <c r="D117" s="162"/>
      <c r="E117" s="162"/>
      <c r="F117" s="164"/>
      <c r="G117" s="163"/>
      <c r="H117" s="163"/>
      <c r="I117" s="163"/>
      <c r="J117" s="163"/>
      <c r="K117" s="163"/>
      <c r="L117" s="164"/>
      <c r="M117" s="180"/>
      <c r="N117" s="163"/>
      <c r="O117" s="163"/>
      <c r="P117" s="164"/>
      <c r="Q117" s="180"/>
      <c r="R117" s="163"/>
      <c r="S117" s="163"/>
      <c r="T117" s="164"/>
      <c r="U117" s="180"/>
      <c r="V117" s="163"/>
      <c r="W117" s="163"/>
      <c r="X117" s="163"/>
      <c r="Y117" s="163"/>
      <c r="Z117" s="163"/>
      <c r="AA117" s="163"/>
      <c r="AB117" s="164"/>
      <c r="AC117" s="180"/>
      <c r="AD117" s="163"/>
      <c r="AE117" s="163"/>
      <c r="AF117" s="163"/>
      <c r="AG117" s="163"/>
      <c r="AH117" s="163"/>
      <c r="AI117" s="163"/>
      <c r="AJ117" s="164"/>
      <c r="AK117" s="24"/>
      <c r="AL117" s="25"/>
      <c r="AM117" s="164"/>
    </row>
    <row r="118" spans="1:39" ht="15.75" customHeight="1" outlineLevel="1">
      <c r="A118" s="222"/>
      <c r="B118" s="65" t="s">
        <v>109</v>
      </c>
      <c r="D118" s="187">
        <v>10177</v>
      </c>
      <c r="E118" s="187" t="s">
        <v>169</v>
      </c>
      <c r="F118" s="189">
        <v>217.82424</v>
      </c>
      <c r="G118" s="188">
        <v>217.72113999999999</v>
      </c>
      <c r="H118" s="188">
        <v>4.7354E-2</v>
      </c>
      <c r="I118" s="188">
        <v>7.6749999999999998</v>
      </c>
      <c r="J118" s="188">
        <v>7.7523369999999998</v>
      </c>
      <c r="K118" s="188">
        <v>39.628407000000003</v>
      </c>
      <c r="L118" s="189">
        <v>28.381008000000001</v>
      </c>
      <c r="M118" s="196">
        <v>28.378499000000001</v>
      </c>
      <c r="N118" s="188">
        <v>28.381008000000001</v>
      </c>
      <c r="O118" s="188">
        <v>28.084541999999999</v>
      </c>
      <c r="P118" s="189">
        <v>45.977198999999999</v>
      </c>
      <c r="Q118" s="196">
        <v>53.435276999999999</v>
      </c>
      <c r="R118" s="188">
        <v>2.4592830000000001</v>
      </c>
      <c r="S118" s="188">
        <v>2.4599139999999999</v>
      </c>
      <c r="T118" s="189">
        <v>13.65321</v>
      </c>
      <c r="U118" s="196">
        <v>15.757054</v>
      </c>
      <c r="V118" s="188">
        <v>2.51579</v>
      </c>
      <c r="W118" s="188">
        <v>3.8599260000000002</v>
      </c>
      <c r="X118" s="188">
        <v>0</v>
      </c>
      <c r="Y118" s="188">
        <v>0.40998299999999999</v>
      </c>
      <c r="Z118" s="188">
        <v>6.8862999999999994E-2</v>
      </c>
      <c r="AA118" s="188">
        <v>0.26996900000000001</v>
      </c>
      <c r="AB118" s="189">
        <v>2974</v>
      </c>
      <c r="AC118" s="196">
        <v>3432.2682089999998</v>
      </c>
      <c r="AD118" s="188">
        <v>71.617838000000006</v>
      </c>
      <c r="AE118" s="188">
        <v>71.611506000000006</v>
      </c>
      <c r="AF118" s="188">
        <v>81.804486999999995</v>
      </c>
      <c r="AG118" s="188">
        <v>70.882148000000001</v>
      </c>
      <c r="AH118" s="188">
        <v>71.617838000000006</v>
      </c>
      <c r="AI118" s="188">
        <v>70.869721999999996</v>
      </c>
      <c r="AJ118" s="189">
        <f>SUM(F118:F118)</f>
        <v>217.82424</v>
      </c>
      <c r="AK118" s="56">
        <f>AVERAGE(V118:V118)</f>
        <v>2.51579</v>
      </c>
      <c r="AL118" s="57">
        <f>AVERAGE(W118:W118)</f>
        <v>3.8599260000000002</v>
      </c>
      <c r="AM118" s="189">
        <f>SUM(AB118:AB118)</f>
        <v>2974</v>
      </c>
    </row>
    <row r="119" spans="1:39" ht="15.75" customHeight="1" outlineLevel="1">
      <c r="A119" s="222"/>
      <c r="B119" s="65" t="s">
        <v>110</v>
      </c>
      <c r="D119" s="187">
        <v>10177</v>
      </c>
      <c r="E119" s="187" t="s">
        <v>169</v>
      </c>
      <c r="F119" s="189">
        <v>1251.93984</v>
      </c>
      <c r="G119" s="188">
        <v>1251.2896800000001</v>
      </c>
      <c r="H119" s="188">
        <v>5.1958999999999998E-2</v>
      </c>
      <c r="I119" s="188">
        <v>36.470500000000001</v>
      </c>
      <c r="J119" s="188">
        <v>37.240754000000003</v>
      </c>
      <c r="K119" s="188">
        <v>39.628431999999997</v>
      </c>
      <c r="L119" s="189">
        <v>34.327466000000001</v>
      </c>
      <c r="M119" s="196">
        <v>33.600946999999998</v>
      </c>
      <c r="N119" s="188">
        <v>34.327466000000001</v>
      </c>
      <c r="O119" s="188">
        <v>33.600189</v>
      </c>
      <c r="P119" s="189">
        <v>51.836416</v>
      </c>
      <c r="Q119" s="196">
        <v>52.933261999999999</v>
      </c>
      <c r="R119" s="188">
        <v>2.3820619999999999</v>
      </c>
      <c r="S119" s="188">
        <v>2.4348619999999999</v>
      </c>
      <c r="T119" s="189">
        <v>12.635591</v>
      </c>
      <c r="U119" s="196">
        <v>13.182515</v>
      </c>
      <c r="V119" s="188">
        <v>3.4642240000000002</v>
      </c>
      <c r="W119" s="188">
        <v>3.8599480000000002</v>
      </c>
      <c r="X119" s="188">
        <v>0.78286500000000003</v>
      </c>
      <c r="Y119" s="188">
        <v>0.40998800000000002</v>
      </c>
      <c r="Z119" s="188">
        <v>9.9045999999999995E-2</v>
      </c>
      <c r="AA119" s="188">
        <v>0.26998499999999998</v>
      </c>
      <c r="AB119" s="189">
        <v>15819</v>
      </c>
      <c r="AC119" s="196">
        <v>16503.715717999999</v>
      </c>
      <c r="AD119" s="188">
        <v>86.623326000000006</v>
      </c>
      <c r="AE119" s="188">
        <v>84.79</v>
      </c>
      <c r="AF119" s="188">
        <v>88.460082999999997</v>
      </c>
      <c r="AG119" s="188">
        <v>84.79</v>
      </c>
      <c r="AH119" s="188">
        <v>86.623326000000006</v>
      </c>
      <c r="AI119" s="188">
        <v>84.788086000000007</v>
      </c>
      <c r="AJ119" s="189">
        <f>SUM(F119:F120)</f>
        <v>1282.94112</v>
      </c>
      <c r="AK119" s="56">
        <f>AVERAGE(V119:V120)</f>
        <v>3.0223814999999998</v>
      </c>
      <c r="AL119" s="57">
        <f>AVERAGE(W119:W120)</f>
        <v>4.0599214999999997</v>
      </c>
      <c r="AM119" s="189">
        <f>SUM(AB119:AB120)</f>
        <v>16215</v>
      </c>
    </row>
    <row r="120" spans="1:39" ht="15.75" customHeight="1" outlineLevel="1">
      <c r="A120" s="222"/>
      <c r="B120" s="65"/>
      <c r="D120" s="187">
        <v>10177</v>
      </c>
      <c r="E120" s="187" t="s">
        <v>170</v>
      </c>
      <c r="F120" s="189">
        <v>31.001280000000001</v>
      </c>
      <c r="G120" s="188">
        <v>29.989920000000001</v>
      </c>
      <c r="H120" s="188">
        <v>3.3723329999999998</v>
      </c>
      <c r="I120" s="188">
        <v>0.92262500000000003</v>
      </c>
      <c r="J120" s="188">
        <v>0.89255700000000004</v>
      </c>
      <c r="K120" s="188">
        <v>39.627496999999998</v>
      </c>
      <c r="L120" s="189">
        <v>33.601171000000001</v>
      </c>
      <c r="M120" s="196">
        <v>33.600155000000001</v>
      </c>
      <c r="N120" s="188">
        <v>33.601171000000001</v>
      </c>
      <c r="O120" s="188">
        <v>33.600023</v>
      </c>
      <c r="P120" s="189">
        <v>51.212572999999999</v>
      </c>
      <c r="Q120" s="196">
        <v>51.344664000000002</v>
      </c>
      <c r="R120" s="188">
        <v>2.4386939999999999</v>
      </c>
      <c r="S120" s="188">
        <v>2.434822</v>
      </c>
      <c r="T120" s="189">
        <v>12.773666</v>
      </c>
      <c r="U120" s="196">
        <v>12.80458</v>
      </c>
      <c r="V120" s="188">
        <v>2.5805389999999999</v>
      </c>
      <c r="W120" s="188">
        <v>4.2598950000000002</v>
      </c>
      <c r="X120" s="188">
        <v>0</v>
      </c>
      <c r="Y120" s="188">
        <v>0</v>
      </c>
      <c r="Z120" s="188">
        <v>8.5157769999999999</v>
      </c>
      <c r="AA120" s="188">
        <v>1.569893</v>
      </c>
      <c r="AB120" s="189">
        <v>396</v>
      </c>
      <c r="AC120" s="196">
        <v>396.95838900000001</v>
      </c>
      <c r="AD120" s="188">
        <v>84.792564999999996</v>
      </c>
      <c r="AE120" s="188">
        <v>84.79</v>
      </c>
      <c r="AF120" s="188">
        <v>84.995206999999994</v>
      </c>
      <c r="AG120" s="188">
        <v>84.79</v>
      </c>
      <c r="AH120" s="188">
        <v>84.792563999999999</v>
      </c>
      <c r="AI120" s="188">
        <v>84.789666999999994</v>
      </c>
      <c r="AJ120" s="189"/>
      <c r="AK120" s="24"/>
      <c r="AL120" s="25"/>
      <c r="AM120" s="189"/>
    </row>
    <row r="121" spans="1:39" ht="15.75" customHeight="1" outlineLevel="1">
      <c r="A121" s="222"/>
      <c r="B121" s="65" t="s">
        <v>111</v>
      </c>
      <c r="D121" s="187">
        <v>10177</v>
      </c>
      <c r="E121" s="187" t="s">
        <v>169</v>
      </c>
      <c r="F121" s="189">
        <v>592.38864000000001</v>
      </c>
      <c r="G121" s="188">
        <v>590.74776999999995</v>
      </c>
      <c r="H121" s="188">
        <v>0.27776200000000001</v>
      </c>
      <c r="I121" s="188">
        <v>17.629625000000001</v>
      </c>
      <c r="J121" s="188">
        <v>17.581778</v>
      </c>
      <c r="K121" s="188">
        <v>39.628069000000004</v>
      </c>
      <c r="L121" s="189">
        <v>33.601885000000003</v>
      </c>
      <c r="M121" s="196">
        <v>33.600639999999999</v>
      </c>
      <c r="N121" s="188">
        <v>33.601885000000003</v>
      </c>
      <c r="O121" s="188">
        <v>33.600126000000003</v>
      </c>
      <c r="P121" s="189">
        <v>51.334046999999998</v>
      </c>
      <c r="Q121" s="196">
        <v>52.316490999999999</v>
      </c>
      <c r="R121" s="188">
        <v>11.713238</v>
      </c>
      <c r="S121" s="188">
        <v>2.434847</v>
      </c>
      <c r="T121" s="189">
        <v>15.010415999999999</v>
      </c>
      <c r="U121" s="196">
        <v>13.035785000000001</v>
      </c>
      <c r="V121" s="188">
        <v>4.0125690000000001</v>
      </c>
      <c r="W121" s="188">
        <v>3.859937</v>
      </c>
      <c r="X121" s="188">
        <v>0.33255200000000001</v>
      </c>
      <c r="Y121" s="188">
        <v>0.40998499999999999</v>
      </c>
      <c r="Z121" s="188">
        <v>0.81027899999999997</v>
      </c>
      <c r="AA121" s="188">
        <v>0.26998</v>
      </c>
      <c r="AB121" s="189">
        <v>8892</v>
      </c>
      <c r="AC121" s="196">
        <v>7722.2506979999998</v>
      </c>
      <c r="AD121" s="188">
        <v>84.793143999999998</v>
      </c>
      <c r="AE121" s="188">
        <v>84.79</v>
      </c>
      <c r="AF121" s="188">
        <v>73.635812000000001</v>
      </c>
      <c r="AG121" s="188">
        <v>84.79</v>
      </c>
      <c r="AH121" s="188">
        <v>84.793143999999998</v>
      </c>
      <c r="AI121" s="188">
        <v>84.788703999999996</v>
      </c>
      <c r="AJ121" s="189">
        <f>SUM(F121:F122)</f>
        <v>700.3152</v>
      </c>
      <c r="AK121" s="56">
        <f>AVERAGE(V121:V122)</f>
        <v>7.3200830000000003</v>
      </c>
      <c r="AL121" s="57">
        <f>AVERAGE(W121:W122)</f>
        <v>4.0599065000000003</v>
      </c>
      <c r="AM121" s="189">
        <f>SUM(AB121:AB122)</f>
        <v>10485</v>
      </c>
    </row>
    <row r="122" spans="1:39" ht="15.75" customHeight="1" outlineLevel="1">
      <c r="A122" s="222"/>
      <c r="B122" s="65"/>
      <c r="D122" s="187">
        <v>10177</v>
      </c>
      <c r="E122" s="187" t="s">
        <v>170</v>
      </c>
      <c r="F122" s="189">
        <v>107.92655999999999</v>
      </c>
      <c r="G122" s="188">
        <v>107.61696000000001</v>
      </c>
      <c r="H122" s="188">
        <v>0.28768700000000003</v>
      </c>
      <c r="I122" s="188">
        <v>3.6825000000000001</v>
      </c>
      <c r="J122" s="188">
        <v>3.2028859999999999</v>
      </c>
      <c r="K122" s="188">
        <v>39.627642999999999</v>
      </c>
      <c r="L122" s="189">
        <v>29.307959</v>
      </c>
      <c r="M122" s="196">
        <v>33.600278000000003</v>
      </c>
      <c r="N122" s="188">
        <v>29.307959</v>
      </c>
      <c r="O122" s="188">
        <v>33.600051000000001</v>
      </c>
      <c r="P122" s="189">
        <v>51.629328000000001</v>
      </c>
      <c r="Q122" s="196">
        <v>51.803100000000001</v>
      </c>
      <c r="R122" s="188">
        <v>2.4439920000000002</v>
      </c>
      <c r="S122" s="188">
        <v>2.434828</v>
      </c>
      <c r="T122" s="189">
        <v>14.760037000000001</v>
      </c>
      <c r="U122" s="196">
        <v>12.913686</v>
      </c>
      <c r="V122" s="188">
        <v>10.627597</v>
      </c>
      <c r="W122" s="188">
        <v>4.2598760000000002</v>
      </c>
      <c r="X122" s="188">
        <v>0</v>
      </c>
      <c r="Y122" s="188">
        <v>0</v>
      </c>
      <c r="Z122" s="188">
        <v>5.6334600000000004</v>
      </c>
      <c r="AA122" s="188">
        <v>1.5698920000000001</v>
      </c>
      <c r="AB122" s="189">
        <v>1593</v>
      </c>
      <c r="AC122" s="196">
        <v>1393.7296249999999</v>
      </c>
      <c r="AD122" s="188">
        <v>73.958371</v>
      </c>
      <c r="AE122" s="188">
        <v>84.79</v>
      </c>
      <c r="AF122" s="188">
        <v>74.183511999999993</v>
      </c>
      <c r="AG122" s="188">
        <v>84.79</v>
      </c>
      <c r="AH122" s="188">
        <v>73.958371</v>
      </c>
      <c r="AI122" s="188">
        <v>84.789427000000003</v>
      </c>
      <c r="AJ122" s="189"/>
      <c r="AK122" s="24"/>
      <c r="AL122" s="25"/>
      <c r="AM122" s="189"/>
    </row>
    <row r="123" spans="1:39" ht="16.5" customHeight="1" outlineLevel="1">
      <c r="A123" s="222"/>
      <c r="B123" s="65" t="s">
        <v>112</v>
      </c>
      <c r="D123" s="187">
        <v>10177</v>
      </c>
      <c r="E123" s="187" t="s">
        <v>168</v>
      </c>
      <c r="F123" s="189">
        <v>13.68</v>
      </c>
      <c r="G123" s="188">
        <v>13.680009999999999</v>
      </c>
      <c r="H123" s="188">
        <v>-7.2999999999999999E-5</v>
      </c>
      <c r="I123" s="188">
        <v>17.8125</v>
      </c>
      <c r="J123" s="188">
        <v>17.812512999999999</v>
      </c>
      <c r="K123" s="188">
        <v>0.96</v>
      </c>
      <c r="L123" s="189">
        <v>0.76800000000000002</v>
      </c>
      <c r="M123" s="196">
        <v>0.76800000000000002</v>
      </c>
      <c r="N123" s="188">
        <v>0.76800000000000002</v>
      </c>
      <c r="O123" s="188">
        <v>0.76800000000000002</v>
      </c>
      <c r="P123" s="189">
        <v>0.99649100000000002</v>
      </c>
      <c r="Q123" s="196">
        <v>1</v>
      </c>
      <c r="R123" s="188">
        <v>0</v>
      </c>
      <c r="S123" s="188">
        <v>0</v>
      </c>
      <c r="T123" s="189">
        <v>10.380117</v>
      </c>
      <c r="U123" s="196">
        <v>10.416667</v>
      </c>
      <c r="V123" s="188">
        <v>0</v>
      </c>
      <c r="W123" s="188">
        <v>0</v>
      </c>
      <c r="X123" s="188">
        <v>0</v>
      </c>
      <c r="Y123" s="188">
        <v>0</v>
      </c>
      <c r="Z123" s="188">
        <v>0</v>
      </c>
      <c r="AA123" s="188">
        <v>0</v>
      </c>
      <c r="AB123" s="189">
        <v>142</v>
      </c>
      <c r="AC123" s="196">
        <v>142.5</v>
      </c>
      <c r="AD123" s="188">
        <v>80</v>
      </c>
      <c r="AE123" s="188">
        <v>80</v>
      </c>
      <c r="AF123" s="188">
        <v>80.281689999999998</v>
      </c>
      <c r="AG123" s="188">
        <v>80</v>
      </c>
      <c r="AH123" s="188">
        <v>80</v>
      </c>
      <c r="AI123" s="188">
        <v>80</v>
      </c>
      <c r="AJ123" s="189">
        <f>SUM(F123:F126)</f>
        <v>1118.3386399999999</v>
      </c>
      <c r="AK123" s="56">
        <f>AVERAGE(V123:V126)</f>
        <v>3.1350627499999999</v>
      </c>
      <c r="AL123" s="57">
        <f>AVERAGE(W123:W126)</f>
        <v>2.6549510000000001</v>
      </c>
      <c r="AM123" s="189">
        <f>SUM(AB123:AB126)</f>
        <v>14354</v>
      </c>
    </row>
    <row r="124" spans="1:39" ht="16.5" customHeight="1" outlineLevel="1">
      <c r="A124" s="66"/>
      <c r="B124" s="65"/>
      <c r="D124" s="187">
        <v>10177</v>
      </c>
      <c r="E124" s="187" t="s">
        <v>156</v>
      </c>
      <c r="F124" s="189">
        <v>99.005600000000001</v>
      </c>
      <c r="G124" s="188">
        <v>98.840959999999995</v>
      </c>
      <c r="H124" s="188">
        <v>0.166571</v>
      </c>
      <c r="I124" s="188">
        <v>5.4997499999999997</v>
      </c>
      <c r="J124" s="188">
        <v>5.4911630000000002</v>
      </c>
      <c r="K124" s="188">
        <v>22.579204000000001</v>
      </c>
      <c r="L124" s="189">
        <v>18.001836000000001</v>
      </c>
      <c r="M124" s="196">
        <v>18.000140999999999</v>
      </c>
      <c r="N124" s="188">
        <v>18.001836000000001</v>
      </c>
      <c r="O124" s="188">
        <v>17.999915999999999</v>
      </c>
      <c r="P124" s="189">
        <v>12.000545000000001</v>
      </c>
      <c r="Q124" s="196">
        <v>12.000002</v>
      </c>
      <c r="R124" s="188">
        <v>1.7273510000000001</v>
      </c>
      <c r="S124" s="188">
        <v>1.7307600000000001</v>
      </c>
      <c r="T124" s="189">
        <v>6.1006650000000002</v>
      </c>
      <c r="U124" s="196">
        <v>6.1025130000000001</v>
      </c>
      <c r="V124" s="188">
        <v>4.5956999999999999</v>
      </c>
      <c r="W124" s="188">
        <v>2.4999660000000001</v>
      </c>
      <c r="X124" s="188">
        <v>1.7271749999999999</v>
      </c>
      <c r="Y124" s="188">
        <v>2.479984</v>
      </c>
      <c r="Z124" s="188">
        <v>8.0804000000000001E-2</v>
      </c>
      <c r="AA124" s="188">
        <v>9.9988999999999995E-2</v>
      </c>
      <c r="AB124" s="189">
        <v>604</v>
      </c>
      <c r="AC124" s="196">
        <v>604.18296099999998</v>
      </c>
      <c r="AD124" s="188">
        <v>79.727507000000003</v>
      </c>
      <c r="AE124" s="188">
        <v>79.72</v>
      </c>
      <c r="AF124" s="188">
        <v>79.744147999999996</v>
      </c>
      <c r="AG124" s="188">
        <v>79.72</v>
      </c>
      <c r="AH124" s="188">
        <v>79.727507000000003</v>
      </c>
      <c r="AI124" s="188">
        <v>79.718999999999994</v>
      </c>
      <c r="AJ124" s="189"/>
      <c r="AK124" s="24"/>
      <c r="AL124" s="25"/>
      <c r="AM124" s="189"/>
    </row>
    <row r="125" spans="1:39" ht="16.5" customHeight="1" outlineLevel="1">
      <c r="A125" s="66"/>
      <c r="B125" s="65"/>
      <c r="D125" s="187">
        <v>10177</v>
      </c>
      <c r="E125" s="187" t="s">
        <v>169</v>
      </c>
      <c r="F125" s="189">
        <v>863.41247999999996</v>
      </c>
      <c r="G125" s="188">
        <v>863.27832000000001</v>
      </c>
      <c r="H125" s="188">
        <v>1.5540999999999999E-2</v>
      </c>
      <c r="I125" s="188">
        <v>24.919499999999999</v>
      </c>
      <c r="J125" s="188">
        <v>25.692807999999999</v>
      </c>
      <c r="K125" s="188">
        <v>39.627927</v>
      </c>
      <c r="L125" s="189">
        <v>34.648066</v>
      </c>
      <c r="M125" s="196">
        <v>33.600518999999998</v>
      </c>
      <c r="N125" s="188">
        <v>34.648066</v>
      </c>
      <c r="O125" s="188">
        <v>33.600099999999998</v>
      </c>
      <c r="P125" s="189">
        <v>56.527017000000001</v>
      </c>
      <c r="Q125" s="196">
        <v>52.528402</v>
      </c>
      <c r="R125" s="188">
        <v>2.4779789999999999</v>
      </c>
      <c r="S125" s="188">
        <v>2.4353980000000002</v>
      </c>
      <c r="T125" s="189">
        <v>13.623848000000001</v>
      </c>
      <c r="U125" s="196">
        <v>13.086417000000001</v>
      </c>
      <c r="V125" s="188">
        <v>2.685854</v>
      </c>
      <c r="W125" s="188">
        <v>3.8599209999999999</v>
      </c>
      <c r="X125" s="188">
        <v>1.5554559999999999</v>
      </c>
      <c r="Y125" s="188">
        <v>0.40997899999999998</v>
      </c>
      <c r="Z125" s="188">
        <v>8.9180999999999996E-2</v>
      </c>
      <c r="AA125" s="188">
        <v>0.26996799999999999</v>
      </c>
      <c r="AB125" s="189">
        <v>11763</v>
      </c>
      <c r="AC125" s="196">
        <v>11298.975570000001</v>
      </c>
      <c r="AD125" s="188">
        <v>87.433456000000007</v>
      </c>
      <c r="AE125" s="188">
        <v>84.79</v>
      </c>
      <c r="AF125" s="188">
        <v>81.445221000000004</v>
      </c>
      <c r="AG125" s="188">
        <v>84.79</v>
      </c>
      <c r="AH125" s="188">
        <v>87.433456000000007</v>
      </c>
      <c r="AI125" s="188">
        <v>84.788943000000003</v>
      </c>
      <c r="AJ125" s="189"/>
      <c r="AK125" s="24"/>
      <c r="AL125" s="25"/>
      <c r="AM125" s="189"/>
    </row>
    <row r="126" spans="1:39" ht="16.5" customHeight="1" outlineLevel="1" thickBot="1">
      <c r="A126" s="69"/>
      <c r="B126" s="70"/>
      <c r="C126" s="39"/>
      <c r="D126" s="187">
        <v>10177</v>
      </c>
      <c r="E126" s="187" t="s">
        <v>170</v>
      </c>
      <c r="F126" s="189">
        <v>142.24055999999999</v>
      </c>
      <c r="G126" s="188">
        <v>142.24055999999999</v>
      </c>
      <c r="H126" s="188">
        <v>0</v>
      </c>
      <c r="I126" s="188">
        <v>4.2329999999999997</v>
      </c>
      <c r="J126" s="188">
        <v>4.2333499999999997</v>
      </c>
      <c r="K126" s="188">
        <v>39.627924999999998</v>
      </c>
      <c r="L126" s="189">
        <v>33.602778000000001</v>
      </c>
      <c r="M126" s="196">
        <v>33.600518000000001</v>
      </c>
      <c r="N126" s="188">
        <v>33.602778000000001</v>
      </c>
      <c r="O126" s="188">
        <v>33.600099999999998</v>
      </c>
      <c r="P126" s="189">
        <v>52.061185999999999</v>
      </c>
      <c r="Q126" s="196">
        <v>52.072567999999997</v>
      </c>
      <c r="R126" s="188">
        <v>2.4214509999999998</v>
      </c>
      <c r="S126" s="188">
        <v>2.4353769999999999</v>
      </c>
      <c r="T126" s="189">
        <v>12.970984</v>
      </c>
      <c r="U126" s="196">
        <v>12.977881999999999</v>
      </c>
      <c r="V126" s="188">
        <v>5.2586969999999997</v>
      </c>
      <c r="W126" s="188">
        <v>4.2599169999999997</v>
      </c>
      <c r="X126" s="188">
        <v>0</v>
      </c>
      <c r="Y126" s="188">
        <v>0</v>
      </c>
      <c r="Z126" s="188">
        <v>1.5677669999999999</v>
      </c>
      <c r="AA126" s="188">
        <v>1.569939</v>
      </c>
      <c r="AB126" s="189">
        <v>1845</v>
      </c>
      <c r="AC126" s="196">
        <v>1845.9812469999999</v>
      </c>
      <c r="AD126" s="188">
        <v>84.795704000000001</v>
      </c>
      <c r="AE126" s="188">
        <v>84.79</v>
      </c>
      <c r="AF126" s="188">
        <v>84.835094999999995</v>
      </c>
      <c r="AG126" s="188">
        <v>84.79</v>
      </c>
      <c r="AH126" s="188">
        <v>84.795704000000001</v>
      </c>
      <c r="AI126" s="188">
        <v>84.788946999999993</v>
      </c>
      <c r="AJ126" s="189"/>
      <c r="AK126" s="45"/>
      <c r="AL126" s="46"/>
      <c r="AM126" s="189"/>
    </row>
    <row r="127" spans="1:39" ht="15.75" thickBot="1">
      <c r="A127" s="114"/>
      <c r="B127" s="227" t="s">
        <v>99</v>
      </c>
      <c r="C127" s="227"/>
      <c r="D127" s="116"/>
      <c r="E127" s="116"/>
      <c r="F127" s="117">
        <f>SUM(F96:F126)</f>
        <v>8434.3497100000004</v>
      </c>
      <c r="G127" s="116"/>
      <c r="H127" s="116"/>
      <c r="I127" s="116"/>
      <c r="J127" s="116"/>
      <c r="K127" s="116"/>
      <c r="L127" s="117">
        <f>AVERAGE(L96:L126)</f>
        <v>23.433415392857146</v>
      </c>
      <c r="M127" s="156">
        <f>AVERAGE(M96:M126)</f>
        <v>23.519008714285711</v>
      </c>
      <c r="N127" s="116"/>
      <c r="O127" s="116"/>
      <c r="P127" s="117">
        <f>AVERAGE(P96:P126)</f>
        <v>34.308175642857144</v>
      </c>
      <c r="Q127" s="156">
        <f>AVERAGE(Q96:Q126)</f>
        <v>34.485299607142863</v>
      </c>
      <c r="R127" s="116"/>
      <c r="S127" s="116"/>
      <c r="T127" s="117">
        <f>AVERAGE(T96:T126)</f>
        <v>11.491101535714284</v>
      </c>
      <c r="U127" s="156">
        <f>AVERAGE(U96:U126)</f>
        <v>11.439186642857139</v>
      </c>
      <c r="V127" s="116"/>
      <c r="W127" s="116"/>
      <c r="X127" s="116"/>
      <c r="Y127" s="116"/>
      <c r="Z127" s="116"/>
      <c r="AA127" s="116"/>
      <c r="AB127" s="117">
        <f>SUM(AB96:AB126)</f>
        <v>105111.5</v>
      </c>
      <c r="AC127" s="156">
        <f>SUM(AC96:AC126)</f>
        <v>105392.432044</v>
      </c>
      <c r="AD127" s="116"/>
      <c r="AE127" s="116"/>
      <c r="AF127" s="116"/>
      <c r="AG127" s="116"/>
      <c r="AH127" s="116"/>
      <c r="AI127" s="116"/>
      <c r="AJ127" s="117">
        <f>SUM(AJ96:AJ126)</f>
        <v>8434.3497099999986</v>
      </c>
      <c r="AK127" s="80">
        <f>AVERAGE(AK96:AK126)</f>
        <v>3.0922609074074074</v>
      </c>
      <c r="AL127" s="81">
        <f>AVERAGE(AL96:AL126)</f>
        <v>3.106782194444444</v>
      </c>
      <c r="AM127" s="117">
        <f>SUM(AM96:AM126)</f>
        <v>105111.5</v>
      </c>
    </row>
    <row r="128" spans="1:39">
      <c r="B128" s="65" t="s">
        <v>101</v>
      </c>
      <c r="C128" s="50"/>
      <c r="D128" s="97"/>
      <c r="E128" s="97"/>
      <c r="F128" s="86">
        <f>SUM(F129:F132)</f>
        <v>1554.2665400000003</v>
      </c>
      <c r="G128" s="97">
        <f>SUM(G129:G132)</f>
        <v>1546.5355</v>
      </c>
      <c r="H128" s="97">
        <f>AVERAGE(H129:H132)</f>
        <v>0.227994</v>
      </c>
      <c r="I128" s="97">
        <f>SUM(I129:I132)</f>
        <v>88.871499999999997</v>
      </c>
      <c r="J128" s="97">
        <f>SUM(J129:J132)</f>
        <v>89.503294999999994</v>
      </c>
      <c r="K128" s="97">
        <f>AVERAGE(K129:K132)</f>
        <v>25.698518999999997</v>
      </c>
      <c r="L128" s="86">
        <f t="shared" ref="L128:AA128" si="6">AVERAGE(L129:L132)</f>
        <v>21.716130249999999</v>
      </c>
      <c r="M128" s="145">
        <f t="shared" si="6"/>
        <v>21.492086749999999</v>
      </c>
      <c r="N128" s="97">
        <f t="shared" si="6"/>
        <v>21.716130249999999</v>
      </c>
      <c r="O128" s="97">
        <f t="shared" si="6"/>
        <v>21.49198625</v>
      </c>
      <c r="P128" s="86">
        <f t="shared" si="6"/>
        <v>28.237200999999999</v>
      </c>
      <c r="Q128" s="145">
        <f t="shared" si="6"/>
        <v>28.997527250000001</v>
      </c>
      <c r="R128" s="97">
        <f t="shared" si="6"/>
        <v>5.84569575</v>
      </c>
      <c r="S128" s="97">
        <f t="shared" si="6"/>
        <v>1.8850532499999999</v>
      </c>
      <c r="T128" s="86">
        <f t="shared" si="6"/>
        <v>11.194111250000001</v>
      </c>
      <c r="U128" s="145">
        <f t="shared" si="6"/>
        <v>10.6076905</v>
      </c>
      <c r="V128" s="97">
        <f t="shared" si="6"/>
        <v>1.8091997500000001</v>
      </c>
      <c r="W128" s="97">
        <f t="shared" si="6"/>
        <v>2.2399589999999998</v>
      </c>
      <c r="X128" s="97">
        <f t="shared" si="6"/>
        <v>1.3441047500000001</v>
      </c>
      <c r="Y128" s="97">
        <f t="shared" si="6"/>
        <v>0.79999274999999992</v>
      </c>
      <c r="Z128" s="97">
        <f t="shared" si="6"/>
        <v>0.33178974999999999</v>
      </c>
      <c r="AA128" s="97">
        <f t="shared" si="6"/>
        <v>0.29747774999999999</v>
      </c>
      <c r="AB128" s="86">
        <f>SUM(AB129:AB132)</f>
        <v>17971</v>
      </c>
      <c r="AC128" s="145">
        <f>SUM(AC129:AC132)</f>
        <v>18258.446037999998</v>
      </c>
      <c r="AD128" s="97">
        <f t="shared" ref="AD128:AI128" si="7">AVERAGE(AD129:AD132)</f>
        <v>82.920482500000006</v>
      </c>
      <c r="AE128" s="97">
        <f t="shared" si="7"/>
        <v>82.325000000000003</v>
      </c>
      <c r="AF128" s="97">
        <f t="shared" si="7"/>
        <v>81.292821250000003</v>
      </c>
      <c r="AG128" s="97">
        <f t="shared" si="7"/>
        <v>82.325000000000003</v>
      </c>
      <c r="AH128" s="97">
        <f t="shared" si="7"/>
        <v>82.920482750000005</v>
      </c>
      <c r="AI128" s="97">
        <f t="shared" si="7"/>
        <v>82.324638250000007</v>
      </c>
      <c r="AJ128" s="86">
        <f>SUM(F129:F132)</f>
        <v>1554.2665400000003</v>
      </c>
      <c r="AK128" s="56">
        <f>AVERAGE(V129:V132)</f>
        <v>1.8091997500000001</v>
      </c>
      <c r="AL128" s="57">
        <f>AVERAGE(W129:W132)</f>
        <v>2.2399589999999998</v>
      </c>
      <c r="AM128" s="86">
        <f>SUM(AB129:AB132)</f>
        <v>17971</v>
      </c>
    </row>
    <row r="129" spans="1:39" outlineLevel="1">
      <c r="A129" s="222" t="s">
        <v>100</v>
      </c>
      <c r="D129" s="187">
        <v>10177</v>
      </c>
      <c r="E129" s="187" t="s">
        <v>168</v>
      </c>
      <c r="F129" s="189">
        <v>28.51</v>
      </c>
      <c r="G129" s="188">
        <v>28.51</v>
      </c>
      <c r="H129" s="188">
        <v>0</v>
      </c>
      <c r="I129" s="188">
        <v>37.121625000000002</v>
      </c>
      <c r="J129" s="188">
        <v>37.122396000000002</v>
      </c>
      <c r="K129" s="188">
        <v>0.96</v>
      </c>
      <c r="L129" s="189">
        <v>0.76801600000000003</v>
      </c>
      <c r="M129" s="196">
        <v>0.76800000000000002</v>
      </c>
      <c r="N129" s="188">
        <v>0.76801600000000003</v>
      </c>
      <c r="O129" s="188">
        <v>0.76800000000000002</v>
      </c>
      <c r="P129" s="189">
        <v>0.99672400000000005</v>
      </c>
      <c r="Q129" s="196">
        <v>1</v>
      </c>
      <c r="R129" s="188">
        <v>0</v>
      </c>
      <c r="S129" s="188">
        <v>0</v>
      </c>
      <c r="T129" s="189">
        <v>10.382322</v>
      </c>
      <c r="U129" s="196">
        <v>10.416667</v>
      </c>
      <c r="V129" s="188">
        <v>0</v>
      </c>
      <c r="W129" s="188">
        <v>0</v>
      </c>
      <c r="X129" s="188">
        <v>0</v>
      </c>
      <c r="Y129" s="188">
        <v>0</v>
      </c>
      <c r="Z129" s="188">
        <v>0</v>
      </c>
      <c r="AA129" s="188">
        <v>0</v>
      </c>
      <c r="AB129" s="189">
        <v>296</v>
      </c>
      <c r="AC129" s="196">
        <v>296.97916700000002</v>
      </c>
      <c r="AD129" s="188">
        <v>80.001660999999999</v>
      </c>
      <c r="AE129" s="188">
        <v>80</v>
      </c>
      <c r="AF129" s="188">
        <v>80.26464</v>
      </c>
      <c r="AG129" s="188">
        <v>80</v>
      </c>
      <c r="AH129" s="188">
        <v>80.001660999999999</v>
      </c>
      <c r="AI129" s="188">
        <v>80</v>
      </c>
      <c r="AJ129" s="189"/>
      <c r="AK129" s="24"/>
      <c r="AL129" s="25"/>
      <c r="AM129" s="189"/>
    </row>
    <row r="130" spans="1:39" outlineLevel="1">
      <c r="A130" s="222"/>
      <c r="B130" s="65"/>
      <c r="D130" s="187">
        <v>10177</v>
      </c>
      <c r="E130" s="187" t="s">
        <v>156</v>
      </c>
      <c r="F130" s="189">
        <v>279.36369999999999</v>
      </c>
      <c r="G130" s="188">
        <v>279.19905999999997</v>
      </c>
      <c r="H130" s="188">
        <v>5.8969000000000001E-2</v>
      </c>
      <c r="I130" s="188">
        <v>15.4665</v>
      </c>
      <c r="J130" s="188">
        <v>15.511055000000001</v>
      </c>
      <c r="K130" s="188">
        <v>22.579204000000001</v>
      </c>
      <c r="L130" s="189">
        <v>18.062503</v>
      </c>
      <c r="M130" s="196">
        <v>18.000140999999999</v>
      </c>
      <c r="N130" s="188">
        <v>18.062503</v>
      </c>
      <c r="O130" s="188">
        <v>17.999915999999999</v>
      </c>
      <c r="P130" s="189">
        <v>10.377267</v>
      </c>
      <c r="Q130" s="196">
        <v>12.000002</v>
      </c>
      <c r="R130" s="188">
        <v>1.75379</v>
      </c>
      <c r="S130" s="188">
        <v>1.7647079999999999</v>
      </c>
      <c r="T130" s="189">
        <v>5.3729240000000003</v>
      </c>
      <c r="U130" s="196">
        <v>6.1176009999999996</v>
      </c>
      <c r="V130" s="188">
        <v>1.038073</v>
      </c>
      <c r="W130" s="188">
        <v>1.7999780000000001</v>
      </c>
      <c r="X130" s="188">
        <v>3.5545059999999999</v>
      </c>
      <c r="Y130" s="188">
        <v>2.6999879999999998</v>
      </c>
      <c r="Z130" s="188">
        <v>8.591E-2</v>
      </c>
      <c r="AA130" s="188">
        <v>9.9986000000000005E-2</v>
      </c>
      <c r="AB130" s="189">
        <v>1501</v>
      </c>
      <c r="AC130" s="196">
        <v>1709.03565</v>
      </c>
      <c r="AD130" s="188">
        <v>79.996189000000001</v>
      </c>
      <c r="AE130" s="188">
        <v>79.72</v>
      </c>
      <c r="AF130" s="188">
        <v>90.769035000000002</v>
      </c>
      <c r="AG130" s="188">
        <v>79.72</v>
      </c>
      <c r="AH130" s="188">
        <v>79.996189999999999</v>
      </c>
      <c r="AI130" s="188">
        <v>79.718999999999994</v>
      </c>
      <c r="AJ130" s="189"/>
      <c r="AK130" s="24"/>
      <c r="AL130" s="25"/>
      <c r="AM130" s="189"/>
    </row>
    <row r="131" spans="1:39" outlineLevel="1">
      <c r="A131" s="222"/>
      <c r="B131" s="65"/>
      <c r="D131" s="187">
        <v>10177</v>
      </c>
      <c r="E131" s="187" t="s">
        <v>169</v>
      </c>
      <c r="F131" s="189">
        <v>1126.2886800000001</v>
      </c>
      <c r="G131" s="188">
        <v>1118.95964</v>
      </c>
      <c r="H131" s="188">
        <v>0.65498699999999999</v>
      </c>
      <c r="I131" s="188">
        <v>32.708874999999999</v>
      </c>
      <c r="J131" s="188">
        <v>33.302377999999997</v>
      </c>
      <c r="K131" s="188">
        <v>39.627566999999999</v>
      </c>
      <c r="L131" s="189">
        <v>34.433732999999997</v>
      </c>
      <c r="M131" s="196">
        <v>33.600214000000001</v>
      </c>
      <c r="N131" s="188">
        <v>34.433732999999997</v>
      </c>
      <c r="O131" s="188">
        <v>33.600037</v>
      </c>
      <c r="P131" s="189">
        <v>50.553691000000001</v>
      </c>
      <c r="Q131" s="196">
        <v>51.970367000000003</v>
      </c>
      <c r="R131" s="188">
        <v>3.7243909999999998</v>
      </c>
      <c r="S131" s="188">
        <v>2.8877630000000001</v>
      </c>
      <c r="T131" s="189">
        <v>12.610443999999999</v>
      </c>
      <c r="U131" s="196">
        <v>13.061375999999999</v>
      </c>
      <c r="V131" s="188">
        <v>2.019021</v>
      </c>
      <c r="W131" s="188">
        <v>2.8999549999999998</v>
      </c>
      <c r="X131" s="188">
        <v>1.8219129999999999</v>
      </c>
      <c r="Y131" s="188">
        <v>0.49998300000000001</v>
      </c>
      <c r="Z131" s="188">
        <v>0.42529099999999997</v>
      </c>
      <c r="AA131" s="188">
        <v>0.269982</v>
      </c>
      <c r="AB131" s="189">
        <v>14203</v>
      </c>
      <c r="AC131" s="196">
        <v>14710.880169</v>
      </c>
      <c r="AD131" s="188">
        <v>86.893382000000003</v>
      </c>
      <c r="AE131" s="188">
        <v>84.79</v>
      </c>
      <c r="AF131" s="188">
        <v>87.821976000000006</v>
      </c>
      <c r="AG131" s="188">
        <v>84.79</v>
      </c>
      <c r="AH131" s="188">
        <v>86.893382000000003</v>
      </c>
      <c r="AI131" s="188">
        <v>84.789552999999998</v>
      </c>
      <c r="AJ131" s="189"/>
      <c r="AK131" s="24"/>
      <c r="AL131" s="25"/>
      <c r="AM131" s="189"/>
    </row>
    <row r="132" spans="1:39" outlineLevel="1">
      <c r="A132" s="222"/>
      <c r="B132" s="65"/>
      <c r="D132" s="187">
        <v>10177</v>
      </c>
      <c r="E132" s="187" t="s">
        <v>170</v>
      </c>
      <c r="F132" s="189">
        <v>120.10415999999999</v>
      </c>
      <c r="G132" s="188">
        <v>119.8668</v>
      </c>
      <c r="H132" s="188">
        <v>0.19802</v>
      </c>
      <c r="I132" s="188">
        <v>3.5745</v>
      </c>
      <c r="J132" s="188">
        <v>3.567466</v>
      </c>
      <c r="K132" s="188">
        <v>39.627305</v>
      </c>
      <c r="L132" s="189">
        <v>33.600268999999997</v>
      </c>
      <c r="M132" s="196">
        <v>33.599992</v>
      </c>
      <c r="N132" s="188">
        <v>33.600268999999997</v>
      </c>
      <c r="O132" s="188">
        <v>33.599992</v>
      </c>
      <c r="P132" s="189">
        <v>51.021121999999998</v>
      </c>
      <c r="Q132" s="196">
        <v>51.019739999999999</v>
      </c>
      <c r="R132" s="188">
        <v>17.904602000000001</v>
      </c>
      <c r="S132" s="188">
        <v>2.8877419999999998</v>
      </c>
      <c r="T132" s="189">
        <v>16.410755000000002</v>
      </c>
      <c r="U132" s="196">
        <v>12.835118</v>
      </c>
      <c r="V132" s="188">
        <v>4.1797050000000002</v>
      </c>
      <c r="W132" s="188">
        <v>4.2599030000000004</v>
      </c>
      <c r="X132" s="188">
        <v>0</v>
      </c>
      <c r="Y132" s="188">
        <v>0</v>
      </c>
      <c r="Z132" s="188">
        <v>0.81595799999999996</v>
      </c>
      <c r="AA132" s="188">
        <v>0.81994299999999998</v>
      </c>
      <c r="AB132" s="189">
        <v>1971</v>
      </c>
      <c r="AC132" s="196">
        <v>1541.551052</v>
      </c>
      <c r="AD132" s="188">
        <v>84.790698000000006</v>
      </c>
      <c r="AE132" s="188">
        <v>84.79</v>
      </c>
      <c r="AF132" s="188">
        <v>66.315634000000003</v>
      </c>
      <c r="AG132" s="188">
        <v>84.79</v>
      </c>
      <c r="AH132" s="188">
        <v>84.790698000000006</v>
      </c>
      <c r="AI132" s="188">
        <v>84.79</v>
      </c>
      <c r="AJ132" s="189"/>
      <c r="AK132" s="24"/>
      <c r="AL132" s="25"/>
      <c r="AM132" s="189"/>
    </row>
    <row r="133" spans="1:39" outlineLevel="1">
      <c r="A133" s="222"/>
      <c r="B133" s="65" t="s">
        <v>102</v>
      </c>
      <c r="D133" s="187"/>
      <c r="E133" s="187"/>
      <c r="F133" s="195">
        <f>SUM(F134:F137)</f>
        <v>1219.17695</v>
      </c>
      <c r="G133" s="194">
        <f>SUM(G134:G137)</f>
        <v>1218.61967</v>
      </c>
      <c r="H133" s="194">
        <f>AVERAGE(H134:H137)</f>
        <v>4.1271500000000003E-2</v>
      </c>
      <c r="I133" s="194">
        <f>SUM(I134:I137)</f>
        <v>81.659750000000003</v>
      </c>
      <c r="J133" s="194">
        <f>SUM(J134:J137)</f>
        <v>81.904328000000007</v>
      </c>
      <c r="K133" s="194">
        <f>AVERAGE(K134:K137)</f>
        <v>25.698791499999999</v>
      </c>
      <c r="L133" s="195">
        <f t="shared" ref="L133:AA133" si="8">AVERAGE(L134:L137)</f>
        <v>21.588931250000002</v>
      </c>
      <c r="M133" s="197">
        <f t="shared" si="8"/>
        <v>21.492317999999997</v>
      </c>
      <c r="N133" s="194">
        <f t="shared" si="8"/>
        <v>21.588931250000002</v>
      </c>
      <c r="O133" s="194">
        <f t="shared" si="8"/>
        <v>21.49203425</v>
      </c>
      <c r="P133" s="195">
        <f t="shared" si="8"/>
        <v>29.898126499999996</v>
      </c>
      <c r="Q133" s="197">
        <f t="shared" si="8"/>
        <v>29.343221499999999</v>
      </c>
      <c r="R133" s="194">
        <f t="shared" si="8"/>
        <v>1.7407935000000001</v>
      </c>
      <c r="S133" s="194">
        <f t="shared" si="8"/>
        <v>1.8850707499999999</v>
      </c>
      <c r="T133" s="195">
        <f t="shared" si="8"/>
        <v>10.89129</v>
      </c>
      <c r="U133" s="197">
        <f t="shared" si="8"/>
        <v>10.6899125</v>
      </c>
      <c r="V133" s="194">
        <f t="shared" si="8"/>
        <v>2.3618914999999996</v>
      </c>
      <c r="W133" s="194">
        <f t="shared" si="8"/>
        <v>2.2399665</v>
      </c>
      <c r="X133" s="194">
        <f t="shared" si="8"/>
        <v>1.20914575</v>
      </c>
      <c r="Y133" s="194">
        <f t="shared" si="8"/>
        <v>0.79999175</v>
      </c>
      <c r="Z133" s="194">
        <f t="shared" si="8"/>
        <v>0.25017175000000003</v>
      </c>
      <c r="AA133" s="194">
        <f t="shared" si="8"/>
        <v>0.297481</v>
      </c>
      <c r="AB133" s="195">
        <f>SUM(AB134:AB137)</f>
        <v>14605</v>
      </c>
      <c r="AC133" s="197">
        <f>SUM(AC134:AC137)</f>
        <v>14734.704348000001</v>
      </c>
      <c r="AD133" s="194">
        <f t="shared" ref="AD133:AI133" si="9">AVERAGE(AD134:AD137)</f>
        <v>82.662508750000001</v>
      </c>
      <c r="AE133" s="194">
        <f t="shared" si="9"/>
        <v>82.325000000000003</v>
      </c>
      <c r="AF133" s="194">
        <f t="shared" si="9"/>
        <v>79.724060500000007</v>
      </c>
      <c r="AG133" s="194">
        <f t="shared" si="9"/>
        <v>82.325000000000003</v>
      </c>
      <c r="AH133" s="194">
        <f t="shared" si="9"/>
        <v>82.662508750000001</v>
      </c>
      <c r="AI133" s="194">
        <f t="shared" si="9"/>
        <v>82.324176499999993</v>
      </c>
      <c r="AJ133" s="195">
        <f>SUM(F134:F137)</f>
        <v>1219.17695</v>
      </c>
      <c r="AK133" s="56">
        <f>AVERAGE(V134:V137)</f>
        <v>2.3618914999999996</v>
      </c>
      <c r="AL133" s="57">
        <f>AVERAGE(W134:W137)</f>
        <v>2.2399665</v>
      </c>
      <c r="AM133" s="195">
        <f>SUM(AB134:AB137)</f>
        <v>14605</v>
      </c>
    </row>
    <row r="134" spans="1:39" outlineLevel="1">
      <c r="A134" s="222"/>
      <c r="D134" s="187">
        <v>10177</v>
      </c>
      <c r="E134" s="187" t="s">
        <v>168</v>
      </c>
      <c r="F134" s="189">
        <v>32.32</v>
      </c>
      <c r="G134" s="188">
        <v>32.32</v>
      </c>
      <c r="H134" s="188">
        <v>0</v>
      </c>
      <c r="I134" s="188">
        <v>42.082875000000001</v>
      </c>
      <c r="J134" s="188">
        <v>42.083333000000003</v>
      </c>
      <c r="K134" s="188">
        <v>0.96</v>
      </c>
      <c r="L134" s="189">
        <v>0.76800800000000002</v>
      </c>
      <c r="M134" s="196">
        <v>0.76800000000000002</v>
      </c>
      <c r="N134" s="188">
        <v>0.76800800000000002</v>
      </c>
      <c r="O134" s="188">
        <v>0.76800000000000002</v>
      </c>
      <c r="P134" s="189">
        <v>0.998031</v>
      </c>
      <c r="Q134" s="196">
        <v>1</v>
      </c>
      <c r="R134" s="188">
        <v>0</v>
      </c>
      <c r="S134" s="188">
        <v>0</v>
      </c>
      <c r="T134" s="189">
        <v>10.396039999999999</v>
      </c>
      <c r="U134" s="196">
        <v>10.416667</v>
      </c>
      <c r="V134" s="188">
        <v>0</v>
      </c>
      <c r="W134" s="188">
        <v>0</v>
      </c>
      <c r="X134" s="188">
        <v>0</v>
      </c>
      <c r="Y134" s="188">
        <v>0</v>
      </c>
      <c r="Z134" s="188">
        <v>0</v>
      </c>
      <c r="AA134" s="188">
        <v>0</v>
      </c>
      <c r="AB134" s="189">
        <v>336</v>
      </c>
      <c r="AC134" s="196">
        <v>336.66666700000002</v>
      </c>
      <c r="AD134" s="188">
        <v>80.000871000000004</v>
      </c>
      <c r="AE134" s="188">
        <v>80</v>
      </c>
      <c r="AF134" s="188">
        <v>80.158730000000006</v>
      </c>
      <c r="AG134" s="188">
        <v>80</v>
      </c>
      <c r="AH134" s="188">
        <v>80.000871000000004</v>
      </c>
      <c r="AI134" s="188">
        <v>80</v>
      </c>
      <c r="AJ134" s="189"/>
      <c r="AK134" s="24"/>
      <c r="AL134" s="25"/>
      <c r="AM134" s="189"/>
    </row>
    <row r="135" spans="1:39" outlineLevel="1">
      <c r="A135" s="222"/>
      <c r="B135" s="65"/>
      <c r="D135" s="187">
        <v>10177</v>
      </c>
      <c r="E135" s="187" t="s">
        <v>156</v>
      </c>
      <c r="F135" s="189">
        <v>175.02223000000001</v>
      </c>
      <c r="G135" s="188">
        <v>175.02223000000001</v>
      </c>
      <c r="H135" s="188">
        <v>0</v>
      </c>
      <c r="I135" s="188">
        <v>9.6184999999999992</v>
      </c>
      <c r="J135" s="188">
        <v>9.7234549999999995</v>
      </c>
      <c r="K135" s="188">
        <v>22.579204000000001</v>
      </c>
      <c r="L135" s="189">
        <v>18.196415999999999</v>
      </c>
      <c r="M135" s="196">
        <v>18.000140999999999</v>
      </c>
      <c r="N135" s="188">
        <v>18.196415999999999</v>
      </c>
      <c r="O135" s="188">
        <v>17.999915999999999</v>
      </c>
      <c r="P135" s="189">
        <v>14.841191</v>
      </c>
      <c r="Q135" s="196">
        <v>12.000002</v>
      </c>
      <c r="R135" s="188">
        <v>1.7674270000000001</v>
      </c>
      <c r="S135" s="188">
        <v>1.7647079999999999</v>
      </c>
      <c r="T135" s="189">
        <v>7.3019299999999996</v>
      </c>
      <c r="U135" s="196">
        <v>6.1176009999999996</v>
      </c>
      <c r="V135" s="188">
        <v>2.1311580000000001</v>
      </c>
      <c r="W135" s="188">
        <v>1.7999769999999999</v>
      </c>
      <c r="X135" s="188">
        <v>3.5195530000000002</v>
      </c>
      <c r="Y135" s="188">
        <v>2.699983</v>
      </c>
      <c r="Z135" s="188">
        <v>9.1416999999999998E-2</v>
      </c>
      <c r="AA135" s="188">
        <v>9.9987000000000006E-2</v>
      </c>
      <c r="AB135" s="189">
        <v>1278</v>
      </c>
      <c r="AC135" s="196">
        <v>1070.716169</v>
      </c>
      <c r="AD135" s="188">
        <v>80.589273000000006</v>
      </c>
      <c r="AE135" s="188">
        <v>79.72</v>
      </c>
      <c r="AF135" s="188">
        <v>66.789901</v>
      </c>
      <c r="AG135" s="188">
        <v>79.72</v>
      </c>
      <c r="AH135" s="188">
        <v>80.589273000000006</v>
      </c>
      <c r="AI135" s="188">
        <v>79.718999999999994</v>
      </c>
      <c r="AJ135" s="189"/>
      <c r="AK135" s="24"/>
      <c r="AL135" s="25"/>
      <c r="AM135" s="189"/>
    </row>
    <row r="136" spans="1:39" outlineLevel="1">
      <c r="A136" s="222"/>
      <c r="B136" s="65"/>
      <c r="D136" s="187">
        <v>10177</v>
      </c>
      <c r="E136" s="187" t="s">
        <v>169</v>
      </c>
      <c r="F136" s="189">
        <v>948.34608000000003</v>
      </c>
      <c r="G136" s="188">
        <v>947.86104</v>
      </c>
      <c r="H136" s="188">
        <v>5.1172000000000002E-2</v>
      </c>
      <c r="I136" s="188">
        <v>28.069125</v>
      </c>
      <c r="J136" s="188">
        <v>28.210146999999999</v>
      </c>
      <c r="K136" s="188">
        <v>39.628135999999998</v>
      </c>
      <c r="L136" s="189">
        <v>33.786093000000001</v>
      </c>
      <c r="M136" s="196">
        <v>33.600696999999997</v>
      </c>
      <c r="N136" s="188">
        <v>33.786093000000001</v>
      </c>
      <c r="O136" s="188">
        <v>33.600136999999997</v>
      </c>
      <c r="P136" s="189">
        <v>51.880848</v>
      </c>
      <c r="Q136" s="196">
        <v>52.468811000000002</v>
      </c>
      <c r="R136" s="188">
        <v>2.2845390000000001</v>
      </c>
      <c r="S136" s="188">
        <v>2.8877980000000001</v>
      </c>
      <c r="T136" s="189">
        <v>12.825487000000001</v>
      </c>
      <c r="U136" s="196">
        <v>13.179872</v>
      </c>
      <c r="V136" s="188">
        <v>2.417894</v>
      </c>
      <c r="W136" s="188">
        <v>2.8999510000000002</v>
      </c>
      <c r="X136" s="188">
        <v>1.3170299999999999</v>
      </c>
      <c r="Y136" s="188">
        <v>0.49998399999999998</v>
      </c>
      <c r="Z136" s="188">
        <v>0.23198299999999999</v>
      </c>
      <c r="AA136" s="188">
        <v>0.26997500000000002</v>
      </c>
      <c r="AB136" s="189">
        <v>12163</v>
      </c>
      <c r="AC136" s="196">
        <v>12499.079808</v>
      </c>
      <c r="AD136" s="188">
        <v>85.257841999999997</v>
      </c>
      <c r="AE136" s="188">
        <v>84.79</v>
      </c>
      <c r="AF136" s="188">
        <v>87.132859999999994</v>
      </c>
      <c r="AG136" s="188">
        <v>84.79</v>
      </c>
      <c r="AH136" s="188">
        <v>85.257841999999997</v>
      </c>
      <c r="AI136" s="188">
        <v>84.788589000000002</v>
      </c>
      <c r="AJ136" s="189"/>
      <c r="AK136" s="24"/>
      <c r="AL136" s="25"/>
      <c r="AM136" s="189"/>
    </row>
    <row r="137" spans="1:39" outlineLevel="1">
      <c r="A137" s="222"/>
      <c r="B137" s="65"/>
      <c r="D137" s="187">
        <v>10177</v>
      </c>
      <c r="E137" s="187" t="s">
        <v>170</v>
      </c>
      <c r="F137" s="189">
        <v>63.488639999999997</v>
      </c>
      <c r="G137" s="188">
        <v>63.416400000000003</v>
      </c>
      <c r="H137" s="188">
        <v>0.113914</v>
      </c>
      <c r="I137" s="188">
        <v>1.8892500000000001</v>
      </c>
      <c r="J137" s="188">
        <v>1.8873930000000001</v>
      </c>
      <c r="K137" s="188">
        <v>39.627825999999999</v>
      </c>
      <c r="L137" s="189">
        <v>33.605207999999998</v>
      </c>
      <c r="M137" s="196">
        <v>33.600434</v>
      </c>
      <c r="N137" s="188">
        <v>33.605207999999998</v>
      </c>
      <c r="O137" s="188">
        <v>33.600084000000003</v>
      </c>
      <c r="P137" s="189">
        <v>51.872436</v>
      </c>
      <c r="Q137" s="196">
        <v>51.904072999999997</v>
      </c>
      <c r="R137" s="188">
        <v>2.9112079999999998</v>
      </c>
      <c r="S137" s="188">
        <v>2.8877769999999998</v>
      </c>
      <c r="T137" s="189">
        <v>13.041703</v>
      </c>
      <c r="U137" s="196">
        <v>13.04551</v>
      </c>
      <c r="V137" s="188">
        <v>4.8985139999999996</v>
      </c>
      <c r="W137" s="188">
        <v>4.259938</v>
      </c>
      <c r="X137" s="188">
        <v>0</v>
      </c>
      <c r="Y137" s="188">
        <v>0</v>
      </c>
      <c r="Z137" s="188">
        <v>0.67728699999999997</v>
      </c>
      <c r="AA137" s="188">
        <v>0.81996199999999997</v>
      </c>
      <c r="AB137" s="189">
        <v>828</v>
      </c>
      <c r="AC137" s="196">
        <v>828.24170400000003</v>
      </c>
      <c r="AD137" s="188">
        <v>84.802048999999997</v>
      </c>
      <c r="AE137" s="188">
        <v>84.79</v>
      </c>
      <c r="AF137" s="188">
        <v>84.814751000000001</v>
      </c>
      <c r="AG137" s="188">
        <v>84.79</v>
      </c>
      <c r="AH137" s="188">
        <v>84.802048999999997</v>
      </c>
      <c r="AI137" s="188">
        <v>84.789117000000005</v>
      </c>
      <c r="AJ137" s="189"/>
      <c r="AK137" s="24"/>
      <c r="AL137" s="25"/>
      <c r="AM137" s="189"/>
    </row>
    <row r="138" spans="1:39" outlineLevel="1">
      <c r="A138" s="222"/>
      <c r="B138" s="65" t="s">
        <v>103</v>
      </c>
      <c r="D138" s="187"/>
      <c r="E138" s="187"/>
      <c r="F138" s="195">
        <f>SUM(F139:F140)</f>
        <v>213.00299999999999</v>
      </c>
      <c r="G138" s="194">
        <f>SUM(G139:G140)</f>
        <v>213.06278</v>
      </c>
      <c r="H138" s="194">
        <f>AVERAGE(H139:H140)</f>
        <v>-1.4435E-2</v>
      </c>
      <c r="I138" s="194">
        <f>AVERAGE(I139:I140)</f>
        <v>9.6513749999999998</v>
      </c>
      <c r="J138" s="194">
        <f>AVERAGE(J139:J140)</f>
        <v>9.6579924999999989</v>
      </c>
      <c r="K138" s="194">
        <f t="shared" ref="K138:X138" si="10">AVERAGE(K139:K140)</f>
        <v>11.769602000000001</v>
      </c>
      <c r="L138" s="195">
        <f t="shared" si="10"/>
        <v>9.3921349999999997</v>
      </c>
      <c r="M138" s="197">
        <f t="shared" si="10"/>
        <v>9.3840705</v>
      </c>
      <c r="N138" s="194">
        <f t="shared" si="10"/>
        <v>9.3921349999999997</v>
      </c>
      <c r="O138" s="194">
        <f t="shared" si="10"/>
        <v>9.3839579999999998</v>
      </c>
      <c r="P138" s="195">
        <f t="shared" si="10"/>
        <v>6.5026010000000003</v>
      </c>
      <c r="Q138" s="197">
        <f t="shared" si="10"/>
        <v>6.5000010000000001</v>
      </c>
      <c r="R138" s="194">
        <f t="shared" si="10"/>
        <v>0.88393999999999995</v>
      </c>
      <c r="S138" s="194">
        <f t="shared" si="10"/>
        <v>0.88235399999999997</v>
      </c>
      <c r="T138" s="195">
        <f t="shared" si="10"/>
        <v>8.2662600000000008</v>
      </c>
      <c r="U138" s="197">
        <f t="shared" si="10"/>
        <v>8.2671340000000004</v>
      </c>
      <c r="V138" s="194">
        <f t="shared" si="10"/>
        <v>1.5120555</v>
      </c>
      <c r="W138" s="194">
        <f t="shared" si="10"/>
        <v>0.89998549999999999</v>
      </c>
      <c r="X138" s="194">
        <f t="shared" si="10"/>
        <v>1.190804</v>
      </c>
      <c r="Y138" s="194">
        <f>SUM(Y139:Y140)</f>
        <v>2.699983</v>
      </c>
      <c r="Z138" s="194">
        <f>SUM(Z139:Z140)</f>
        <v>9.6616999999999995E-2</v>
      </c>
      <c r="AA138" s="194">
        <f t="shared" ref="AA138:AI138" si="11">AVERAGE(AA139:AA140)</f>
        <v>4.9989499999999999E-2</v>
      </c>
      <c r="AB138" s="195">
        <f t="shared" si="11"/>
        <v>664.25</v>
      </c>
      <c r="AC138" s="197">
        <f t="shared" si="11"/>
        <v>664.43088</v>
      </c>
      <c r="AD138" s="194">
        <f t="shared" si="11"/>
        <v>79.893263999999988</v>
      </c>
      <c r="AE138" s="194">
        <f t="shared" si="11"/>
        <v>79.86</v>
      </c>
      <c r="AF138" s="194">
        <f t="shared" si="11"/>
        <v>79.871389999999991</v>
      </c>
      <c r="AG138" s="194">
        <f t="shared" si="11"/>
        <v>79.86</v>
      </c>
      <c r="AH138" s="194">
        <f t="shared" si="11"/>
        <v>79.893263999999988</v>
      </c>
      <c r="AI138" s="194">
        <f t="shared" si="11"/>
        <v>79.859499999999997</v>
      </c>
      <c r="AJ138" s="195">
        <f>SUM(F139:F140)</f>
        <v>213.00299999999999</v>
      </c>
      <c r="AK138" s="56">
        <f>AVERAGE(V139:V140)</f>
        <v>1.5120555</v>
      </c>
      <c r="AL138" s="57">
        <f>AVERAGE(W139:W140)</f>
        <v>0.89998549999999999</v>
      </c>
      <c r="AM138" s="195">
        <f>SUM(AB139:AB140)</f>
        <v>1328.5</v>
      </c>
    </row>
    <row r="139" spans="1:39" outlineLevel="1">
      <c r="A139" s="222"/>
      <c r="D139" s="187">
        <v>10177</v>
      </c>
      <c r="E139" s="187" t="s">
        <v>168</v>
      </c>
      <c r="F139" s="189">
        <v>6</v>
      </c>
      <c r="G139" s="188">
        <v>6</v>
      </c>
      <c r="H139" s="188">
        <v>0</v>
      </c>
      <c r="I139" s="188">
        <v>7.8129999999999997</v>
      </c>
      <c r="J139" s="188">
        <v>7.8125</v>
      </c>
      <c r="K139" s="188">
        <v>0.96</v>
      </c>
      <c r="L139" s="189">
        <v>0.76795100000000005</v>
      </c>
      <c r="M139" s="196">
        <v>0.76800000000000002</v>
      </c>
      <c r="N139" s="188">
        <v>0.76795100000000005</v>
      </c>
      <c r="O139" s="188">
        <v>0.76800000000000002</v>
      </c>
      <c r="P139" s="189">
        <v>0.99993600000000005</v>
      </c>
      <c r="Q139" s="196">
        <v>1</v>
      </c>
      <c r="R139" s="188">
        <v>0</v>
      </c>
      <c r="S139" s="188">
        <v>0</v>
      </c>
      <c r="T139" s="189">
        <v>10.416667</v>
      </c>
      <c r="U139" s="196">
        <v>10.416667</v>
      </c>
      <c r="V139" s="188">
        <v>0</v>
      </c>
      <c r="W139" s="188">
        <v>0</v>
      </c>
      <c r="X139" s="188">
        <v>0</v>
      </c>
      <c r="Y139" s="188">
        <v>0</v>
      </c>
      <c r="Z139" s="188">
        <v>0</v>
      </c>
      <c r="AA139" s="188">
        <v>0</v>
      </c>
      <c r="AB139" s="189">
        <v>62.5</v>
      </c>
      <c r="AC139" s="196">
        <v>62.5</v>
      </c>
      <c r="AD139" s="188">
        <v>79.994879999999995</v>
      </c>
      <c r="AE139" s="188">
        <v>80</v>
      </c>
      <c r="AF139" s="188">
        <v>80</v>
      </c>
      <c r="AG139" s="188">
        <v>80</v>
      </c>
      <c r="AH139" s="188">
        <v>79.994879999999995</v>
      </c>
      <c r="AI139" s="188">
        <v>80</v>
      </c>
      <c r="AJ139" s="189"/>
      <c r="AK139" s="24"/>
      <c r="AL139" s="25"/>
      <c r="AM139" s="189"/>
    </row>
    <row r="140" spans="1:39" outlineLevel="1">
      <c r="A140" s="222"/>
      <c r="B140" s="65"/>
      <c r="D140" s="187">
        <v>10177</v>
      </c>
      <c r="E140" s="187" t="s">
        <v>156</v>
      </c>
      <c r="F140" s="189">
        <v>207.00299999999999</v>
      </c>
      <c r="G140" s="188">
        <v>207.06278</v>
      </c>
      <c r="H140" s="188">
        <v>-2.887E-2</v>
      </c>
      <c r="I140" s="188">
        <v>11.489750000000001</v>
      </c>
      <c r="J140" s="188">
        <v>11.503485</v>
      </c>
      <c r="K140" s="188">
        <v>22.579204000000001</v>
      </c>
      <c r="L140" s="189">
        <v>18.016318999999999</v>
      </c>
      <c r="M140" s="196">
        <v>18.000140999999999</v>
      </c>
      <c r="N140" s="188">
        <v>18.016318999999999</v>
      </c>
      <c r="O140" s="188">
        <v>17.999915999999999</v>
      </c>
      <c r="P140" s="189">
        <v>12.005266000000001</v>
      </c>
      <c r="Q140" s="196">
        <v>12.000002</v>
      </c>
      <c r="R140" s="188">
        <v>1.7678799999999999</v>
      </c>
      <c r="S140" s="188">
        <v>1.7647079999999999</v>
      </c>
      <c r="T140" s="189">
        <v>6.1158530000000004</v>
      </c>
      <c r="U140" s="196">
        <v>6.1176009999999996</v>
      </c>
      <c r="V140" s="188">
        <v>3.024111</v>
      </c>
      <c r="W140" s="188">
        <v>1.799971</v>
      </c>
      <c r="X140" s="188">
        <v>2.3816079999999999</v>
      </c>
      <c r="Y140" s="188">
        <v>2.699983</v>
      </c>
      <c r="Z140" s="188">
        <v>9.6616999999999995E-2</v>
      </c>
      <c r="AA140" s="188">
        <v>9.9978999999999998E-2</v>
      </c>
      <c r="AB140" s="189">
        <v>1266</v>
      </c>
      <c r="AC140" s="196">
        <v>1266.36176</v>
      </c>
      <c r="AD140" s="188">
        <v>79.791647999999995</v>
      </c>
      <c r="AE140" s="188">
        <v>79.72</v>
      </c>
      <c r="AF140" s="188">
        <v>79.742779999999996</v>
      </c>
      <c r="AG140" s="188">
        <v>79.72</v>
      </c>
      <c r="AH140" s="188">
        <v>79.791647999999995</v>
      </c>
      <c r="AI140" s="188">
        <v>79.718999999999994</v>
      </c>
      <c r="AJ140" s="189"/>
      <c r="AK140" s="24"/>
      <c r="AL140" s="25"/>
      <c r="AM140" s="189"/>
    </row>
    <row r="141" spans="1:39" outlineLevel="1">
      <c r="A141" s="222"/>
      <c r="B141" s="65" t="s">
        <v>104</v>
      </c>
      <c r="D141" s="187"/>
      <c r="E141" s="187"/>
      <c r="F141" s="189">
        <f>SUM(F142:F143)</f>
        <v>670.40268000000003</v>
      </c>
      <c r="G141" s="188">
        <f>SUM(G142:G143)</f>
        <v>669.55644000000007</v>
      </c>
      <c r="H141" s="188">
        <f>AVERAGE(H142:H143)</f>
        <v>0.13141949999999999</v>
      </c>
      <c r="I141" s="188">
        <f>AVERAGE(I142:I143)</f>
        <v>9.9148750000000003</v>
      </c>
      <c r="J141" s="188">
        <f>AVERAGE(J142:J143)</f>
        <v>9.9636385000000001</v>
      </c>
      <c r="K141" s="188">
        <f t="shared" ref="K141:X141" si="12">AVERAGE(K142:K143)</f>
        <v>39.627792499999998</v>
      </c>
      <c r="L141" s="189">
        <f t="shared" si="12"/>
        <v>33.763071500000002</v>
      </c>
      <c r="M141" s="196">
        <f t="shared" si="12"/>
        <v>33.600405500000001</v>
      </c>
      <c r="N141" s="188">
        <f t="shared" si="12"/>
        <v>33.763071500000002</v>
      </c>
      <c r="O141" s="188">
        <f t="shared" si="12"/>
        <v>33.600077499999998</v>
      </c>
      <c r="P141" s="189">
        <f t="shared" si="12"/>
        <v>48.267303999999996</v>
      </c>
      <c r="Q141" s="196">
        <f t="shared" si="12"/>
        <v>54.241572500000004</v>
      </c>
      <c r="R141" s="188">
        <f t="shared" si="12"/>
        <v>2.7994370000000002</v>
      </c>
      <c r="S141" s="188">
        <f t="shared" si="12"/>
        <v>2.8877864999999998</v>
      </c>
      <c r="T141" s="189">
        <f t="shared" si="12"/>
        <v>12.096435</v>
      </c>
      <c r="U141" s="196">
        <f t="shared" si="12"/>
        <v>13.602063999999999</v>
      </c>
      <c r="V141" s="188">
        <f t="shared" si="12"/>
        <v>3.3416329999999999</v>
      </c>
      <c r="W141" s="188">
        <f t="shared" si="12"/>
        <v>3.579923</v>
      </c>
      <c r="X141" s="188">
        <f t="shared" si="12"/>
        <v>0.63769399999999998</v>
      </c>
      <c r="Y141" s="188">
        <f>SUM(Y142:Y143)</f>
        <v>0.49997599999999998</v>
      </c>
      <c r="Z141" s="188">
        <f>SUM(Z142:Z143)</f>
        <v>6.589124</v>
      </c>
      <c r="AA141" s="188">
        <f t="shared" ref="AA141:AI141" si="13">AVERAGE(AA142:AA143)</f>
        <v>0.54496</v>
      </c>
      <c r="AB141" s="189">
        <f t="shared" si="13"/>
        <v>4220.5</v>
      </c>
      <c r="AC141" s="196">
        <f t="shared" si="13"/>
        <v>4539.1394289999998</v>
      </c>
      <c r="AD141" s="188">
        <f t="shared" si="13"/>
        <v>85.200485</v>
      </c>
      <c r="AE141" s="188">
        <f t="shared" si="13"/>
        <v>84.79</v>
      </c>
      <c r="AF141" s="188">
        <f t="shared" si="13"/>
        <v>96.311619000000007</v>
      </c>
      <c r="AG141" s="188">
        <f t="shared" si="13"/>
        <v>84.79</v>
      </c>
      <c r="AH141" s="188">
        <f t="shared" si="13"/>
        <v>85.200484500000002</v>
      </c>
      <c r="AI141" s="188">
        <f t="shared" si="13"/>
        <v>84.789173000000005</v>
      </c>
      <c r="AJ141" s="189">
        <f>SUM(F142:F143)</f>
        <v>670.40268000000003</v>
      </c>
      <c r="AK141" s="56">
        <f>AVERAGE(V142:V143)</f>
        <v>3.3416329999999999</v>
      </c>
      <c r="AL141" s="57">
        <f>AVERAGE(W142:W143)</f>
        <v>3.579923</v>
      </c>
      <c r="AM141" s="189">
        <f>SUM(AB142:AB143)</f>
        <v>8441</v>
      </c>
    </row>
    <row r="142" spans="1:39" outlineLevel="1">
      <c r="A142" s="222"/>
      <c r="D142" s="187">
        <v>10177</v>
      </c>
      <c r="E142" s="187" t="s">
        <v>169</v>
      </c>
      <c r="F142" s="189">
        <v>479.06988000000001</v>
      </c>
      <c r="G142" s="188">
        <v>478.49712</v>
      </c>
      <c r="H142" s="188">
        <v>0.1197</v>
      </c>
      <c r="I142" s="188">
        <v>14.145125</v>
      </c>
      <c r="J142" s="188">
        <v>14.240987000000001</v>
      </c>
      <c r="K142" s="188">
        <v>39.627813000000003</v>
      </c>
      <c r="L142" s="189">
        <v>33.868197000000002</v>
      </c>
      <c r="M142" s="196">
        <v>33.600422999999999</v>
      </c>
      <c r="N142" s="188">
        <v>33.868197000000002</v>
      </c>
      <c r="O142" s="188">
        <v>33.600081000000003</v>
      </c>
      <c r="P142" s="189">
        <v>53.172029000000002</v>
      </c>
      <c r="Q142" s="196">
        <v>53.649242000000001</v>
      </c>
      <c r="R142" s="188">
        <v>2.9161990000000002</v>
      </c>
      <c r="S142" s="188">
        <v>2.8877839999999999</v>
      </c>
      <c r="T142" s="189">
        <v>13.248589000000001</v>
      </c>
      <c r="U142" s="196">
        <v>13.461027</v>
      </c>
      <c r="V142" s="188">
        <v>2.2773300000000001</v>
      </c>
      <c r="W142" s="188">
        <v>2.8999229999999998</v>
      </c>
      <c r="X142" s="188">
        <v>1.275388</v>
      </c>
      <c r="Y142" s="188">
        <v>0.49997599999999998</v>
      </c>
      <c r="Z142" s="188">
        <v>0.28597099999999998</v>
      </c>
      <c r="AA142" s="188">
        <v>0.26995999999999998</v>
      </c>
      <c r="AB142" s="189">
        <v>6347</v>
      </c>
      <c r="AC142" s="196">
        <v>6448.7727759999998</v>
      </c>
      <c r="AD142" s="188">
        <v>85.465722999999997</v>
      </c>
      <c r="AE142" s="188">
        <v>84.79</v>
      </c>
      <c r="AF142" s="188">
        <v>86.149589000000006</v>
      </c>
      <c r="AG142" s="188">
        <v>84.79</v>
      </c>
      <c r="AH142" s="188">
        <v>85.465722999999997</v>
      </c>
      <c r="AI142" s="188">
        <v>84.789139000000006</v>
      </c>
      <c r="AJ142" s="189"/>
      <c r="AK142" s="24"/>
      <c r="AL142" s="25"/>
      <c r="AM142" s="189"/>
    </row>
    <row r="143" spans="1:39" outlineLevel="1">
      <c r="A143" s="222"/>
      <c r="B143" s="65"/>
      <c r="D143" s="187">
        <v>10177</v>
      </c>
      <c r="E143" s="187" t="s">
        <v>170</v>
      </c>
      <c r="F143" s="189">
        <v>191.33279999999999</v>
      </c>
      <c r="G143" s="188">
        <v>191.05932000000001</v>
      </c>
      <c r="H143" s="188">
        <v>0.14313899999999999</v>
      </c>
      <c r="I143" s="188">
        <v>5.6846249999999996</v>
      </c>
      <c r="J143" s="188">
        <v>5.6862899999999996</v>
      </c>
      <c r="K143" s="188">
        <v>39.627772</v>
      </c>
      <c r="L143" s="189">
        <v>33.657946000000003</v>
      </c>
      <c r="M143" s="196">
        <v>33.600388000000002</v>
      </c>
      <c r="N143" s="188">
        <v>33.657946000000003</v>
      </c>
      <c r="O143" s="188">
        <v>33.600073999999999</v>
      </c>
      <c r="P143" s="189">
        <v>43.362578999999997</v>
      </c>
      <c r="Q143" s="196">
        <v>54.833902999999999</v>
      </c>
      <c r="R143" s="188">
        <v>2.6826750000000001</v>
      </c>
      <c r="S143" s="188">
        <v>2.8877890000000002</v>
      </c>
      <c r="T143" s="189">
        <v>10.944281</v>
      </c>
      <c r="U143" s="196">
        <v>13.743100999999999</v>
      </c>
      <c r="V143" s="188">
        <v>4.4059359999999996</v>
      </c>
      <c r="W143" s="188">
        <v>4.2599229999999997</v>
      </c>
      <c r="X143" s="188">
        <v>0</v>
      </c>
      <c r="Y143" s="188">
        <v>0</v>
      </c>
      <c r="Z143" s="188">
        <v>6.303153</v>
      </c>
      <c r="AA143" s="188">
        <v>0.81996000000000002</v>
      </c>
      <c r="AB143" s="189">
        <v>2094</v>
      </c>
      <c r="AC143" s="196">
        <v>2629.5060819999999</v>
      </c>
      <c r="AD143" s="188">
        <v>84.935247000000004</v>
      </c>
      <c r="AE143" s="188">
        <v>84.79</v>
      </c>
      <c r="AF143" s="188">
        <v>106.47364899999999</v>
      </c>
      <c r="AG143" s="188">
        <v>84.79</v>
      </c>
      <c r="AH143" s="188">
        <v>84.935246000000006</v>
      </c>
      <c r="AI143" s="188">
        <v>84.789207000000005</v>
      </c>
      <c r="AJ143" s="189"/>
      <c r="AK143" s="24"/>
      <c r="AL143" s="25"/>
      <c r="AM143" s="189"/>
    </row>
    <row r="144" spans="1:39" outlineLevel="1">
      <c r="A144" s="222"/>
      <c r="B144" s="65" t="s">
        <v>105</v>
      </c>
      <c r="D144" s="187"/>
      <c r="E144" s="187"/>
      <c r="F144" s="195">
        <f>SUM(F145:F146)</f>
        <v>600.53627999999992</v>
      </c>
      <c r="G144" s="188">
        <f>SUM(G145:G146)</f>
        <v>589.75187999999991</v>
      </c>
      <c r="H144" s="188">
        <f>AVERAGE(H145:H146)</f>
        <v>1.1347480000000001</v>
      </c>
      <c r="I144" s="188">
        <f>AVERAGE(I145:I146)</f>
        <v>8.926874999999999</v>
      </c>
      <c r="J144" s="194">
        <f>AVERAGE(J145:J146)</f>
        <v>8.7760704999999994</v>
      </c>
      <c r="K144" s="194">
        <f t="shared" ref="K144:X144" si="14">AVERAGE(K145:K146)</f>
        <v>39.6277385</v>
      </c>
      <c r="L144" s="195">
        <f t="shared" si="14"/>
        <v>33.673194500000001</v>
      </c>
      <c r="M144" s="197">
        <f t="shared" si="14"/>
        <v>33.600359499999996</v>
      </c>
      <c r="N144" s="194">
        <f t="shared" si="14"/>
        <v>33.673194500000001</v>
      </c>
      <c r="O144" s="194">
        <f t="shared" si="14"/>
        <v>33.600070500000001</v>
      </c>
      <c r="P144" s="195">
        <f t="shared" si="14"/>
        <v>51.629110500000003</v>
      </c>
      <c r="Q144" s="197">
        <f t="shared" si="14"/>
        <v>54.575428500000001</v>
      </c>
      <c r="R144" s="194">
        <f t="shared" si="14"/>
        <v>4.2197315</v>
      </c>
      <c r="S144" s="194">
        <f t="shared" si="14"/>
        <v>2.8877870000000003</v>
      </c>
      <c r="T144" s="195">
        <f t="shared" si="14"/>
        <v>13.2679075</v>
      </c>
      <c r="U144" s="197">
        <f t="shared" si="14"/>
        <v>13.6815715</v>
      </c>
      <c r="V144" s="194">
        <f t="shared" si="14"/>
        <v>3.6893639999999999</v>
      </c>
      <c r="W144" s="194">
        <f t="shared" si="14"/>
        <v>3.5798964999999998</v>
      </c>
      <c r="X144" s="194">
        <f t="shared" si="14"/>
        <v>0</v>
      </c>
      <c r="Y144" s="194">
        <f>SUM(Y145:Y146)</f>
        <v>0.49997599999999998</v>
      </c>
      <c r="Z144" s="194">
        <f>SUM(Z145:Z146)</f>
        <v>0.85810500000000001</v>
      </c>
      <c r="AA144" s="194">
        <f t="shared" ref="AA144:AI144" si="15">AVERAGE(AA145:AA146)</f>
        <v>0.54494399999999998</v>
      </c>
      <c r="AB144" s="195">
        <f t="shared" si="15"/>
        <v>3900.5</v>
      </c>
      <c r="AC144" s="197">
        <f t="shared" si="15"/>
        <v>4115.9195254999995</v>
      </c>
      <c r="AD144" s="194">
        <f t="shared" si="15"/>
        <v>84.973798500000001</v>
      </c>
      <c r="AE144" s="194">
        <f t="shared" si="15"/>
        <v>84.79</v>
      </c>
      <c r="AF144" s="194">
        <f t="shared" si="15"/>
        <v>87.506965000000008</v>
      </c>
      <c r="AG144" s="194">
        <f t="shared" si="15"/>
        <v>84.79</v>
      </c>
      <c r="AH144" s="194">
        <f t="shared" si="15"/>
        <v>84.973797999999988</v>
      </c>
      <c r="AI144" s="194">
        <f t="shared" si="15"/>
        <v>84.789270500000001</v>
      </c>
      <c r="AJ144" s="195">
        <f>SUM(F145:F146)</f>
        <v>600.53627999999992</v>
      </c>
      <c r="AK144" s="56">
        <f>AVERAGE(V145:V146)</f>
        <v>3.6893639999999999</v>
      </c>
      <c r="AL144" s="57">
        <f>AVERAGE(W145:W146)</f>
        <v>3.5798964999999998</v>
      </c>
      <c r="AM144" s="195">
        <f>SUM(AB145:AB146)</f>
        <v>7801</v>
      </c>
    </row>
    <row r="145" spans="1:39" outlineLevel="1">
      <c r="A145" s="222"/>
      <c r="D145" s="187">
        <v>10177</v>
      </c>
      <c r="E145" s="187" t="s">
        <v>169</v>
      </c>
      <c r="F145" s="189">
        <v>526.98047999999994</v>
      </c>
      <c r="G145" s="188">
        <v>516.35087999999996</v>
      </c>
      <c r="H145" s="188">
        <v>2.0586000000000002</v>
      </c>
      <c r="I145" s="188">
        <v>15.672499999999999</v>
      </c>
      <c r="J145" s="188">
        <v>15.367587</v>
      </c>
      <c r="K145" s="188">
        <v>39.627806</v>
      </c>
      <c r="L145" s="189">
        <v>33.624532000000002</v>
      </c>
      <c r="M145" s="196">
        <v>33.600417</v>
      </c>
      <c r="N145" s="188">
        <v>33.624532000000002</v>
      </c>
      <c r="O145" s="188">
        <v>33.600085</v>
      </c>
      <c r="P145" s="189">
        <v>51.395757000000003</v>
      </c>
      <c r="Q145" s="196">
        <v>54.719644000000002</v>
      </c>
      <c r="R145" s="188">
        <v>2.8234170000000001</v>
      </c>
      <c r="S145" s="188">
        <v>2.8877920000000001</v>
      </c>
      <c r="T145" s="189">
        <v>12.899908999999999</v>
      </c>
      <c r="U145" s="196">
        <v>13.715885999999999</v>
      </c>
      <c r="V145" s="188">
        <v>3.1234549999999999</v>
      </c>
      <c r="W145" s="188">
        <v>2.8999199999999998</v>
      </c>
      <c r="X145" s="188">
        <v>0</v>
      </c>
      <c r="Y145" s="188">
        <v>0.49997599999999998</v>
      </c>
      <c r="Z145" s="188">
        <v>9.6778000000000003E-2</v>
      </c>
      <c r="AA145" s="188">
        <v>0.26996799999999999</v>
      </c>
      <c r="AB145" s="189">
        <v>6798</v>
      </c>
      <c r="AC145" s="196">
        <v>7228.0041389999997</v>
      </c>
      <c r="AD145" s="188">
        <v>84.850854999999996</v>
      </c>
      <c r="AE145" s="188">
        <v>84.79</v>
      </c>
      <c r="AF145" s="188">
        <v>90.153350000000003</v>
      </c>
      <c r="AG145" s="188">
        <v>84.79</v>
      </c>
      <c r="AH145" s="188">
        <v>84.850854999999996</v>
      </c>
      <c r="AI145" s="188">
        <v>84.789163000000002</v>
      </c>
      <c r="AJ145" s="189"/>
      <c r="AK145" s="24"/>
      <c r="AL145" s="25"/>
      <c r="AM145" s="189"/>
    </row>
    <row r="146" spans="1:39" outlineLevel="1">
      <c r="A146" s="222"/>
      <c r="B146" s="65"/>
      <c r="D146" s="187">
        <v>10177</v>
      </c>
      <c r="E146" s="187" t="s">
        <v>170</v>
      </c>
      <c r="F146" s="189">
        <v>73.555800000000005</v>
      </c>
      <c r="G146" s="188">
        <v>73.400999999999996</v>
      </c>
      <c r="H146" s="188">
        <v>0.210896</v>
      </c>
      <c r="I146" s="188">
        <v>2.1812499999999999</v>
      </c>
      <c r="J146" s="188">
        <v>2.1845539999999999</v>
      </c>
      <c r="K146" s="188">
        <v>39.627670999999999</v>
      </c>
      <c r="L146" s="189">
        <v>33.721857</v>
      </c>
      <c r="M146" s="196">
        <v>33.600301999999999</v>
      </c>
      <c r="N146" s="188">
        <v>33.721857</v>
      </c>
      <c r="O146" s="188">
        <v>33.600056000000002</v>
      </c>
      <c r="P146" s="189">
        <v>51.862464000000003</v>
      </c>
      <c r="Q146" s="196">
        <v>54.431213</v>
      </c>
      <c r="R146" s="188">
        <v>5.6160459999999999</v>
      </c>
      <c r="S146" s="188">
        <v>2.8877820000000001</v>
      </c>
      <c r="T146" s="189">
        <v>13.635906</v>
      </c>
      <c r="U146" s="196">
        <v>13.647257</v>
      </c>
      <c r="V146" s="188">
        <v>4.2552729999999999</v>
      </c>
      <c r="W146" s="188">
        <v>4.2598729999999998</v>
      </c>
      <c r="X146" s="188">
        <v>0</v>
      </c>
      <c r="Y146" s="188">
        <v>0</v>
      </c>
      <c r="Z146" s="188">
        <v>0.76132699999999998</v>
      </c>
      <c r="AA146" s="188">
        <v>0.81991999999999998</v>
      </c>
      <c r="AB146" s="189">
        <v>1003</v>
      </c>
      <c r="AC146" s="196">
        <v>1003.834912</v>
      </c>
      <c r="AD146" s="188">
        <v>85.096742000000006</v>
      </c>
      <c r="AE146" s="188">
        <v>84.79</v>
      </c>
      <c r="AF146" s="188">
        <v>84.860579999999999</v>
      </c>
      <c r="AG146" s="188">
        <v>84.79</v>
      </c>
      <c r="AH146" s="188">
        <v>85.096740999999994</v>
      </c>
      <c r="AI146" s="188">
        <v>84.789377999999999</v>
      </c>
      <c r="AJ146" s="189"/>
      <c r="AK146" s="24"/>
      <c r="AL146" s="25"/>
      <c r="AM146" s="189"/>
    </row>
    <row r="147" spans="1:39" outlineLevel="1">
      <c r="A147" s="222"/>
      <c r="B147" s="65" t="s">
        <v>106</v>
      </c>
      <c r="D147" s="187">
        <v>10177</v>
      </c>
      <c r="E147" s="187" t="s">
        <v>169</v>
      </c>
      <c r="F147" s="195">
        <v>160.37280000000001</v>
      </c>
      <c r="G147" s="188">
        <v>170.50712999999999</v>
      </c>
      <c r="H147" s="188">
        <v>-5.9436400000000003</v>
      </c>
      <c r="I147" s="188">
        <v>4.7637499999999999</v>
      </c>
      <c r="J147" s="194">
        <v>5.0746169999999999</v>
      </c>
      <c r="K147" s="194">
        <v>39.62782</v>
      </c>
      <c r="L147" s="195">
        <v>33.665242999999997</v>
      </c>
      <c r="M147" s="197">
        <v>33.600428999999998</v>
      </c>
      <c r="N147" s="194">
        <v>33.665242999999997</v>
      </c>
      <c r="O147" s="194">
        <v>33.600065999999998</v>
      </c>
      <c r="P147" s="195">
        <v>69.456834999999998</v>
      </c>
      <c r="Q147" s="197">
        <v>55.825211000000003</v>
      </c>
      <c r="R147" s="194">
        <v>0.41983700000000002</v>
      </c>
      <c r="S147" s="194">
        <v>2.8877980000000001</v>
      </c>
      <c r="T147" s="195">
        <v>16.605060000000002</v>
      </c>
      <c r="U147" s="197">
        <v>13.979108999999999</v>
      </c>
      <c r="V147" s="194">
        <v>2.8059620000000001</v>
      </c>
      <c r="W147" s="194">
        <v>2.899918</v>
      </c>
      <c r="X147" s="194">
        <v>0</v>
      </c>
      <c r="Y147" s="194">
        <v>0.49996600000000002</v>
      </c>
      <c r="Z147" s="194">
        <v>0.13094500000000001</v>
      </c>
      <c r="AA147" s="194">
        <v>0.26997500000000002</v>
      </c>
      <c r="AB147" s="195">
        <v>2663</v>
      </c>
      <c r="AC147" s="197">
        <v>2241.8689749999999</v>
      </c>
      <c r="AD147" s="194">
        <v>84.953557000000004</v>
      </c>
      <c r="AE147" s="194">
        <v>84.79</v>
      </c>
      <c r="AF147" s="194">
        <v>71.381175999999996</v>
      </c>
      <c r="AG147" s="194">
        <v>84.79</v>
      </c>
      <c r="AH147" s="194">
        <v>84.953557000000004</v>
      </c>
      <c r="AI147" s="194">
        <v>84.789085</v>
      </c>
      <c r="AJ147" s="195">
        <f>SUM(F147:F147)</f>
        <v>160.37280000000001</v>
      </c>
      <c r="AK147" s="56">
        <f>AVERAGE(V147:V147)</f>
        <v>2.8059620000000001</v>
      </c>
      <c r="AL147" s="57">
        <f>AVERAGE(W147:W147)</f>
        <v>2.899918</v>
      </c>
      <c r="AM147" s="195">
        <f>SUM(AB147:AB147)</f>
        <v>2663</v>
      </c>
    </row>
    <row r="148" spans="1:39" outlineLevel="1">
      <c r="A148" s="222"/>
      <c r="B148" s="65" t="s">
        <v>107</v>
      </c>
      <c r="D148" s="162"/>
      <c r="E148" s="162"/>
      <c r="F148" s="164"/>
      <c r="G148" s="163"/>
      <c r="H148" s="163"/>
      <c r="I148" s="163"/>
      <c r="J148" s="163"/>
      <c r="K148" s="163"/>
      <c r="L148" s="164"/>
      <c r="M148" s="180"/>
      <c r="N148" s="163"/>
      <c r="O148" s="163"/>
      <c r="P148" s="164"/>
      <c r="Q148" s="180"/>
      <c r="R148" s="163"/>
      <c r="S148" s="163"/>
      <c r="T148" s="164"/>
      <c r="U148" s="180"/>
      <c r="V148" s="163"/>
      <c r="W148" s="163"/>
      <c r="X148" s="163"/>
      <c r="Y148" s="163"/>
      <c r="Z148" s="163"/>
      <c r="AA148" s="163"/>
      <c r="AB148" s="164"/>
      <c r="AC148" s="180"/>
      <c r="AD148" s="163"/>
      <c r="AE148" s="163"/>
      <c r="AF148" s="163"/>
      <c r="AG148" s="163"/>
      <c r="AH148" s="163"/>
      <c r="AI148" s="163"/>
      <c r="AJ148" s="164"/>
      <c r="AK148" s="24"/>
      <c r="AL148" s="25"/>
      <c r="AM148" s="164"/>
    </row>
    <row r="149" spans="1:39" outlineLevel="1">
      <c r="A149" s="222"/>
      <c r="B149" s="65" t="s">
        <v>108</v>
      </c>
      <c r="D149" s="162"/>
      <c r="E149" s="162"/>
      <c r="F149" s="164"/>
      <c r="G149" s="163"/>
      <c r="H149" s="163"/>
      <c r="I149" s="163"/>
      <c r="J149" s="163"/>
      <c r="K149" s="163"/>
      <c r="L149" s="164"/>
      <c r="M149" s="180"/>
      <c r="N149" s="163"/>
      <c r="O149" s="163"/>
      <c r="P149" s="164"/>
      <c r="Q149" s="180"/>
      <c r="R149" s="163"/>
      <c r="S149" s="163"/>
      <c r="T149" s="164"/>
      <c r="U149" s="180"/>
      <c r="V149" s="163"/>
      <c r="W149" s="163"/>
      <c r="X149" s="163"/>
      <c r="Y149" s="163"/>
      <c r="Z149" s="163"/>
      <c r="AA149" s="163"/>
      <c r="AB149" s="164"/>
      <c r="AC149" s="180"/>
      <c r="AD149" s="163"/>
      <c r="AE149" s="163"/>
      <c r="AF149" s="163"/>
      <c r="AG149" s="163"/>
      <c r="AH149" s="163"/>
      <c r="AI149" s="163"/>
      <c r="AJ149" s="164"/>
      <c r="AK149" s="24"/>
      <c r="AL149" s="25"/>
      <c r="AM149" s="164"/>
    </row>
    <row r="150" spans="1:39" outlineLevel="1">
      <c r="A150" s="222"/>
      <c r="B150" s="65" t="s">
        <v>109</v>
      </c>
      <c r="D150" s="162"/>
      <c r="E150" s="162"/>
      <c r="F150" s="164"/>
      <c r="G150" s="163"/>
      <c r="H150" s="163"/>
      <c r="I150" s="163"/>
      <c r="J150" s="163"/>
      <c r="K150" s="163"/>
      <c r="L150" s="164"/>
      <c r="M150" s="180"/>
      <c r="N150" s="163"/>
      <c r="O150" s="163"/>
      <c r="P150" s="164"/>
      <c r="Q150" s="180"/>
      <c r="R150" s="163"/>
      <c r="S150" s="163"/>
      <c r="T150" s="164"/>
      <c r="U150" s="180"/>
      <c r="V150" s="163"/>
      <c r="W150" s="163"/>
      <c r="X150" s="163"/>
      <c r="Y150" s="163"/>
      <c r="Z150" s="163"/>
      <c r="AA150" s="163"/>
      <c r="AB150" s="164"/>
      <c r="AC150" s="180"/>
      <c r="AD150" s="163"/>
      <c r="AE150" s="163"/>
      <c r="AF150" s="163"/>
      <c r="AG150" s="163"/>
      <c r="AH150" s="163"/>
      <c r="AI150" s="163"/>
      <c r="AJ150" s="164"/>
      <c r="AK150" s="24"/>
      <c r="AL150" s="25"/>
      <c r="AM150" s="164"/>
    </row>
    <row r="151" spans="1:39" outlineLevel="1">
      <c r="A151" s="222"/>
      <c r="B151" s="65" t="s">
        <v>110</v>
      </c>
      <c r="D151" s="162"/>
      <c r="E151" s="162"/>
      <c r="F151" s="164"/>
      <c r="G151" s="163"/>
      <c r="H151" s="163"/>
      <c r="I151" s="163"/>
      <c r="J151" s="163"/>
      <c r="K151" s="163"/>
      <c r="L151" s="164"/>
      <c r="M151" s="180"/>
      <c r="N151" s="163"/>
      <c r="O151" s="163"/>
      <c r="P151" s="164"/>
      <c r="Q151" s="180"/>
      <c r="R151" s="163"/>
      <c r="S151" s="163"/>
      <c r="T151" s="164"/>
      <c r="U151" s="180"/>
      <c r="V151" s="163"/>
      <c r="W151" s="163"/>
      <c r="X151" s="163"/>
      <c r="Y151" s="163"/>
      <c r="Z151" s="163"/>
      <c r="AA151" s="163"/>
      <c r="AB151" s="164"/>
      <c r="AC151" s="180"/>
      <c r="AD151" s="163"/>
      <c r="AE151" s="163"/>
      <c r="AF151" s="163"/>
      <c r="AG151" s="163"/>
      <c r="AH151" s="163"/>
      <c r="AI151" s="163"/>
      <c r="AJ151" s="164"/>
      <c r="AK151" s="24"/>
      <c r="AL151" s="25"/>
      <c r="AM151" s="164"/>
    </row>
    <row r="152" spans="1:39" outlineLevel="1">
      <c r="A152" s="222"/>
      <c r="B152" s="65" t="s">
        <v>111</v>
      </c>
      <c r="D152" s="162"/>
      <c r="E152" s="162"/>
      <c r="F152" s="164"/>
      <c r="G152" s="163"/>
      <c r="H152" s="163"/>
      <c r="I152" s="163"/>
      <c r="J152" s="163"/>
      <c r="K152" s="163"/>
      <c r="L152" s="164"/>
      <c r="M152" s="180"/>
      <c r="N152" s="163"/>
      <c r="O152" s="163"/>
      <c r="P152" s="164"/>
      <c r="Q152" s="180"/>
      <c r="R152" s="163"/>
      <c r="S152" s="163"/>
      <c r="T152" s="164"/>
      <c r="U152" s="180"/>
      <c r="V152" s="163"/>
      <c r="W152" s="163"/>
      <c r="X152" s="163"/>
      <c r="Y152" s="163"/>
      <c r="Z152" s="163"/>
      <c r="AA152" s="163"/>
      <c r="AB152" s="164"/>
      <c r="AC152" s="180"/>
      <c r="AD152" s="163"/>
      <c r="AE152" s="163"/>
      <c r="AF152" s="163"/>
      <c r="AG152" s="163"/>
      <c r="AH152" s="163"/>
      <c r="AI152" s="163"/>
      <c r="AJ152" s="164"/>
      <c r="AK152" s="24"/>
      <c r="AL152" s="25"/>
      <c r="AM152" s="164"/>
    </row>
    <row r="153" spans="1:39" ht="15.75" outlineLevel="1" thickBot="1">
      <c r="A153" s="224"/>
      <c r="B153" s="70" t="s">
        <v>112</v>
      </c>
      <c r="C153" s="39"/>
      <c r="D153" s="168"/>
      <c r="E153" s="168"/>
      <c r="F153" s="170"/>
      <c r="G153" s="169"/>
      <c r="H153" s="169"/>
      <c r="I153" s="169"/>
      <c r="J153" s="169"/>
      <c r="K153" s="169"/>
      <c r="L153" s="170"/>
      <c r="M153" s="182"/>
      <c r="N153" s="169"/>
      <c r="O153" s="169"/>
      <c r="P153" s="170"/>
      <c r="Q153" s="182"/>
      <c r="R153" s="169"/>
      <c r="S153" s="169"/>
      <c r="T153" s="170"/>
      <c r="U153" s="182"/>
      <c r="V153" s="169"/>
      <c r="W153" s="169"/>
      <c r="X153" s="169"/>
      <c r="Y153" s="169"/>
      <c r="Z153" s="169"/>
      <c r="AA153" s="169"/>
      <c r="AB153" s="170"/>
      <c r="AC153" s="182"/>
      <c r="AD153" s="169"/>
      <c r="AE153" s="169"/>
      <c r="AF153" s="169"/>
      <c r="AG153" s="169"/>
      <c r="AH153" s="169"/>
      <c r="AI153" s="169"/>
      <c r="AJ153" s="170"/>
      <c r="AK153" s="45"/>
      <c r="AL153" s="46"/>
      <c r="AM153" s="170"/>
    </row>
    <row r="154" spans="1:39">
      <c r="B154" s="225" t="s">
        <v>100</v>
      </c>
      <c r="C154" s="225"/>
      <c r="F154" s="127">
        <f>SUM(F129:F153)</f>
        <v>7120.8771600000018</v>
      </c>
      <c r="J154" s="126"/>
      <c r="K154" s="126"/>
      <c r="L154" s="127">
        <f>AVERAGE(L118:L153)</f>
        <v>25.011644596428575</v>
      </c>
      <c r="M154" s="160">
        <f>AVERAGE(M118:M153)</f>
        <v>25.018188832142844</v>
      </c>
      <c r="N154" s="126"/>
      <c r="O154" s="126"/>
      <c r="P154" s="127">
        <f>AVERAGE(P118:P153)</f>
        <v>36.240449888095235</v>
      </c>
      <c r="Q154" s="160">
        <f>AVERAGE(Q118:Q153)</f>
        <v>36.913300878571434</v>
      </c>
      <c r="R154" s="126"/>
      <c r="S154" s="126"/>
      <c r="T154" s="127">
        <f>AVERAGE(T118:T153)</f>
        <v>11.710783642857137</v>
      </c>
      <c r="U154" s="160">
        <f>AVERAGE(U118:U153)</f>
        <v>11.627857271428573</v>
      </c>
      <c r="V154" s="126"/>
      <c r="W154" s="126"/>
      <c r="X154" s="126"/>
      <c r="Y154" s="126"/>
      <c r="Z154" s="126"/>
      <c r="AA154" s="126"/>
      <c r="AB154" s="127">
        <f>SUM(AB118:AB153)</f>
        <v>243310.25</v>
      </c>
      <c r="AC154" s="160">
        <f>SUM(AC118:AC153)</f>
        <v>244919.63371150001</v>
      </c>
      <c r="AD154" s="126"/>
      <c r="AE154" s="126"/>
      <c r="AF154" s="126"/>
      <c r="AG154" s="126"/>
      <c r="AH154" s="126"/>
      <c r="AI154" s="126"/>
      <c r="AJ154" s="127">
        <f>SUM(AJ118:AJ153)</f>
        <v>16171.52716</v>
      </c>
      <c r="AK154" s="128">
        <f>AVERAGE(AK118:AK153)</f>
        <v>3.1459712643097641</v>
      </c>
      <c r="AL154" s="129">
        <f>AVERAGE(AL118:AL153)</f>
        <v>3.0164668813131317</v>
      </c>
      <c r="AM154" s="127">
        <f>SUM(AM118:AM153)</f>
        <v>201949</v>
      </c>
    </row>
    <row r="155" spans="1:39">
      <c r="F155" s="198"/>
    </row>
  </sheetData>
  <mergeCells count="10">
    <mergeCell ref="A96:A123"/>
    <mergeCell ref="B127:C127"/>
    <mergeCell ref="A129:A153"/>
    <mergeCell ref="B154:C154"/>
    <mergeCell ref="A1:AL1"/>
    <mergeCell ref="B75:C75"/>
    <mergeCell ref="B81:C81"/>
    <mergeCell ref="B85:C85"/>
    <mergeCell ref="B89:C89"/>
    <mergeCell ref="B93:C9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6E8B-E9D9-4176-BE83-5FEB2463B0F7}">
  <sheetPr>
    <tabColor theme="2" tint="-0.249977111117893"/>
  </sheetPr>
  <dimension ref="A2:AJ34"/>
  <sheetViews>
    <sheetView topLeftCell="A10" zoomScale="77" zoomScaleNormal="77" workbookViewId="0">
      <selection activeCell="M18" sqref="M18"/>
    </sheetView>
  </sheetViews>
  <sheetFormatPr defaultRowHeight="15"/>
  <cols>
    <col min="3" max="3" width="13" customWidth="1"/>
    <col min="4" max="4" width="14" customWidth="1"/>
    <col min="5" max="5" width="16.28515625" customWidth="1"/>
    <col min="6" max="6" width="19.5703125" customWidth="1"/>
    <col min="7" max="7" width="13.85546875" customWidth="1"/>
    <col min="8" max="8" width="17" customWidth="1"/>
    <col min="9" max="9" width="11.85546875" customWidth="1"/>
    <col min="10" max="10" width="14.28515625" customWidth="1"/>
    <col min="11" max="11" width="12.28515625" customWidth="1"/>
    <col min="12" max="12" width="14.7109375" customWidth="1"/>
    <col min="13" max="13" width="16.5703125" customWidth="1"/>
    <col min="14" max="14" width="19" customWidth="1"/>
    <col min="15" max="15" width="16.28515625" customWidth="1"/>
    <col min="16" max="16" width="18.7109375" customWidth="1"/>
    <col min="17" max="17" width="11" customWidth="1"/>
    <col min="18" max="18" width="13.42578125" customWidth="1"/>
    <col min="19" max="19" width="12.28515625" customWidth="1"/>
    <col min="20" max="20" width="12.85546875" customWidth="1"/>
    <col min="21" max="21" width="10.5703125" customWidth="1"/>
    <col min="22" max="22" width="11.5703125" customWidth="1"/>
    <col min="23" max="23" width="13.7109375" customWidth="1"/>
    <col min="24" max="24" width="14.28515625" customWidth="1"/>
    <col min="25" max="25" width="16.7109375" customWidth="1"/>
    <col min="26" max="26" width="19.140625" customWidth="1"/>
    <col min="27" max="27" width="14.7109375" customWidth="1"/>
    <col min="28" max="28" width="15.85546875" customWidth="1"/>
    <col min="29" max="29" width="14.42578125" customWidth="1"/>
    <col min="30" max="30" width="15.5703125" customWidth="1"/>
    <col min="31" max="31" width="13.28515625" customWidth="1"/>
    <col min="32" max="32" width="14.42578125" customWidth="1"/>
    <col min="33" max="36" width="12" customWidth="1"/>
  </cols>
  <sheetData>
    <row r="2" spans="1:36">
      <c r="A2" t="s">
        <v>120</v>
      </c>
      <c r="B2" t="s">
        <v>3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L2" t="s">
        <v>130</v>
      </c>
      <c r="M2" t="s">
        <v>131</v>
      </c>
      <c r="N2" t="s">
        <v>132</v>
      </c>
      <c r="O2" t="s">
        <v>133</v>
      </c>
      <c r="P2" t="s">
        <v>134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 t="s">
        <v>150</v>
      </c>
      <c r="AG2" t="s">
        <v>151</v>
      </c>
      <c r="AH2" t="s">
        <v>152</v>
      </c>
      <c r="AI2" t="s">
        <v>153</v>
      </c>
      <c r="AJ2" t="s">
        <v>154</v>
      </c>
    </row>
    <row r="3" spans="1:36">
      <c r="A3" s="161">
        <v>45536</v>
      </c>
      <c r="B3">
        <v>10177</v>
      </c>
      <c r="C3" s="52">
        <v>1554.2665400000003</v>
      </c>
      <c r="D3" s="52">
        <v>1546.5355</v>
      </c>
      <c r="E3" s="52">
        <v>0.227994</v>
      </c>
      <c r="F3" s="52">
        <v>88.871499999999997</v>
      </c>
      <c r="G3" s="52">
        <v>89.503294999999994</v>
      </c>
      <c r="H3" s="52">
        <v>25.698518999999997</v>
      </c>
      <c r="I3" s="52">
        <v>21.716130249999999</v>
      </c>
      <c r="J3" s="52">
        <v>21.492086749999999</v>
      </c>
      <c r="K3" s="52">
        <v>21.716130249999999</v>
      </c>
      <c r="L3" s="52">
        <v>21.49198625</v>
      </c>
      <c r="M3" s="52">
        <v>28.237200999999999</v>
      </c>
      <c r="N3" s="52">
        <v>28.997527250000001</v>
      </c>
      <c r="O3" s="52">
        <v>5.84569575</v>
      </c>
      <c r="P3" s="52">
        <v>1.8850532499999999</v>
      </c>
      <c r="Q3" s="52">
        <v>11.194111250000001</v>
      </c>
      <c r="R3" s="52">
        <v>10.6076905</v>
      </c>
      <c r="S3" s="52">
        <v>1.8091997500000001</v>
      </c>
      <c r="T3" s="52">
        <v>2.2399589999999998</v>
      </c>
      <c r="U3" s="52">
        <v>1.3441047500000001</v>
      </c>
      <c r="V3" s="52">
        <v>0.79999274999999992</v>
      </c>
      <c r="W3" s="52">
        <v>0.33178974999999999</v>
      </c>
      <c r="X3" s="52">
        <v>0.29747774999999999</v>
      </c>
      <c r="Y3" s="52">
        <v>17971</v>
      </c>
      <c r="Z3" s="52">
        <v>18258.446037999998</v>
      </c>
      <c r="AA3" s="52">
        <v>82.920482500000006</v>
      </c>
      <c r="AB3" s="52">
        <v>82.325000000000003</v>
      </c>
      <c r="AC3" s="52">
        <v>81.292821250000003</v>
      </c>
      <c r="AD3" s="52">
        <v>82.325000000000003</v>
      </c>
      <c r="AE3" s="52">
        <v>82.920482750000005</v>
      </c>
      <c r="AF3" s="52">
        <v>82.324638250000007</v>
      </c>
      <c r="AG3" s="52">
        <v>1554.2665400000003</v>
      </c>
      <c r="AH3" s="52">
        <v>1.8091997500000001</v>
      </c>
      <c r="AI3" s="52">
        <v>2.2399589999999998</v>
      </c>
      <c r="AJ3" s="52">
        <v>17971</v>
      </c>
    </row>
    <row r="4" spans="1:36">
      <c r="A4" s="161">
        <v>45566</v>
      </c>
      <c r="B4">
        <v>10177</v>
      </c>
      <c r="C4" s="52">
        <v>1219.17695</v>
      </c>
      <c r="D4" s="52">
        <v>1218.61967</v>
      </c>
      <c r="E4" s="52">
        <v>4.1271500000000003E-2</v>
      </c>
      <c r="F4" s="52">
        <v>81.659750000000003</v>
      </c>
      <c r="G4" s="52">
        <v>81.904328000000007</v>
      </c>
      <c r="H4" s="52">
        <v>25.698791499999999</v>
      </c>
      <c r="I4" s="52">
        <v>21.588931250000002</v>
      </c>
      <c r="J4" s="52">
        <v>21.492317999999997</v>
      </c>
      <c r="K4" s="52">
        <v>21.588931250000002</v>
      </c>
      <c r="L4" s="52">
        <v>21.49203425</v>
      </c>
      <c r="M4" s="52">
        <v>29.898126499999996</v>
      </c>
      <c r="N4" s="52">
        <v>29.343221499999999</v>
      </c>
      <c r="O4" s="52">
        <v>1.7407935000000001</v>
      </c>
      <c r="P4" s="52">
        <v>1.8850707499999999</v>
      </c>
      <c r="Q4" s="52">
        <v>10.89129</v>
      </c>
      <c r="R4" s="52">
        <v>10.6899125</v>
      </c>
      <c r="S4" s="52">
        <v>2.3618914999999996</v>
      </c>
      <c r="T4" s="52">
        <v>2.2399665</v>
      </c>
      <c r="U4" s="52">
        <v>1.20914575</v>
      </c>
      <c r="V4" s="52">
        <v>0.79999175</v>
      </c>
      <c r="W4" s="52">
        <v>0.25017175000000003</v>
      </c>
      <c r="X4" s="52">
        <v>0.297481</v>
      </c>
      <c r="Y4" s="52">
        <v>14605</v>
      </c>
      <c r="Z4" s="52">
        <v>14734.704348000001</v>
      </c>
      <c r="AA4" s="52">
        <v>82.662508750000001</v>
      </c>
      <c r="AB4" s="52">
        <v>82.325000000000003</v>
      </c>
      <c r="AC4" s="52">
        <v>79.724060500000007</v>
      </c>
      <c r="AD4" s="52">
        <v>82.325000000000003</v>
      </c>
      <c r="AE4" s="52">
        <v>82.662508750000001</v>
      </c>
      <c r="AF4" s="52">
        <v>82.324176499999993</v>
      </c>
      <c r="AG4" s="52">
        <v>1219.17695</v>
      </c>
      <c r="AH4" s="52">
        <v>2.3618914999999996</v>
      </c>
      <c r="AI4" s="52">
        <v>2.2399665</v>
      </c>
      <c r="AJ4" s="52">
        <v>14605</v>
      </c>
    </row>
    <row r="5" spans="1:36">
      <c r="A5" s="161">
        <v>45597</v>
      </c>
      <c r="B5">
        <v>10177</v>
      </c>
      <c r="C5" s="52">
        <v>213.00299999999999</v>
      </c>
      <c r="D5" s="52">
        <v>213.06278</v>
      </c>
      <c r="E5" s="52">
        <v>-1.4435E-2</v>
      </c>
      <c r="F5" s="52">
        <v>9.6513749999999998</v>
      </c>
      <c r="G5" s="52">
        <v>9.6579924999999989</v>
      </c>
      <c r="H5" s="52">
        <v>11.769602000000001</v>
      </c>
      <c r="I5" s="52">
        <v>9.3921349999999997</v>
      </c>
      <c r="J5" s="52">
        <v>9.3840705</v>
      </c>
      <c r="K5" s="52">
        <v>9.3921349999999997</v>
      </c>
      <c r="L5" s="52">
        <v>9.3839579999999998</v>
      </c>
      <c r="M5" s="52">
        <v>6.5026010000000003</v>
      </c>
      <c r="N5" s="52">
        <v>6.5000010000000001</v>
      </c>
      <c r="O5" s="52">
        <v>0.88393999999999995</v>
      </c>
      <c r="P5" s="52">
        <v>0.88235399999999997</v>
      </c>
      <c r="Q5" s="52">
        <v>8.2662600000000008</v>
      </c>
      <c r="R5" s="52">
        <v>8.2671340000000004</v>
      </c>
      <c r="S5" s="52">
        <v>1.5120555</v>
      </c>
      <c r="T5" s="52">
        <v>0.89998549999999999</v>
      </c>
      <c r="U5" s="52">
        <v>1.190804</v>
      </c>
      <c r="V5" s="52">
        <v>2.699983</v>
      </c>
      <c r="W5" s="52">
        <v>9.6616999999999995E-2</v>
      </c>
      <c r="X5" s="52">
        <v>4.9989499999999999E-2</v>
      </c>
      <c r="Y5" s="52">
        <v>664.25</v>
      </c>
      <c r="Z5" s="52">
        <v>664.43088</v>
      </c>
      <c r="AA5" s="52">
        <v>79.893263999999988</v>
      </c>
      <c r="AB5" s="52">
        <v>79.86</v>
      </c>
      <c r="AC5" s="52">
        <v>79.871389999999991</v>
      </c>
      <c r="AD5" s="52">
        <v>79.86</v>
      </c>
      <c r="AE5" s="52">
        <v>79.893263999999988</v>
      </c>
      <c r="AF5" s="52">
        <v>79.859499999999997</v>
      </c>
      <c r="AG5" s="52">
        <v>213.00299999999999</v>
      </c>
      <c r="AH5" s="52">
        <v>1.5120555</v>
      </c>
      <c r="AI5" s="52">
        <v>0.89998549999999999</v>
      </c>
      <c r="AJ5" s="52">
        <v>1328.5</v>
      </c>
    </row>
    <row r="6" spans="1:36">
      <c r="A6" s="161">
        <v>45627</v>
      </c>
      <c r="B6">
        <v>10177</v>
      </c>
      <c r="C6" s="52">
        <v>670.40268000000003</v>
      </c>
      <c r="D6" s="52">
        <v>669.55644000000007</v>
      </c>
      <c r="E6" s="52">
        <v>0.13141949999999999</v>
      </c>
      <c r="F6" s="52">
        <v>9.9148750000000003</v>
      </c>
      <c r="G6" s="52">
        <v>9.9636385000000001</v>
      </c>
      <c r="H6" s="52">
        <v>39.627792499999998</v>
      </c>
      <c r="I6" s="52">
        <v>33.763071500000002</v>
      </c>
      <c r="J6" s="52">
        <v>33.600405500000001</v>
      </c>
      <c r="K6" s="52">
        <v>33.763071500000002</v>
      </c>
      <c r="L6" s="52">
        <v>33.600077499999998</v>
      </c>
      <c r="M6" s="52">
        <v>48.267303999999996</v>
      </c>
      <c r="N6" s="52">
        <v>54.241572500000004</v>
      </c>
      <c r="O6" s="52">
        <v>2.7994370000000002</v>
      </c>
      <c r="P6" s="52">
        <v>2.8877864999999998</v>
      </c>
      <c r="Q6" s="52">
        <v>12.096435</v>
      </c>
      <c r="R6" s="52">
        <v>13.602063999999999</v>
      </c>
      <c r="S6" s="52">
        <v>3.3416329999999999</v>
      </c>
      <c r="T6" s="52">
        <v>3.579923</v>
      </c>
      <c r="U6" s="52">
        <v>0.63769399999999998</v>
      </c>
      <c r="V6" s="52">
        <v>0.49997599999999998</v>
      </c>
      <c r="W6" s="52">
        <v>6.589124</v>
      </c>
      <c r="X6" s="52">
        <v>0.54496</v>
      </c>
      <c r="Y6" s="52">
        <v>4220.5</v>
      </c>
      <c r="Z6" s="52">
        <v>4539.1394289999998</v>
      </c>
      <c r="AA6" s="52">
        <v>85.200485</v>
      </c>
      <c r="AB6" s="52">
        <v>84.79</v>
      </c>
      <c r="AC6" s="52">
        <v>96.311619000000007</v>
      </c>
      <c r="AD6" s="52">
        <v>84.79</v>
      </c>
      <c r="AE6" s="52">
        <v>85.200484500000002</v>
      </c>
      <c r="AF6" s="52">
        <v>84.789173000000005</v>
      </c>
      <c r="AG6" s="52">
        <v>670.40268000000003</v>
      </c>
      <c r="AH6" s="52">
        <v>3.3416329999999999</v>
      </c>
      <c r="AI6" s="52">
        <v>3.579923</v>
      </c>
      <c r="AJ6" s="52">
        <v>8441</v>
      </c>
    </row>
    <row r="7" spans="1:36">
      <c r="A7" s="161">
        <v>45658</v>
      </c>
      <c r="B7">
        <v>10177</v>
      </c>
      <c r="C7" s="52">
        <v>760.9090799999999</v>
      </c>
      <c r="D7" s="52">
        <v>760.25900999999988</v>
      </c>
      <c r="E7" s="52">
        <v>-1.2247146666666666</v>
      </c>
      <c r="F7" s="52">
        <v>22.6175</v>
      </c>
      <c r="G7" s="52">
        <v>22.626757999999999</v>
      </c>
      <c r="H7" s="52">
        <v>39.6277385</v>
      </c>
      <c r="I7" s="52">
        <v>33.670544</v>
      </c>
      <c r="J7" s="52">
        <v>33.600382666666661</v>
      </c>
      <c r="K7" s="52">
        <v>33.670544</v>
      </c>
      <c r="L7" s="52">
        <v>33.600068999999998</v>
      </c>
      <c r="M7" s="52">
        <v>57.571685333333335</v>
      </c>
      <c r="N7" s="52">
        <v>54.992022666666664</v>
      </c>
      <c r="O7" s="52">
        <v>2.9530999999999996</v>
      </c>
      <c r="P7" s="52">
        <v>2.8877906666666671</v>
      </c>
      <c r="Q7" s="52">
        <v>14.380291666666666</v>
      </c>
      <c r="R7" s="52">
        <v>13.780750666666668</v>
      </c>
      <c r="S7" s="52">
        <v>3.3948966666666665</v>
      </c>
      <c r="T7" s="52">
        <v>3.353237</v>
      </c>
      <c r="U7" s="52">
        <v>0</v>
      </c>
      <c r="V7" s="52">
        <v>0.333314</v>
      </c>
      <c r="W7" s="52">
        <v>0.32968333333333333</v>
      </c>
      <c r="X7" s="52">
        <v>0.4532876666666667</v>
      </c>
      <c r="Y7" s="52">
        <v>10464</v>
      </c>
      <c r="Z7" s="52">
        <v>10473.708025999998</v>
      </c>
      <c r="AA7" s="52">
        <v>84.967051333333345</v>
      </c>
      <c r="AB7" s="52">
        <v>84.79</v>
      </c>
      <c r="AC7" s="52">
        <v>82.131702000000004</v>
      </c>
      <c r="AD7" s="52">
        <v>84.79</v>
      </c>
      <c r="AE7" s="52">
        <v>84.967050999999984</v>
      </c>
      <c r="AF7" s="52">
        <v>84.789208666666667</v>
      </c>
      <c r="AG7" s="52">
        <v>600.53627999999992</v>
      </c>
      <c r="AH7" s="52">
        <v>3.6893639999999999</v>
      </c>
      <c r="AI7" s="52">
        <v>3.5798964999999998</v>
      </c>
      <c r="AJ7" s="52">
        <v>7801</v>
      </c>
    </row>
    <row r="8" spans="1:36">
      <c r="A8" s="161">
        <v>45689</v>
      </c>
      <c r="B8">
        <v>10177</v>
      </c>
      <c r="C8" s="52">
        <v>160.37280000000001</v>
      </c>
      <c r="D8" s="52">
        <v>170.50712999999999</v>
      </c>
      <c r="E8" s="52">
        <v>-5.9436400000000003</v>
      </c>
      <c r="F8" s="52">
        <v>4.7637499999999999</v>
      </c>
      <c r="G8" s="52">
        <v>5.0746169999999999</v>
      </c>
      <c r="H8" s="52">
        <v>39.62782</v>
      </c>
      <c r="I8" s="52">
        <v>33.665242999999997</v>
      </c>
      <c r="J8" s="52">
        <v>33.600428999999998</v>
      </c>
      <c r="K8" s="52">
        <v>33.665242999999997</v>
      </c>
      <c r="L8" s="52">
        <v>33.600065999999998</v>
      </c>
      <c r="M8" s="52">
        <v>69.456834999999998</v>
      </c>
      <c r="N8" s="52">
        <v>55.825211000000003</v>
      </c>
      <c r="O8" s="52">
        <v>0.41983700000000002</v>
      </c>
      <c r="P8" s="52">
        <v>2.8877980000000001</v>
      </c>
      <c r="Q8" s="52">
        <v>16.605060000000002</v>
      </c>
      <c r="R8" s="52">
        <v>13.979108999999999</v>
      </c>
      <c r="S8" s="52">
        <v>2.8059620000000001</v>
      </c>
      <c r="T8" s="52">
        <v>2.899918</v>
      </c>
      <c r="U8" s="52">
        <v>0</v>
      </c>
      <c r="V8" s="52">
        <v>0.49996600000000002</v>
      </c>
      <c r="W8" s="52">
        <v>0.13094500000000001</v>
      </c>
      <c r="X8" s="52">
        <v>0.26997500000000002</v>
      </c>
      <c r="Y8" s="52">
        <v>2663</v>
      </c>
      <c r="Z8" s="52">
        <v>2241.8689749999999</v>
      </c>
      <c r="AA8" s="52">
        <v>84.953557000000004</v>
      </c>
      <c r="AB8" s="52">
        <v>84.79</v>
      </c>
      <c r="AC8" s="52">
        <v>71.381175999999996</v>
      </c>
      <c r="AD8" s="52">
        <v>84.79</v>
      </c>
      <c r="AE8" s="52">
        <v>84.953557000000004</v>
      </c>
      <c r="AF8" s="52">
        <v>84.789085</v>
      </c>
      <c r="AG8" s="52">
        <v>160.37280000000001</v>
      </c>
      <c r="AH8" s="52">
        <v>2.8059620000000001</v>
      </c>
      <c r="AI8" s="52">
        <v>2.899918</v>
      </c>
      <c r="AJ8" s="52">
        <v>2663</v>
      </c>
    </row>
    <row r="9" spans="1:36">
      <c r="A9" s="161">
        <v>45717</v>
      </c>
      <c r="B9">
        <v>10177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spans="1:36">
      <c r="A10" s="161">
        <v>45748</v>
      </c>
      <c r="B10">
        <v>10177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spans="1:36">
      <c r="A11" s="161">
        <v>45778</v>
      </c>
      <c r="B11">
        <v>10177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>
      <c r="A12" s="161">
        <v>45809</v>
      </c>
      <c r="B12">
        <v>10177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spans="1:36">
      <c r="A13" s="161">
        <v>45839</v>
      </c>
      <c r="B13">
        <v>10177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spans="1:36">
      <c r="A14" s="161">
        <v>45870</v>
      </c>
      <c r="B14">
        <v>10177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</row>
    <row r="28" spans="6:7">
      <c r="F28" s="9"/>
      <c r="G28" s="9"/>
    </row>
    <row r="29" spans="6:7">
      <c r="F29" s="9"/>
      <c r="G29" s="9"/>
    </row>
    <row r="30" spans="6:7">
      <c r="F30" s="9"/>
      <c r="G30" s="9"/>
    </row>
    <row r="31" spans="6:7">
      <c r="F31" s="9"/>
      <c r="G31" s="9"/>
    </row>
    <row r="32" spans="6:7">
      <c r="F32" s="9"/>
      <c r="G32" s="9"/>
    </row>
    <row r="33" spans="6:7">
      <c r="F33" s="9"/>
      <c r="G33" s="9"/>
    </row>
    <row r="34" spans="6:7">
      <c r="F34" s="9"/>
      <c r="G34" s="9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4701-5ED0-4334-B20E-C5B35CF0ABB9}">
  <sheetPr>
    <tabColor theme="9" tint="0.79998168889431442"/>
  </sheetPr>
  <dimension ref="A1:AM172"/>
  <sheetViews>
    <sheetView topLeftCell="A160" workbookViewId="0">
      <selection activeCell="F166" sqref="F166:AM166"/>
    </sheetView>
  </sheetViews>
  <sheetFormatPr defaultRowHeight="15" outlineLevelRow="1"/>
  <cols>
    <col min="2" max="2" width="14.28515625" customWidth="1"/>
    <col min="4" max="4" width="6.7109375" bestFit="1" customWidth="1"/>
    <col min="5" max="5" width="8" bestFit="1" customWidth="1"/>
    <col min="6" max="7" width="11" bestFit="1" customWidth="1"/>
    <col min="28" max="29" width="11.28515625" bestFit="1" customWidth="1"/>
    <col min="36" max="36" width="10.42578125" bestFit="1" customWidth="1"/>
    <col min="39" max="39" width="13.42578125" style="20" bestFit="1" customWidth="1"/>
  </cols>
  <sheetData>
    <row r="1" spans="1:39" ht="18.75">
      <c r="A1" s="226" t="s">
        <v>166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</row>
    <row r="3" spans="1:39">
      <c r="B3" s="10" t="s">
        <v>1</v>
      </c>
      <c r="C3" s="11" t="s">
        <v>2</v>
      </c>
      <c r="D3" s="12" t="s">
        <v>3</v>
      </c>
      <c r="E3" s="12" t="s">
        <v>4</v>
      </c>
      <c r="F3" s="14" t="s">
        <v>5</v>
      </c>
      <c r="G3" s="13" t="s">
        <v>5</v>
      </c>
      <c r="H3" s="13" t="s">
        <v>6</v>
      </c>
      <c r="I3" s="13" t="s">
        <v>7</v>
      </c>
      <c r="J3" s="13" t="s">
        <v>7</v>
      </c>
      <c r="K3" s="13" t="s">
        <v>8</v>
      </c>
      <c r="L3" s="14" t="s">
        <v>8</v>
      </c>
      <c r="M3" s="135" t="s">
        <v>8</v>
      </c>
      <c r="N3" s="13" t="s">
        <v>9</v>
      </c>
      <c r="O3" s="13" t="s">
        <v>9</v>
      </c>
      <c r="P3" s="14" t="s">
        <v>10</v>
      </c>
      <c r="Q3" s="135" t="s">
        <v>10</v>
      </c>
      <c r="R3" s="13" t="s">
        <v>11</v>
      </c>
      <c r="S3" s="13" t="s">
        <v>11</v>
      </c>
      <c r="T3" s="14" t="s">
        <v>12</v>
      </c>
      <c r="U3" s="135" t="s">
        <v>12</v>
      </c>
      <c r="V3" s="13" t="s">
        <v>13</v>
      </c>
      <c r="W3" s="13" t="s">
        <v>13</v>
      </c>
      <c r="X3" s="13" t="s">
        <v>14</v>
      </c>
      <c r="Y3" s="13" t="s">
        <v>14</v>
      </c>
      <c r="Z3" s="13" t="s">
        <v>15</v>
      </c>
      <c r="AA3" s="13" t="s">
        <v>15</v>
      </c>
      <c r="AB3" s="14" t="s">
        <v>16</v>
      </c>
      <c r="AC3" s="135" t="s">
        <v>16</v>
      </c>
      <c r="AD3" s="13" t="s">
        <v>17</v>
      </c>
      <c r="AE3" s="13" t="s">
        <v>17</v>
      </c>
      <c r="AF3" s="13" t="s">
        <v>18</v>
      </c>
      <c r="AG3" s="13" t="s">
        <v>18</v>
      </c>
      <c r="AH3" s="13" t="s">
        <v>19</v>
      </c>
      <c r="AI3" s="13" t="s">
        <v>19</v>
      </c>
      <c r="AJ3" s="14" t="s">
        <v>20</v>
      </c>
      <c r="AK3" s="15" t="s">
        <v>21</v>
      </c>
      <c r="AL3" s="16" t="s">
        <v>21</v>
      </c>
      <c r="AM3" s="14" t="s">
        <v>22</v>
      </c>
    </row>
    <row r="4" spans="1:39">
      <c r="C4" s="17"/>
      <c r="D4" s="18"/>
      <c r="E4" s="18"/>
      <c r="F4" s="14" t="s">
        <v>23</v>
      </c>
      <c r="G4" s="13" t="s">
        <v>24</v>
      </c>
      <c r="H4" s="13" t="s">
        <v>25</v>
      </c>
      <c r="I4" s="13" t="s">
        <v>26</v>
      </c>
      <c r="J4" s="13" t="s">
        <v>27</v>
      </c>
      <c r="K4" s="13" t="s">
        <v>28</v>
      </c>
      <c r="L4" s="14" t="s">
        <v>23</v>
      </c>
      <c r="M4" s="135" t="s">
        <v>29</v>
      </c>
      <c r="N4" s="13" t="s">
        <v>23</v>
      </c>
      <c r="O4" s="13" t="s">
        <v>29</v>
      </c>
      <c r="P4" s="14" t="s">
        <v>23</v>
      </c>
      <c r="Q4" s="135" t="s">
        <v>29</v>
      </c>
      <c r="R4" s="13" t="s">
        <v>23</v>
      </c>
      <c r="S4" s="13" t="s">
        <v>29</v>
      </c>
      <c r="T4" s="14" t="s">
        <v>23</v>
      </c>
      <c r="U4" s="135" t="s">
        <v>29</v>
      </c>
      <c r="V4" s="13" t="s">
        <v>30</v>
      </c>
      <c r="W4" s="13" t="s">
        <v>31</v>
      </c>
      <c r="X4" s="13" t="s">
        <v>30</v>
      </c>
      <c r="Y4" s="13" t="s">
        <v>31</v>
      </c>
      <c r="Z4" s="13" t="s">
        <v>30</v>
      </c>
      <c r="AA4" s="13" t="s">
        <v>31</v>
      </c>
      <c r="AB4" s="14" t="s">
        <v>23</v>
      </c>
      <c r="AC4" s="135" t="s">
        <v>29</v>
      </c>
      <c r="AD4" s="13" t="s">
        <v>30</v>
      </c>
      <c r="AE4" s="13" t="s">
        <v>32</v>
      </c>
      <c r="AF4" s="13" t="s">
        <v>30</v>
      </c>
      <c r="AG4" s="13" t="s">
        <v>32</v>
      </c>
      <c r="AH4" s="13" t="s">
        <v>30</v>
      </c>
      <c r="AI4" s="13" t="s">
        <v>32</v>
      </c>
      <c r="AJ4" s="14" t="s">
        <v>33</v>
      </c>
      <c r="AK4" s="15" t="s">
        <v>30</v>
      </c>
      <c r="AL4" s="16" t="s">
        <v>31</v>
      </c>
      <c r="AM4" s="14" t="s">
        <v>16</v>
      </c>
    </row>
    <row r="5" spans="1:39" outlineLevel="1">
      <c r="B5" s="34" t="s">
        <v>34</v>
      </c>
      <c r="C5" s="33">
        <v>36</v>
      </c>
      <c r="D5" s="187"/>
      <c r="E5" s="187"/>
      <c r="F5" s="189"/>
      <c r="G5" s="188"/>
      <c r="H5" s="188"/>
      <c r="I5" s="188"/>
      <c r="J5" s="188"/>
      <c r="K5" s="188"/>
      <c r="L5" s="189"/>
      <c r="M5" s="196"/>
      <c r="N5" s="188"/>
      <c r="O5" s="188"/>
      <c r="P5" s="189"/>
      <c r="Q5" s="196"/>
      <c r="R5" s="188"/>
      <c r="S5" s="188"/>
      <c r="T5" s="189"/>
      <c r="U5" s="196"/>
      <c r="V5" s="188"/>
      <c r="W5" s="188"/>
      <c r="X5" s="188"/>
      <c r="Y5" s="188"/>
      <c r="Z5" s="188"/>
      <c r="AA5" s="188"/>
      <c r="AB5" s="189"/>
      <c r="AC5" s="196"/>
      <c r="AD5" s="188"/>
      <c r="AE5" s="188"/>
      <c r="AF5" s="188"/>
      <c r="AG5" s="188"/>
      <c r="AH5" s="188"/>
      <c r="AI5" s="188"/>
      <c r="AJ5" s="189">
        <f>0-AM5</f>
        <v>0</v>
      </c>
      <c r="AK5" s="24">
        <f>V5+X5</f>
        <v>0</v>
      </c>
      <c r="AL5" s="25">
        <f>W5+Y5</f>
        <v>0</v>
      </c>
      <c r="AM5" s="189">
        <f>AB5-AC5</f>
        <v>0</v>
      </c>
    </row>
    <row r="6" spans="1:39" outlineLevel="1">
      <c r="B6" s="34" t="s">
        <v>38</v>
      </c>
      <c r="C6" s="33">
        <v>37</v>
      </c>
      <c r="D6" s="187"/>
      <c r="E6" s="187"/>
      <c r="F6" s="189"/>
      <c r="G6" s="188"/>
      <c r="H6" s="188"/>
      <c r="I6" s="188"/>
      <c r="J6" s="188"/>
      <c r="K6" s="188"/>
      <c r="L6" s="189"/>
      <c r="M6" s="196"/>
      <c r="N6" s="188"/>
      <c r="O6" s="188"/>
      <c r="P6" s="189"/>
      <c r="Q6" s="196"/>
      <c r="R6" s="188"/>
      <c r="S6" s="188"/>
      <c r="T6" s="189"/>
      <c r="U6" s="196"/>
      <c r="V6" s="188"/>
      <c r="W6" s="188"/>
      <c r="X6" s="188"/>
      <c r="Y6" s="188"/>
      <c r="Z6" s="188"/>
      <c r="AA6" s="188"/>
      <c r="AB6" s="189"/>
      <c r="AC6" s="196"/>
      <c r="AD6" s="188"/>
      <c r="AE6" s="188"/>
      <c r="AF6" s="188"/>
      <c r="AG6" s="188"/>
      <c r="AH6" s="188"/>
      <c r="AI6" s="188"/>
      <c r="AJ6" s="189">
        <f>AJ5-AM6</f>
        <v>0</v>
      </c>
      <c r="AK6" s="24">
        <f>V6+X6</f>
        <v>0</v>
      </c>
      <c r="AL6" s="25">
        <f>W6+Y6</f>
        <v>0</v>
      </c>
      <c r="AM6" s="189">
        <f>AB6-AC6</f>
        <v>0</v>
      </c>
    </row>
    <row r="7" spans="1:39" outlineLevel="1">
      <c r="B7" s="102" t="s">
        <v>40</v>
      </c>
      <c r="C7" s="33">
        <v>38</v>
      </c>
      <c r="D7" s="199">
        <v>10178</v>
      </c>
      <c r="E7" s="199" t="s">
        <v>157</v>
      </c>
      <c r="F7" s="201">
        <v>306.02879999999999</v>
      </c>
      <c r="G7" s="200">
        <v>306.02879999999999</v>
      </c>
      <c r="H7" s="200">
        <v>0</v>
      </c>
      <c r="I7" s="200">
        <v>16.25</v>
      </c>
      <c r="J7" s="200">
        <v>21.251978999999999</v>
      </c>
      <c r="K7" s="200">
        <v>32.256005000000002</v>
      </c>
      <c r="L7" s="201">
        <v>18.832542</v>
      </c>
      <c r="M7" s="206">
        <v>14.399081000000001</v>
      </c>
      <c r="N7" s="200">
        <v>18.832542</v>
      </c>
      <c r="O7" s="200">
        <v>14.400048</v>
      </c>
      <c r="P7" s="201">
        <v>15.238462</v>
      </c>
      <c r="Q7" s="206">
        <v>16.000001999999999</v>
      </c>
      <c r="R7" s="200">
        <v>1.1000000000000001</v>
      </c>
      <c r="S7" s="200">
        <v>1.2</v>
      </c>
      <c r="T7" s="201">
        <v>6.9405229999999998</v>
      </c>
      <c r="U7" s="206">
        <v>9.5561670000000003</v>
      </c>
      <c r="V7" s="200">
        <v>5.2086600000000001</v>
      </c>
      <c r="W7" s="200">
        <v>5</v>
      </c>
      <c r="X7" s="200">
        <v>0</v>
      </c>
      <c r="Y7" s="200">
        <v>0</v>
      </c>
      <c r="Z7" s="200">
        <v>2.8918849999999998</v>
      </c>
      <c r="AA7" s="200">
        <v>1.7399770000000001</v>
      </c>
      <c r="AB7" s="201">
        <v>2124</v>
      </c>
      <c r="AC7" s="206">
        <v>2924.4623200000001</v>
      </c>
      <c r="AD7" s="200">
        <v>58.384605999999998</v>
      </c>
      <c r="AE7" s="200">
        <v>44.64</v>
      </c>
      <c r="AF7" s="200">
        <v>61.463276</v>
      </c>
      <c r="AG7" s="200">
        <v>44.64</v>
      </c>
      <c r="AH7" s="200">
        <v>58.384605999999998</v>
      </c>
      <c r="AI7" s="200">
        <v>44.643000000000001</v>
      </c>
      <c r="AJ7" s="201">
        <f t="shared" ref="AJ7:AJ70" si="0">AJ6-AM7</f>
        <v>800.46232000000009</v>
      </c>
      <c r="AK7" s="24">
        <f t="shared" ref="AK7:AL70" si="1">V7+X7</f>
        <v>5.2086600000000001</v>
      </c>
      <c r="AL7" s="25">
        <f t="shared" si="1"/>
        <v>5</v>
      </c>
      <c r="AM7" s="201">
        <f t="shared" ref="AM7:AM70" si="2">AB7-AC7</f>
        <v>-800.46232000000009</v>
      </c>
    </row>
    <row r="8" spans="1:39" outlineLevel="1">
      <c r="B8" s="102" t="s">
        <v>43</v>
      </c>
      <c r="C8" s="33">
        <v>39</v>
      </c>
      <c r="D8" s="199">
        <v>10178</v>
      </c>
      <c r="E8" s="199" t="s">
        <v>157</v>
      </c>
      <c r="F8" s="201">
        <v>44.475499999999997</v>
      </c>
      <c r="G8" s="200">
        <v>44.475499999999997</v>
      </c>
      <c r="H8" s="200">
        <v>0</v>
      </c>
      <c r="I8" s="200">
        <v>2.3618749999999999</v>
      </c>
      <c r="J8" s="200">
        <v>3.0885729999999998</v>
      </c>
      <c r="K8" s="200">
        <v>32.256005000000002</v>
      </c>
      <c r="L8" s="201">
        <v>18.830590000000001</v>
      </c>
      <c r="M8" s="206">
        <v>14.399081000000001</v>
      </c>
      <c r="N8" s="200">
        <v>18.830590000000001</v>
      </c>
      <c r="O8" s="200">
        <v>14.400048</v>
      </c>
      <c r="P8" s="201">
        <v>21.328393999999999</v>
      </c>
      <c r="Q8" s="206">
        <v>16.000001999999999</v>
      </c>
      <c r="R8" s="200">
        <v>1.1643289999999999</v>
      </c>
      <c r="S8" s="200">
        <v>1.2</v>
      </c>
      <c r="T8" s="201">
        <v>9.5558230000000002</v>
      </c>
      <c r="U8" s="206">
        <v>9.5561670000000003</v>
      </c>
      <c r="V8" s="200">
        <v>4.9915120000000002</v>
      </c>
      <c r="W8" s="200">
        <v>4.9999890000000002</v>
      </c>
      <c r="X8" s="200">
        <v>0</v>
      </c>
      <c r="Y8" s="200">
        <v>0</v>
      </c>
      <c r="Z8" s="200">
        <v>2.2709130000000002</v>
      </c>
      <c r="AA8" s="200">
        <v>1.7399690000000001</v>
      </c>
      <c r="AB8" s="201">
        <v>425</v>
      </c>
      <c r="AC8" s="206">
        <v>425.01530500000001</v>
      </c>
      <c r="AD8" s="200">
        <v>58.378556000000003</v>
      </c>
      <c r="AE8" s="200">
        <v>44.64</v>
      </c>
      <c r="AF8" s="200">
        <v>44.641607999999998</v>
      </c>
      <c r="AG8" s="200">
        <v>44.64</v>
      </c>
      <c r="AH8" s="200">
        <v>58.378556000000003</v>
      </c>
      <c r="AI8" s="200">
        <v>44.643000000000001</v>
      </c>
      <c r="AJ8" s="201">
        <f t="shared" si="0"/>
        <v>800.4776250000001</v>
      </c>
      <c r="AK8" s="24">
        <f t="shared" si="1"/>
        <v>4.9915120000000002</v>
      </c>
      <c r="AL8" s="25">
        <f t="shared" si="1"/>
        <v>4.9999890000000002</v>
      </c>
      <c r="AM8" s="201">
        <f t="shared" si="2"/>
        <v>-1.5305000000012114E-2</v>
      </c>
    </row>
    <row r="9" spans="1:39" outlineLevel="1">
      <c r="B9" s="102"/>
      <c r="C9" s="33"/>
      <c r="D9" s="199">
        <v>10178</v>
      </c>
      <c r="E9" s="199" t="s">
        <v>174</v>
      </c>
      <c r="F9" s="201">
        <v>57.7592</v>
      </c>
      <c r="G9" s="200">
        <v>57.7468</v>
      </c>
      <c r="H9" s="200">
        <v>2.1472999999999999E-2</v>
      </c>
      <c r="I9" s="200">
        <v>1.2577499999999999</v>
      </c>
      <c r="J9" s="200">
        <v>1.2580990000000001</v>
      </c>
      <c r="K9" s="200">
        <v>49.996822999999999</v>
      </c>
      <c r="L9" s="201">
        <v>45.922640000000001</v>
      </c>
      <c r="M9" s="206">
        <v>45.902082999999998</v>
      </c>
      <c r="N9" s="200">
        <v>45.922640000000001</v>
      </c>
      <c r="O9" s="200">
        <v>45.900083000000002</v>
      </c>
      <c r="P9" s="201">
        <v>72.748956000000007</v>
      </c>
      <c r="Q9" s="206">
        <v>72.701004999999995</v>
      </c>
      <c r="R9" s="200">
        <v>9.2426949999999994</v>
      </c>
      <c r="S9" s="200">
        <v>9.3001400000000007</v>
      </c>
      <c r="T9" s="201">
        <v>14.283439</v>
      </c>
      <c r="U9" s="206">
        <v>14.29149</v>
      </c>
      <c r="V9" s="200">
        <v>1.9390849999999999</v>
      </c>
      <c r="W9" s="200">
        <v>2.5999180000000002</v>
      </c>
      <c r="X9" s="200">
        <v>2.5104229999999998</v>
      </c>
      <c r="Y9" s="200">
        <v>1.3999740000000001</v>
      </c>
      <c r="Z9" s="200">
        <v>1.1773020000000001</v>
      </c>
      <c r="AA9" s="200">
        <v>0.56993700000000003</v>
      </c>
      <c r="AB9" s="201">
        <v>825</v>
      </c>
      <c r="AC9" s="206">
        <v>825.46502599999997</v>
      </c>
      <c r="AD9" s="200">
        <v>91.851116000000005</v>
      </c>
      <c r="AE9" s="200">
        <v>91.81</v>
      </c>
      <c r="AF9" s="200">
        <v>88.606865999999997</v>
      </c>
      <c r="AG9" s="200">
        <v>88.556949000000003</v>
      </c>
      <c r="AH9" s="200">
        <v>91.851114999999993</v>
      </c>
      <c r="AI9" s="200">
        <v>91.805999999999997</v>
      </c>
      <c r="AJ9" s="201">
        <f t="shared" si="0"/>
        <v>800.94265100000007</v>
      </c>
      <c r="AK9" s="24">
        <f t="shared" si="1"/>
        <v>4.4495079999999998</v>
      </c>
      <c r="AL9" s="25">
        <f t="shared" si="1"/>
        <v>3.999892</v>
      </c>
      <c r="AM9" s="201">
        <f t="shared" si="2"/>
        <v>-0.46502599999996619</v>
      </c>
    </row>
    <row r="10" spans="1:39" outlineLevel="1">
      <c r="B10" s="102" t="s">
        <v>44</v>
      </c>
      <c r="C10" s="33">
        <v>40</v>
      </c>
      <c r="D10" s="187"/>
      <c r="E10" s="187"/>
      <c r="F10" s="189"/>
      <c r="G10" s="188"/>
      <c r="H10" s="188"/>
      <c r="I10" s="188"/>
      <c r="J10" s="188"/>
      <c r="K10" s="188"/>
      <c r="L10" s="189"/>
      <c r="M10" s="196"/>
      <c r="N10" s="188"/>
      <c r="O10" s="188"/>
      <c r="P10" s="189"/>
      <c r="Q10" s="196"/>
      <c r="R10" s="188"/>
      <c r="S10" s="188"/>
      <c r="T10" s="189"/>
      <c r="U10" s="196"/>
      <c r="V10" s="188"/>
      <c r="W10" s="188"/>
      <c r="X10" s="188"/>
      <c r="Y10" s="188"/>
      <c r="Z10" s="188"/>
      <c r="AA10" s="188"/>
      <c r="AB10" s="189"/>
      <c r="AC10" s="196"/>
      <c r="AD10" s="188"/>
      <c r="AE10" s="188"/>
      <c r="AF10" s="188"/>
      <c r="AG10" s="188"/>
      <c r="AH10" s="188"/>
      <c r="AI10" s="188"/>
      <c r="AJ10" s="189">
        <f t="shared" si="0"/>
        <v>800.94265100000007</v>
      </c>
      <c r="AK10" s="24">
        <f t="shared" si="1"/>
        <v>0</v>
      </c>
      <c r="AL10" s="25">
        <f t="shared" si="1"/>
        <v>0</v>
      </c>
      <c r="AM10" s="189">
        <f t="shared" si="2"/>
        <v>0</v>
      </c>
    </row>
    <row r="11" spans="1:39" outlineLevel="1">
      <c r="B11" s="102" t="s">
        <v>45</v>
      </c>
      <c r="C11" s="33">
        <v>41</v>
      </c>
      <c r="D11" s="199">
        <v>10178</v>
      </c>
      <c r="E11" s="199" t="s">
        <v>158</v>
      </c>
      <c r="F11" s="201">
        <v>149.42961</v>
      </c>
      <c r="G11" s="200">
        <v>149.42961</v>
      </c>
      <c r="H11" s="200">
        <v>0</v>
      </c>
      <c r="I11" s="200">
        <v>5.7918750000000001</v>
      </c>
      <c r="J11" s="200">
        <v>5.7918479999999999</v>
      </c>
      <c r="K11" s="200">
        <v>32.256005000000002</v>
      </c>
      <c r="L11" s="201">
        <v>25.799868</v>
      </c>
      <c r="M11" s="206">
        <v>25.801577999999999</v>
      </c>
      <c r="N11" s="200">
        <v>25.799868</v>
      </c>
      <c r="O11" s="200">
        <v>25.799966000000001</v>
      </c>
      <c r="P11" s="201">
        <v>14.977878</v>
      </c>
      <c r="Q11" s="206">
        <v>15.000002</v>
      </c>
      <c r="R11" s="200">
        <v>1.467573</v>
      </c>
      <c r="S11" s="200">
        <v>1.4665349999999999</v>
      </c>
      <c r="T11" s="201">
        <v>5.0993909999999998</v>
      </c>
      <c r="U11" s="206">
        <v>5.1055910000000004</v>
      </c>
      <c r="V11" s="200">
        <v>3.9282710000000001</v>
      </c>
      <c r="W11" s="200">
        <v>1.9999849999999999</v>
      </c>
      <c r="X11" s="200">
        <v>0</v>
      </c>
      <c r="Y11" s="200">
        <v>0.59998799999999997</v>
      </c>
      <c r="Z11" s="200">
        <v>6.6920999999999994E-2</v>
      </c>
      <c r="AA11" s="200">
        <v>0.12998100000000001</v>
      </c>
      <c r="AB11" s="201">
        <v>762</v>
      </c>
      <c r="AC11" s="206">
        <v>762.92639699999995</v>
      </c>
      <c r="AD11" s="200">
        <v>79.984696999999997</v>
      </c>
      <c r="AE11" s="200">
        <v>79.989999999999995</v>
      </c>
      <c r="AF11" s="200">
        <v>80.087247000000005</v>
      </c>
      <c r="AG11" s="200">
        <v>79.989999999999995</v>
      </c>
      <c r="AH11" s="200">
        <v>79.984696999999997</v>
      </c>
      <c r="AI11" s="200">
        <v>79.984999999999999</v>
      </c>
      <c r="AJ11" s="201">
        <f t="shared" si="0"/>
        <v>801.86904800000002</v>
      </c>
      <c r="AK11" s="24">
        <f t="shared" si="1"/>
        <v>3.9282710000000001</v>
      </c>
      <c r="AL11" s="25">
        <f t="shared" si="1"/>
        <v>2.5999729999999999</v>
      </c>
      <c r="AM11" s="201">
        <f t="shared" si="2"/>
        <v>-0.92639699999995173</v>
      </c>
    </row>
    <row r="12" spans="1:39" outlineLevel="1">
      <c r="B12" s="102" t="s">
        <v>46</v>
      </c>
      <c r="C12" s="33">
        <v>42</v>
      </c>
      <c r="D12" s="199">
        <v>10178</v>
      </c>
      <c r="E12" s="199" t="s">
        <v>158</v>
      </c>
      <c r="F12" s="201">
        <v>181.99234000000001</v>
      </c>
      <c r="G12" s="200">
        <v>181.99234000000001</v>
      </c>
      <c r="H12" s="200">
        <v>0</v>
      </c>
      <c r="I12" s="200">
        <v>7.0531249999999996</v>
      </c>
      <c r="J12" s="200">
        <v>7.0539699999999996</v>
      </c>
      <c r="K12" s="200">
        <v>32.256005000000002</v>
      </c>
      <c r="L12" s="201">
        <v>25.803079</v>
      </c>
      <c r="M12" s="206">
        <v>25.801577999999999</v>
      </c>
      <c r="N12" s="200">
        <v>25.803079</v>
      </c>
      <c r="O12" s="200">
        <v>25.799966000000001</v>
      </c>
      <c r="P12" s="201">
        <v>14.993354</v>
      </c>
      <c r="Q12" s="206">
        <v>15.000002</v>
      </c>
      <c r="R12" s="200">
        <v>1.470979</v>
      </c>
      <c r="S12" s="200">
        <v>1.4665349999999999</v>
      </c>
      <c r="T12" s="201">
        <v>5.1046100000000001</v>
      </c>
      <c r="U12" s="206">
        <v>5.1055910000000004</v>
      </c>
      <c r="V12" s="200">
        <v>1.065979</v>
      </c>
      <c r="W12" s="200">
        <v>1.9999849999999999</v>
      </c>
      <c r="X12" s="200">
        <v>1.5275369999999999</v>
      </c>
      <c r="Y12" s="200">
        <v>0.59998700000000005</v>
      </c>
      <c r="Z12" s="200">
        <v>0.12088400000000001</v>
      </c>
      <c r="AA12" s="200">
        <v>0.12998299999999999</v>
      </c>
      <c r="AB12" s="201">
        <v>929</v>
      </c>
      <c r="AC12" s="206">
        <v>929.17836199999999</v>
      </c>
      <c r="AD12" s="200">
        <v>79.994652000000002</v>
      </c>
      <c r="AE12" s="200">
        <v>79.989999999999995</v>
      </c>
      <c r="AF12" s="200">
        <v>80.005358000000001</v>
      </c>
      <c r="AG12" s="200">
        <v>79.989999999999995</v>
      </c>
      <c r="AH12" s="200">
        <v>79.994651000000005</v>
      </c>
      <c r="AI12" s="200">
        <v>79.984999999999999</v>
      </c>
      <c r="AJ12" s="201">
        <f t="shared" si="0"/>
        <v>802.04741000000001</v>
      </c>
      <c r="AK12" s="24">
        <f t="shared" si="1"/>
        <v>2.5935160000000002</v>
      </c>
      <c r="AL12" s="25">
        <f t="shared" si="1"/>
        <v>2.5999720000000002</v>
      </c>
      <c r="AM12" s="201">
        <f t="shared" si="2"/>
        <v>-0.1783619999999928</v>
      </c>
    </row>
    <row r="13" spans="1:39" outlineLevel="1">
      <c r="B13" s="102"/>
      <c r="C13" s="33"/>
      <c r="D13" s="199">
        <v>10178</v>
      </c>
      <c r="E13" s="199" t="s">
        <v>159</v>
      </c>
      <c r="F13" s="201">
        <v>44.26681</v>
      </c>
      <c r="G13" s="200">
        <v>43.999200000000002</v>
      </c>
      <c r="H13" s="200">
        <v>0.60821599999999998</v>
      </c>
      <c r="I13" s="200">
        <v>1.715625</v>
      </c>
      <c r="J13" s="200">
        <v>1.7053959999999999</v>
      </c>
      <c r="K13" s="200">
        <v>32.256005000000002</v>
      </c>
      <c r="L13" s="201">
        <v>25.802147999999999</v>
      </c>
      <c r="M13" s="206">
        <v>25.801577999999999</v>
      </c>
      <c r="N13" s="200">
        <v>25.802147999999999</v>
      </c>
      <c r="O13" s="200">
        <v>25.799966000000001</v>
      </c>
      <c r="P13" s="201">
        <v>15.009107</v>
      </c>
      <c r="Q13" s="206">
        <v>15.000002</v>
      </c>
      <c r="R13" s="200">
        <v>1.457195</v>
      </c>
      <c r="S13" s="200">
        <v>1.4665349999999999</v>
      </c>
      <c r="T13" s="201">
        <v>5.1054050000000002</v>
      </c>
      <c r="U13" s="206">
        <v>5.1055910000000004</v>
      </c>
      <c r="V13" s="200">
        <v>5.1279950000000003</v>
      </c>
      <c r="W13" s="200">
        <v>2.869961</v>
      </c>
      <c r="X13" s="200">
        <v>0</v>
      </c>
      <c r="Y13" s="200">
        <v>0</v>
      </c>
      <c r="Z13" s="200">
        <v>15.338806</v>
      </c>
      <c r="AA13" s="200">
        <v>7.1099699999999997</v>
      </c>
      <c r="AB13" s="201">
        <v>226</v>
      </c>
      <c r="AC13" s="206">
        <v>226.008205</v>
      </c>
      <c r="AD13" s="200">
        <v>79.991765000000001</v>
      </c>
      <c r="AE13" s="200">
        <v>79.989999999999995</v>
      </c>
      <c r="AF13" s="200">
        <v>79.992903999999996</v>
      </c>
      <c r="AG13" s="200">
        <v>79.989999999999995</v>
      </c>
      <c r="AH13" s="200">
        <v>79.991765999999998</v>
      </c>
      <c r="AI13" s="200">
        <v>79.984999999999999</v>
      </c>
      <c r="AJ13" s="201">
        <f t="shared" si="0"/>
        <v>802.05561499999999</v>
      </c>
      <c r="AK13" s="24">
        <f t="shared" si="1"/>
        <v>5.1279950000000003</v>
      </c>
      <c r="AL13" s="25">
        <f t="shared" si="1"/>
        <v>2.869961</v>
      </c>
      <c r="AM13" s="201">
        <f t="shared" si="2"/>
        <v>-8.2050000000037926E-3</v>
      </c>
    </row>
    <row r="14" spans="1:39" outlineLevel="1">
      <c r="B14" s="102" t="s">
        <v>47</v>
      </c>
      <c r="C14" s="33">
        <v>43</v>
      </c>
      <c r="D14" s="199">
        <v>10178</v>
      </c>
      <c r="E14" s="199" t="s">
        <v>160</v>
      </c>
      <c r="F14" s="201">
        <v>100.05594000000001</v>
      </c>
      <c r="G14" s="200">
        <v>100.0008</v>
      </c>
      <c r="H14" s="200">
        <v>5.5140000000000002E-2</v>
      </c>
      <c r="I14" s="200">
        <v>5.7076250000000002</v>
      </c>
      <c r="J14" s="200">
        <v>5.7143309999999996</v>
      </c>
      <c r="K14" s="200">
        <v>21.887995</v>
      </c>
      <c r="L14" s="201">
        <v>17.530222999999999</v>
      </c>
      <c r="M14" s="206">
        <v>17.499452000000002</v>
      </c>
      <c r="N14" s="200">
        <v>17.530222999999999</v>
      </c>
      <c r="O14" s="200">
        <v>17.500108999999998</v>
      </c>
      <c r="P14" s="201">
        <v>12.001488999999999</v>
      </c>
      <c r="Q14" s="206">
        <v>11.999998</v>
      </c>
      <c r="R14" s="200">
        <v>1.861545</v>
      </c>
      <c r="S14" s="200">
        <v>1.8518509999999999</v>
      </c>
      <c r="T14" s="201">
        <v>6.3264610000000001</v>
      </c>
      <c r="U14" s="206">
        <v>6.3324720000000001</v>
      </c>
      <c r="V14" s="200">
        <v>1.339251</v>
      </c>
      <c r="W14" s="200">
        <v>0.799983</v>
      </c>
      <c r="X14" s="200">
        <v>3.3681160000000001</v>
      </c>
      <c r="Y14" s="200">
        <v>1.899985</v>
      </c>
      <c r="Z14" s="200">
        <v>0.13992199999999999</v>
      </c>
      <c r="AA14" s="200">
        <v>0.15099000000000001</v>
      </c>
      <c r="AB14" s="201">
        <v>633</v>
      </c>
      <c r="AC14" s="206">
        <v>633.60145499999999</v>
      </c>
      <c r="AD14" s="200">
        <v>80.090585000000004</v>
      </c>
      <c r="AE14" s="200">
        <v>79.95</v>
      </c>
      <c r="AF14" s="200">
        <v>80.025965999999997</v>
      </c>
      <c r="AG14" s="200">
        <v>79.95</v>
      </c>
      <c r="AH14" s="200">
        <v>80.090585000000004</v>
      </c>
      <c r="AI14" s="200">
        <v>79.953000000000003</v>
      </c>
      <c r="AJ14" s="201">
        <f t="shared" si="0"/>
        <v>802.65706999999998</v>
      </c>
      <c r="AK14" s="24">
        <f t="shared" si="1"/>
        <v>4.7073669999999996</v>
      </c>
      <c r="AL14" s="25">
        <f t="shared" si="1"/>
        <v>2.6999680000000001</v>
      </c>
      <c r="AM14" s="201">
        <f t="shared" si="2"/>
        <v>-0.60145499999998719</v>
      </c>
    </row>
    <row r="15" spans="1:39" outlineLevel="1">
      <c r="B15" s="102"/>
      <c r="C15" s="33"/>
      <c r="D15" s="199">
        <v>10178</v>
      </c>
      <c r="E15" s="199" t="s">
        <v>167</v>
      </c>
      <c r="F15" s="201">
        <v>76.725020000000001</v>
      </c>
      <c r="G15" s="200">
        <v>76.069820000000007</v>
      </c>
      <c r="H15" s="200">
        <v>0.86131400000000002</v>
      </c>
      <c r="I15" s="200">
        <v>4.8967499999999999</v>
      </c>
      <c r="J15" s="200">
        <v>3.921125</v>
      </c>
      <c r="K15" s="200">
        <v>24.192</v>
      </c>
      <c r="L15" s="201">
        <v>15.668559999999999</v>
      </c>
      <c r="M15" s="206">
        <v>19.399564999999999</v>
      </c>
      <c r="N15" s="200">
        <v>15.668559999999999</v>
      </c>
      <c r="O15" s="200">
        <v>19.400048999999999</v>
      </c>
      <c r="P15" s="201">
        <v>15.826824</v>
      </c>
      <c r="Q15" s="206">
        <v>13</v>
      </c>
      <c r="R15" s="200">
        <v>1.633737</v>
      </c>
      <c r="S15" s="200">
        <v>1.6304339999999999</v>
      </c>
      <c r="T15" s="201">
        <v>8.9149539999999998</v>
      </c>
      <c r="U15" s="206">
        <v>6.0333040000000002</v>
      </c>
      <c r="V15" s="200">
        <v>6.2821749999999996</v>
      </c>
      <c r="W15" s="200">
        <v>2.7999800000000001</v>
      </c>
      <c r="X15" s="200">
        <v>7.6637320000000004</v>
      </c>
      <c r="Y15" s="200">
        <v>2.8999809999999999</v>
      </c>
      <c r="Z15" s="200">
        <v>0.15640299999999999</v>
      </c>
      <c r="AA15" s="200">
        <v>0.24996699999999999</v>
      </c>
      <c r="AB15" s="201">
        <v>684</v>
      </c>
      <c r="AC15" s="206">
        <v>462.90537</v>
      </c>
      <c r="AD15" s="200">
        <v>64.767525000000006</v>
      </c>
      <c r="AE15" s="200">
        <v>80.19</v>
      </c>
      <c r="AF15" s="200">
        <v>54.269564000000003</v>
      </c>
      <c r="AG15" s="200">
        <v>80.19</v>
      </c>
      <c r="AH15" s="200">
        <v>64.767525000000006</v>
      </c>
      <c r="AI15" s="200">
        <v>80.191999999999993</v>
      </c>
      <c r="AJ15" s="201">
        <f t="shared" si="0"/>
        <v>581.56243999999992</v>
      </c>
      <c r="AK15" s="24">
        <f t="shared" si="1"/>
        <v>13.945907</v>
      </c>
      <c r="AL15" s="25">
        <f t="shared" si="1"/>
        <v>5.6999610000000001</v>
      </c>
      <c r="AM15" s="201">
        <f t="shared" si="2"/>
        <v>221.09463</v>
      </c>
    </row>
    <row r="16" spans="1:39" outlineLevel="1">
      <c r="B16" s="102" t="s">
        <v>49</v>
      </c>
      <c r="C16" s="33">
        <v>44</v>
      </c>
      <c r="D16" s="199">
        <v>10178</v>
      </c>
      <c r="E16" s="199" t="s">
        <v>161</v>
      </c>
      <c r="F16" s="201">
        <v>13.72245</v>
      </c>
      <c r="G16" s="200">
        <v>13.72245</v>
      </c>
      <c r="H16" s="200">
        <v>0</v>
      </c>
      <c r="I16" s="200">
        <v>0.88524999999999998</v>
      </c>
      <c r="J16" s="200">
        <v>0.88531899999999997</v>
      </c>
      <c r="K16" s="200">
        <v>32.256005000000002</v>
      </c>
      <c r="L16" s="201">
        <v>15.501213999999999</v>
      </c>
      <c r="M16" s="206">
        <v>15.49901</v>
      </c>
      <c r="N16" s="200">
        <v>15.501213999999999</v>
      </c>
      <c r="O16" s="200">
        <v>15.499978</v>
      </c>
      <c r="P16" s="201">
        <v>13.979101999999999</v>
      </c>
      <c r="Q16" s="206">
        <v>14.000002</v>
      </c>
      <c r="R16" s="200">
        <v>1.8356399999999999</v>
      </c>
      <c r="S16" s="200">
        <v>1.9174119999999999</v>
      </c>
      <c r="T16" s="201">
        <v>8.1618080000000006</v>
      </c>
      <c r="U16" s="206">
        <v>8.2159639999999996</v>
      </c>
      <c r="V16" s="200">
        <v>71.780185000000003</v>
      </c>
      <c r="W16" s="200">
        <v>4.9999089999999997</v>
      </c>
      <c r="X16" s="200">
        <v>0</v>
      </c>
      <c r="Y16" s="200">
        <v>0</v>
      </c>
      <c r="Z16" s="200">
        <v>38.404221</v>
      </c>
      <c r="AA16" s="200">
        <v>3.949951</v>
      </c>
      <c r="AB16" s="201">
        <v>112</v>
      </c>
      <c r="AC16" s="206">
        <v>112.74315300000001</v>
      </c>
      <c r="AD16" s="200">
        <v>48.056832999999997</v>
      </c>
      <c r="AE16" s="200">
        <v>48.05</v>
      </c>
      <c r="AF16" s="200">
        <v>48.368825999999999</v>
      </c>
      <c r="AG16" s="200">
        <v>48.05</v>
      </c>
      <c r="AH16" s="200">
        <v>48.056832999999997</v>
      </c>
      <c r="AI16" s="200">
        <v>48.052999999999997</v>
      </c>
      <c r="AJ16" s="201">
        <f t="shared" si="0"/>
        <v>582.30559299999993</v>
      </c>
      <c r="AK16" s="24">
        <f t="shared" si="1"/>
        <v>71.780185000000003</v>
      </c>
      <c r="AL16" s="25">
        <f t="shared" si="1"/>
        <v>4.9999089999999997</v>
      </c>
      <c r="AM16" s="201">
        <f t="shared" si="2"/>
        <v>-0.74315300000000661</v>
      </c>
    </row>
    <row r="17" spans="2:39" outlineLevel="1">
      <c r="B17" s="102" t="s">
        <v>162</v>
      </c>
      <c r="C17" s="33">
        <v>45</v>
      </c>
      <c r="D17" s="199">
        <v>10178</v>
      </c>
      <c r="E17" s="199" t="s">
        <v>158</v>
      </c>
      <c r="F17" s="201">
        <v>75.599999999999994</v>
      </c>
      <c r="G17" s="200">
        <v>75.599999999999994</v>
      </c>
      <c r="H17" s="200">
        <v>0</v>
      </c>
      <c r="I17" s="200">
        <v>2.93</v>
      </c>
      <c r="J17" s="200">
        <v>2.930234</v>
      </c>
      <c r="K17" s="200">
        <v>32.256005000000002</v>
      </c>
      <c r="L17" s="201">
        <v>25.802047999999999</v>
      </c>
      <c r="M17" s="206">
        <v>25.801577999999999</v>
      </c>
      <c r="N17" s="200">
        <v>25.802047999999999</v>
      </c>
      <c r="O17" s="200">
        <v>25.799966000000001</v>
      </c>
      <c r="P17" s="201">
        <v>14.931741000000001</v>
      </c>
      <c r="Q17" s="206">
        <v>15.000002</v>
      </c>
      <c r="R17" s="200">
        <v>1.493174</v>
      </c>
      <c r="S17" s="200">
        <v>1.4665349999999999</v>
      </c>
      <c r="T17" s="201">
        <v>5.0925929999999999</v>
      </c>
      <c r="U17" s="206">
        <v>5.1055910000000004</v>
      </c>
      <c r="V17" s="200">
        <v>5.0925929999999999</v>
      </c>
      <c r="W17" s="200">
        <v>2</v>
      </c>
      <c r="X17" s="200">
        <v>0</v>
      </c>
      <c r="Y17" s="200">
        <v>0.6</v>
      </c>
      <c r="Z17" s="200">
        <v>3.9683000000000003E-2</v>
      </c>
      <c r="AA17" s="200">
        <v>0.13</v>
      </c>
      <c r="AB17" s="201">
        <v>385</v>
      </c>
      <c r="AC17" s="206">
        <v>385.982642</v>
      </c>
      <c r="AD17" s="200">
        <v>79.991455000000002</v>
      </c>
      <c r="AE17" s="200">
        <v>79.989999999999995</v>
      </c>
      <c r="AF17" s="200">
        <v>80.194159999999997</v>
      </c>
      <c r="AG17" s="200">
        <v>79.989999999999995</v>
      </c>
      <c r="AH17" s="200">
        <v>79.991455000000002</v>
      </c>
      <c r="AI17" s="200">
        <v>79.984999999999999</v>
      </c>
      <c r="AJ17" s="201">
        <f t="shared" si="0"/>
        <v>583.28823499999999</v>
      </c>
      <c r="AK17" s="24">
        <f t="shared" si="1"/>
        <v>5.0925929999999999</v>
      </c>
      <c r="AL17" s="25">
        <f t="shared" si="1"/>
        <v>2.6</v>
      </c>
      <c r="AM17" s="201">
        <f t="shared" si="2"/>
        <v>-0.98264199999999846</v>
      </c>
    </row>
    <row r="18" spans="2:39" outlineLevel="1">
      <c r="B18" s="102"/>
      <c r="C18" s="33"/>
      <c r="D18" s="199">
        <v>10178</v>
      </c>
      <c r="E18" s="199" t="s">
        <v>161</v>
      </c>
      <c r="F18" s="201">
        <v>40.919930000000001</v>
      </c>
      <c r="G18" s="200">
        <v>40.919930000000001</v>
      </c>
      <c r="H18" s="200">
        <v>0</v>
      </c>
      <c r="I18" s="200">
        <v>2.6403750000000001</v>
      </c>
      <c r="J18" s="200">
        <v>2.6399940000000002</v>
      </c>
      <c r="K18" s="200">
        <v>32.256005000000002</v>
      </c>
      <c r="L18" s="201">
        <v>15.497771999999999</v>
      </c>
      <c r="M18" s="206">
        <v>15.49901</v>
      </c>
      <c r="N18" s="200">
        <v>15.497771999999999</v>
      </c>
      <c r="O18" s="200">
        <v>15.499978</v>
      </c>
      <c r="P18" s="201">
        <v>14.013161</v>
      </c>
      <c r="Q18" s="206">
        <v>14.000002</v>
      </c>
      <c r="R18" s="200">
        <v>1.89367</v>
      </c>
      <c r="S18" s="200">
        <v>1.9174119999999999</v>
      </c>
      <c r="T18" s="201">
        <v>8.2111579999999993</v>
      </c>
      <c r="U18" s="206">
        <v>8.2159639999999996</v>
      </c>
      <c r="V18" s="200">
        <v>28.519110000000001</v>
      </c>
      <c r="W18" s="200">
        <v>4.9999599999999997</v>
      </c>
      <c r="X18" s="200">
        <v>0</v>
      </c>
      <c r="Y18" s="200">
        <v>0</v>
      </c>
      <c r="Z18" s="200">
        <v>9.3841800000000006</v>
      </c>
      <c r="AA18" s="200">
        <v>3.9499580000000001</v>
      </c>
      <c r="AB18" s="201">
        <v>336</v>
      </c>
      <c r="AC18" s="206">
        <v>336.196665</v>
      </c>
      <c r="AD18" s="200">
        <v>48.046160999999998</v>
      </c>
      <c r="AE18" s="200">
        <v>48.05</v>
      </c>
      <c r="AF18" s="200">
        <v>48.078124000000003</v>
      </c>
      <c r="AG18" s="200">
        <v>48.05</v>
      </c>
      <c r="AH18" s="200">
        <v>48.046160999999998</v>
      </c>
      <c r="AI18" s="200">
        <v>48.052999999999997</v>
      </c>
      <c r="AJ18" s="201">
        <f t="shared" si="0"/>
        <v>583.48489999999993</v>
      </c>
      <c r="AK18" s="24">
        <f t="shared" si="1"/>
        <v>28.519110000000001</v>
      </c>
      <c r="AL18" s="25">
        <f t="shared" si="1"/>
        <v>4.9999599999999997</v>
      </c>
      <c r="AM18" s="201">
        <f t="shared" si="2"/>
        <v>-0.19666499999999587</v>
      </c>
    </row>
    <row r="19" spans="2:39" outlineLevel="1">
      <c r="B19" s="102"/>
      <c r="C19" s="33"/>
      <c r="D19" s="199">
        <v>10178</v>
      </c>
      <c r="E19" s="199" t="s">
        <v>167</v>
      </c>
      <c r="F19" s="201">
        <v>29.70757</v>
      </c>
      <c r="G19" s="200">
        <v>29.70757</v>
      </c>
      <c r="H19" s="200">
        <v>0</v>
      </c>
      <c r="I19" s="200">
        <v>2.1721249999999999</v>
      </c>
      <c r="J19" s="200">
        <v>1.531318</v>
      </c>
      <c r="K19" s="200">
        <v>24.192</v>
      </c>
      <c r="L19" s="201">
        <v>13.676731</v>
      </c>
      <c r="M19" s="206">
        <v>19.399564999999999</v>
      </c>
      <c r="N19" s="200">
        <v>13.676731</v>
      </c>
      <c r="O19" s="200">
        <v>19.400048999999999</v>
      </c>
      <c r="P19" s="201">
        <v>8.6320999999999994</v>
      </c>
      <c r="Q19" s="206">
        <v>13</v>
      </c>
      <c r="R19" s="200">
        <v>1.6688730000000001</v>
      </c>
      <c r="S19" s="200">
        <v>1.6304339999999999</v>
      </c>
      <c r="T19" s="201">
        <v>6.0254000000000003</v>
      </c>
      <c r="U19" s="206">
        <v>6.0333040000000002</v>
      </c>
      <c r="V19" s="200">
        <v>5.5204779999999998</v>
      </c>
      <c r="W19" s="200">
        <v>2.79996</v>
      </c>
      <c r="X19" s="200">
        <v>31.305152</v>
      </c>
      <c r="Y19" s="200">
        <v>2.8999679999999999</v>
      </c>
      <c r="Z19" s="200">
        <v>0.23563000000000001</v>
      </c>
      <c r="AA19" s="200">
        <v>0.24997</v>
      </c>
      <c r="AB19" s="201">
        <v>179</v>
      </c>
      <c r="AC19" s="206">
        <v>179.234801</v>
      </c>
      <c r="AD19" s="200">
        <v>56.534108000000003</v>
      </c>
      <c r="AE19" s="200">
        <v>80.19</v>
      </c>
      <c r="AF19" s="200">
        <v>80.295187999999996</v>
      </c>
      <c r="AG19" s="200">
        <v>80.19</v>
      </c>
      <c r="AH19" s="200">
        <v>56.534108000000003</v>
      </c>
      <c r="AI19" s="200">
        <v>80.191999999999993</v>
      </c>
      <c r="AJ19" s="201">
        <f t="shared" si="0"/>
        <v>583.71970099999999</v>
      </c>
      <c r="AK19" s="24">
        <f t="shared" si="1"/>
        <v>36.825629999999997</v>
      </c>
      <c r="AL19" s="25">
        <f t="shared" si="1"/>
        <v>5.6999279999999999</v>
      </c>
      <c r="AM19" s="201">
        <f t="shared" si="2"/>
        <v>-0.23480100000000448</v>
      </c>
    </row>
    <row r="20" spans="2:39" outlineLevel="1">
      <c r="B20" s="102" t="s">
        <v>51</v>
      </c>
      <c r="C20" s="33">
        <v>46</v>
      </c>
      <c r="D20" s="199">
        <v>10178</v>
      </c>
      <c r="E20" s="199" t="s">
        <v>158</v>
      </c>
      <c r="F20" s="201">
        <v>304.21440000000001</v>
      </c>
      <c r="G20" s="200">
        <v>304.21359999999999</v>
      </c>
      <c r="H20" s="200">
        <v>2.63E-4</v>
      </c>
      <c r="I20" s="200">
        <v>11.7905</v>
      </c>
      <c r="J20" s="200">
        <v>11.791230000000001</v>
      </c>
      <c r="K20" s="200">
        <v>32.256005000000002</v>
      </c>
      <c r="L20" s="201">
        <v>25.801653999999999</v>
      </c>
      <c r="M20" s="206">
        <v>25.801577999999999</v>
      </c>
      <c r="N20" s="200">
        <v>25.801653999999999</v>
      </c>
      <c r="O20" s="200">
        <v>25.799966000000001</v>
      </c>
      <c r="P20" s="201">
        <v>14.980281</v>
      </c>
      <c r="Q20" s="206">
        <v>15.000002</v>
      </c>
      <c r="R20" s="200">
        <v>1.484246</v>
      </c>
      <c r="S20" s="200">
        <v>1.4665349999999999</v>
      </c>
      <c r="T20" s="201">
        <v>5.1049519999999999</v>
      </c>
      <c r="U20" s="206">
        <v>5.1055910000000004</v>
      </c>
      <c r="V20" s="200">
        <v>0.82178899999999999</v>
      </c>
      <c r="W20" s="200">
        <v>1.999986</v>
      </c>
      <c r="X20" s="200">
        <v>1.646865</v>
      </c>
      <c r="Y20" s="200">
        <v>0.599993</v>
      </c>
      <c r="Z20" s="200">
        <v>9.8614999999999994E-2</v>
      </c>
      <c r="AA20" s="200">
        <v>0.12998799999999999</v>
      </c>
      <c r="AB20" s="201">
        <v>1553</v>
      </c>
      <c r="AC20" s="206">
        <v>1553.1941509999999</v>
      </c>
      <c r="AD20" s="200">
        <v>79.990234000000001</v>
      </c>
      <c r="AE20" s="200">
        <v>79.989999999999995</v>
      </c>
      <c r="AF20" s="200">
        <v>80</v>
      </c>
      <c r="AG20" s="200">
        <v>79.989999999999995</v>
      </c>
      <c r="AH20" s="200">
        <v>79.990234000000001</v>
      </c>
      <c r="AI20" s="200">
        <v>79.984999999999999</v>
      </c>
      <c r="AJ20" s="201">
        <f t="shared" si="0"/>
        <v>583.91385199999991</v>
      </c>
      <c r="AK20" s="24">
        <f t="shared" si="1"/>
        <v>2.4686539999999999</v>
      </c>
      <c r="AL20" s="25">
        <f t="shared" si="1"/>
        <v>2.5999790000000003</v>
      </c>
      <c r="AM20" s="201">
        <f t="shared" si="2"/>
        <v>-0.1941509999999198</v>
      </c>
    </row>
    <row r="21" spans="2:39" outlineLevel="1">
      <c r="B21" s="102"/>
      <c r="C21" s="33"/>
      <c r="D21" s="199">
        <v>10178</v>
      </c>
      <c r="E21" s="199" t="s">
        <v>168</v>
      </c>
      <c r="F21" s="201">
        <v>7.97</v>
      </c>
      <c r="G21" s="200">
        <v>7.97</v>
      </c>
      <c r="H21" s="200">
        <v>0</v>
      </c>
      <c r="I21" s="200">
        <v>10.377625</v>
      </c>
      <c r="J21" s="200">
        <v>10.377604</v>
      </c>
      <c r="K21" s="200">
        <v>0.96</v>
      </c>
      <c r="L21" s="201">
        <v>0.76799799999999996</v>
      </c>
      <c r="M21" s="206">
        <v>0.76800000000000002</v>
      </c>
      <c r="N21" s="200">
        <v>0.76799799999999996</v>
      </c>
      <c r="O21" s="200">
        <v>0.76800000000000002</v>
      </c>
      <c r="P21" s="201">
        <v>0.99974700000000005</v>
      </c>
      <c r="Q21" s="206">
        <v>1</v>
      </c>
      <c r="R21" s="200">
        <v>0</v>
      </c>
      <c r="S21" s="200">
        <v>0</v>
      </c>
      <c r="T21" s="201">
        <v>10.414052999999999</v>
      </c>
      <c r="U21" s="206">
        <v>10.416667</v>
      </c>
      <c r="V21" s="200">
        <v>0</v>
      </c>
      <c r="W21" s="200">
        <v>0</v>
      </c>
      <c r="X21" s="200">
        <v>0</v>
      </c>
      <c r="Y21" s="200">
        <v>0</v>
      </c>
      <c r="Z21" s="200">
        <v>0</v>
      </c>
      <c r="AA21" s="200">
        <v>0</v>
      </c>
      <c r="AB21" s="201">
        <v>83</v>
      </c>
      <c r="AC21" s="206">
        <v>83.020832999999996</v>
      </c>
      <c r="AD21" s="200">
        <v>79.999838999999994</v>
      </c>
      <c r="AE21" s="200">
        <v>80</v>
      </c>
      <c r="AF21" s="200">
        <v>80.020079999999993</v>
      </c>
      <c r="AG21" s="200">
        <v>80</v>
      </c>
      <c r="AH21" s="200">
        <v>79.999838999999994</v>
      </c>
      <c r="AI21" s="200">
        <v>80</v>
      </c>
      <c r="AJ21" s="201">
        <f t="shared" si="0"/>
        <v>583.93468499999994</v>
      </c>
      <c r="AK21" s="24">
        <f t="shared" si="1"/>
        <v>0</v>
      </c>
      <c r="AL21" s="25">
        <f t="shared" si="1"/>
        <v>0</v>
      </c>
      <c r="AM21" s="201">
        <f t="shared" si="2"/>
        <v>-2.0832999999996105E-2</v>
      </c>
    </row>
    <row r="22" spans="2:39" outlineLevel="1">
      <c r="B22" s="102" t="s">
        <v>52</v>
      </c>
      <c r="C22" s="33">
        <v>47</v>
      </c>
      <c r="D22" s="199">
        <v>10178</v>
      </c>
      <c r="E22" s="199" t="s">
        <v>158</v>
      </c>
      <c r="F22" s="201">
        <v>152.6952</v>
      </c>
      <c r="G22" s="200">
        <v>152.6952</v>
      </c>
      <c r="H22" s="200">
        <v>0</v>
      </c>
      <c r="I22" s="200">
        <v>5.9180000000000001</v>
      </c>
      <c r="J22" s="200">
        <v>5.9184210000000004</v>
      </c>
      <c r="K22" s="200">
        <v>32.256005000000002</v>
      </c>
      <c r="L22" s="201">
        <v>25.801825000000001</v>
      </c>
      <c r="M22" s="206">
        <v>25.801577999999999</v>
      </c>
      <c r="N22" s="200">
        <v>25.801825000000001</v>
      </c>
      <c r="O22" s="200">
        <v>25.799966000000001</v>
      </c>
      <c r="P22" s="201">
        <v>14.99662</v>
      </c>
      <c r="Q22" s="206">
        <v>15.000002</v>
      </c>
      <c r="R22" s="200">
        <v>1.4574180000000001</v>
      </c>
      <c r="S22" s="200">
        <v>1.4665349999999999</v>
      </c>
      <c r="T22" s="201">
        <v>5.101667</v>
      </c>
      <c r="U22" s="206">
        <v>5.1055910000000004</v>
      </c>
      <c r="V22" s="200">
        <v>0.98234900000000003</v>
      </c>
      <c r="W22" s="200">
        <v>1.999984</v>
      </c>
      <c r="X22" s="200">
        <v>0.66799699999999995</v>
      </c>
      <c r="Y22" s="200">
        <v>0.59998600000000002</v>
      </c>
      <c r="Z22" s="200">
        <v>5.8941E-2</v>
      </c>
      <c r="AA22" s="200">
        <v>0.12998399999999999</v>
      </c>
      <c r="AB22" s="201">
        <v>779</v>
      </c>
      <c r="AC22" s="206">
        <v>779.59916299999998</v>
      </c>
      <c r="AD22" s="200">
        <v>79.990763999999999</v>
      </c>
      <c r="AE22" s="200">
        <v>79.989999999999995</v>
      </c>
      <c r="AF22" s="200">
        <v>80.051524000000001</v>
      </c>
      <c r="AG22" s="200">
        <v>79.989999999999995</v>
      </c>
      <c r="AH22" s="200">
        <v>79.990763999999999</v>
      </c>
      <c r="AI22" s="200">
        <v>79.984999999999999</v>
      </c>
      <c r="AJ22" s="201">
        <f t="shared" si="0"/>
        <v>584.53384799999992</v>
      </c>
      <c r="AK22" s="24">
        <f t="shared" si="1"/>
        <v>1.6503459999999999</v>
      </c>
      <c r="AL22" s="25">
        <f t="shared" si="1"/>
        <v>2.5999699999999999</v>
      </c>
      <c r="AM22" s="201">
        <f t="shared" si="2"/>
        <v>-0.59916299999997591</v>
      </c>
    </row>
    <row r="23" spans="2:39" outlineLevel="1">
      <c r="B23" s="102"/>
      <c r="C23" s="33"/>
      <c r="D23" s="199">
        <v>10178</v>
      </c>
      <c r="E23" s="199" t="s">
        <v>168</v>
      </c>
      <c r="F23" s="201">
        <v>8.07</v>
      </c>
      <c r="G23" s="200">
        <v>8.07</v>
      </c>
      <c r="H23" s="200">
        <v>0</v>
      </c>
      <c r="I23" s="200">
        <v>10.5075</v>
      </c>
      <c r="J23" s="200">
        <v>10.507813000000001</v>
      </c>
      <c r="K23" s="200">
        <v>0.96</v>
      </c>
      <c r="L23" s="201">
        <v>0.76802300000000001</v>
      </c>
      <c r="M23" s="206">
        <v>0.76800000000000002</v>
      </c>
      <c r="N23" s="200">
        <v>0.76802300000000001</v>
      </c>
      <c r="O23" s="200">
        <v>0.76800000000000002</v>
      </c>
      <c r="P23" s="201">
        <v>0.99928600000000001</v>
      </c>
      <c r="Q23" s="206">
        <v>1</v>
      </c>
      <c r="R23" s="200">
        <v>0</v>
      </c>
      <c r="S23" s="200">
        <v>0</v>
      </c>
      <c r="T23" s="201">
        <v>10.408922</v>
      </c>
      <c r="U23" s="206">
        <v>10.416667</v>
      </c>
      <c r="V23" s="200">
        <v>0</v>
      </c>
      <c r="W23" s="200">
        <v>0</v>
      </c>
      <c r="X23" s="200">
        <v>0</v>
      </c>
      <c r="Y23" s="200">
        <v>0</v>
      </c>
      <c r="Z23" s="200">
        <v>0</v>
      </c>
      <c r="AA23" s="200">
        <v>0</v>
      </c>
      <c r="AB23" s="201">
        <v>84</v>
      </c>
      <c r="AC23" s="206">
        <v>84.0625</v>
      </c>
      <c r="AD23" s="200">
        <v>80.002379000000005</v>
      </c>
      <c r="AE23" s="200">
        <v>80</v>
      </c>
      <c r="AF23" s="200">
        <v>80.059523999999996</v>
      </c>
      <c r="AG23" s="200">
        <v>80</v>
      </c>
      <c r="AH23" s="200">
        <v>80.002379000000005</v>
      </c>
      <c r="AI23" s="200">
        <v>80</v>
      </c>
      <c r="AJ23" s="201">
        <f t="shared" si="0"/>
        <v>584.59634799999992</v>
      </c>
      <c r="AK23" s="24">
        <f t="shared" si="1"/>
        <v>0</v>
      </c>
      <c r="AL23" s="25">
        <f t="shared" si="1"/>
        <v>0</v>
      </c>
      <c r="AM23" s="201">
        <f t="shared" si="2"/>
        <v>-6.25E-2</v>
      </c>
    </row>
    <row r="24" spans="2:39" outlineLevel="1">
      <c r="B24" s="102"/>
      <c r="C24" s="33"/>
      <c r="D24" s="199">
        <v>10178</v>
      </c>
      <c r="E24" s="199" t="s">
        <v>167</v>
      </c>
      <c r="F24" s="201">
        <v>89.258830000000003</v>
      </c>
      <c r="G24" s="200">
        <v>89.258930000000007</v>
      </c>
      <c r="H24" s="200">
        <v>-1.12E-4</v>
      </c>
      <c r="I24" s="200">
        <v>13.1625</v>
      </c>
      <c r="J24" s="200">
        <v>4.6009760000000002</v>
      </c>
      <c r="K24" s="200">
        <v>24.192</v>
      </c>
      <c r="L24" s="201">
        <v>6.7812979999999996</v>
      </c>
      <c r="M24" s="206">
        <v>19.399564999999999</v>
      </c>
      <c r="N24" s="200">
        <v>6.7812979999999996</v>
      </c>
      <c r="O24" s="200">
        <v>19.400048999999999</v>
      </c>
      <c r="P24" s="201">
        <v>6.989554</v>
      </c>
      <c r="Q24" s="206">
        <v>13</v>
      </c>
      <c r="R24" s="200">
        <v>1.6144350000000001</v>
      </c>
      <c r="S24" s="200">
        <v>1.6304339999999999</v>
      </c>
      <c r="T24" s="201">
        <v>10.150256000000001</v>
      </c>
      <c r="U24" s="206">
        <v>6.0333040000000002</v>
      </c>
      <c r="V24" s="200">
        <v>3.0809280000000001</v>
      </c>
      <c r="W24" s="200">
        <v>2.7999580000000002</v>
      </c>
      <c r="X24" s="200">
        <v>6.3971260000000001</v>
      </c>
      <c r="Y24" s="200">
        <v>2.8999929999999998</v>
      </c>
      <c r="Z24" s="200">
        <v>0.61618600000000001</v>
      </c>
      <c r="AA24" s="200">
        <v>0.24997</v>
      </c>
      <c r="AB24" s="201">
        <v>906</v>
      </c>
      <c r="AC24" s="206">
        <v>538.52565600000003</v>
      </c>
      <c r="AD24" s="200">
        <v>28.031158000000001</v>
      </c>
      <c r="AE24" s="200">
        <v>80.19</v>
      </c>
      <c r="AF24" s="200">
        <v>47.664870000000001</v>
      </c>
      <c r="AG24" s="200">
        <v>80.19</v>
      </c>
      <c r="AH24" s="200">
        <v>28.031158000000001</v>
      </c>
      <c r="AI24" s="200">
        <v>80.191999999999993</v>
      </c>
      <c r="AJ24" s="201">
        <f t="shared" si="0"/>
        <v>217.12200399999995</v>
      </c>
      <c r="AK24" s="24">
        <f t="shared" si="1"/>
        <v>9.4780540000000002</v>
      </c>
      <c r="AL24" s="25">
        <f t="shared" si="1"/>
        <v>5.6999510000000004</v>
      </c>
      <c r="AM24" s="201">
        <f t="shared" si="2"/>
        <v>367.47434399999997</v>
      </c>
    </row>
    <row r="25" spans="2:39" outlineLevel="1">
      <c r="B25" s="34" t="s">
        <v>53</v>
      </c>
      <c r="C25" s="33">
        <v>48</v>
      </c>
      <c r="D25" s="199">
        <v>10178</v>
      </c>
      <c r="E25" s="199" t="s">
        <v>158</v>
      </c>
      <c r="F25" s="201">
        <v>435.45600000000002</v>
      </c>
      <c r="G25" s="200">
        <v>435.45600000000002</v>
      </c>
      <c r="H25" s="200">
        <v>0</v>
      </c>
      <c r="I25" s="200">
        <v>16.876249999999999</v>
      </c>
      <c r="J25" s="200">
        <v>16.878147999999999</v>
      </c>
      <c r="K25" s="200">
        <v>32.256005000000002</v>
      </c>
      <c r="L25" s="201">
        <v>25.802889</v>
      </c>
      <c r="M25" s="206">
        <v>25.801577999999999</v>
      </c>
      <c r="N25" s="200">
        <v>25.802889</v>
      </c>
      <c r="O25" s="200">
        <v>25.799966000000001</v>
      </c>
      <c r="P25" s="201">
        <v>12.679994000000001</v>
      </c>
      <c r="Q25" s="206">
        <v>15.000002</v>
      </c>
      <c r="R25" s="200">
        <v>1.467106</v>
      </c>
      <c r="S25" s="200">
        <v>1.4665349999999999</v>
      </c>
      <c r="T25" s="201">
        <v>4.3862069999999997</v>
      </c>
      <c r="U25" s="206">
        <v>5.1055910000000004</v>
      </c>
      <c r="V25" s="200">
        <v>0.58788899999999999</v>
      </c>
      <c r="W25" s="200">
        <v>1.999984</v>
      </c>
      <c r="X25" s="200">
        <v>2.0346489999999999</v>
      </c>
      <c r="Y25" s="200">
        <v>0.59999599999999997</v>
      </c>
      <c r="Z25" s="200">
        <v>0.112526</v>
      </c>
      <c r="AA25" s="200">
        <v>0.12997900000000001</v>
      </c>
      <c r="AB25" s="201">
        <v>1910</v>
      </c>
      <c r="AC25" s="206">
        <v>2223.2600170000001</v>
      </c>
      <c r="AD25" s="200">
        <v>79.994062</v>
      </c>
      <c r="AE25" s="200">
        <v>79.989999999999995</v>
      </c>
      <c r="AF25" s="200">
        <v>93.109198000000006</v>
      </c>
      <c r="AG25" s="200">
        <v>79.989999999999995</v>
      </c>
      <c r="AH25" s="200">
        <v>79.994062</v>
      </c>
      <c r="AI25" s="200">
        <v>79.984999999999999</v>
      </c>
      <c r="AJ25" s="201">
        <f t="shared" si="0"/>
        <v>530.38202100000001</v>
      </c>
      <c r="AK25" s="24">
        <f t="shared" si="1"/>
        <v>2.622538</v>
      </c>
      <c r="AL25" s="25">
        <f t="shared" si="1"/>
        <v>2.59998</v>
      </c>
      <c r="AM25" s="201">
        <f t="shared" si="2"/>
        <v>-313.26001700000006</v>
      </c>
    </row>
    <row r="26" spans="2:39" outlineLevel="1">
      <c r="B26" s="34"/>
      <c r="C26" s="33"/>
      <c r="D26" s="199">
        <v>10178</v>
      </c>
      <c r="E26" s="199" t="s">
        <v>167</v>
      </c>
      <c r="F26" s="201">
        <v>26.308800000000002</v>
      </c>
      <c r="G26" s="200">
        <v>26.308800000000002</v>
      </c>
      <c r="H26" s="200">
        <v>0</v>
      </c>
      <c r="I26" s="200">
        <v>2.7281249999999999</v>
      </c>
      <c r="J26" s="200">
        <v>1.3561240000000001</v>
      </c>
      <c r="K26" s="200">
        <v>24.192</v>
      </c>
      <c r="L26" s="201">
        <v>9.6435460000000006</v>
      </c>
      <c r="M26" s="206">
        <v>19.399564999999999</v>
      </c>
      <c r="N26" s="200">
        <v>9.6435460000000006</v>
      </c>
      <c r="O26" s="200">
        <v>19.400048999999999</v>
      </c>
      <c r="P26" s="201">
        <v>5.6357390000000001</v>
      </c>
      <c r="Q26" s="206">
        <v>13</v>
      </c>
      <c r="R26" s="200">
        <v>1.603666</v>
      </c>
      <c r="S26" s="200">
        <v>1.6304339999999999</v>
      </c>
      <c r="T26" s="201">
        <v>6.0055949999999996</v>
      </c>
      <c r="U26" s="206">
        <v>6.0333040000000002</v>
      </c>
      <c r="V26" s="200">
        <v>1.7864739999999999</v>
      </c>
      <c r="W26" s="200">
        <v>2.799938</v>
      </c>
      <c r="X26" s="200">
        <v>3.382898</v>
      </c>
      <c r="Y26" s="200">
        <v>2.8999799999999998</v>
      </c>
      <c r="Z26" s="200">
        <v>0.22045899999999999</v>
      </c>
      <c r="AA26" s="200">
        <v>0.24995400000000001</v>
      </c>
      <c r="AB26" s="201">
        <v>158</v>
      </c>
      <c r="AC26" s="206">
        <v>158.72898799999999</v>
      </c>
      <c r="AD26" s="200">
        <v>39.862543000000002</v>
      </c>
      <c r="AE26" s="200">
        <v>80.19</v>
      </c>
      <c r="AF26" s="200">
        <v>80.559984999999998</v>
      </c>
      <c r="AG26" s="200">
        <v>80.19</v>
      </c>
      <c r="AH26" s="200">
        <v>39.862543000000002</v>
      </c>
      <c r="AI26" s="200">
        <v>80.191999999999993</v>
      </c>
      <c r="AJ26" s="201">
        <f t="shared" si="0"/>
        <v>531.11100899999997</v>
      </c>
      <c r="AK26" s="24">
        <f t="shared" si="1"/>
        <v>5.1693720000000001</v>
      </c>
      <c r="AL26" s="25">
        <f t="shared" si="1"/>
        <v>5.6999180000000003</v>
      </c>
      <c r="AM26" s="201">
        <f t="shared" si="2"/>
        <v>-0.72898799999998687</v>
      </c>
    </row>
    <row r="27" spans="2:39" outlineLevel="1">
      <c r="B27" s="34" t="s">
        <v>54</v>
      </c>
      <c r="C27" s="33">
        <v>49</v>
      </c>
      <c r="D27" s="199">
        <v>10178</v>
      </c>
      <c r="E27" s="199" t="s">
        <v>158</v>
      </c>
      <c r="F27" s="201">
        <v>16.664770000000001</v>
      </c>
      <c r="G27" s="200">
        <v>16.66478</v>
      </c>
      <c r="H27" s="200">
        <v>-6.0000000000000002E-5</v>
      </c>
      <c r="I27" s="200">
        <v>0.64537500000000003</v>
      </c>
      <c r="J27" s="200">
        <v>0.645922</v>
      </c>
      <c r="K27" s="200">
        <v>32.256005000000002</v>
      </c>
      <c r="L27" s="201">
        <v>25.821840000000002</v>
      </c>
      <c r="M27" s="206">
        <v>25.801577999999999</v>
      </c>
      <c r="N27" s="200">
        <v>25.821840000000002</v>
      </c>
      <c r="O27" s="200">
        <v>25.799966000000001</v>
      </c>
      <c r="P27" s="201">
        <v>15.107495999999999</v>
      </c>
      <c r="Q27" s="206">
        <v>15.000002</v>
      </c>
      <c r="R27" s="200">
        <v>1.355801</v>
      </c>
      <c r="S27" s="200">
        <v>1.4665349999999999</v>
      </c>
      <c r="T27" s="201">
        <v>5.1005799999999999</v>
      </c>
      <c r="U27" s="206">
        <v>5.1055910000000004</v>
      </c>
      <c r="V27" s="200">
        <v>0.18002000000000001</v>
      </c>
      <c r="W27" s="200">
        <v>1.999968</v>
      </c>
      <c r="X27" s="200">
        <v>0</v>
      </c>
      <c r="Y27" s="200">
        <v>0.59994800000000004</v>
      </c>
      <c r="Z27" s="200">
        <v>6.6607580000000004</v>
      </c>
      <c r="AA27" s="200">
        <v>0.129915</v>
      </c>
      <c r="AB27" s="201">
        <v>85</v>
      </c>
      <c r="AC27" s="206">
        <v>85.083490999999995</v>
      </c>
      <c r="AD27" s="200">
        <v>80.052816000000007</v>
      </c>
      <c r="AE27" s="200">
        <v>79.989999999999995</v>
      </c>
      <c r="AF27" s="200">
        <v>80.068569999999994</v>
      </c>
      <c r="AG27" s="200">
        <v>79.989999999999995</v>
      </c>
      <c r="AH27" s="200">
        <v>80.052814999999995</v>
      </c>
      <c r="AI27" s="200">
        <v>79.984999999999999</v>
      </c>
      <c r="AJ27" s="201">
        <f t="shared" si="0"/>
        <v>531.19449999999995</v>
      </c>
      <c r="AK27" s="24">
        <f t="shared" si="1"/>
        <v>0.18002000000000001</v>
      </c>
      <c r="AL27" s="25">
        <f t="shared" si="1"/>
        <v>2.5999159999999999</v>
      </c>
      <c r="AM27" s="201">
        <f t="shared" si="2"/>
        <v>-8.3490999999995097E-2</v>
      </c>
    </row>
    <row r="28" spans="2:39" outlineLevel="1">
      <c r="B28" s="34"/>
      <c r="C28" s="33"/>
      <c r="D28" s="199">
        <v>10178</v>
      </c>
      <c r="E28" s="199" t="s">
        <v>159</v>
      </c>
      <c r="F28" s="201">
        <v>194.50533999999999</v>
      </c>
      <c r="G28" s="200">
        <v>194.97239999999999</v>
      </c>
      <c r="H28" s="200">
        <v>-0.23955199999999999</v>
      </c>
      <c r="I28" s="200">
        <v>9.0890000000000004</v>
      </c>
      <c r="J28" s="200">
        <v>7.5570729999999999</v>
      </c>
      <c r="K28" s="200">
        <v>32.256005000000002</v>
      </c>
      <c r="L28" s="201">
        <v>21.400081</v>
      </c>
      <c r="M28" s="206">
        <v>25.801577999999999</v>
      </c>
      <c r="N28" s="200">
        <v>21.400081</v>
      </c>
      <c r="O28" s="200">
        <v>25.799966000000001</v>
      </c>
      <c r="P28" s="201">
        <v>12.185059000000001</v>
      </c>
      <c r="Q28" s="206">
        <v>15.000002</v>
      </c>
      <c r="R28" s="200">
        <v>1.4715590000000001</v>
      </c>
      <c r="S28" s="200">
        <v>1.4665349999999999</v>
      </c>
      <c r="T28" s="201">
        <v>5.1052580000000001</v>
      </c>
      <c r="U28" s="206">
        <v>5.1055910000000004</v>
      </c>
      <c r="V28" s="200">
        <v>4.8481959999999997</v>
      </c>
      <c r="W28" s="200">
        <v>2.8699810000000001</v>
      </c>
      <c r="X28" s="200">
        <v>0</v>
      </c>
      <c r="Y28" s="200">
        <v>0</v>
      </c>
      <c r="Z28" s="200">
        <v>5.5011340000000004</v>
      </c>
      <c r="AA28" s="200">
        <v>7.1099909999999999</v>
      </c>
      <c r="AB28" s="201">
        <v>993</v>
      </c>
      <c r="AC28" s="206">
        <v>993.064616</v>
      </c>
      <c r="AD28" s="200">
        <v>66.344487999999998</v>
      </c>
      <c r="AE28" s="200">
        <v>79.989999999999995</v>
      </c>
      <c r="AF28" s="200">
        <v>79.995204999999999</v>
      </c>
      <c r="AG28" s="200">
        <v>79.989999999999995</v>
      </c>
      <c r="AH28" s="200">
        <v>66.344487999999998</v>
      </c>
      <c r="AI28" s="200">
        <v>79.984999999999999</v>
      </c>
      <c r="AJ28" s="201">
        <f t="shared" si="0"/>
        <v>531.25911599999995</v>
      </c>
      <c r="AK28" s="24">
        <f t="shared" si="1"/>
        <v>4.8481959999999997</v>
      </c>
      <c r="AL28" s="25">
        <f t="shared" si="1"/>
        <v>2.8699810000000001</v>
      </c>
      <c r="AM28" s="201">
        <f t="shared" si="2"/>
        <v>-6.4616000000000895E-2</v>
      </c>
    </row>
    <row r="29" spans="2:39" outlineLevel="1">
      <c r="B29" s="34"/>
      <c r="C29" s="33"/>
      <c r="D29" s="199">
        <v>10178</v>
      </c>
      <c r="E29" s="199" t="s">
        <v>168</v>
      </c>
      <c r="F29" s="201">
        <v>9.6</v>
      </c>
      <c r="G29" s="200">
        <v>9.6</v>
      </c>
      <c r="H29" s="200">
        <v>0</v>
      </c>
      <c r="I29" s="200">
        <v>12.5</v>
      </c>
      <c r="J29" s="200">
        <v>12.5</v>
      </c>
      <c r="K29" s="200">
        <v>0.96</v>
      </c>
      <c r="L29" s="201">
        <v>0.76800000000000002</v>
      </c>
      <c r="M29" s="206">
        <v>0.76800000000000002</v>
      </c>
      <c r="N29" s="200">
        <v>0.76800000000000002</v>
      </c>
      <c r="O29" s="200">
        <v>0.76800000000000002</v>
      </c>
      <c r="P29" s="201">
        <v>1</v>
      </c>
      <c r="Q29" s="206">
        <v>1</v>
      </c>
      <c r="R29" s="200">
        <v>0</v>
      </c>
      <c r="S29" s="200">
        <v>0</v>
      </c>
      <c r="T29" s="201">
        <v>10.416667</v>
      </c>
      <c r="U29" s="206">
        <v>10.416667</v>
      </c>
      <c r="V29" s="200">
        <v>0</v>
      </c>
      <c r="W29" s="200">
        <v>0</v>
      </c>
      <c r="X29" s="200">
        <v>0</v>
      </c>
      <c r="Y29" s="200">
        <v>0</v>
      </c>
      <c r="Z29" s="200">
        <v>0</v>
      </c>
      <c r="AA29" s="200">
        <v>0</v>
      </c>
      <c r="AB29" s="201">
        <v>100</v>
      </c>
      <c r="AC29" s="206">
        <v>100</v>
      </c>
      <c r="AD29" s="200">
        <v>80</v>
      </c>
      <c r="AE29" s="200">
        <v>80</v>
      </c>
      <c r="AF29" s="200">
        <v>80</v>
      </c>
      <c r="AG29" s="200">
        <v>80</v>
      </c>
      <c r="AH29" s="200">
        <v>80</v>
      </c>
      <c r="AI29" s="200">
        <v>80</v>
      </c>
      <c r="AJ29" s="201">
        <f t="shared" si="0"/>
        <v>531.25911599999995</v>
      </c>
      <c r="AK29" s="24">
        <f t="shared" si="1"/>
        <v>0</v>
      </c>
      <c r="AL29" s="25">
        <f t="shared" si="1"/>
        <v>0</v>
      </c>
      <c r="AM29" s="201">
        <f t="shared" si="2"/>
        <v>0</v>
      </c>
    </row>
    <row r="30" spans="2:39" outlineLevel="1">
      <c r="B30" s="34" t="s">
        <v>163</v>
      </c>
      <c r="C30" s="33">
        <v>50</v>
      </c>
      <c r="D30" s="199">
        <v>10178</v>
      </c>
      <c r="E30" s="199" t="s">
        <v>158</v>
      </c>
      <c r="F30" s="201">
        <v>506.56934999999999</v>
      </c>
      <c r="G30" s="200">
        <v>506.56934999999999</v>
      </c>
      <c r="H30" s="200">
        <v>0</v>
      </c>
      <c r="I30" s="200">
        <v>19.625</v>
      </c>
      <c r="J30" s="200">
        <v>19.63448</v>
      </c>
      <c r="K30" s="200">
        <v>32.256005000000002</v>
      </c>
      <c r="L30" s="201">
        <v>25.812450999999999</v>
      </c>
      <c r="M30" s="206">
        <v>25.801577999999999</v>
      </c>
      <c r="N30" s="200">
        <v>25.812450999999999</v>
      </c>
      <c r="O30" s="200">
        <v>25.799966000000001</v>
      </c>
      <c r="P30" s="201">
        <v>14.834395000000001</v>
      </c>
      <c r="Q30" s="206">
        <v>15.000002</v>
      </c>
      <c r="R30" s="200">
        <v>1.5095540000000001</v>
      </c>
      <c r="S30" s="200">
        <v>1.4665349999999999</v>
      </c>
      <c r="T30" s="201">
        <v>5.0654469999999998</v>
      </c>
      <c r="U30" s="206">
        <v>5.1055910000000004</v>
      </c>
      <c r="V30" s="200">
        <v>1.5851729999999999</v>
      </c>
      <c r="W30" s="200">
        <v>1.999987</v>
      </c>
      <c r="X30" s="200">
        <v>1.0126949999999999</v>
      </c>
      <c r="Y30" s="200">
        <v>0.59999100000000005</v>
      </c>
      <c r="Z30" s="200">
        <v>0.35533100000000001</v>
      </c>
      <c r="AA30" s="200">
        <v>0.12998599999999999</v>
      </c>
      <c r="AB30" s="201">
        <v>2566</v>
      </c>
      <c r="AC30" s="206">
        <v>2586.3356610000001</v>
      </c>
      <c r="AD30" s="200">
        <v>80.023707000000002</v>
      </c>
      <c r="AE30" s="200">
        <v>79.989999999999995</v>
      </c>
      <c r="AF30" s="200">
        <v>80.623924000000002</v>
      </c>
      <c r="AG30" s="200">
        <v>79.989999999999995</v>
      </c>
      <c r="AH30" s="200">
        <v>80.023707000000002</v>
      </c>
      <c r="AI30" s="200">
        <v>79.984999999999999</v>
      </c>
      <c r="AJ30" s="201">
        <f t="shared" si="0"/>
        <v>551.59477700000002</v>
      </c>
      <c r="AK30" s="24">
        <f t="shared" si="1"/>
        <v>2.5978680000000001</v>
      </c>
      <c r="AL30" s="25">
        <f t="shared" si="1"/>
        <v>2.5999780000000001</v>
      </c>
      <c r="AM30" s="201">
        <f t="shared" si="2"/>
        <v>-20.335661000000073</v>
      </c>
    </row>
    <row r="31" spans="2:39" outlineLevel="1">
      <c r="B31" s="34"/>
      <c r="C31" s="33"/>
      <c r="D31" s="199">
        <v>10178</v>
      </c>
      <c r="E31" s="199" t="s">
        <v>168</v>
      </c>
      <c r="F31" s="201">
        <v>11.43</v>
      </c>
      <c r="G31" s="200">
        <v>11.43</v>
      </c>
      <c r="H31" s="200">
        <v>0</v>
      </c>
      <c r="I31" s="200">
        <v>14.882999999999999</v>
      </c>
      <c r="J31" s="200">
        <v>14.882813000000001</v>
      </c>
      <c r="K31" s="200">
        <v>0.96</v>
      </c>
      <c r="L31" s="201">
        <v>0.76798999999999995</v>
      </c>
      <c r="M31" s="206">
        <v>0.76800000000000002</v>
      </c>
      <c r="N31" s="200">
        <v>0.76798999999999995</v>
      </c>
      <c r="O31" s="200">
        <v>0.76800000000000002</v>
      </c>
      <c r="P31" s="201">
        <v>0.99946199999999996</v>
      </c>
      <c r="Q31" s="206">
        <v>1</v>
      </c>
      <c r="R31" s="200">
        <v>0</v>
      </c>
      <c r="S31" s="200">
        <v>0</v>
      </c>
      <c r="T31" s="201">
        <v>10.411199</v>
      </c>
      <c r="U31" s="206">
        <v>10.416667</v>
      </c>
      <c r="V31" s="200">
        <v>0</v>
      </c>
      <c r="W31" s="200">
        <v>0</v>
      </c>
      <c r="X31" s="200">
        <v>0</v>
      </c>
      <c r="Y31" s="200">
        <v>0</v>
      </c>
      <c r="Z31" s="200">
        <v>0</v>
      </c>
      <c r="AA31" s="200">
        <v>0</v>
      </c>
      <c r="AB31" s="201">
        <v>119</v>
      </c>
      <c r="AC31" s="206">
        <v>119.0625</v>
      </c>
      <c r="AD31" s="200">
        <v>79.998992000000001</v>
      </c>
      <c r="AE31" s="200">
        <v>80</v>
      </c>
      <c r="AF31" s="200">
        <v>80.042017000000001</v>
      </c>
      <c r="AG31" s="200">
        <v>80</v>
      </c>
      <c r="AH31" s="200">
        <v>79.998992000000001</v>
      </c>
      <c r="AI31" s="200">
        <v>80</v>
      </c>
      <c r="AJ31" s="201">
        <f t="shared" si="0"/>
        <v>551.65727700000002</v>
      </c>
      <c r="AK31" s="24">
        <f t="shared" si="1"/>
        <v>0</v>
      </c>
      <c r="AL31" s="25">
        <f t="shared" si="1"/>
        <v>0</v>
      </c>
      <c r="AM31" s="201">
        <f t="shared" si="2"/>
        <v>-6.25E-2</v>
      </c>
    </row>
    <row r="32" spans="2:39" outlineLevel="1">
      <c r="B32" s="34" t="s">
        <v>56</v>
      </c>
      <c r="C32" s="33">
        <v>51</v>
      </c>
      <c r="D32" s="199">
        <v>10178</v>
      </c>
      <c r="E32" s="199" t="s">
        <v>157</v>
      </c>
      <c r="F32" s="201">
        <v>347.33114</v>
      </c>
      <c r="G32" s="200">
        <v>347.33114</v>
      </c>
      <c r="H32" s="200">
        <v>0</v>
      </c>
      <c r="I32" s="200">
        <v>13.4375</v>
      </c>
      <c r="J32" s="200">
        <v>20.112131999999999</v>
      </c>
      <c r="K32" s="200">
        <v>32.256005000000002</v>
      </c>
      <c r="L32" s="201">
        <v>25.847899000000002</v>
      </c>
      <c r="M32" s="206">
        <v>17.923037999999998</v>
      </c>
      <c r="N32" s="200">
        <v>25.847899000000002</v>
      </c>
      <c r="O32" s="200">
        <v>17.269715999999999</v>
      </c>
      <c r="P32" s="201">
        <v>21.358139999999999</v>
      </c>
      <c r="Q32" s="206">
        <v>16.606345999999998</v>
      </c>
      <c r="R32" s="200">
        <v>3.376744</v>
      </c>
      <c r="S32" s="200">
        <v>1.245476</v>
      </c>
      <c r="T32" s="201">
        <v>7.655519</v>
      </c>
      <c r="U32" s="206">
        <v>7.9682130000000004</v>
      </c>
      <c r="V32" s="200">
        <v>3.0921500000000002</v>
      </c>
      <c r="W32" s="200">
        <v>3.499997</v>
      </c>
      <c r="X32" s="200">
        <v>0</v>
      </c>
      <c r="Y32" s="200">
        <v>0</v>
      </c>
      <c r="Z32" s="200">
        <v>2.1535639999999998</v>
      </c>
      <c r="AA32" s="200">
        <v>1.7399910000000001</v>
      </c>
      <c r="AB32" s="201">
        <v>2659</v>
      </c>
      <c r="AC32" s="206">
        <v>2767.6082580000002</v>
      </c>
      <c r="AD32" s="200">
        <v>80.133601999999996</v>
      </c>
      <c r="AE32" s="200">
        <v>55.564965000000001</v>
      </c>
      <c r="AF32" s="200">
        <v>55.722847000000002</v>
      </c>
      <c r="AG32" s="200">
        <v>53.536135000000002</v>
      </c>
      <c r="AH32" s="200">
        <v>80.133601999999996</v>
      </c>
      <c r="AI32" s="200">
        <v>53.539538999999998</v>
      </c>
      <c r="AJ32" s="201">
        <f t="shared" si="0"/>
        <v>660.26553500000023</v>
      </c>
      <c r="AK32" s="24">
        <f t="shared" si="1"/>
        <v>3.0921500000000002</v>
      </c>
      <c r="AL32" s="25">
        <f t="shared" si="1"/>
        <v>3.499997</v>
      </c>
      <c r="AM32" s="201">
        <f t="shared" si="2"/>
        <v>-108.60825800000021</v>
      </c>
    </row>
    <row r="33" spans="2:39" outlineLevel="1">
      <c r="B33" s="34" t="s">
        <v>57</v>
      </c>
      <c r="C33" s="33">
        <v>52</v>
      </c>
      <c r="D33" s="162"/>
      <c r="E33" s="162"/>
      <c r="F33" s="164"/>
      <c r="G33" s="163"/>
      <c r="H33" s="163"/>
      <c r="I33" s="163"/>
      <c r="J33" s="163"/>
      <c r="K33" s="163"/>
      <c r="L33" s="164"/>
      <c r="M33" s="180"/>
      <c r="N33" s="163"/>
      <c r="O33" s="163"/>
      <c r="P33" s="164"/>
      <c r="Q33" s="180"/>
      <c r="R33" s="163"/>
      <c r="S33" s="163"/>
      <c r="T33" s="164"/>
      <c r="U33" s="180"/>
      <c r="V33" s="163"/>
      <c r="W33" s="163"/>
      <c r="X33" s="163"/>
      <c r="Y33" s="163"/>
      <c r="Z33" s="163"/>
      <c r="AA33" s="163"/>
      <c r="AB33" s="164"/>
      <c r="AC33" s="180"/>
      <c r="AD33" s="163"/>
      <c r="AE33" s="163"/>
      <c r="AF33" s="163"/>
      <c r="AG33" s="163"/>
      <c r="AH33" s="163"/>
      <c r="AI33" s="163"/>
      <c r="AJ33" s="164">
        <f t="shared" si="0"/>
        <v>660.26553500000023</v>
      </c>
      <c r="AK33" s="24">
        <f t="shared" si="1"/>
        <v>0</v>
      </c>
      <c r="AL33" s="25">
        <f t="shared" si="1"/>
        <v>0</v>
      </c>
      <c r="AM33" s="164">
        <f t="shared" si="2"/>
        <v>0</v>
      </c>
    </row>
    <row r="34" spans="2:39" outlineLevel="1">
      <c r="B34" s="34" t="s">
        <v>58</v>
      </c>
      <c r="C34" s="33">
        <v>1</v>
      </c>
      <c r="D34" s="162"/>
      <c r="E34" s="162"/>
      <c r="F34" s="164"/>
      <c r="G34" s="163"/>
      <c r="H34" s="163"/>
      <c r="I34" s="163"/>
      <c r="J34" s="163"/>
      <c r="K34" s="163"/>
      <c r="L34" s="164"/>
      <c r="M34" s="180"/>
      <c r="N34" s="163"/>
      <c r="O34" s="163"/>
      <c r="P34" s="164"/>
      <c r="Q34" s="180"/>
      <c r="R34" s="163"/>
      <c r="S34" s="163"/>
      <c r="T34" s="164"/>
      <c r="U34" s="180"/>
      <c r="V34" s="163"/>
      <c r="W34" s="163"/>
      <c r="X34" s="163"/>
      <c r="Y34" s="163"/>
      <c r="Z34" s="163"/>
      <c r="AA34" s="163"/>
      <c r="AB34" s="164"/>
      <c r="AC34" s="180"/>
      <c r="AD34" s="163"/>
      <c r="AE34" s="163"/>
      <c r="AF34" s="163"/>
      <c r="AG34" s="163"/>
      <c r="AH34" s="163"/>
      <c r="AI34" s="163"/>
      <c r="AJ34" s="164">
        <f t="shared" si="0"/>
        <v>660.26553500000023</v>
      </c>
      <c r="AK34" s="24">
        <f t="shared" si="1"/>
        <v>0</v>
      </c>
      <c r="AL34" s="25">
        <f t="shared" si="1"/>
        <v>0</v>
      </c>
      <c r="AM34" s="164">
        <f t="shared" si="2"/>
        <v>0</v>
      </c>
    </row>
    <row r="35" spans="2:39" outlineLevel="1">
      <c r="B35" s="34" t="s">
        <v>164</v>
      </c>
      <c r="C35" s="33">
        <v>2</v>
      </c>
      <c r="D35" s="199">
        <v>10178</v>
      </c>
      <c r="E35" s="199" t="s">
        <v>161</v>
      </c>
      <c r="F35" s="201">
        <v>187.488</v>
      </c>
      <c r="G35" s="200">
        <v>230.00040000000001</v>
      </c>
      <c r="H35" s="200">
        <v>-18.483619999999998</v>
      </c>
      <c r="I35" s="200">
        <v>13.391999999999999</v>
      </c>
      <c r="J35" s="200">
        <v>14.83873</v>
      </c>
      <c r="K35" s="200">
        <v>32.256005000000002</v>
      </c>
      <c r="L35" s="201">
        <v>14</v>
      </c>
      <c r="M35" s="206">
        <v>15.49901</v>
      </c>
      <c r="N35" s="200">
        <v>14</v>
      </c>
      <c r="O35" s="200">
        <v>15.499978</v>
      </c>
      <c r="P35" s="201">
        <v>12.65681</v>
      </c>
      <c r="Q35" s="206">
        <v>14.000002</v>
      </c>
      <c r="R35" s="200">
        <v>1.7174430000000001</v>
      </c>
      <c r="S35" s="200">
        <v>1.9174119999999999</v>
      </c>
      <c r="T35" s="201">
        <v>8.2138589999999994</v>
      </c>
      <c r="U35" s="206">
        <v>8.2159639999999996</v>
      </c>
      <c r="V35" s="200">
        <v>8.1445209999999992</v>
      </c>
      <c r="W35" s="200">
        <v>4.9999950000000002</v>
      </c>
      <c r="X35" s="200">
        <v>0</v>
      </c>
      <c r="Y35" s="200">
        <v>0</v>
      </c>
      <c r="Z35" s="200">
        <v>4.608295</v>
      </c>
      <c r="AA35" s="200">
        <v>3.9499879999999998</v>
      </c>
      <c r="AB35" s="201">
        <v>1540</v>
      </c>
      <c r="AC35" s="206">
        <v>1540.3946269999999</v>
      </c>
      <c r="AD35" s="200">
        <v>43.402771000000001</v>
      </c>
      <c r="AE35" s="200">
        <v>48.05</v>
      </c>
      <c r="AF35" s="200">
        <v>48.062313000000003</v>
      </c>
      <c r="AG35" s="200">
        <v>48.05</v>
      </c>
      <c r="AH35" s="200">
        <v>43.402771000000001</v>
      </c>
      <c r="AI35" s="200">
        <v>48.052999999999997</v>
      </c>
      <c r="AJ35" s="201">
        <f t="shared" si="0"/>
        <v>660.66016200000013</v>
      </c>
      <c r="AK35" s="24">
        <f t="shared" si="1"/>
        <v>8.1445209999999992</v>
      </c>
      <c r="AL35" s="25">
        <f t="shared" si="1"/>
        <v>4.9999950000000002</v>
      </c>
      <c r="AM35" s="201">
        <f t="shared" si="2"/>
        <v>-0.39462699999990036</v>
      </c>
    </row>
    <row r="36" spans="2:39" outlineLevel="1">
      <c r="B36" s="34" t="s">
        <v>60</v>
      </c>
      <c r="C36" s="33">
        <v>3</v>
      </c>
      <c r="D36" s="199">
        <v>10178</v>
      </c>
      <c r="E36" s="199" t="s">
        <v>161</v>
      </c>
      <c r="F36" s="201">
        <v>325.34052000000003</v>
      </c>
      <c r="G36" s="200">
        <v>325.34052000000003</v>
      </c>
      <c r="H36" s="200">
        <v>0</v>
      </c>
      <c r="I36" s="200">
        <v>18.5</v>
      </c>
      <c r="J36" s="200">
        <v>20.989702999999999</v>
      </c>
      <c r="K36" s="200">
        <v>32.256005000000002</v>
      </c>
      <c r="L36" s="201">
        <v>17.585974</v>
      </c>
      <c r="M36" s="206">
        <v>15.49901</v>
      </c>
      <c r="N36" s="200">
        <v>17.585974</v>
      </c>
      <c r="O36" s="200">
        <v>15.499978</v>
      </c>
      <c r="P36" s="201">
        <v>16.141891999999999</v>
      </c>
      <c r="Q36" s="206">
        <v>14.000002</v>
      </c>
      <c r="R36" s="200">
        <v>1.9121619999999999</v>
      </c>
      <c r="S36" s="200">
        <v>1.9174119999999999</v>
      </c>
      <c r="T36" s="201">
        <v>8.2129329999999996</v>
      </c>
      <c r="U36" s="206">
        <v>8.2159639999999996</v>
      </c>
      <c r="V36" s="200">
        <v>11.984366</v>
      </c>
      <c r="W36" s="200">
        <v>4.9999979999999997</v>
      </c>
      <c r="X36" s="200">
        <v>0</v>
      </c>
      <c r="Y36" s="200">
        <v>0</v>
      </c>
      <c r="Z36" s="200">
        <v>1.9518009999999999</v>
      </c>
      <c r="AA36" s="200">
        <v>3.9499879999999998</v>
      </c>
      <c r="AB36" s="201">
        <v>2672</v>
      </c>
      <c r="AC36" s="206">
        <v>2672.9859459999998</v>
      </c>
      <c r="AD36" s="200">
        <v>54.52</v>
      </c>
      <c r="AE36" s="200">
        <v>48.05</v>
      </c>
      <c r="AF36" s="200">
        <v>48.067729999999997</v>
      </c>
      <c r="AG36" s="200">
        <v>48.05</v>
      </c>
      <c r="AH36" s="200">
        <v>54.52</v>
      </c>
      <c r="AI36" s="200">
        <v>48.052999999999997</v>
      </c>
      <c r="AJ36" s="201">
        <f t="shared" si="0"/>
        <v>661.64610799999991</v>
      </c>
      <c r="AK36" s="24">
        <f t="shared" si="1"/>
        <v>11.984366</v>
      </c>
      <c r="AL36" s="25">
        <f t="shared" si="1"/>
        <v>4.9999979999999997</v>
      </c>
      <c r="AM36" s="201">
        <f t="shared" si="2"/>
        <v>-0.98594599999978527</v>
      </c>
    </row>
    <row r="37" spans="2:39" outlineLevel="1">
      <c r="B37" s="34" t="s">
        <v>61</v>
      </c>
      <c r="C37" s="33">
        <v>4</v>
      </c>
      <c r="D37" s="199">
        <v>10178</v>
      </c>
      <c r="E37" s="199" t="s">
        <v>159</v>
      </c>
      <c r="F37" s="201">
        <v>198.37440000000001</v>
      </c>
      <c r="G37" s="200">
        <v>198.37440000000001</v>
      </c>
      <c r="H37" s="200">
        <v>0</v>
      </c>
      <c r="I37" s="200">
        <v>9</v>
      </c>
      <c r="J37" s="200">
        <v>7.6889339999999997</v>
      </c>
      <c r="K37" s="200">
        <v>32.256005000000002</v>
      </c>
      <c r="L37" s="201">
        <v>22.041599999999999</v>
      </c>
      <c r="M37" s="206">
        <v>25.801577999999999</v>
      </c>
      <c r="N37" s="200">
        <v>22.041599999999999</v>
      </c>
      <c r="O37" s="200">
        <v>25.799966000000001</v>
      </c>
      <c r="P37" s="201">
        <v>12.444444000000001</v>
      </c>
      <c r="Q37" s="206">
        <v>15.000002</v>
      </c>
      <c r="R37" s="200">
        <v>1.4722219999999999</v>
      </c>
      <c r="S37" s="200">
        <v>1.4665349999999999</v>
      </c>
      <c r="T37" s="201">
        <v>5.0510549999999999</v>
      </c>
      <c r="U37" s="206">
        <v>5.1055910000000004</v>
      </c>
      <c r="V37" s="200">
        <v>4.0327780000000004</v>
      </c>
      <c r="W37" s="200">
        <v>2.8699819999999998</v>
      </c>
      <c r="X37" s="200">
        <v>0</v>
      </c>
      <c r="Y37" s="200">
        <v>0</v>
      </c>
      <c r="Z37" s="200">
        <v>3.3472059999999999</v>
      </c>
      <c r="AA37" s="200">
        <v>7.1099800000000002</v>
      </c>
      <c r="AB37" s="201">
        <v>1002</v>
      </c>
      <c r="AC37" s="206">
        <v>1012.818452</v>
      </c>
      <c r="AD37" s="200">
        <v>68.333322999999993</v>
      </c>
      <c r="AE37" s="200">
        <v>79.989999999999995</v>
      </c>
      <c r="AF37" s="200">
        <v>80.853640999999996</v>
      </c>
      <c r="AG37" s="200">
        <v>79.989999999999995</v>
      </c>
      <c r="AH37" s="200">
        <v>68.333322999999993</v>
      </c>
      <c r="AI37" s="200">
        <v>79.984999999999999</v>
      </c>
      <c r="AJ37" s="201">
        <f t="shared" si="0"/>
        <v>672.46455999999989</v>
      </c>
      <c r="AK37" s="24">
        <f t="shared" si="1"/>
        <v>4.0327780000000004</v>
      </c>
      <c r="AL37" s="25">
        <f t="shared" si="1"/>
        <v>2.8699819999999998</v>
      </c>
      <c r="AM37" s="201">
        <f t="shared" si="2"/>
        <v>-10.818451999999979</v>
      </c>
    </row>
    <row r="38" spans="2:39" outlineLevel="1">
      <c r="B38" s="34"/>
      <c r="C38" s="33"/>
      <c r="D38" s="199">
        <v>10178</v>
      </c>
      <c r="E38" s="199" t="s">
        <v>167</v>
      </c>
      <c r="F38" s="201">
        <v>78.91104</v>
      </c>
      <c r="G38" s="200">
        <v>78.91104</v>
      </c>
      <c r="H38" s="200">
        <v>0</v>
      </c>
      <c r="I38" s="200">
        <v>4.0625</v>
      </c>
      <c r="J38" s="200">
        <v>4.0675800000000004</v>
      </c>
      <c r="K38" s="200">
        <v>24.192</v>
      </c>
      <c r="L38" s="201">
        <v>19.424256</v>
      </c>
      <c r="M38" s="206">
        <v>19.399564999999999</v>
      </c>
      <c r="N38" s="200">
        <v>19.424256</v>
      </c>
      <c r="O38" s="200">
        <v>19.400048999999999</v>
      </c>
      <c r="P38" s="201">
        <v>13.015385</v>
      </c>
      <c r="Q38" s="206">
        <v>13</v>
      </c>
      <c r="R38" s="200">
        <v>1.6307689999999999</v>
      </c>
      <c r="S38" s="200">
        <v>1.6304339999999999</v>
      </c>
      <c r="T38" s="201">
        <v>6.0321090000000002</v>
      </c>
      <c r="U38" s="206">
        <v>6.0333040000000002</v>
      </c>
      <c r="V38" s="200">
        <v>2.9526919999999999</v>
      </c>
      <c r="W38" s="200">
        <v>2.799976</v>
      </c>
      <c r="X38" s="200">
        <v>5.0056370000000001</v>
      </c>
      <c r="Y38" s="200">
        <v>2.8999869999999999</v>
      </c>
      <c r="Z38" s="200">
        <v>0.126725</v>
      </c>
      <c r="AA38" s="200">
        <v>0.24996499999999999</v>
      </c>
      <c r="AB38" s="201">
        <v>476</v>
      </c>
      <c r="AC38" s="206">
        <v>476.09429299999999</v>
      </c>
      <c r="AD38" s="200">
        <v>80.292062999999999</v>
      </c>
      <c r="AE38" s="200">
        <v>80.19</v>
      </c>
      <c r="AF38" s="200">
        <v>80.205884999999995</v>
      </c>
      <c r="AG38" s="200">
        <v>80.19</v>
      </c>
      <c r="AH38" s="200">
        <v>80.292062999999999</v>
      </c>
      <c r="AI38" s="200">
        <v>80.191999999999993</v>
      </c>
      <c r="AJ38" s="201">
        <f t="shared" si="0"/>
        <v>672.55885299999989</v>
      </c>
      <c r="AK38" s="24">
        <f t="shared" si="1"/>
        <v>7.958329</v>
      </c>
      <c r="AL38" s="25">
        <f t="shared" si="1"/>
        <v>5.6999630000000003</v>
      </c>
      <c r="AM38" s="201">
        <f t="shared" si="2"/>
        <v>-9.4292999999993299E-2</v>
      </c>
    </row>
    <row r="39" spans="2:39" outlineLevel="1">
      <c r="B39" s="34" t="s">
        <v>62</v>
      </c>
      <c r="C39" s="33">
        <v>5</v>
      </c>
      <c r="D39" s="199">
        <v>10178</v>
      </c>
      <c r="E39" s="199" t="s">
        <v>158</v>
      </c>
      <c r="F39" s="201">
        <v>386.46719999999999</v>
      </c>
      <c r="G39" s="200">
        <v>386.24040000000002</v>
      </c>
      <c r="H39" s="200">
        <v>5.8720000000000001E-2</v>
      </c>
      <c r="I39" s="200">
        <v>14.977375</v>
      </c>
      <c r="J39" s="200">
        <v>14.970565000000001</v>
      </c>
      <c r="K39" s="200">
        <v>32.256005000000002</v>
      </c>
      <c r="L39" s="201">
        <v>25.8034</v>
      </c>
      <c r="M39" s="206">
        <v>25.801577999999999</v>
      </c>
      <c r="N39" s="200">
        <v>25.8034</v>
      </c>
      <c r="O39" s="200">
        <v>25.799966000000001</v>
      </c>
      <c r="P39" s="201">
        <v>14.864087</v>
      </c>
      <c r="Q39" s="206">
        <v>15.000002</v>
      </c>
      <c r="R39" s="200">
        <v>1.5773790000000001</v>
      </c>
      <c r="S39" s="200">
        <v>1.4665349999999999</v>
      </c>
      <c r="T39" s="201">
        <v>5.0974570000000003</v>
      </c>
      <c r="U39" s="206">
        <v>5.1055910000000004</v>
      </c>
      <c r="V39" s="200">
        <v>1.6922520000000001</v>
      </c>
      <c r="W39" s="200">
        <v>1.9999769999999999</v>
      </c>
      <c r="X39" s="200">
        <v>0.39330599999999999</v>
      </c>
      <c r="Y39" s="200">
        <v>0.59999199999999997</v>
      </c>
      <c r="Z39" s="200">
        <v>0.17854</v>
      </c>
      <c r="AA39" s="200">
        <v>0.12998699999999999</v>
      </c>
      <c r="AB39" s="201">
        <v>1970</v>
      </c>
      <c r="AC39" s="206">
        <v>1973.1432649999999</v>
      </c>
      <c r="AD39" s="200">
        <v>79.995648000000003</v>
      </c>
      <c r="AE39" s="200">
        <v>79.989999999999995</v>
      </c>
      <c r="AF39" s="200">
        <v>80.117628999999994</v>
      </c>
      <c r="AG39" s="200">
        <v>79.989999999999995</v>
      </c>
      <c r="AH39" s="200">
        <v>79.995648000000003</v>
      </c>
      <c r="AI39" s="200">
        <v>79.984999999999999</v>
      </c>
      <c r="AJ39" s="201">
        <f t="shared" si="0"/>
        <v>675.70211799999981</v>
      </c>
      <c r="AK39" s="24">
        <f t="shared" si="1"/>
        <v>2.0855580000000002</v>
      </c>
      <c r="AL39" s="25">
        <f t="shared" si="1"/>
        <v>2.5999689999999998</v>
      </c>
      <c r="AM39" s="201">
        <f t="shared" si="2"/>
        <v>-3.1432649999999285</v>
      </c>
    </row>
    <row r="40" spans="2:39" outlineLevel="1">
      <c r="B40" s="34"/>
      <c r="C40" s="33"/>
      <c r="D40" s="199">
        <v>10178</v>
      </c>
      <c r="E40" s="199" t="s">
        <v>159</v>
      </c>
      <c r="F40" s="201">
        <v>16.451360000000001</v>
      </c>
      <c r="G40" s="200">
        <v>16.451360000000001</v>
      </c>
      <c r="H40" s="200">
        <v>0</v>
      </c>
      <c r="I40" s="200">
        <v>0.63249999999999995</v>
      </c>
      <c r="J40" s="200">
        <v>0.63765000000000005</v>
      </c>
      <c r="K40" s="200">
        <v>32.256005000000002</v>
      </c>
      <c r="L40" s="201">
        <v>26.010055000000001</v>
      </c>
      <c r="M40" s="206">
        <v>25.801577999999999</v>
      </c>
      <c r="N40" s="200">
        <v>26.010055000000001</v>
      </c>
      <c r="O40" s="200">
        <v>25.799966000000001</v>
      </c>
      <c r="P40" s="201">
        <v>15.019762999999999</v>
      </c>
      <c r="Q40" s="206">
        <v>15.000002</v>
      </c>
      <c r="R40" s="200">
        <v>1.383399</v>
      </c>
      <c r="S40" s="200">
        <v>1.4665349999999999</v>
      </c>
      <c r="T40" s="201">
        <v>5.0451759999999997</v>
      </c>
      <c r="U40" s="206">
        <v>5.1055910000000004</v>
      </c>
      <c r="V40" s="200">
        <v>2.8569070000000001</v>
      </c>
      <c r="W40" s="200">
        <v>2.8699150000000002</v>
      </c>
      <c r="X40" s="200">
        <v>0</v>
      </c>
      <c r="Y40" s="200">
        <v>0</v>
      </c>
      <c r="Z40" s="200">
        <v>6.078525</v>
      </c>
      <c r="AA40" s="200">
        <v>7.1099290000000002</v>
      </c>
      <c r="AB40" s="201">
        <v>83</v>
      </c>
      <c r="AC40" s="206">
        <v>83.993906999999993</v>
      </c>
      <c r="AD40" s="200">
        <v>80.636319999999998</v>
      </c>
      <c r="AE40" s="200">
        <v>79.989999999999995</v>
      </c>
      <c r="AF40" s="200">
        <v>80.947862999999998</v>
      </c>
      <c r="AG40" s="200">
        <v>79.989999999999995</v>
      </c>
      <c r="AH40" s="200">
        <v>80.636319999999998</v>
      </c>
      <c r="AI40" s="200">
        <v>79.984999999999999</v>
      </c>
      <c r="AJ40" s="201">
        <f t="shared" si="0"/>
        <v>676.69602499999985</v>
      </c>
      <c r="AK40" s="24">
        <f t="shared" si="1"/>
        <v>2.8569070000000001</v>
      </c>
      <c r="AL40" s="25">
        <f t="shared" si="1"/>
        <v>2.8699150000000002</v>
      </c>
      <c r="AM40" s="201">
        <f t="shared" si="2"/>
        <v>-0.99390699999999299</v>
      </c>
    </row>
    <row r="41" spans="2:39" outlineLevel="1">
      <c r="B41" s="34" t="s">
        <v>63</v>
      </c>
      <c r="C41" s="33">
        <v>6</v>
      </c>
      <c r="D41" s="199">
        <v>10178</v>
      </c>
      <c r="E41" s="199" t="s">
        <v>158</v>
      </c>
      <c r="F41" s="201">
        <v>19.46847</v>
      </c>
      <c r="G41" s="200">
        <v>19.3536</v>
      </c>
      <c r="H41" s="200">
        <v>0.59353299999999998</v>
      </c>
      <c r="I41" s="200">
        <v>0.75262499999999999</v>
      </c>
      <c r="J41" s="200">
        <v>0.75014000000000003</v>
      </c>
      <c r="K41" s="200">
        <v>32.256005000000002</v>
      </c>
      <c r="L41" s="201">
        <v>25.867424</v>
      </c>
      <c r="M41" s="206">
        <v>25.801577999999999</v>
      </c>
      <c r="N41" s="200">
        <v>25.867424</v>
      </c>
      <c r="O41" s="200">
        <v>25.799966000000001</v>
      </c>
      <c r="P41" s="201">
        <v>14.947683</v>
      </c>
      <c r="Q41" s="206">
        <v>15.000002</v>
      </c>
      <c r="R41" s="200">
        <v>1.4947680000000001</v>
      </c>
      <c r="S41" s="200">
        <v>1.4665349999999999</v>
      </c>
      <c r="T41" s="201">
        <v>5.0851449999999998</v>
      </c>
      <c r="U41" s="206">
        <v>5.1055910000000004</v>
      </c>
      <c r="V41" s="200">
        <v>1.540953</v>
      </c>
      <c r="W41" s="200">
        <v>1.9999359999999999</v>
      </c>
      <c r="X41" s="200">
        <v>0</v>
      </c>
      <c r="Y41" s="200">
        <v>0.59999100000000005</v>
      </c>
      <c r="Z41" s="200">
        <v>0.15409500000000001</v>
      </c>
      <c r="AA41" s="200">
        <v>0.12994900000000001</v>
      </c>
      <c r="AB41" s="201">
        <v>99</v>
      </c>
      <c r="AC41" s="206">
        <v>99.398034999999993</v>
      </c>
      <c r="AD41" s="200">
        <v>80.194134000000005</v>
      </c>
      <c r="AE41" s="200">
        <v>79.989999999999995</v>
      </c>
      <c r="AF41" s="200">
        <v>80.311605</v>
      </c>
      <c r="AG41" s="200">
        <v>79.989999999999995</v>
      </c>
      <c r="AH41" s="200">
        <v>80.194134000000005</v>
      </c>
      <c r="AI41" s="200">
        <v>79.984999999999999</v>
      </c>
      <c r="AJ41" s="201">
        <f t="shared" si="0"/>
        <v>677.0940599999999</v>
      </c>
      <c r="AK41" s="24">
        <f t="shared" si="1"/>
        <v>1.540953</v>
      </c>
      <c r="AL41" s="25">
        <f t="shared" si="1"/>
        <v>2.5999270000000001</v>
      </c>
      <c r="AM41" s="201">
        <f t="shared" si="2"/>
        <v>-0.39803499999999303</v>
      </c>
    </row>
    <row r="42" spans="2:39" outlineLevel="1">
      <c r="B42" s="34"/>
      <c r="C42" s="33"/>
      <c r="D42" s="199">
        <v>10178</v>
      </c>
      <c r="E42" s="199" t="s">
        <v>161</v>
      </c>
      <c r="F42" s="201">
        <v>344.83541000000002</v>
      </c>
      <c r="G42" s="200">
        <v>344.48200000000003</v>
      </c>
      <c r="H42" s="200">
        <v>0.102592</v>
      </c>
      <c r="I42" s="200">
        <v>17.071000000000002</v>
      </c>
      <c r="J42" s="200">
        <v>22.224637000000001</v>
      </c>
      <c r="K42" s="200">
        <v>32.256005000000002</v>
      </c>
      <c r="L42" s="201">
        <v>20.200071000000001</v>
      </c>
      <c r="M42" s="206">
        <v>15.49901</v>
      </c>
      <c r="N42" s="200">
        <v>20.200071000000001</v>
      </c>
      <c r="O42" s="200">
        <v>15.499978</v>
      </c>
      <c r="P42" s="201">
        <v>19.184581999999999</v>
      </c>
      <c r="Q42" s="206">
        <v>14.000002</v>
      </c>
      <c r="R42" s="200">
        <v>1.5523400000000001</v>
      </c>
      <c r="S42" s="200">
        <v>1.9174119999999999</v>
      </c>
      <c r="T42" s="201">
        <v>8.2126140000000003</v>
      </c>
      <c r="U42" s="206">
        <v>8.2159639999999996</v>
      </c>
      <c r="V42" s="200">
        <v>4.9849870000000003</v>
      </c>
      <c r="W42" s="200">
        <v>4.9999799999999999</v>
      </c>
      <c r="X42" s="200">
        <v>0</v>
      </c>
      <c r="Y42" s="200">
        <v>0</v>
      </c>
      <c r="Z42" s="200">
        <v>2.1575510000000002</v>
      </c>
      <c r="AA42" s="200">
        <v>3.949983</v>
      </c>
      <c r="AB42" s="201">
        <v>2832</v>
      </c>
      <c r="AC42" s="206">
        <v>2833.1552569999999</v>
      </c>
      <c r="AD42" s="200">
        <v>62.624217999999999</v>
      </c>
      <c r="AE42" s="200">
        <v>48.05</v>
      </c>
      <c r="AF42" s="200">
        <v>48.069600999999999</v>
      </c>
      <c r="AG42" s="200">
        <v>48.05</v>
      </c>
      <c r="AH42" s="200">
        <v>62.624217999999999</v>
      </c>
      <c r="AI42" s="200">
        <v>48.052999999999997</v>
      </c>
      <c r="AJ42" s="201">
        <f t="shared" si="0"/>
        <v>678.24931699999979</v>
      </c>
      <c r="AK42" s="24">
        <f t="shared" si="1"/>
        <v>4.9849870000000003</v>
      </c>
      <c r="AL42" s="25">
        <f t="shared" si="1"/>
        <v>4.9999799999999999</v>
      </c>
      <c r="AM42" s="201">
        <f t="shared" si="2"/>
        <v>-1.1552569999998923</v>
      </c>
    </row>
    <row r="43" spans="2:39" outlineLevel="1">
      <c r="B43" s="34" t="s">
        <v>64</v>
      </c>
      <c r="C43" s="33">
        <v>7</v>
      </c>
      <c r="D43" s="199">
        <v>10178</v>
      </c>
      <c r="E43" s="199" t="s">
        <v>161</v>
      </c>
      <c r="F43" s="201">
        <v>298.30930000000001</v>
      </c>
      <c r="G43" s="200">
        <v>298.03210000000001</v>
      </c>
      <c r="H43" s="200">
        <v>9.3009999999999995E-2</v>
      </c>
      <c r="I43" s="200">
        <v>12.696875</v>
      </c>
      <c r="J43" s="200">
        <v>16.498131999999998</v>
      </c>
      <c r="K43" s="200">
        <v>32.256005000000002</v>
      </c>
      <c r="L43" s="201">
        <v>23.494702</v>
      </c>
      <c r="M43" s="206">
        <v>19.194140999999998</v>
      </c>
      <c r="N43" s="200">
        <v>23.494702</v>
      </c>
      <c r="O43" s="200">
        <v>18.064568999999999</v>
      </c>
      <c r="P43" s="201">
        <v>18.66601</v>
      </c>
      <c r="Q43" s="206">
        <v>14.878171999999999</v>
      </c>
      <c r="R43" s="200">
        <v>2.037903</v>
      </c>
      <c r="S43" s="200">
        <v>2.0376840000000001</v>
      </c>
      <c r="T43" s="201">
        <v>7.0497300000000003</v>
      </c>
      <c r="U43" s="206">
        <v>7.0504249999999997</v>
      </c>
      <c r="V43" s="200">
        <v>4.7098769999999996</v>
      </c>
      <c r="W43" s="200">
        <v>4.9999849999999997</v>
      </c>
      <c r="X43" s="200">
        <v>0</v>
      </c>
      <c r="Y43" s="200">
        <v>0</v>
      </c>
      <c r="Z43" s="200">
        <v>3.7746059999999999</v>
      </c>
      <c r="AA43" s="200">
        <v>3.9499870000000001</v>
      </c>
      <c r="AB43" s="201">
        <v>2103</v>
      </c>
      <c r="AC43" s="206">
        <v>2103.2073679999999</v>
      </c>
      <c r="AD43" s="200">
        <v>72.838228000000001</v>
      </c>
      <c r="AE43" s="200">
        <v>59.505634999999998</v>
      </c>
      <c r="AF43" s="200">
        <v>55.998891999999998</v>
      </c>
      <c r="AG43" s="200">
        <v>55.993371000000003</v>
      </c>
      <c r="AH43" s="200">
        <v>72.838228000000001</v>
      </c>
      <c r="AI43" s="200">
        <v>56.003740999999998</v>
      </c>
      <c r="AJ43" s="201">
        <f t="shared" si="0"/>
        <v>678.45668499999965</v>
      </c>
      <c r="AK43" s="24">
        <f t="shared" si="1"/>
        <v>4.7098769999999996</v>
      </c>
      <c r="AL43" s="25">
        <f t="shared" si="1"/>
        <v>4.9999849999999997</v>
      </c>
      <c r="AM43" s="201">
        <f t="shared" si="2"/>
        <v>-0.20736799999986033</v>
      </c>
    </row>
    <row r="44" spans="2:39" outlineLevel="1">
      <c r="B44" s="34" t="s">
        <v>65</v>
      </c>
      <c r="C44" s="33">
        <v>8</v>
      </c>
      <c r="D44" s="199">
        <v>10178</v>
      </c>
      <c r="E44" s="199" t="s">
        <v>157</v>
      </c>
      <c r="F44" s="201">
        <v>405.38400000000001</v>
      </c>
      <c r="G44" s="200">
        <v>405.38400000000001</v>
      </c>
      <c r="H44" s="200">
        <v>0</v>
      </c>
      <c r="I44" s="200">
        <v>16.891375</v>
      </c>
      <c r="J44" s="200">
        <v>16.890992000000001</v>
      </c>
      <c r="K44" s="200">
        <v>32.256005000000002</v>
      </c>
      <c r="L44" s="201">
        <v>23.999466999999999</v>
      </c>
      <c r="M44" s="206">
        <v>23.998467999999999</v>
      </c>
      <c r="N44" s="200">
        <v>23.999466999999999</v>
      </c>
      <c r="O44" s="200">
        <v>24.000081000000002</v>
      </c>
      <c r="P44" s="201">
        <v>15.940087999999999</v>
      </c>
      <c r="Q44" s="206">
        <v>16.000001999999999</v>
      </c>
      <c r="R44" s="200">
        <v>1.258038</v>
      </c>
      <c r="S44" s="200">
        <v>1.2</v>
      </c>
      <c r="T44" s="201">
        <v>5.7328359999999998</v>
      </c>
      <c r="U44" s="206">
        <v>5.7336999999999998</v>
      </c>
      <c r="V44" s="200">
        <v>3.0020920000000002</v>
      </c>
      <c r="W44" s="200">
        <v>3.4999950000000002</v>
      </c>
      <c r="X44" s="200">
        <v>0</v>
      </c>
      <c r="Y44" s="200">
        <v>0</v>
      </c>
      <c r="Z44" s="200">
        <v>0.98671900000000001</v>
      </c>
      <c r="AA44" s="200">
        <v>1.739992</v>
      </c>
      <c r="AB44" s="201">
        <v>2324</v>
      </c>
      <c r="AC44" s="206">
        <v>2324.350308</v>
      </c>
      <c r="AD44" s="200">
        <v>74.403098999999997</v>
      </c>
      <c r="AE44" s="200">
        <v>74.400000000000006</v>
      </c>
      <c r="AF44" s="200">
        <v>74.411214999999999</v>
      </c>
      <c r="AG44" s="200">
        <v>74.400000000000006</v>
      </c>
      <c r="AH44" s="200">
        <v>74.403098999999997</v>
      </c>
      <c r="AI44" s="200">
        <v>74.405000000000001</v>
      </c>
      <c r="AJ44" s="201">
        <f t="shared" si="0"/>
        <v>678.80699299999969</v>
      </c>
      <c r="AK44" s="24">
        <f t="shared" si="1"/>
        <v>3.0020920000000002</v>
      </c>
      <c r="AL44" s="25">
        <f t="shared" si="1"/>
        <v>3.4999950000000002</v>
      </c>
      <c r="AM44" s="201">
        <f t="shared" si="2"/>
        <v>-0.35030800000004092</v>
      </c>
    </row>
    <row r="45" spans="2:39" outlineLevel="1">
      <c r="B45" s="34" t="s">
        <v>165</v>
      </c>
      <c r="C45" s="33">
        <v>9</v>
      </c>
      <c r="D45" s="199">
        <v>10178</v>
      </c>
      <c r="E45" s="199" t="s">
        <v>157</v>
      </c>
      <c r="F45" s="201">
        <v>385.07279999999997</v>
      </c>
      <c r="G45" s="200">
        <v>385.07279999999997</v>
      </c>
      <c r="H45" s="200">
        <v>0</v>
      </c>
      <c r="I45" s="200">
        <v>15.838749999999999</v>
      </c>
      <c r="J45" s="200">
        <v>16.044692000000001</v>
      </c>
      <c r="K45" s="200">
        <v>32.256005000000002</v>
      </c>
      <c r="L45" s="201">
        <v>24.312069999999999</v>
      </c>
      <c r="M45" s="206">
        <v>23.998467999999999</v>
      </c>
      <c r="N45" s="200">
        <v>24.312069999999999</v>
      </c>
      <c r="O45" s="200">
        <v>24.000081000000002</v>
      </c>
      <c r="P45" s="201">
        <v>16.091863</v>
      </c>
      <c r="Q45" s="206">
        <v>16.000001999999999</v>
      </c>
      <c r="R45" s="200">
        <v>1.1995899999999999</v>
      </c>
      <c r="S45" s="200">
        <v>1.2</v>
      </c>
      <c r="T45" s="201">
        <v>5.6898330000000001</v>
      </c>
      <c r="U45" s="206">
        <v>5.7336999999999998</v>
      </c>
      <c r="V45" s="200">
        <v>3.4668770000000002</v>
      </c>
      <c r="W45" s="200">
        <v>3.4999950000000002</v>
      </c>
      <c r="X45" s="200">
        <v>0</v>
      </c>
      <c r="Y45" s="200">
        <v>0</v>
      </c>
      <c r="Z45" s="200">
        <v>1.700977</v>
      </c>
      <c r="AA45" s="200">
        <v>1.7399880000000001</v>
      </c>
      <c r="AB45" s="201">
        <v>2191</v>
      </c>
      <c r="AC45" s="206">
        <v>2207.8919780000001</v>
      </c>
      <c r="AD45" s="200">
        <v>75.372229000000004</v>
      </c>
      <c r="AE45" s="200">
        <v>74.400000000000006</v>
      </c>
      <c r="AF45" s="200">
        <v>74.973602999999997</v>
      </c>
      <c r="AG45" s="200">
        <v>74.400000000000006</v>
      </c>
      <c r="AH45" s="200">
        <v>75.372229000000004</v>
      </c>
      <c r="AI45" s="200">
        <v>74.405000000000001</v>
      </c>
      <c r="AJ45" s="201">
        <f t="shared" si="0"/>
        <v>695.6989709999998</v>
      </c>
      <c r="AK45" s="24">
        <f t="shared" si="1"/>
        <v>3.4668770000000002</v>
      </c>
      <c r="AL45" s="25">
        <f t="shared" si="1"/>
        <v>3.4999950000000002</v>
      </c>
      <c r="AM45" s="201">
        <f t="shared" si="2"/>
        <v>-16.891978000000108</v>
      </c>
    </row>
    <row r="46" spans="2:39" outlineLevel="1">
      <c r="B46" s="34" t="s">
        <v>67</v>
      </c>
      <c r="C46" s="33">
        <v>10</v>
      </c>
      <c r="D46" s="199">
        <v>10178</v>
      </c>
      <c r="E46" s="199" t="s">
        <v>157</v>
      </c>
      <c r="F46" s="201">
        <v>139.66579999999999</v>
      </c>
      <c r="G46" s="200">
        <v>139.66579999999999</v>
      </c>
      <c r="H46" s="200">
        <v>0</v>
      </c>
      <c r="I46" s="200">
        <v>5.797625</v>
      </c>
      <c r="J46" s="200">
        <v>5.8194049999999997</v>
      </c>
      <c r="K46" s="200">
        <v>32.256005000000002</v>
      </c>
      <c r="L46" s="201">
        <v>24.090174999999999</v>
      </c>
      <c r="M46" s="206">
        <v>23.998467999999999</v>
      </c>
      <c r="N46" s="200">
        <v>24.090174999999999</v>
      </c>
      <c r="O46" s="200">
        <v>24.000081000000002</v>
      </c>
      <c r="P46" s="201">
        <v>16.041051</v>
      </c>
      <c r="Q46" s="206">
        <v>16.000001999999999</v>
      </c>
      <c r="R46" s="200">
        <v>1.2073910000000001</v>
      </c>
      <c r="S46" s="200">
        <v>1.2</v>
      </c>
      <c r="T46" s="201">
        <v>5.7279590000000002</v>
      </c>
      <c r="U46" s="206">
        <v>5.7336999999999998</v>
      </c>
      <c r="V46" s="200">
        <v>2.6420210000000002</v>
      </c>
      <c r="W46" s="200">
        <v>3.4999910000000001</v>
      </c>
      <c r="X46" s="200">
        <v>0</v>
      </c>
      <c r="Y46" s="200">
        <v>0</v>
      </c>
      <c r="Z46" s="200">
        <v>1.6467879999999999</v>
      </c>
      <c r="AA46" s="200">
        <v>1.7399960000000001</v>
      </c>
      <c r="AB46" s="201">
        <v>800</v>
      </c>
      <c r="AC46" s="206">
        <v>800.80182100000002</v>
      </c>
      <c r="AD46" s="200">
        <v>74.684309999999996</v>
      </c>
      <c r="AE46" s="200">
        <v>74.400000000000006</v>
      </c>
      <c r="AF46" s="200">
        <v>74.474569000000002</v>
      </c>
      <c r="AG46" s="200">
        <v>74.400000000000006</v>
      </c>
      <c r="AH46" s="200">
        <v>74.684309999999996</v>
      </c>
      <c r="AI46" s="200">
        <v>74.405000000000001</v>
      </c>
      <c r="AJ46" s="201">
        <f t="shared" si="0"/>
        <v>696.50079199999982</v>
      </c>
      <c r="AK46" s="24">
        <f t="shared" si="1"/>
        <v>2.6420210000000002</v>
      </c>
      <c r="AL46" s="25">
        <f t="shared" si="1"/>
        <v>3.4999910000000001</v>
      </c>
      <c r="AM46" s="201">
        <f t="shared" si="2"/>
        <v>-0.8018210000000181</v>
      </c>
    </row>
    <row r="47" spans="2:39" outlineLevel="1">
      <c r="B47" s="34" t="s">
        <v>68</v>
      </c>
      <c r="C47" s="33">
        <v>11</v>
      </c>
      <c r="D47" s="162"/>
      <c r="E47" s="162"/>
      <c r="F47" s="164"/>
      <c r="G47" s="163"/>
      <c r="H47" s="163"/>
      <c r="I47" s="163"/>
      <c r="J47" s="163"/>
      <c r="K47" s="163"/>
      <c r="L47" s="164"/>
      <c r="M47" s="180"/>
      <c r="N47" s="163"/>
      <c r="O47" s="163"/>
      <c r="P47" s="164"/>
      <c r="Q47" s="180"/>
      <c r="R47" s="163"/>
      <c r="S47" s="163"/>
      <c r="T47" s="164"/>
      <c r="U47" s="180"/>
      <c r="V47" s="163"/>
      <c r="W47" s="163"/>
      <c r="X47" s="163"/>
      <c r="Y47" s="163"/>
      <c r="Z47" s="163"/>
      <c r="AA47" s="163"/>
      <c r="AB47" s="164"/>
      <c r="AC47" s="180"/>
      <c r="AD47" s="163"/>
      <c r="AE47" s="163"/>
      <c r="AF47" s="163"/>
      <c r="AG47" s="163"/>
      <c r="AH47" s="163"/>
      <c r="AI47" s="163"/>
      <c r="AJ47" s="164">
        <f t="shared" si="0"/>
        <v>696.50079199999982</v>
      </c>
      <c r="AK47" s="24">
        <f t="shared" si="1"/>
        <v>0</v>
      </c>
      <c r="AL47" s="25">
        <f t="shared" si="1"/>
        <v>0</v>
      </c>
      <c r="AM47" s="164">
        <f t="shared" si="2"/>
        <v>0</v>
      </c>
    </row>
    <row r="48" spans="2:39" outlineLevel="1">
      <c r="B48" s="34" t="s">
        <v>69</v>
      </c>
      <c r="C48" s="33">
        <v>12</v>
      </c>
      <c r="D48" s="162"/>
      <c r="E48" s="162"/>
      <c r="F48" s="164"/>
      <c r="G48" s="163"/>
      <c r="H48" s="163"/>
      <c r="I48" s="163"/>
      <c r="J48" s="163"/>
      <c r="K48" s="163"/>
      <c r="L48" s="164"/>
      <c r="M48" s="180"/>
      <c r="N48" s="163"/>
      <c r="O48" s="163"/>
      <c r="P48" s="164"/>
      <c r="Q48" s="180"/>
      <c r="R48" s="163"/>
      <c r="S48" s="163"/>
      <c r="T48" s="164"/>
      <c r="U48" s="180"/>
      <c r="V48" s="163"/>
      <c r="W48" s="163"/>
      <c r="X48" s="163"/>
      <c r="Y48" s="163"/>
      <c r="Z48" s="163"/>
      <c r="AA48" s="163"/>
      <c r="AB48" s="164"/>
      <c r="AC48" s="180"/>
      <c r="AD48" s="163"/>
      <c r="AE48" s="163"/>
      <c r="AF48" s="163"/>
      <c r="AG48" s="163"/>
      <c r="AH48" s="163"/>
      <c r="AI48" s="163"/>
      <c r="AJ48" s="164">
        <f t="shared" si="0"/>
        <v>696.50079199999982</v>
      </c>
      <c r="AK48" s="24">
        <f t="shared" si="1"/>
        <v>0</v>
      </c>
      <c r="AL48" s="25">
        <f t="shared" si="1"/>
        <v>0</v>
      </c>
      <c r="AM48" s="164">
        <f t="shared" si="2"/>
        <v>0</v>
      </c>
    </row>
    <row r="49" spans="2:39" outlineLevel="1">
      <c r="B49" s="34" t="s">
        <v>70</v>
      </c>
      <c r="C49" s="33">
        <v>13</v>
      </c>
      <c r="D49" s="162"/>
      <c r="E49" s="162"/>
      <c r="F49" s="164"/>
      <c r="G49" s="163"/>
      <c r="H49" s="163"/>
      <c r="I49" s="163"/>
      <c r="J49" s="163"/>
      <c r="K49" s="163"/>
      <c r="L49" s="164"/>
      <c r="M49" s="180"/>
      <c r="N49" s="163"/>
      <c r="O49" s="163"/>
      <c r="P49" s="164"/>
      <c r="Q49" s="180"/>
      <c r="R49" s="163"/>
      <c r="S49" s="163"/>
      <c r="T49" s="164"/>
      <c r="U49" s="180"/>
      <c r="V49" s="163"/>
      <c r="W49" s="163"/>
      <c r="X49" s="163"/>
      <c r="Y49" s="163"/>
      <c r="Z49" s="163"/>
      <c r="AA49" s="163"/>
      <c r="AB49" s="164"/>
      <c r="AC49" s="180"/>
      <c r="AD49" s="163"/>
      <c r="AE49" s="163"/>
      <c r="AF49" s="163"/>
      <c r="AG49" s="163"/>
      <c r="AH49" s="163"/>
      <c r="AI49" s="163"/>
      <c r="AJ49" s="164">
        <f t="shared" si="0"/>
        <v>696.50079199999982</v>
      </c>
      <c r="AK49" s="24">
        <f t="shared" si="1"/>
        <v>0</v>
      </c>
      <c r="AL49" s="25">
        <f t="shared" si="1"/>
        <v>0</v>
      </c>
      <c r="AM49" s="164">
        <f t="shared" si="2"/>
        <v>0</v>
      </c>
    </row>
    <row r="50" spans="2:39" outlineLevel="1">
      <c r="B50" s="34" t="s">
        <v>71</v>
      </c>
      <c r="C50" s="33">
        <v>14</v>
      </c>
      <c r="D50" s="162"/>
      <c r="E50" s="162"/>
      <c r="F50" s="164"/>
      <c r="G50" s="163"/>
      <c r="H50" s="163"/>
      <c r="I50" s="163"/>
      <c r="J50" s="163"/>
      <c r="K50" s="163"/>
      <c r="L50" s="164"/>
      <c r="M50" s="180"/>
      <c r="N50" s="163"/>
      <c r="O50" s="163"/>
      <c r="P50" s="164"/>
      <c r="Q50" s="180"/>
      <c r="R50" s="163"/>
      <c r="S50" s="163"/>
      <c r="T50" s="164"/>
      <c r="U50" s="180"/>
      <c r="V50" s="163"/>
      <c r="W50" s="163"/>
      <c r="X50" s="163"/>
      <c r="Y50" s="163"/>
      <c r="Z50" s="163"/>
      <c r="AA50" s="163"/>
      <c r="AB50" s="164"/>
      <c r="AC50" s="180"/>
      <c r="AD50" s="163"/>
      <c r="AE50" s="163"/>
      <c r="AF50" s="163"/>
      <c r="AG50" s="163"/>
      <c r="AH50" s="163"/>
      <c r="AI50" s="163"/>
      <c r="AJ50" s="164">
        <f t="shared" si="0"/>
        <v>696.50079199999982</v>
      </c>
      <c r="AK50" s="24">
        <f t="shared" si="1"/>
        <v>0</v>
      </c>
      <c r="AL50" s="25">
        <f t="shared" si="1"/>
        <v>0</v>
      </c>
      <c r="AM50" s="164">
        <f t="shared" si="2"/>
        <v>0</v>
      </c>
    </row>
    <row r="51" spans="2:39" outlineLevel="1">
      <c r="B51" s="34" t="s">
        <v>72</v>
      </c>
      <c r="C51" s="33">
        <v>15</v>
      </c>
      <c r="F51" s="35"/>
      <c r="L51" s="35"/>
      <c r="M51" s="180"/>
      <c r="P51" s="35"/>
      <c r="Q51" s="153"/>
      <c r="T51" s="35"/>
      <c r="U51" s="153"/>
      <c r="AB51" s="35"/>
      <c r="AC51" s="153"/>
      <c r="AJ51" s="35">
        <f t="shared" si="0"/>
        <v>696.50079199999982</v>
      </c>
      <c r="AK51" s="24">
        <f t="shared" si="1"/>
        <v>0</v>
      </c>
      <c r="AL51" s="25">
        <f t="shared" si="1"/>
        <v>0</v>
      </c>
      <c r="AM51" s="35">
        <f t="shared" si="2"/>
        <v>0</v>
      </c>
    </row>
    <row r="52" spans="2:39" outlineLevel="1">
      <c r="B52" s="34" t="s">
        <v>73</v>
      </c>
      <c r="C52" s="33">
        <v>16</v>
      </c>
      <c r="D52" s="162"/>
      <c r="E52" s="162"/>
      <c r="F52" s="164"/>
      <c r="G52" s="163"/>
      <c r="H52" s="163"/>
      <c r="I52" s="163"/>
      <c r="J52" s="163"/>
      <c r="K52" s="163"/>
      <c r="L52" s="164"/>
      <c r="M52" s="180"/>
      <c r="N52" s="163"/>
      <c r="O52" s="163"/>
      <c r="P52" s="164"/>
      <c r="Q52" s="180"/>
      <c r="R52" s="163"/>
      <c r="S52" s="163"/>
      <c r="T52" s="164"/>
      <c r="U52" s="180"/>
      <c r="V52" s="163"/>
      <c r="W52" s="163"/>
      <c r="X52" s="163"/>
      <c r="Y52" s="163"/>
      <c r="Z52" s="163"/>
      <c r="AA52" s="163"/>
      <c r="AB52" s="164"/>
      <c r="AC52" s="180"/>
      <c r="AD52" s="163"/>
      <c r="AE52" s="163"/>
      <c r="AF52" s="163"/>
      <c r="AG52" s="163"/>
      <c r="AH52" s="163"/>
      <c r="AI52" s="163"/>
      <c r="AJ52" s="164">
        <f t="shared" si="0"/>
        <v>696.50079199999982</v>
      </c>
      <c r="AK52" s="24">
        <f t="shared" si="1"/>
        <v>0</v>
      </c>
      <c r="AL52" s="25">
        <f t="shared" si="1"/>
        <v>0</v>
      </c>
      <c r="AM52" s="164">
        <f t="shared" si="2"/>
        <v>0</v>
      </c>
    </row>
    <row r="53" spans="2:39" outlineLevel="1">
      <c r="B53" s="34" t="s">
        <v>74</v>
      </c>
      <c r="C53" s="33">
        <v>17</v>
      </c>
      <c r="F53" s="35"/>
      <c r="L53" s="35"/>
      <c r="M53" s="180"/>
      <c r="P53" s="35"/>
      <c r="Q53" s="153"/>
      <c r="T53" s="35"/>
      <c r="U53" s="153"/>
      <c r="AB53" s="35"/>
      <c r="AC53" s="153"/>
      <c r="AJ53" s="35">
        <f t="shared" si="0"/>
        <v>696.50079199999982</v>
      </c>
      <c r="AK53" s="24">
        <f t="shared" si="1"/>
        <v>0</v>
      </c>
      <c r="AL53" s="25">
        <f t="shared" si="1"/>
        <v>0</v>
      </c>
      <c r="AM53" s="35">
        <f t="shared" si="2"/>
        <v>0</v>
      </c>
    </row>
    <row r="54" spans="2:39" outlineLevel="1">
      <c r="B54" s="34" t="s">
        <v>75</v>
      </c>
      <c r="C54" s="33">
        <v>18</v>
      </c>
      <c r="D54" s="162"/>
      <c r="E54" s="162"/>
      <c r="F54" s="164"/>
      <c r="G54" s="163"/>
      <c r="H54" s="163"/>
      <c r="I54" s="163"/>
      <c r="J54" s="163"/>
      <c r="K54" s="163"/>
      <c r="L54" s="164"/>
      <c r="M54" s="180"/>
      <c r="N54" s="163"/>
      <c r="O54" s="163"/>
      <c r="P54" s="164"/>
      <c r="Q54" s="180"/>
      <c r="R54" s="163"/>
      <c r="S54" s="163"/>
      <c r="T54" s="164"/>
      <c r="U54" s="180"/>
      <c r="V54" s="163"/>
      <c r="W54" s="163"/>
      <c r="X54" s="163"/>
      <c r="Y54" s="163"/>
      <c r="Z54" s="163"/>
      <c r="AA54" s="163"/>
      <c r="AB54" s="164"/>
      <c r="AC54" s="180"/>
      <c r="AD54" s="163"/>
      <c r="AE54" s="163"/>
      <c r="AF54" s="163"/>
      <c r="AG54" s="163"/>
      <c r="AH54" s="163"/>
      <c r="AI54" s="163"/>
      <c r="AJ54" s="164">
        <f t="shared" si="0"/>
        <v>696.50079199999982</v>
      </c>
      <c r="AK54" s="24">
        <f t="shared" si="1"/>
        <v>0</v>
      </c>
      <c r="AL54" s="25">
        <f t="shared" si="1"/>
        <v>0</v>
      </c>
      <c r="AM54" s="164">
        <f t="shared" si="2"/>
        <v>0</v>
      </c>
    </row>
    <row r="55" spans="2:39" outlineLevel="1">
      <c r="B55" s="34" t="s">
        <v>76</v>
      </c>
      <c r="C55" s="33">
        <v>19</v>
      </c>
      <c r="D55" s="162"/>
      <c r="E55" s="162"/>
      <c r="F55" s="164"/>
      <c r="G55" s="163"/>
      <c r="H55" s="163"/>
      <c r="I55" s="163"/>
      <c r="J55" s="163"/>
      <c r="K55" s="163"/>
      <c r="L55" s="164"/>
      <c r="M55" s="180"/>
      <c r="N55" s="163"/>
      <c r="O55" s="163"/>
      <c r="P55" s="164"/>
      <c r="Q55" s="180"/>
      <c r="R55" s="163"/>
      <c r="S55" s="163"/>
      <c r="T55" s="164"/>
      <c r="U55" s="180"/>
      <c r="V55" s="163"/>
      <c r="W55" s="163"/>
      <c r="X55" s="163"/>
      <c r="Y55" s="163"/>
      <c r="Z55" s="163"/>
      <c r="AA55" s="163"/>
      <c r="AB55" s="164"/>
      <c r="AC55" s="180"/>
      <c r="AD55" s="163"/>
      <c r="AE55" s="163"/>
      <c r="AF55" s="163"/>
      <c r="AG55" s="163"/>
      <c r="AH55" s="163"/>
      <c r="AI55" s="163"/>
      <c r="AJ55" s="164">
        <f t="shared" si="0"/>
        <v>696.50079199999982</v>
      </c>
      <c r="AK55" s="24">
        <f t="shared" si="1"/>
        <v>0</v>
      </c>
      <c r="AL55" s="25">
        <f t="shared" si="1"/>
        <v>0</v>
      </c>
      <c r="AM55" s="164">
        <f t="shared" si="2"/>
        <v>0</v>
      </c>
    </row>
    <row r="56" spans="2:39" outlineLevel="1">
      <c r="B56" s="34" t="s">
        <v>77</v>
      </c>
      <c r="C56" s="33">
        <v>20</v>
      </c>
      <c r="D56" s="162"/>
      <c r="E56" s="162"/>
      <c r="F56" s="164"/>
      <c r="G56" s="163"/>
      <c r="H56" s="163"/>
      <c r="I56" s="163"/>
      <c r="J56" s="163"/>
      <c r="K56" s="163"/>
      <c r="L56" s="164"/>
      <c r="M56" s="180"/>
      <c r="N56" s="163"/>
      <c r="O56" s="163"/>
      <c r="P56" s="164"/>
      <c r="Q56" s="180"/>
      <c r="R56" s="163"/>
      <c r="S56" s="163"/>
      <c r="T56" s="164"/>
      <c r="U56" s="180"/>
      <c r="V56" s="163"/>
      <c r="W56" s="163"/>
      <c r="X56" s="163"/>
      <c r="Y56" s="163"/>
      <c r="Z56" s="163"/>
      <c r="AA56" s="163"/>
      <c r="AB56" s="164"/>
      <c r="AC56" s="180"/>
      <c r="AD56" s="163"/>
      <c r="AE56" s="163"/>
      <c r="AF56" s="163"/>
      <c r="AG56" s="163"/>
      <c r="AH56" s="163"/>
      <c r="AI56" s="163"/>
      <c r="AJ56" s="164">
        <f t="shared" si="0"/>
        <v>696.50079199999982</v>
      </c>
      <c r="AK56" s="24">
        <f t="shared" si="1"/>
        <v>0</v>
      </c>
      <c r="AL56" s="25">
        <f t="shared" si="1"/>
        <v>0</v>
      </c>
      <c r="AM56" s="164">
        <f t="shared" si="2"/>
        <v>0</v>
      </c>
    </row>
    <row r="57" spans="2:39" outlineLevel="1">
      <c r="B57" s="34" t="s">
        <v>78</v>
      </c>
      <c r="C57" s="33">
        <v>21</v>
      </c>
      <c r="F57" s="35"/>
      <c r="L57" s="35"/>
      <c r="M57" s="180"/>
      <c r="P57" s="35"/>
      <c r="Q57" s="153"/>
      <c r="T57" s="35"/>
      <c r="U57" s="153"/>
      <c r="AB57" s="35"/>
      <c r="AC57" s="153"/>
      <c r="AJ57" s="35">
        <f t="shared" si="0"/>
        <v>696.50079199999982</v>
      </c>
      <c r="AK57" s="24">
        <f t="shared" si="1"/>
        <v>0</v>
      </c>
      <c r="AL57" s="25">
        <f t="shared" si="1"/>
        <v>0</v>
      </c>
      <c r="AM57" s="35">
        <f t="shared" si="2"/>
        <v>0</v>
      </c>
    </row>
    <row r="58" spans="2:39" outlineLevel="1">
      <c r="B58" s="34" t="s">
        <v>79</v>
      </c>
      <c r="C58" s="33">
        <v>22</v>
      </c>
      <c r="F58" s="35"/>
      <c r="L58" s="35"/>
      <c r="M58" s="180"/>
      <c r="P58" s="35"/>
      <c r="Q58" s="153"/>
      <c r="T58" s="35"/>
      <c r="U58" s="153"/>
      <c r="AB58" s="35"/>
      <c r="AC58" s="153"/>
      <c r="AJ58" s="35">
        <f t="shared" si="0"/>
        <v>696.50079199999982</v>
      </c>
      <c r="AK58" s="24">
        <f t="shared" si="1"/>
        <v>0</v>
      </c>
      <c r="AL58" s="25">
        <f t="shared" si="1"/>
        <v>0</v>
      </c>
      <c r="AM58" s="35">
        <f t="shared" si="2"/>
        <v>0</v>
      </c>
    </row>
    <row r="59" spans="2:39" outlineLevel="1">
      <c r="B59" s="34" t="s">
        <v>80</v>
      </c>
      <c r="C59" s="33">
        <v>23</v>
      </c>
      <c r="F59" s="35"/>
      <c r="L59" s="35"/>
      <c r="M59" s="180"/>
      <c r="P59" s="35"/>
      <c r="Q59" s="153"/>
      <c r="T59" s="35"/>
      <c r="U59" s="153"/>
      <c r="AB59" s="35"/>
      <c r="AC59" s="153"/>
      <c r="AJ59" s="35">
        <f t="shared" si="0"/>
        <v>696.50079199999982</v>
      </c>
      <c r="AK59" s="24">
        <f t="shared" si="1"/>
        <v>0</v>
      </c>
      <c r="AL59" s="25">
        <f t="shared" si="1"/>
        <v>0</v>
      </c>
      <c r="AM59" s="35">
        <f t="shared" si="2"/>
        <v>0</v>
      </c>
    </row>
    <row r="60" spans="2:39" outlineLevel="1">
      <c r="B60" s="34" t="s">
        <v>81</v>
      </c>
      <c r="C60" s="33">
        <v>24</v>
      </c>
      <c r="D60" s="162"/>
      <c r="E60" s="162"/>
      <c r="F60" s="164"/>
      <c r="G60" s="163"/>
      <c r="H60" s="163"/>
      <c r="I60" s="163"/>
      <c r="J60" s="163"/>
      <c r="K60" s="163"/>
      <c r="L60" s="164"/>
      <c r="M60" s="180"/>
      <c r="N60" s="163"/>
      <c r="O60" s="163"/>
      <c r="P60" s="164"/>
      <c r="Q60" s="180"/>
      <c r="R60" s="163"/>
      <c r="S60" s="163"/>
      <c r="T60" s="164"/>
      <c r="U60" s="180"/>
      <c r="V60" s="163"/>
      <c r="W60" s="163"/>
      <c r="X60" s="163"/>
      <c r="Y60" s="163"/>
      <c r="Z60" s="163"/>
      <c r="AA60" s="163"/>
      <c r="AB60" s="164"/>
      <c r="AC60" s="180"/>
      <c r="AD60" s="163"/>
      <c r="AE60" s="163"/>
      <c r="AF60" s="163"/>
      <c r="AG60" s="163"/>
      <c r="AH60" s="163"/>
      <c r="AI60" s="163"/>
      <c r="AJ60" s="164">
        <f t="shared" si="0"/>
        <v>696.50079199999982</v>
      </c>
      <c r="AK60" s="24">
        <f t="shared" si="1"/>
        <v>0</v>
      </c>
      <c r="AL60" s="25">
        <f t="shared" si="1"/>
        <v>0</v>
      </c>
      <c r="AM60" s="164">
        <f t="shared" si="2"/>
        <v>0</v>
      </c>
    </row>
    <row r="61" spans="2:39" outlineLevel="1">
      <c r="B61" s="34" t="s">
        <v>82</v>
      </c>
      <c r="C61" s="33">
        <v>25</v>
      </c>
      <c r="D61" s="36"/>
      <c r="E61" s="36"/>
      <c r="F61" s="38"/>
      <c r="G61" s="37"/>
      <c r="H61" s="37"/>
      <c r="I61" s="37"/>
      <c r="J61" s="37"/>
      <c r="K61" s="37"/>
      <c r="L61" s="38"/>
      <c r="M61" s="139"/>
      <c r="N61" s="37"/>
      <c r="O61" s="37"/>
      <c r="P61" s="38"/>
      <c r="Q61" s="139"/>
      <c r="R61" s="37"/>
      <c r="S61" s="37"/>
      <c r="T61" s="38"/>
      <c r="U61" s="139"/>
      <c r="V61" s="37"/>
      <c r="W61" s="37"/>
      <c r="X61" s="37"/>
      <c r="Y61" s="37"/>
      <c r="Z61" s="37"/>
      <c r="AA61" s="37"/>
      <c r="AB61" s="38"/>
      <c r="AC61" s="139"/>
      <c r="AD61" s="37"/>
      <c r="AE61" s="37"/>
      <c r="AF61" s="37"/>
      <c r="AG61" s="37"/>
      <c r="AH61" s="37"/>
      <c r="AI61" s="37"/>
      <c r="AJ61" s="38">
        <f t="shared" si="0"/>
        <v>696.50079199999982</v>
      </c>
      <c r="AK61" s="24">
        <f t="shared" si="1"/>
        <v>0</v>
      </c>
      <c r="AL61" s="25">
        <f t="shared" si="1"/>
        <v>0</v>
      </c>
      <c r="AM61" s="38">
        <f t="shared" si="2"/>
        <v>0</v>
      </c>
    </row>
    <row r="62" spans="2:39" outlineLevel="1">
      <c r="B62" s="34" t="s">
        <v>83</v>
      </c>
      <c r="C62" s="33">
        <v>26</v>
      </c>
      <c r="D62" s="162"/>
      <c r="E62" s="162"/>
      <c r="F62" s="164"/>
      <c r="G62" s="163"/>
      <c r="H62" s="163"/>
      <c r="I62" s="163"/>
      <c r="J62" s="163"/>
      <c r="K62" s="163"/>
      <c r="L62" s="164"/>
      <c r="M62" s="180"/>
      <c r="N62" s="163"/>
      <c r="O62" s="163"/>
      <c r="P62" s="164"/>
      <c r="Q62" s="180"/>
      <c r="R62" s="163"/>
      <c r="S62" s="163"/>
      <c r="T62" s="164"/>
      <c r="U62" s="180"/>
      <c r="V62" s="163"/>
      <c r="W62" s="163"/>
      <c r="X62" s="163"/>
      <c r="Y62" s="163"/>
      <c r="Z62" s="163"/>
      <c r="AA62" s="163"/>
      <c r="AB62" s="164"/>
      <c r="AC62" s="180"/>
      <c r="AD62" s="163"/>
      <c r="AE62" s="163"/>
      <c r="AF62" s="163"/>
      <c r="AG62" s="163"/>
      <c r="AH62" s="163"/>
      <c r="AI62" s="163"/>
      <c r="AJ62" s="164">
        <f t="shared" si="0"/>
        <v>696.50079199999982</v>
      </c>
      <c r="AK62" s="24">
        <f t="shared" si="1"/>
        <v>0</v>
      </c>
      <c r="AL62" s="25">
        <f t="shared" si="1"/>
        <v>0</v>
      </c>
      <c r="AM62" s="164">
        <f t="shared" si="2"/>
        <v>0</v>
      </c>
    </row>
    <row r="63" spans="2:39" outlineLevel="1">
      <c r="B63" s="34" t="s">
        <v>84</v>
      </c>
      <c r="C63" s="33">
        <v>27</v>
      </c>
      <c r="D63" s="162"/>
      <c r="E63" s="162"/>
      <c r="F63" s="164"/>
      <c r="G63" s="163"/>
      <c r="H63" s="163"/>
      <c r="I63" s="163"/>
      <c r="J63" s="163"/>
      <c r="K63" s="163"/>
      <c r="L63" s="164"/>
      <c r="M63" s="180"/>
      <c r="N63" s="163"/>
      <c r="O63" s="163"/>
      <c r="P63" s="164"/>
      <c r="Q63" s="180"/>
      <c r="R63" s="163"/>
      <c r="S63" s="163"/>
      <c r="T63" s="164"/>
      <c r="U63" s="180"/>
      <c r="V63" s="163"/>
      <c r="W63" s="163"/>
      <c r="X63" s="163"/>
      <c r="Y63" s="163"/>
      <c r="Z63" s="163"/>
      <c r="AA63" s="163"/>
      <c r="AB63" s="164"/>
      <c r="AC63" s="180"/>
      <c r="AD63" s="163"/>
      <c r="AE63" s="163"/>
      <c r="AF63" s="163"/>
      <c r="AG63" s="163"/>
      <c r="AH63" s="163"/>
      <c r="AI63" s="163"/>
      <c r="AJ63" s="164">
        <f t="shared" si="0"/>
        <v>696.50079199999982</v>
      </c>
      <c r="AK63" s="24">
        <f t="shared" si="1"/>
        <v>0</v>
      </c>
      <c r="AL63" s="25">
        <f t="shared" si="1"/>
        <v>0</v>
      </c>
      <c r="AM63" s="164">
        <f t="shared" si="2"/>
        <v>0</v>
      </c>
    </row>
    <row r="64" spans="2:39" outlineLevel="1">
      <c r="B64" s="34" t="s">
        <v>85</v>
      </c>
      <c r="C64" s="33">
        <v>28</v>
      </c>
      <c r="D64" s="162"/>
      <c r="E64" s="162"/>
      <c r="F64" s="164"/>
      <c r="G64" s="163"/>
      <c r="H64" s="163"/>
      <c r="I64" s="163"/>
      <c r="J64" s="163"/>
      <c r="K64" s="163"/>
      <c r="L64" s="164"/>
      <c r="M64" s="180"/>
      <c r="N64" s="163"/>
      <c r="O64" s="163"/>
      <c r="P64" s="164"/>
      <c r="Q64" s="180"/>
      <c r="R64" s="163"/>
      <c r="S64" s="163"/>
      <c r="T64" s="164"/>
      <c r="U64" s="180"/>
      <c r="V64" s="163"/>
      <c r="W64" s="163"/>
      <c r="X64" s="163"/>
      <c r="Y64" s="163"/>
      <c r="Z64" s="163"/>
      <c r="AA64" s="163"/>
      <c r="AB64" s="164"/>
      <c r="AC64" s="180"/>
      <c r="AD64" s="163"/>
      <c r="AE64" s="163"/>
      <c r="AF64" s="163"/>
      <c r="AG64" s="163"/>
      <c r="AH64" s="163"/>
      <c r="AI64" s="163"/>
      <c r="AJ64" s="164">
        <f t="shared" si="0"/>
        <v>696.50079199999982</v>
      </c>
      <c r="AK64" s="24">
        <f t="shared" si="1"/>
        <v>0</v>
      </c>
      <c r="AL64" s="25">
        <f t="shared" si="1"/>
        <v>0</v>
      </c>
      <c r="AM64" s="164">
        <f t="shared" si="2"/>
        <v>0</v>
      </c>
    </row>
    <row r="65" spans="1:39" outlineLevel="1">
      <c r="B65" s="34" t="s">
        <v>86</v>
      </c>
      <c r="C65" s="33">
        <v>29</v>
      </c>
      <c r="D65" s="162"/>
      <c r="E65" s="162"/>
      <c r="F65" s="164"/>
      <c r="G65" s="163"/>
      <c r="H65" s="163"/>
      <c r="I65" s="163"/>
      <c r="J65" s="163"/>
      <c r="K65" s="163"/>
      <c r="L65" s="164"/>
      <c r="M65" s="180"/>
      <c r="N65" s="163"/>
      <c r="O65" s="163"/>
      <c r="P65" s="164"/>
      <c r="Q65" s="180"/>
      <c r="R65" s="163"/>
      <c r="S65" s="163"/>
      <c r="T65" s="164"/>
      <c r="U65" s="180"/>
      <c r="V65" s="163"/>
      <c r="W65" s="163"/>
      <c r="X65" s="163"/>
      <c r="Y65" s="163"/>
      <c r="Z65" s="163"/>
      <c r="AA65" s="163"/>
      <c r="AB65" s="164"/>
      <c r="AC65" s="180"/>
      <c r="AD65" s="163"/>
      <c r="AE65" s="163"/>
      <c r="AF65" s="163"/>
      <c r="AG65" s="163"/>
      <c r="AH65" s="163"/>
      <c r="AI65" s="163"/>
      <c r="AJ65" s="164">
        <f t="shared" si="0"/>
        <v>696.50079199999982</v>
      </c>
      <c r="AK65" s="24">
        <f t="shared" si="1"/>
        <v>0</v>
      </c>
      <c r="AL65" s="25">
        <f t="shared" si="1"/>
        <v>0</v>
      </c>
      <c r="AM65" s="164">
        <f t="shared" si="2"/>
        <v>0</v>
      </c>
    </row>
    <row r="66" spans="1:39" outlineLevel="1">
      <c r="B66" s="34" t="s">
        <v>87</v>
      </c>
      <c r="C66" s="33">
        <v>30</v>
      </c>
      <c r="D66" s="162"/>
      <c r="E66" s="162"/>
      <c r="F66" s="164"/>
      <c r="G66" s="163"/>
      <c r="H66" s="163"/>
      <c r="I66" s="163"/>
      <c r="J66" s="163"/>
      <c r="K66" s="163"/>
      <c r="L66" s="164"/>
      <c r="M66" s="180"/>
      <c r="N66" s="163"/>
      <c r="O66" s="163"/>
      <c r="P66" s="164"/>
      <c r="Q66" s="180"/>
      <c r="R66" s="163"/>
      <c r="S66" s="163"/>
      <c r="T66" s="164"/>
      <c r="U66" s="180"/>
      <c r="V66" s="163"/>
      <c r="W66" s="163"/>
      <c r="X66" s="163"/>
      <c r="Y66" s="163"/>
      <c r="Z66" s="163"/>
      <c r="AA66" s="163"/>
      <c r="AB66" s="164"/>
      <c r="AC66" s="180"/>
      <c r="AD66" s="163"/>
      <c r="AE66" s="163"/>
      <c r="AF66" s="163"/>
      <c r="AG66" s="163"/>
      <c r="AH66" s="163"/>
      <c r="AI66" s="163"/>
      <c r="AJ66" s="164">
        <f t="shared" si="0"/>
        <v>696.50079199999982</v>
      </c>
      <c r="AK66" s="24">
        <f t="shared" si="1"/>
        <v>0</v>
      </c>
      <c r="AL66" s="25">
        <f t="shared" si="1"/>
        <v>0</v>
      </c>
      <c r="AM66" s="164">
        <f t="shared" si="2"/>
        <v>0</v>
      </c>
    </row>
    <row r="67" spans="1:39" outlineLevel="1">
      <c r="B67" s="34" t="s">
        <v>88</v>
      </c>
      <c r="C67" s="33">
        <v>31</v>
      </c>
      <c r="D67" s="162"/>
      <c r="E67" s="162"/>
      <c r="F67" s="164"/>
      <c r="G67" s="163"/>
      <c r="H67" s="163"/>
      <c r="I67" s="163"/>
      <c r="J67" s="163"/>
      <c r="K67" s="163"/>
      <c r="L67" s="164"/>
      <c r="M67" s="180"/>
      <c r="N67" s="163"/>
      <c r="O67" s="163"/>
      <c r="P67" s="164"/>
      <c r="Q67" s="180"/>
      <c r="R67" s="163"/>
      <c r="S67" s="163"/>
      <c r="T67" s="164"/>
      <c r="U67" s="180"/>
      <c r="V67" s="163"/>
      <c r="W67" s="163"/>
      <c r="X67" s="163"/>
      <c r="Y67" s="163"/>
      <c r="Z67" s="163"/>
      <c r="AA67" s="163"/>
      <c r="AB67" s="164"/>
      <c r="AC67" s="180"/>
      <c r="AD67" s="163"/>
      <c r="AE67" s="163"/>
      <c r="AF67" s="163"/>
      <c r="AG67" s="163"/>
      <c r="AH67" s="163"/>
      <c r="AI67" s="163"/>
      <c r="AJ67" s="164">
        <f t="shared" si="0"/>
        <v>696.50079199999982</v>
      </c>
      <c r="AK67" s="24">
        <f t="shared" si="1"/>
        <v>0</v>
      </c>
      <c r="AL67" s="25">
        <f t="shared" si="1"/>
        <v>0</v>
      </c>
      <c r="AM67" s="164">
        <f t="shared" si="2"/>
        <v>0</v>
      </c>
    </row>
    <row r="68" spans="1:39" outlineLevel="1">
      <c r="B68" s="34" t="s">
        <v>89</v>
      </c>
      <c r="C68" s="33">
        <v>32</v>
      </c>
      <c r="D68" s="162"/>
      <c r="E68" s="162"/>
      <c r="F68" s="164"/>
      <c r="G68" s="163"/>
      <c r="H68" s="163"/>
      <c r="I68" s="163"/>
      <c r="J68" s="163"/>
      <c r="K68" s="163"/>
      <c r="L68" s="164"/>
      <c r="M68" s="180"/>
      <c r="N68" s="163"/>
      <c r="O68" s="163"/>
      <c r="P68" s="164"/>
      <c r="Q68" s="180"/>
      <c r="R68" s="163"/>
      <c r="S68" s="163"/>
      <c r="T68" s="164"/>
      <c r="U68" s="180"/>
      <c r="V68" s="163"/>
      <c r="W68" s="163"/>
      <c r="X68" s="163"/>
      <c r="Y68" s="163"/>
      <c r="Z68" s="163"/>
      <c r="AA68" s="163"/>
      <c r="AB68" s="164"/>
      <c r="AC68" s="180"/>
      <c r="AD68" s="163"/>
      <c r="AE68" s="163"/>
      <c r="AF68" s="163"/>
      <c r="AG68" s="163"/>
      <c r="AH68" s="163"/>
      <c r="AI68" s="163"/>
      <c r="AJ68" s="164">
        <f t="shared" si="0"/>
        <v>696.50079199999982</v>
      </c>
      <c r="AK68" s="24">
        <f t="shared" si="1"/>
        <v>0</v>
      </c>
      <c r="AL68" s="25">
        <f t="shared" si="1"/>
        <v>0</v>
      </c>
      <c r="AM68" s="164">
        <f t="shared" si="2"/>
        <v>0</v>
      </c>
    </row>
    <row r="69" spans="1:39" outlineLevel="1">
      <c r="B69" s="34" t="s">
        <v>90</v>
      </c>
      <c r="C69" s="33">
        <v>33</v>
      </c>
      <c r="D69" s="162"/>
      <c r="E69" s="162"/>
      <c r="F69" s="164"/>
      <c r="G69" s="163"/>
      <c r="H69" s="163"/>
      <c r="I69" s="163"/>
      <c r="J69" s="163"/>
      <c r="K69" s="163"/>
      <c r="L69" s="164"/>
      <c r="M69" s="180"/>
      <c r="N69" s="163"/>
      <c r="O69" s="163"/>
      <c r="P69" s="164"/>
      <c r="Q69" s="180"/>
      <c r="R69" s="163"/>
      <c r="S69" s="163"/>
      <c r="T69" s="164"/>
      <c r="U69" s="180"/>
      <c r="V69" s="163"/>
      <c r="W69" s="163"/>
      <c r="X69" s="163"/>
      <c r="Y69" s="163"/>
      <c r="Z69" s="163"/>
      <c r="AA69" s="163"/>
      <c r="AB69" s="164"/>
      <c r="AC69" s="180"/>
      <c r="AD69" s="163"/>
      <c r="AE69" s="163"/>
      <c r="AF69" s="163"/>
      <c r="AG69" s="163"/>
      <c r="AH69" s="163"/>
      <c r="AI69" s="163"/>
      <c r="AJ69" s="164">
        <f t="shared" si="0"/>
        <v>696.50079199999982</v>
      </c>
      <c r="AK69" s="24">
        <f t="shared" si="1"/>
        <v>0</v>
      </c>
      <c r="AL69" s="25">
        <f t="shared" si="1"/>
        <v>0</v>
      </c>
      <c r="AM69" s="164">
        <f t="shared" si="2"/>
        <v>0</v>
      </c>
    </row>
    <row r="70" spans="1:39" outlineLevel="1">
      <c r="B70" s="34" t="s">
        <v>91</v>
      </c>
      <c r="C70" s="33">
        <v>34</v>
      </c>
      <c r="D70" s="162"/>
      <c r="E70" s="162"/>
      <c r="F70" s="164"/>
      <c r="G70" s="163"/>
      <c r="H70" s="163"/>
      <c r="I70" s="163"/>
      <c r="J70" s="163"/>
      <c r="K70" s="163"/>
      <c r="L70" s="164"/>
      <c r="M70" s="180"/>
      <c r="N70" s="163"/>
      <c r="O70" s="163"/>
      <c r="P70" s="164"/>
      <c r="Q70" s="180"/>
      <c r="R70" s="163"/>
      <c r="S70" s="163"/>
      <c r="T70" s="164"/>
      <c r="U70" s="180"/>
      <c r="V70" s="163"/>
      <c r="W70" s="163"/>
      <c r="X70" s="163"/>
      <c r="Y70" s="163"/>
      <c r="Z70" s="163"/>
      <c r="AA70" s="163"/>
      <c r="AB70" s="164"/>
      <c r="AC70" s="180"/>
      <c r="AD70" s="163"/>
      <c r="AE70" s="163"/>
      <c r="AF70" s="163"/>
      <c r="AG70" s="163"/>
      <c r="AH70" s="163"/>
      <c r="AI70" s="163"/>
      <c r="AJ70" s="164">
        <f t="shared" si="0"/>
        <v>696.50079199999982</v>
      </c>
      <c r="AK70" s="24">
        <f t="shared" si="1"/>
        <v>0</v>
      </c>
      <c r="AL70" s="25">
        <f t="shared" si="1"/>
        <v>0</v>
      </c>
      <c r="AM70" s="164">
        <f t="shared" si="2"/>
        <v>0</v>
      </c>
    </row>
    <row r="71" spans="1:39" outlineLevel="1">
      <c r="B71" s="34" t="s">
        <v>92</v>
      </c>
      <c r="C71" s="33">
        <v>35</v>
      </c>
      <c r="D71" s="162"/>
      <c r="E71" s="162"/>
      <c r="F71" s="164"/>
      <c r="G71" s="163"/>
      <c r="H71" s="163"/>
      <c r="I71" s="163"/>
      <c r="J71" s="163"/>
      <c r="K71" s="163"/>
      <c r="L71" s="164"/>
      <c r="M71" s="180"/>
      <c r="N71" s="163"/>
      <c r="O71" s="163"/>
      <c r="P71" s="164"/>
      <c r="Q71" s="180"/>
      <c r="R71" s="163"/>
      <c r="S71" s="163"/>
      <c r="T71" s="164"/>
      <c r="U71" s="180"/>
      <c r="V71" s="163"/>
      <c r="W71" s="163"/>
      <c r="X71" s="163"/>
      <c r="Y71" s="163"/>
      <c r="Z71" s="163"/>
      <c r="AA71" s="163"/>
      <c r="AB71" s="164"/>
      <c r="AC71" s="180"/>
      <c r="AD71" s="163"/>
      <c r="AE71" s="163"/>
      <c r="AF71" s="163"/>
      <c r="AG71" s="163"/>
      <c r="AH71" s="163"/>
      <c r="AI71" s="163"/>
      <c r="AJ71" s="164">
        <f t="shared" ref="AJ71" si="3">AJ70-AM71</f>
        <v>696.50079199999982</v>
      </c>
      <c r="AK71" s="24">
        <f t="shared" ref="AK71:AL71" si="4">V71+X71</f>
        <v>0</v>
      </c>
      <c r="AL71" s="25">
        <f t="shared" si="4"/>
        <v>0</v>
      </c>
      <c r="AM71" s="164">
        <f t="shared" ref="AM71" si="5">AB71-AC71</f>
        <v>0</v>
      </c>
    </row>
    <row r="72" spans="1:39" ht="15.75" outlineLevel="1" thickBot="1">
      <c r="A72" s="39"/>
      <c r="B72" s="40"/>
      <c r="C72" s="41"/>
      <c r="D72" s="168"/>
      <c r="E72" s="168"/>
      <c r="F72" s="170"/>
      <c r="G72" s="169"/>
      <c r="H72" s="169"/>
      <c r="I72" s="169"/>
      <c r="J72" s="169"/>
      <c r="K72" s="169"/>
      <c r="L72" s="170"/>
      <c r="M72" s="182"/>
      <c r="N72" s="169"/>
      <c r="O72" s="169"/>
      <c r="P72" s="170"/>
      <c r="Q72" s="182"/>
      <c r="R72" s="169"/>
      <c r="S72" s="169"/>
      <c r="T72" s="170"/>
      <c r="U72" s="182"/>
      <c r="V72" s="169"/>
      <c r="W72" s="169"/>
      <c r="X72" s="169"/>
      <c r="Y72" s="169"/>
      <c r="Z72" s="169"/>
      <c r="AA72" s="169"/>
      <c r="AB72" s="170"/>
      <c r="AC72" s="182"/>
      <c r="AD72" s="169"/>
      <c r="AE72" s="169"/>
      <c r="AF72" s="169"/>
      <c r="AG72" s="169"/>
      <c r="AH72" s="169"/>
      <c r="AI72" s="169"/>
      <c r="AJ72" s="170"/>
      <c r="AK72" s="45"/>
      <c r="AL72" s="46"/>
      <c r="AM72" s="170"/>
    </row>
    <row r="73" spans="1:39" ht="15.75" outlineLevel="1" thickBot="1">
      <c r="A73" s="39"/>
      <c r="B73" s="39"/>
      <c r="C73" s="39"/>
      <c r="D73" s="39"/>
      <c r="E73" s="39"/>
      <c r="F73" s="64"/>
      <c r="G73" s="39"/>
      <c r="H73" s="39"/>
      <c r="I73" s="39"/>
      <c r="J73" s="39"/>
      <c r="K73" s="39"/>
      <c r="L73" s="64"/>
      <c r="M73" s="141"/>
      <c r="N73" s="39"/>
      <c r="O73" s="39"/>
      <c r="P73" s="64"/>
      <c r="Q73" s="148"/>
      <c r="R73" s="39"/>
      <c r="S73" s="39"/>
      <c r="T73" s="64"/>
      <c r="U73" s="148"/>
      <c r="V73" s="39"/>
      <c r="W73" s="39"/>
      <c r="X73" s="39"/>
      <c r="Y73" s="39"/>
      <c r="Z73" s="39"/>
      <c r="AA73" s="39"/>
      <c r="AB73" s="64"/>
      <c r="AC73" s="148"/>
      <c r="AD73" s="39"/>
      <c r="AE73" s="39"/>
      <c r="AF73" s="39"/>
      <c r="AG73" s="39"/>
      <c r="AH73" s="39"/>
      <c r="AI73" s="39"/>
      <c r="AJ73" s="64" t="s">
        <v>93</v>
      </c>
      <c r="AK73" s="48" t="s">
        <v>94</v>
      </c>
      <c r="AL73" s="49" t="s">
        <v>94</v>
      </c>
      <c r="AM73" s="64" t="s">
        <v>95</v>
      </c>
    </row>
    <row r="74" spans="1:39">
      <c r="B74" s="225" t="s">
        <v>171</v>
      </c>
      <c r="C74" s="225"/>
      <c r="D74" s="199">
        <v>10178</v>
      </c>
      <c r="E74" s="199" t="s">
        <v>158</v>
      </c>
      <c r="F74" s="201">
        <v>920.86923000000002</v>
      </c>
      <c r="G74" s="200">
        <v>918.80759999999998</v>
      </c>
      <c r="H74" s="200">
        <v>0.224381</v>
      </c>
      <c r="I74" s="200">
        <v>50.576749999999997</v>
      </c>
      <c r="J74" s="200">
        <v>50.480477</v>
      </c>
      <c r="K74" s="200">
        <v>32.256005000000002</v>
      </c>
      <c r="L74" s="201">
        <v>18.207363000000001</v>
      </c>
      <c r="M74" s="206">
        <v>18.19462</v>
      </c>
      <c r="N74" s="200">
        <v>18.207363000000001</v>
      </c>
      <c r="O74" s="200">
        <v>18.201287000000001</v>
      </c>
      <c r="P74" s="201">
        <v>16.178135000000001</v>
      </c>
      <c r="Q74" s="206">
        <v>15.158609999999999</v>
      </c>
      <c r="R74" s="200">
        <v>1.3496809999999999</v>
      </c>
      <c r="S74" s="200">
        <v>2.070919</v>
      </c>
      <c r="T74" s="201">
        <v>7.7014189999999996</v>
      </c>
      <c r="U74" s="206">
        <v>7.5756589999999999</v>
      </c>
      <c r="V74" s="200">
        <v>1.6777629999999999</v>
      </c>
      <c r="W74" s="200">
        <v>1.6795420000000001</v>
      </c>
      <c r="X74" s="200">
        <v>1.424741</v>
      </c>
      <c r="Y74" s="200">
        <v>1.3204320000000001</v>
      </c>
      <c r="Z74" s="200">
        <v>9.2303999999999997E-2</v>
      </c>
      <c r="AA74" s="200">
        <v>0.199992</v>
      </c>
      <c r="AB74" s="201">
        <v>7092</v>
      </c>
      <c r="AC74" s="206">
        <v>6976.1912560000001</v>
      </c>
      <c r="AD74" s="200">
        <v>56.446427999999997</v>
      </c>
      <c r="AE74" s="200">
        <v>56.406922999999999</v>
      </c>
      <c r="AF74" s="200">
        <v>54.905265</v>
      </c>
      <c r="AG74" s="200">
        <v>55.816724000000001</v>
      </c>
      <c r="AH74" s="200">
        <v>56.446427999999997</v>
      </c>
      <c r="AI74" s="200">
        <v>56.427593000000002</v>
      </c>
      <c r="AJ74" s="201">
        <f>SUM(F74:F83)</f>
        <v>7381.4328399999995</v>
      </c>
      <c r="AK74" s="56">
        <f>AVERAGE(V74:V83)</f>
        <v>2.4297572999999999</v>
      </c>
      <c r="AL74" s="57">
        <f>AVERAGE(W74:W83)</f>
        <v>2.2535886999999999</v>
      </c>
      <c r="AM74" s="201">
        <f>SUM(AB74:AB83)</f>
        <v>95316.3</v>
      </c>
    </row>
    <row r="75" spans="1:39">
      <c r="B75" s="50"/>
      <c r="C75" s="50"/>
      <c r="D75" s="199">
        <v>10178</v>
      </c>
      <c r="E75" s="199" t="s">
        <v>168</v>
      </c>
      <c r="F75" s="201">
        <v>133.97284999999999</v>
      </c>
      <c r="G75" s="200">
        <v>133.47300999999999</v>
      </c>
      <c r="H75" s="200">
        <v>0.37448799999999999</v>
      </c>
      <c r="I75" s="200">
        <v>174.1585</v>
      </c>
      <c r="J75" s="200">
        <v>173.79298199999999</v>
      </c>
      <c r="K75" s="200">
        <v>0.96</v>
      </c>
      <c r="L75" s="201">
        <v>0.769258</v>
      </c>
      <c r="M75" s="206">
        <v>0.76800000000000002</v>
      </c>
      <c r="N75" s="200">
        <v>0.769258</v>
      </c>
      <c r="O75" s="200">
        <v>0.76800000000000002</v>
      </c>
      <c r="P75" s="201">
        <v>0.99607500000000004</v>
      </c>
      <c r="Q75" s="206">
        <v>1</v>
      </c>
      <c r="R75" s="200">
        <v>0</v>
      </c>
      <c r="S75" s="200">
        <v>0</v>
      </c>
      <c r="T75" s="201">
        <v>10.358815</v>
      </c>
      <c r="U75" s="206">
        <v>10.416667</v>
      </c>
      <c r="V75" s="200">
        <v>0</v>
      </c>
      <c r="W75" s="200">
        <v>0</v>
      </c>
      <c r="X75" s="200">
        <v>0</v>
      </c>
      <c r="Y75" s="200">
        <v>0</v>
      </c>
      <c r="Z75" s="200">
        <v>0</v>
      </c>
      <c r="AA75" s="200">
        <v>0</v>
      </c>
      <c r="AB75" s="201">
        <v>1387.8</v>
      </c>
      <c r="AC75" s="206">
        <v>1395.5505209999999</v>
      </c>
      <c r="AD75" s="200">
        <v>80.131060000000005</v>
      </c>
      <c r="AE75" s="200">
        <v>80</v>
      </c>
      <c r="AF75" s="200">
        <v>80.446780000000004</v>
      </c>
      <c r="AG75" s="200">
        <v>80</v>
      </c>
      <c r="AH75" s="200">
        <v>80.131060000000005</v>
      </c>
      <c r="AI75" s="200">
        <v>80</v>
      </c>
      <c r="AJ75" s="201"/>
      <c r="AK75" s="190"/>
      <c r="AL75" s="191"/>
      <c r="AM75" s="201"/>
    </row>
    <row r="76" spans="1:39">
      <c r="B76" s="50"/>
      <c r="C76" s="50"/>
      <c r="D76" s="199">
        <v>10178</v>
      </c>
      <c r="E76" s="199" t="s">
        <v>160</v>
      </c>
      <c r="F76" s="201">
        <v>1232.18489</v>
      </c>
      <c r="G76" s="200">
        <v>1260.14139</v>
      </c>
      <c r="H76" s="200">
        <v>-2.218521</v>
      </c>
      <c r="I76" s="200">
        <v>70.366749999999996</v>
      </c>
      <c r="J76" s="200">
        <v>72.008076000000003</v>
      </c>
      <c r="K76" s="200">
        <v>21.887995</v>
      </c>
      <c r="L76" s="201">
        <v>17.510897</v>
      </c>
      <c r="M76" s="206">
        <v>17.499452000000002</v>
      </c>
      <c r="N76" s="200">
        <v>17.510897</v>
      </c>
      <c r="O76" s="200">
        <v>17.500108999999998</v>
      </c>
      <c r="P76" s="201">
        <v>12.053065</v>
      </c>
      <c r="Q76" s="206">
        <v>11.999998</v>
      </c>
      <c r="R76" s="200">
        <v>3.0197500000000002</v>
      </c>
      <c r="S76" s="200">
        <v>2.9999989999999999</v>
      </c>
      <c r="T76" s="201">
        <v>6.8861420000000004</v>
      </c>
      <c r="U76" s="206">
        <v>6.8573560000000002</v>
      </c>
      <c r="V76" s="200">
        <v>1.608525</v>
      </c>
      <c r="W76" s="200">
        <v>1.899985</v>
      </c>
      <c r="X76" s="200">
        <v>1.0891219999999999</v>
      </c>
      <c r="Y76" s="200">
        <v>0.99999000000000005</v>
      </c>
      <c r="Z76" s="200">
        <v>0.120923</v>
      </c>
      <c r="AA76" s="200">
        <v>0.20065</v>
      </c>
      <c r="AB76" s="201">
        <v>8485</v>
      </c>
      <c r="AC76" s="206">
        <v>8449.5306540000001</v>
      </c>
      <c r="AD76" s="200">
        <v>80.002287999999993</v>
      </c>
      <c r="AE76" s="200">
        <v>79.95</v>
      </c>
      <c r="AF76" s="200">
        <v>79.615790000000004</v>
      </c>
      <c r="AG76" s="200">
        <v>79.95</v>
      </c>
      <c r="AH76" s="200">
        <v>80.002287999999993</v>
      </c>
      <c r="AI76" s="200">
        <v>79.953000000000003</v>
      </c>
      <c r="AJ76" s="201"/>
      <c r="AK76" s="190"/>
      <c r="AL76" s="191"/>
      <c r="AM76" s="201"/>
    </row>
    <row r="77" spans="1:39">
      <c r="B77" s="50"/>
      <c r="C77" s="50"/>
      <c r="D77" s="199">
        <v>10178</v>
      </c>
      <c r="E77" s="199" t="s">
        <v>172</v>
      </c>
      <c r="F77" s="201">
        <v>1105.6612500000001</v>
      </c>
      <c r="G77" s="200">
        <v>1100.1138800000001</v>
      </c>
      <c r="H77" s="200">
        <v>0.50425399999999998</v>
      </c>
      <c r="I77" s="200">
        <v>32.030124999999998</v>
      </c>
      <c r="J77" s="200">
        <v>31.887374000000001</v>
      </c>
      <c r="K77" s="200">
        <v>40.093518000000003</v>
      </c>
      <c r="L77" s="201">
        <v>34.519416999999997</v>
      </c>
      <c r="M77" s="206">
        <v>34.500472000000002</v>
      </c>
      <c r="N77" s="200">
        <v>34.519416999999997</v>
      </c>
      <c r="O77" s="200">
        <v>34.500070999999998</v>
      </c>
      <c r="P77" s="201">
        <v>74.138799000000006</v>
      </c>
      <c r="Q77" s="206">
        <v>74.348399000000001</v>
      </c>
      <c r="R77" s="200">
        <v>3.7425700000000002</v>
      </c>
      <c r="S77" s="200">
        <v>3.671888</v>
      </c>
      <c r="T77" s="201">
        <v>18.049289999999999</v>
      </c>
      <c r="U77" s="206">
        <v>18.091412999999999</v>
      </c>
      <c r="V77" s="200">
        <v>2.816414</v>
      </c>
      <c r="W77" s="200">
        <v>2.3999299999999999</v>
      </c>
      <c r="X77" s="200">
        <v>1.165818</v>
      </c>
      <c r="Y77" s="200">
        <v>1.3299879999999999</v>
      </c>
      <c r="Z77" s="200">
        <v>0.33147599999999999</v>
      </c>
      <c r="AA77" s="200">
        <v>0.26077099999999998</v>
      </c>
      <c r="AB77" s="201">
        <v>19956.400000000001</v>
      </c>
      <c r="AC77" s="206">
        <v>20002.974463999999</v>
      </c>
      <c r="AD77" s="200">
        <v>86.097251999999997</v>
      </c>
      <c r="AE77" s="200">
        <v>86.05</v>
      </c>
      <c r="AF77" s="200">
        <v>86.252574999999993</v>
      </c>
      <c r="AG77" s="200">
        <v>86.051745999999994</v>
      </c>
      <c r="AH77" s="200">
        <v>86.097251999999997</v>
      </c>
      <c r="AI77" s="200">
        <v>86.049000000000007</v>
      </c>
      <c r="AJ77" s="201"/>
      <c r="AK77" s="190"/>
      <c r="AL77" s="191"/>
      <c r="AM77" s="201"/>
    </row>
    <row r="78" spans="1:39">
      <c r="B78" s="50"/>
      <c r="C78" s="50"/>
      <c r="D78" s="199">
        <v>10178</v>
      </c>
      <c r="E78" s="199" t="s">
        <v>174</v>
      </c>
      <c r="F78" s="201">
        <v>1501.90536</v>
      </c>
      <c r="G78" s="200">
        <v>1500.1343199999999</v>
      </c>
      <c r="H78" s="200">
        <v>0.118059</v>
      </c>
      <c r="I78" s="200">
        <v>32.695</v>
      </c>
      <c r="J78" s="200">
        <v>32.682645000000001</v>
      </c>
      <c r="K78" s="200">
        <v>57.135238999999999</v>
      </c>
      <c r="L78" s="201">
        <v>45.936852000000002</v>
      </c>
      <c r="M78" s="206">
        <v>45.902450999999999</v>
      </c>
      <c r="N78" s="200">
        <v>45.936852000000002</v>
      </c>
      <c r="O78" s="200">
        <v>45.900165999999999</v>
      </c>
      <c r="P78" s="201">
        <v>75.740173999999996</v>
      </c>
      <c r="Q78" s="206">
        <v>75.788072999999997</v>
      </c>
      <c r="R78" s="200">
        <v>3.9241470000000001</v>
      </c>
      <c r="S78" s="200">
        <v>3.9197820000000001</v>
      </c>
      <c r="T78" s="201">
        <v>13.873710000000001</v>
      </c>
      <c r="U78" s="206">
        <v>13.891695</v>
      </c>
      <c r="V78" s="200">
        <v>2.9189590000000001</v>
      </c>
      <c r="W78" s="200">
        <v>2.999946</v>
      </c>
      <c r="X78" s="200">
        <v>0.98741199999999996</v>
      </c>
      <c r="Y78" s="200">
        <v>1.7199800000000001</v>
      </c>
      <c r="Z78" s="200">
        <v>1.1415500000000001</v>
      </c>
      <c r="AA78" s="200">
        <v>0.26078800000000002</v>
      </c>
      <c r="AB78" s="201">
        <v>20837</v>
      </c>
      <c r="AC78" s="206">
        <v>20864.010783999998</v>
      </c>
      <c r="AD78" s="200">
        <v>80.400209000000004</v>
      </c>
      <c r="AE78" s="200">
        <v>80.34</v>
      </c>
      <c r="AF78" s="200">
        <v>80.441935999999998</v>
      </c>
      <c r="AG78" s="200">
        <v>80.337795</v>
      </c>
      <c r="AH78" s="200">
        <v>80.400209000000004</v>
      </c>
      <c r="AI78" s="200">
        <v>80.335999999999999</v>
      </c>
      <c r="AJ78" s="201"/>
      <c r="AK78" s="190"/>
      <c r="AL78" s="191"/>
      <c r="AM78" s="201"/>
    </row>
    <row r="79" spans="1:39">
      <c r="B79" s="50"/>
      <c r="C79" s="50"/>
      <c r="D79" s="199">
        <v>10178</v>
      </c>
      <c r="E79" s="199" t="s">
        <v>175</v>
      </c>
      <c r="F79" s="201">
        <v>934.32308</v>
      </c>
      <c r="G79" s="200">
        <v>926.8664</v>
      </c>
      <c r="H79" s="200">
        <v>0.804504</v>
      </c>
      <c r="I79" s="200">
        <v>26.678999999999998</v>
      </c>
      <c r="J79" s="200">
        <v>26.481885999999999</v>
      </c>
      <c r="K79" s="200">
        <v>41.322420999999999</v>
      </c>
      <c r="L79" s="201">
        <v>35.020918000000002</v>
      </c>
      <c r="M79" s="206">
        <v>35.000090999999998</v>
      </c>
      <c r="N79" s="200">
        <v>35.020918000000002</v>
      </c>
      <c r="O79" s="200">
        <v>35.000090999999998</v>
      </c>
      <c r="P79" s="201">
        <v>84.207148000000004</v>
      </c>
      <c r="Q79" s="206">
        <v>83.999348999999995</v>
      </c>
      <c r="R79" s="200">
        <v>2.7596609999999999</v>
      </c>
      <c r="S79" s="200">
        <v>2.9168479999999999</v>
      </c>
      <c r="T79" s="201">
        <v>19.866254000000001</v>
      </c>
      <c r="U79" s="206">
        <v>19.866508</v>
      </c>
      <c r="V79" s="200">
        <v>3.072813</v>
      </c>
      <c r="W79" s="200">
        <v>2.999962</v>
      </c>
      <c r="X79" s="200">
        <v>1.67608</v>
      </c>
      <c r="Y79" s="200">
        <v>1.749995</v>
      </c>
      <c r="Z79" s="200">
        <v>0.23225399999999999</v>
      </c>
      <c r="AA79" s="200">
        <v>0.26082</v>
      </c>
      <c r="AB79" s="201">
        <v>18561.5</v>
      </c>
      <c r="AC79" s="206">
        <v>18561.73691</v>
      </c>
      <c r="AD79" s="200">
        <v>84.750403000000006</v>
      </c>
      <c r="AE79" s="200">
        <v>84.7</v>
      </c>
      <c r="AF79" s="200">
        <v>84.703677999999996</v>
      </c>
      <c r="AG79" s="200">
        <v>84.702596999999997</v>
      </c>
      <c r="AH79" s="200">
        <v>84.750403000000006</v>
      </c>
      <c r="AI79" s="200">
        <v>84.7</v>
      </c>
      <c r="AJ79" s="201"/>
      <c r="AK79" s="190"/>
      <c r="AL79" s="191"/>
      <c r="AM79" s="201"/>
    </row>
    <row r="80" spans="1:39">
      <c r="B80" s="50"/>
      <c r="C80" s="50"/>
      <c r="D80" s="199">
        <v>10178</v>
      </c>
      <c r="E80" s="199" t="s">
        <v>176</v>
      </c>
      <c r="F80" s="201">
        <v>517.93920000000003</v>
      </c>
      <c r="G80" s="200">
        <v>507.79007999999999</v>
      </c>
      <c r="H80" s="200">
        <v>1.9986839999999999</v>
      </c>
      <c r="I80" s="200">
        <v>10.91375</v>
      </c>
      <c r="J80" s="200">
        <v>10.712868</v>
      </c>
      <c r="K80" s="200">
        <v>58.978274999999996</v>
      </c>
      <c r="L80" s="201">
        <v>47.457492000000002</v>
      </c>
      <c r="M80" s="206">
        <v>47.400840000000002</v>
      </c>
      <c r="N80" s="200">
        <v>47.457492000000002</v>
      </c>
      <c r="O80" s="200">
        <v>47.40025</v>
      </c>
      <c r="P80" s="201">
        <v>98.980643999999998</v>
      </c>
      <c r="Q80" s="206">
        <v>99.236208000000005</v>
      </c>
      <c r="R80" s="200">
        <v>1.3973199999999999</v>
      </c>
      <c r="S80" s="200">
        <v>3.6147879999999999</v>
      </c>
      <c r="T80" s="201">
        <v>16.920905000000001</v>
      </c>
      <c r="U80" s="206">
        <v>17.358509999999999</v>
      </c>
      <c r="V80" s="200">
        <v>4.3035940000000004</v>
      </c>
      <c r="W80" s="200">
        <v>3.8070189999999999</v>
      </c>
      <c r="X80" s="200">
        <v>1.332203</v>
      </c>
      <c r="Y80" s="200">
        <v>1.7066589999999999</v>
      </c>
      <c r="Z80" s="200">
        <v>0.27802500000000002</v>
      </c>
      <c r="AA80" s="200">
        <v>0.26177299999999998</v>
      </c>
      <c r="AB80" s="201">
        <v>8764</v>
      </c>
      <c r="AC80" s="206">
        <v>8990.6529379999993</v>
      </c>
      <c r="AD80" s="200">
        <v>80.466055999999995</v>
      </c>
      <c r="AE80" s="200">
        <v>80.37</v>
      </c>
      <c r="AF80" s="200">
        <v>82.445627999999999</v>
      </c>
      <c r="AG80" s="200">
        <v>80.367187000000001</v>
      </c>
      <c r="AH80" s="200">
        <v>80.466055999999995</v>
      </c>
      <c r="AI80" s="200">
        <v>80.369</v>
      </c>
      <c r="AJ80" s="201"/>
      <c r="AK80" s="190"/>
      <c r="AL80" s="191"/>
      <c r="AM80" s="201"/>
    </row>
    <row r="81" spans="2:39">
      <c r="B81" s="50"/>
      <c r="C81" s="50"/>
      <c r="D81" s="199">
        <v>10178</v>
      </c>
      <c r="E81" s="199" t="s">
        <v>173</v>
      </c>
      <c r="F81" s="201">
        <v>228.4128</v>
      </c>
      <c r="G81" s="200">
        <v>228.00120000000001</v>
      </c>
      <c r="H81" s="200">
        <v>0.18052499999999999</v>
      </c>
      <c r="I81" s="200">
        <v>8.3362499999999997</v>
      </c>
      <c r="J81" s="200">
        <v>8.3333820000000003</v>
      </c>
      <c r="K81" s="200">
        <v>32.259148000000003</v>
      </c>
      <c r="L81" s="201">
        <v>27.399946</v>
      </c>
      <c r="M81" s="206">
        <v>27.358982999999998</v>
      </c>
      <c r="N81" s="200">
        <v>27.399946</v>
      </c>
      <c r="O81" s="200">
        <v>27.359950999999999</v>
      </c>
      <c r="P81" s="201">
        <v>76.578198</v>
      </c>
      <c r="Q81" s="206">
        <v>75.049599000000001</v>
      </c>
      <c r="R81" s="200">
        <v>2.14425</v>
      </c>
      <c r="S81" s="200">
        <v>3.5986790000000002</v>
      </c>
      <c r="T81" s="201">
        <v>22.984701000000001</v>
      </c>
      <c r="U81" s="206">
        <v>22.997426999999998</v>
      </c>
      <c r="V81" s="200">
        <v>2.9442309999999998</v>
      </c>
      <c r="W81" s="200">
        <v>2.8499620000000001</v>
      </c>
      <c r="X81" s="200">
        <v>0.94565600000000005</v>
      </c>
      <c r="Y81" s="200">
        <v>2.1499890000000001</v>
      </c>
      <c r="Z81" s="200">
        <v>4.8157999999999999E-2</v>
      </c>
      <c r="AA81" s="200">
        <v>0.19999500000000001</v>
      </c>
      <c r="AB81" s="201">
        <v>5250</v>
      </c>
      <c r="AC81" s="206">
        <v>5252.9067459999997</v>
      </c>
      <c r="AD81" s="200">
        <v>84.936980000000005</v>
      </c>
      <c r="AE81" s="200">
        <v>84.81</v>
      </c>
      <c r="AF81" s="200">
        <v>84.858181000000002</v>
      </c>
      <c r="AG81" s="200">
        <v>84.811223999999996</v>
      </c>
      <c r="AH81" s="200">
        <v>84.936980000000005</v>
      </c>
      <c r="AI81" s="200">
        <v>84.813000000000002</v>
      </c>
      <c r="AJ81" s="201"/>
      <c r="AK81" s="190"/>
      <c r="AL81" s="191"/>
      <c r="AM81" s="201"/>
    </row>
    <row r="82" spans="2:39">
      <c r="B82" s="50"/>
      <c r="C82" s="50"/>
      <c r="D82" s="199">
        <v>10178</v>
      </c>
      <c r="E82" s="199" t="s">
        <v>169</v>
      </c>
      <c r="F82" s="201">
        <v>4.5407999999999999</v>
      </c>
      <c r="G82" s="200">
        <v>4.5408099999999996</v>
      </c>
      <c r="H82" s="200">
        <v>-2.2000000000000001E-4</v>
      </c>
      <c r="I82" s="200">
        <v>0.141875</v>
      </c>
      <c r="J82" s="200">
        <v>0.1419</v>
      </c>
      <c r="K82" s="200">
        <v>39.632671000000002</v>
      </c>
      <c r="L82" s="201">
        <v>32.005639000000002</v>
      </c>
      <c r="M82" s="206">
        <v>31.999419</v>
      </c>
      <c r="N82" s="200">
        <v>32.005639000000002</v>
      </c>
      <c r="O82" s="200">
        <v>32.000211</v>
      </c>
      <c r="P82" s="201">
        <v>55.066079000000002</v>
      </c>
      <c r="Q82" s="206">
        <v>55.039732999999998</v>
      </c>
      <c r="R82" s="200">
        <v>18.942730999999998</v>
      </c>
      <c r="S82" s="200">
        <v>19.347484000000001</v>
      </c>
      <c r="T82" s="201">
        <v>18.498943000000001</v>
      </c>
      <c r="U82" s="206">
        <v>18.597142000000002</v>
      </c>
      <c r="V82" s="200">
        <v>2.400458</v>
      </c>
      <c r="W82" s="200">
        <v>2.3995769999999998</v>
      </c>
      <c r="X82" s="200">
        <v>1.321353</v>
      </c>
      <c r="Y82" s="200">
        <v>1.329942</v>
      </c>
      <c r="Z82" s="200">
        <v>0.19820299999999999</v>
      </c>
      <c r="AA82" s="200">
        <v>0.199965</v>
      </c>
      <c r="AB82" s="201">
        <v>84</v>
      </c>
      <c r="AC82" s="206">
        <v>84.445903999999999</v>
      </c>
      <c r="AD82" s="200">
        <v>80.755696999999998</v>
      </c>
      <c r="AE82" s="200">
        <v>80.739999999999995</v>
      </c>
      <c r="AF82" s="200">
        <v>81.170006999999998</v>
      </c>
      <c r="AG82" s="200">
        <v>80.741400999999996</v>
      </c>
      <c r="AH82" s="200">
        <v>80.755695000000003</v>
      </c>
      <c r="AI82" s="200">
        <v>80.742000000000004</v>
      </c>
      <c r="AJ82" s="201"/>
      <c r="AK82" s="190"/>
      <c r="AL82" s="191"/>
      <c r="AM82" s="201"/>
    </row>
    <row r="83" spans="2:39">
      <c r="B83" s="50"/>
      <c r="C83" s="50"/>
      <c r="D83" s="199">
        <v>10178</v>
      </c>
      <c r="E83" s="199" t="s">
        <v>167</v>
      </c>
      <c r="F83" s="201">
        <v>801.62338</v>
      </c>
      <c r="G83" s="200">
        <v>740.43280000000004</v>
      </c>
      <c r="H83" s="200">
        <v>8.2641639999999992</v>
      </c>
      <c r="I83" s="200">
        <v>41.27375</v>
      </c>
      <c r="J83" s="200">
        <v>38.166642000000003</v>
      </c>
      <c r="K83" s="200">
        <v>24.192</v>
      </c>
      <c r="L83" s="201">
        <v>19.422111999999998</v>
      </c>
      <c r="M83" s="206">
        <v>19.399564999999999</v>
      </c>
      <c r="N83" s="200">
        <v>19.422111999999998</v>
      </c>
      <c r="O83" s="200">
        <v>19.400048999999999</v>
      </c>
      <c r="P83" s="201">
        <v>13.627305</v>
      </c>
      <c r="Q83" s="206">
        <v>13</v>
      </c>
      <c r="R83" s="200">
        <v>1.2083950000000001</v>
      </c>
      <c r="S83" s="200">
        <v>1.500005</v>
      </c>
      <c r="T83" s="201">
        <v>6.1108500000000001</v>
      </c>
      <c r="U83" s="206">
        <v>5.9795179999999997</v>
      </c>
      <c r="V83" s="200">
        <v>2.5548160000000002</v>
      </c>
      <c r="W83" s="200">
        <v>1.4999640000000001</v>
      </c>
      <c r="X83" s="200">
        <v>1.5081899999999999</v>
      </c>
      <c r="Y83" s="200">
        <v>2.399985</v>
      </c>
      <c r="Z83" s="200">
        <v>0.112272</v>
      </c>
      <c r="AA83" s="200">
        <v>0.20006699999999999</v>
      </c>
      <c r="AB83" s="201">
        <v>4898.6000000000004</v>
      </c>
      <c r="AC83" s="206">
        <v>4793.3211629999996</v>
      </c>
      <c r="AD83" s="200">
        <v>80.283199999999994</v>
      </c>
      <c r="AE83" s="200">
        <v>80.19</v>
      </c>
      <c r="AF83" s="200">
        <v>78.466587000000004</v>
      </c>
      <c r="AG83" s="200">
        <v>80.19</v>
      </c>
      <c r="AH83" s="200">
        <v>80.283199999999994</v>
      </c>
      <c r="AI83" s="200">
        <v>80.191999999999993</v>
      </c>
      <c r="AJ83" s="201"/>
      <c r="AK83" s="190"/>
      <c r="AL83" s="191"/>
      <c r="AM83" s="201"/>
    </row>
    <row r="84" spans="2:39">
      <c r="B84" s="225" t="s">
        <v>97</v>
      </c>
      <c r="C84" s="225"/>
      <c r="D84" s="199">
        <v>10178</v>
      </c>
      <c r="E84" s="199" t="s">
        <v>158</v>
      </c>
      <c r="F84" s="201">
        <v>1123.4584400000001</v>
      </c>
      <c r="G84" s="200">
        <v>1152.0432000000001</v>
      </c>
      <c r="H84" s="200">
        <v>-2.481223</v>
      </c>
      <c r="I84" s="200">
        <v>42.861624999999997</v>
      </c>
      <c r="J84" s="200">
        <v>44.652858000000002</v>
      </c>
      <c r="K84" s="200">
        <v>32.256005000000002</v>
      </c>
      <c r="L84" s="201">
        <v>26.211289000000001</v>
      </c>
      <c r="M84" s="206">
        <v>25.801577999999999</v>
      </c>
      <c r="N84" s="200">
        <v>26.211289000000001</v>
      </c>
      <c r="O84" s="200">
        <v>25.799966000000001</v>
      </c>
      <c r="P84" s="201">
        <v>15.059070999999999</v>
      </c>
      <c r="Q84" s="206">
        <v>15.000002</v>
      </c>
      <c r="R84" s="200">
        <v>1.596271</v>
      </c>
      <c r="S84" s="200">
        <v>1.40625</v>
      </c>
      <c r="T84" s="201">
        <v>5.0834099999999998</v>
      </c>
      <c r="U84" s="206">
        <v>5.0868989999999998</v>
      </c>
      <c r="V84" s="200">
        <v>2.7361939999999998</v>
      </c>
      <c r="W84" s="200">
        <v>1.700088</v>
      </c>
      <c r="X84" s="200">
        <v>0</v>
      </c>
      <c r="Y84" s="200">
        <v>1.399988</v>
      </c>
      <c r="Z84" s="200">
        <v>0.16200000000000001</v>
      </c>
      <c r="AA84" s="200">
        <v>0.300987</v>
      </c>
      <c r="AB84" s="201">
        <v>5711</v>
      </c>
      <c r="AC84" s="206">
        <v>5714.9192400000002</v>
      </c>
      <c r="AD84" s="200">
        <v>81.260183999999995</v>
      </c>
      <c r="AE84" s="200">
        <v>79.989999999999995</v>
      </c>
      <c r="AF84" s="200">
        <v>80.044893999999999</v>
      </c>
      <c r="AG84" s="200">
        <v>79.989999999999995</v>
      </c>
      <c r="AH84" s="200">
        <v>81.260183999999995</v>
      </c>
      <c r="AI84" s="200">
        <v>79.984999999999999</v>
      </c>
      <c r="AJ84" s="201">
        <f>SUM(F84:F89)</f>
        <v>3871.9465099999998</v>
      </c>
      <c r="AK84" s="56">
        <f>AVERAGE(V84:V89)</f>
        <v>3.5857494999999999</v>
      </c>
      <c r="AL84" s="57">
        <f>AVERAGE(W84:W89)</f>
        <v>2.6512973333333334</v>
      </c>
      <c r="AM84" s="201">
        <f>SUM(AB84:AB89)</f>
        <v>28777</v>
      </c>
    </row>
    <row r="85" spans="2:39">
      <c r="B85" s="50"/>
      <c r="C85" s="50"/>
      <c r="D85" s="199">
        <v>10178</v>
      </c>
      <c r="E85" s="199" t="s">
        <v>159</v>
      </c>
      <c r="F85" s="201">
        <v>357.50619999999998</v>
      </c>
      <c r="G85" s="200">
        <v>339.96</v>
      </c>
      <c r="H85" s="200">
        <v>5.1612539999999996</v>
      </c>
      <c r="I85" s="200">
        <v>13.756875000000001</v>
      </c>
      <c r="J85" s="200">
        <v>13.17675</v>
      </c>
      <c r="K85" s="200">
        <v>32.256005000000002</v>
      </c>
      <c r="L85" s="201">
        <v>25.987456999999999</v>
      </c>
      <c r="M85" s="206">
        <v>25.801577999999999</v>
      </c>
      <c r="N85" s="200">
        <v>25.987456999999999</v>
      </c>
      <c r="O85" s="200">
        <v>25.799966000000001</v>
      </c>
      <c r="P85" s="201">
        <v>15.137886</v>
      </c>
      <c r="Q85" s="206">
        <v>15.000002</v>
      </c>
      <c r="R85" s="200">
        <v>1.4265589999999999</v>
      </c>
      <c r="S85" s="200">
        <v>1.4648399999999999</v>
      </c>
      <c r="T85" s="201">
        <v>5.0992119999999996</v>
      </c>
      <c r="U85" s="206">
        <v>5.1050649999999997</v>
      </c>
      <c r="V85" s="200">
        <v>2.8279230000000002</v>
      </c>
      <c r="W85" s="200">
        <v>3.0999780000000001</v>
      </c>
      <c r="X85" s="200">
        <v>0</v>
      </c>
      <c r="Y85" s="200">
        <v>0</v>
      </c>
      <c r="Z85" s="200">
        <v>5.3789280000000002</v>
      </c>
      <c r="AA85" s="200">
        <v>0.49997900000000001</v>
      </c>
      <c r="AB85" s="201">
        <v>1823</v>
      </c>
      <c r="AC85" s="206">
        <v>1825.0923889999999</v>
      </c>
      <c r="AD85" s="200">
        <v>80.566260999999997</v>
      </c>
      <c r="AE85" s="200">
        <v>79.989999999999995</v>
      </c>
      <c r="AF85" s="200">
        <v>80.081810000000004</v>
      </c>
      <c r="AG85" s="200">
        <v>79.989999999999995</v>
      </c>
      <c r="AH85" s="200">
        <v>80.566260999999997</v>
      </c>
      <c r="AI85" s="200">
        <v>79.984999999999999</v>
      </c>
      <c r="AJ85" s="201"/>
      <c r="AK85" s="61"/>
      <c r="AL85" s="62"/>
      <c r="AM85" s="201"/>
    </row>
    <row r="86" spans="2:39">
      <c r="B86" s="50"/>
      <c r="C86" s="50"/>
      <c r="D86" s="199">
        <v>10178</v>
      </c>
      <c r="E86" s="199" t="s">
        <v>160</v>
      </c>
      <c r="F86" s="201">
        <v>1248.4791299999999</v>
      </c>
      <c r="G86" s="200">
        <v>1244.98876</v>
      </c>
      <c r="H86" s="200">
        <v>0.28035399999999999</v>
      </c>
      <c r="I86" s="200">
        <v>71.322999999999993</v>
      </c>
      <c r="J86" s="200">
        <v>71.142211000000003</v>
      </c>
      <c r="K86" s="200">
        <v>21.887995</v>
      </c>
      <c r="L86" s="201">
        <v>17.504580000000001</v>
      </c>
      <c r="M86" s="206">
        <v>17.499452000000002</v>
      </c>
      <c r="N86" s="200">
        <v>17.504580000000001</v>
      </c>
      <c r="O86" s="200">
        <v>17.500108999999998</v>
      </c>
      <c r="P86" s="201">
        <v>12.071089000000001</v>
      </c>
      <c r="Q86" s="206">
        <v>11.999998</v>
      </c>
      <c r="R86" s="200">
        <v>0.57735599999999998</v>
      </c>
      <c r="S86" s="200">
        <v>1.07254</v>
      </c>
      <c r="T86" s="201">
        <v>5.7806329999999999</v>
      </c>
      <c r="U86" s="206">
        <v>5.9762050000000002</v>
      </c>
      <c r="V86" s="200">
        <v>3.3000150000000001</v>
      </c>
      <c r="W86" s="200">
        <v>1.8999809999999999</v>
      </c>
      <c r="X86" s="200">
        <v>0.14818000000000001</v>
      </c>
      <c r="Y86" s="200">
        <v>0.99999099999999996</v>
      </c>
      <c r="Z86" s="200">
        <v>0.13136</v>
      </c>
      <c r="AA86" s="200">
        <v>0.30098599999999998</v>
      </c>
      <c r="AB86" s="201">
        <v>7217</v>
      </c>
      <c r="AC86" s="206">
        <v>7461.1661539999996</v>
      </c>
      <c r="AD86" s="200">
        <v>79.973426000000003</v>
      </c>
      <c r="AE86" s="200">
        <v>79.95</v>
      </c>
      <c r="AF86" s="200">
        <v>82.654875000000004</v>
      </c>
      <c r="AG86" s="200">
        <v>79.95</v>
      </c>
      <c r="AH86" s="200">
        <v>79.973426000000003</v>
      </c>
      <c r="AI86" s="200">
        <v>79.953000000000003</v>
      </c>
      <c r="AJ86" s="201"/>
      <c r="AK86" s="61"/>
      <c r="AL86" s="62"/>
      <c r="AM86" s="201"/>
    </row>
    <row r="87" spans="2:39">
      <c r="B87" s="50"/>
      <c r="C87" s="50"/>
      <c r="D87" s="199">
        <v>10178</v>
      </c>
      <c r="E87" s="199" t="s">
        <v>174</v>
      </c>
      <c r="F87" s="201">
        <v>367.67736000000002</v>
      </c>
      <c r="G87" s="200">
        <v>364.07639999999998</v>
      </c>
      <c r="H87" s="200">
        <v>0.98906700000000003</v>
      </c>
      <c r="I87" s="200">
        <v>8.0094999999999992</v>
      </c>
      <c r="J87" s="200">
        <v>7.9319430000000004</v>
      </c>
      <c r="K87" s="200">
        <v>57.135238999999999</v>
      </c>
      <c r="L87" s="201">
        <v>45.905158</v>
      </c>
      <c r="M87" s="206">
        <v>45.902450999999999</v>
      </c>
      <c r="N87" s="200">
        <v>45.905158</v>
      </c>
      <c r="O87" s="200">
        <v>45.900165999999999</v>
      </c>
      <c r="P87" s="201">
        <v>73.241619</v>
      </c>
      <c r="Q87" s="206">
        <v>73.257230000000007</v>
      </c>
      <c r="R87" s="200">
        <v>4.5410139999999997</v>
      </c>
      <c r="S87" s="200">
        <v>4.5636289999999997</v>
      </c>
      <c r="T87" s="201">
        <v>13.555363</v>
      </c>
      <c r="U87" s="206">
        <v>13.562824000000001</v>
      </c>
      <c r="V87" s="200">
        <v>4.3217239999999997</v>
      </c>
      <c r="W87" s="200">
        <v>2.8999429999999999</v>
      </c>
      <c r="X87" s="200">
        <v>0</v>
      </c>
      <c r="Y87" s="200">
        <v>1.2999879999999999</v>
      </c>
      <c r="Z87" s="200">
        <v>0.42156500000000002</v>
      </c>
      <c r="AA87" s="200">
        <v>0.36095699999999997</v>
      </c>
      <c r="AB87" s="201">
        <v>4984</v>
      </c>
      <c r="AC87" s="206">
        <v>4986.7434119999998</v>
      </c>
      <c r="AD87" s="200">
        <v>80.344736999999995</v>
      </c>
      <c r="AE87" s="200">
        <v>80.34</v>
      </c>
      <c r="AF87" s="200">
        <v>80.381910000000005</v>
      </c>
      <c r="AG87" s="200">
        <v>80.337688999999997</v>
      </c>
      <c r="AH87" s="200">
        <v>80.344736999999995</v>
      </c>
      <c r="AI87" s="200">
        <v>80.335999999999999</v>
      </c>
      <c r="AJ87" s="201"/>
      <c r="AK87" s="61"/>
      <c r="AL87" s="62"/>
      <c r="AM87" s="201"/>
    </row>
    <row r="88" spans="2:39">
      <c r="B88" s="50"/>
      <c r="C88" s="50"/>
      <c r="D88" s="199">
        <v>10178</v>
      </c>
      <c r="E88" s="199" t="s">
        <v>176</v>
      </c>
      <c r="F88" s="201">
        <v>348.18047999999999</v>
      </c>
      <c r="G88" s="200">
        <v>319.86392000000001</v>
      </c>
      <c r="H88" s="200">
        <v>8.8526900000000008</v>
      </c>
      <c r="I88" s="200">
        <v>7.5759999999999996</v>
      </c>
      <c r="J88" s="200">
        <v>6.975536</v>
      </c>
      <c r="K88" s="200">
        <v>58.978274999999996</v>
      </c>
      <c r="L88" s="201">
        <v>45.958353000000002</v>
      </c>
      <c r="M88" s="206">
        <v>45.939760999999997</v>
      </c>
      <c r="N88" s="200">
        <v>45.958353000000002</v>
      </c>
      <c r="O88" s="200">
        <v>45.855310000000003</v>
      </c>
      <c r="P88" s="201">
        <v>98.072862000000001</v>
      </c>
      <c r="Q88" s="206">
        <v>98.107433</v>
      </c>
      <c r="R88" s="200">
        <v>5.6263199999999998</v>
      </c>
      <c r="S88" s="200">
        <v>5.6298940000000002</v>
      </c>
      <c r="T88" s="201">
        <v>18.050982999999999</v>
      </c>
      <c r="U88" s="206">
        <v>18.064931000000001</v>
      </c>
      <c r="V88" s="200">
        <v>4.6182949999999998</v>
      </c>
      <c r="W88" s="200">
        <v>4.0078259999999997</v>
      </c>
      <c r="X88" s="200">
        <v>0</v>
      </c>
      <c r="Y88" s="200">
        <v>1.3050889999999999</v>
      </c>
      <c r="Z88" s="200">
        <v>8.0418000000000003E-2</v>
      </c>
      <c r="AA88" s="200">
        <v>0.362398</v>
      </c>
      <c r="AB88" s="201">
        <v>6285</v>
      </c>
      <c r="AC88" s="206">
        <v>6289.8563640000002</v>
      </c>
      <c r="AD88" s="200">
        <v>77.924205999999998</v>
      </c>
      <c r="AE88" s="200">
        <v>77.892683000000005</v>
      </c>
      <c r="AF88" s="200">
        <v>77.947064999999995</v>
      </c>
      <c r="AG88" s="200">
        <v>77.886882</v>
      </c>
      <c r="AH88" s="200">
        <v>77.924205999999998</v>
      </c>
      <c r="AI88" s="200">
        <v>77.749493999999999</v>
      </c>
      <c r="AJ88" s="201"/>
      <c r="AK88" s="61"/>
      <c r="AL88" s="62"/>
      <c r="AM88" s="201"/>
    </row>
    <row r="89" spans="2:39">
      <c r="B89" s="50"/>
      <c r="C89" s="50"/>
      <c r="D89" s="199">
        <v>10178</v>
      </c>
      <c r="E89" s="199" t="s">
        <v>167</v>
      </c>
      <c r="F89" s="201">
        <v>426.64490000000001</v>
      </c>
      <c r="G89" s="200">
        <v>366.93579</v>
      </c>
      <c r="H89" s="200">
        <v>16.272359000000002</v>
      </c>
      <c r="I89" s="200">
        <v>21.988375000000001</v>
      </c>
      <c r="J89" s="200">
        <v>18.914217000000001</v>
      </c>
      <c r="K89" s="200">
        <v>24.192</v>
      </c>
      <c r="L89" s="201">
        <v>19.403203000000001</v>
      </c>
      <c r="M89" s="206">
        <v>19.399564999999999</v>
      </c>
      <c r="N89" s="200">
        <v>19.403203000000001</v>
      </c>
      <c r="O89" s="200">
        <v>19.400048999999999</v>
      </c>
      <c r="P89" s="201">
        <v>14.823627999999999</v>
      </c>
      <c r="Q89" s="206">
        <v>13</v>
      </c>
      <c r="R89" s="200">
        <v>0.84942600000000001</v>
      </c>
      <c r="S89" s="200">
        <v>0.86206899999999997</v>
      </c>
      <c r="T89" s="201">
        <v>6.4620480000000002</v>
      </c>
      <c r="U89" s="206">
        <v>5.7164450000000002</v>
      </c>
      <c r="V89" s="200">
        <v>3.7103459999999999</v>
      </c>
      <c r="W89" s="200">
        <v>2.2999679999999998</v>
      </c>
      <c r="X89" s="200">
        <v>1.729776</v>
      </c>
      <c r="Y89" s="200">
        <v>1.399985</v>
      </c>
      <c r="Z89" s="200">
        <v>1.2047490000000001</v>
      </c>
      <c r="AA89" s="200">
        <v>0.30006699999999997</v>
      </c>
      <c r="AB89" s="201">
        <v>2757</v>
      </c>
      <c r="AC89" s="206">
        <v>2438.8922480000001</v>
      </c>
      <c r="AD89" s="200">
        <v>80.205038000000002</v>
      </c>
      <c r="AE89" s="200">
        <v>80.19</v>
      </c>
      <c r="AF89" s="200">
        <v>70.937529999999995</v>
      </c>
      <c r="AG89" s="200">
        <v>80.19</v>
      </c>
      <c r="AH89" s="200">
        <v>80.205038000000002</v>
      </c>
      <c r="AI89" s="200">
        <v>80.191999999999993</v>
      </c>
      <c r="AJ89" s="201"/>
      <c r="AK89" s="61"/>
      <c r="AL89" s="62"/>
      <c r="AM89" s="201"/>
    </row>
    <row r="90" spans="2:39">
      <c r="B90" s="225" t="s">
        <v>98</v>
      </c>
      <c r="C90" s="225"/>
      <c r="D90" s="199">
        <v>10178</v>
      </c>
      <c r="E90" s="199" t="s">
        <v>158</v>
      </c>
      <c r="F90" s="201">
        <v>1916.6571200000001</v>
      </c>
      <c r="G90" s="200">
        <v>1905.34637</v>
      </c>
      <c r="H90" s="200">
        <v>0.59363200000000005</v>
      </c>
      <c r="I90" s="200">
        <v>77.28725</v>
      </c>
      <c r="J90" s="200">
        <v>76.923006999999998</v>
      </c>
      <c r="K90" s="200">
        <v>32.256005000000002</v>
      </c>
      <c r="L90" s="201">
        <v>24.799137000000002</v>
      </c>
      <c r="M90" s="206">
        <v>24.762747000000001</v>
      </c>
      <c r="N90" s="200">
        <v>24.799137000000002</v>
      </c>
      <c r="O90" s="200">
        <v>24.769501999999999</v>
      </c>
      <c r="P90" s="201">
        <v>14.880203</v>
      </c>
      <c r="Q90" s="206">
        <v>14.997164</v>
      </c>
      <c r="R90" s="200">
        <v>1.2867580000000001</v>
      </c>
      <c r="S90" s="200">
        <v>1.296505</v>
      </c>
      <c r="T90" s="201">
        <v>5.2153299999999998</v>
      </c>
      <c r="U90" s="206">
        <v>5.2639290000000001</v>
      </c>
      <c r="V90" s="200">
        <v>2.1793149999999999</v>
      </c>
      <c r="W90" s="200">
        <v>2.3999820000000001</v>
      </c>
      <c r="X90" s="200">
        <v>0.246784</v>
      </c>
      <c r="Y90" s="200">
        <v>9.9989999999999996E-2</v>
      </c>
      <c r="Z90" s="200">
        <v>0.17478299999999999</v>
      </c>
      <c r="AA90" s="200">
        <v>0.34997899999999998</v>
      </c>
      <c r="AB90" s="201">
        <v>9996</v>
      </c>
      <c r="AC90" s="206">
        <v>10089.147489000001</v>
      </c>
      <c r="AD90" s="200">
        <v>76.882233999999997</v>
      </c>
      <c r="AE90" s="200">
        <v>76.769416000000007</v>
      </c>
      <c r="AF90" s="200">
        <v>77.499454999999998</v>
      </c>
      <c r="AG90" s="200">
        <v>76.783945000000003</v>
      </c>
      <c r="AH90" s="200">
        <v>76.882233999999997</v>
      </c>
      <c r="AI90" s="200">
        <v>76.790360000000007</v>
      </c>
      <c r="AJ90" s="201">
        <f>SUM(F90:F96)</f>
        <v>4821.5922100000007</v>
      </c>
      <c r="AK90" s="56">
        <f>AVERAGE(V90:V96)</f>
        <v>2.4798458571428577</v>
      </c>
      <c r="AL90" s="57">
        <f>AVERAGE(W90:W96)</f>
        <v>2.7372028571428575</v>
      </c>
      <c r="AM90" s="201">
        <f>SUM(AB90:AB96)</f>
        <v>34508</v>
      </c>
    </row>
    <row r="91" spans="2:39">
      <c r="B91" s="50"/>
      <c r="C91" s="50"/>
      <c r="D91" s="199">
        <v>10178</v>
      </c>
      <c r="E91" s="199" t="s">
        <v>159</v>
      </c>
      <c r="F91" s="201">
        <v>575.51999000000001</v>
      </c>
      <c r="G91" s="200">
        <v>573.85679000000005</v>
      </c>
      <c r="H91" s="200">
        <v>0.28982799999999997</v>
      </c>
      <c r="I91" s="200">
        <v>22.300875000000001</v>
      </c>
      <c r="J91" s="200">
        <v>22.242522000000001</v>
      </c>
      <c r="K91" s="200">
        <v>32.256005000000002</v>
      </c>
      <c r="L91" s="201">
        <v>25.807058999999999</v>
      </c>
      <c r="M91" s="206">
        <v>25.801577999999999</v>
      </c>
      <c r="N91" s="200">
        <v>25.807058999999999</v>
      </c>
      <c r="O91" s="200">
        <v>25.799966000000001</v>
      </c>
      <c r="P91" s="201">
        <v>14.600324000000001</v>
      </c>
      <c r="Q91" s="206">
        <v>15.000002</v>
      </c>
      <c r="R91" s="200">
        <v>1.738721</v>
      </c>
      <c r="S91" s="200">
        <v>1.350705</v>
      </c>
      <c r="T91" s="201">
        <v>5.0649850000000001</v>
      </c>
      <c r="U91" s="206">
        <v>5.0696770000000004</v>
      </c>
      <c r="V91" s="200">
        <v>2.6619410000000001</v>
      </c>
      <c r="W91" s="200">
        <v>3.0999840000000001</v>
      </c>
      <c r="X91" s="200">
        <v>0</v>
      </c>
      <c r="Y91" s="200">
        <v>0</v>
      </c>
      <c r="Z91" s="200">
        <v>0.417014</v>
      </c>
      <c r="AA91" s="200">
        <v>0.65998100000000004</v>
      </c>
      <c r="AB91" s="201">
        <v>2915</v>
      </c>
      <c r="AC91" s="206">
        <v>2917.7001690000002</v>
      </c>
      <c r="AD91" s="200">
        <v>80.006990000000002</v>
      </c>
      <c r="AE91" s="200">
        <v>79.989999999999995</v>
      </c>
      <c r="AF91" s="200">
        <v>80.064094999999995</v>
      </c>
      <c r="AG91" s="200">
        <v>79.989999999999995</v>
      </c>
      <c r="AH91" s="200">
        <v>80.006990000000002</v>
      </c>
      <c r="AI91" s="200">
        <v>79.984999999999999</v>
      </c>
      <c r="AJ91" s="201"/>
      <c r="AK91" s="61"/>
      <c r="AL91" s="62"/>
      <c r="AM91" s="201"/>
    </row>
    <row r="92" spans="2:39">
      <c r="B92" s="50"/>
      <c r="C92" s="50"/>
      <c r="D92" s="199">
        <v>10178</v>
      </c>
      <c r="E92" s="199" t="s">
        <v>168</v>
      </c>
      <c r="F92" s="201">
        <v>24.84</v>
      </c>
      <c r="G92" s="200">
        <v>24.84</v>
      </c>
      <c r="H92" s="200">
        <v>0</v>
      </c>
      <c r="I92" s="200">
        <v>32.343125000000001</v>
      </c>
      <c r="J92" s="200">
        <v>32.34375</v>
      </c>
      <c r="K92" s="200">
        <v>0.96</v>
      </c>
      <c r="L92" s="201">
        <v>0.768015</v>
      </c>
      <c r="M92" s="206">
        <v>0.76800000000000002</v>
      </c>
      <c r="N92" s="200">
        <v>0.768015</v>
      </c>
      <c r="O92" s="200">
        <v>0.76800000000000002</v>
      </c>
      <c r="P92" s="201">
        <v>0.99132399999999998</v>
      </c>
      <c r="Q92" s="206">
        <v>1</v>
      </c>
      <c r="R92" s="200">
        <v>0</v>
      </c>
      <c r="S92" s="200">
        <v>0</v>
      </c>
      <c r="T92" s="201">
        <v>10.326086999999999</v>
      </c>
      <c r="U92" s="206">
        <v>10.416667</v>
      </c>
      <c r="V92" s="200">
        <v>0</v>
      </c>
      <c r="W92" s="200">
        <v>0</v>
      </c>
      <c r="X92" s="200">
        <v>0</v>
      </c>
      <c r="Y92" s="200">
        <v>0</v>
      </c>
      <c r="Z92" s="200">
        <v>0</v>
      </c>
      <c r="AA92" s="200">
        <v>0</v>
      </c>
      <c r="AB92" s="201">
        <v>256.5</v>
      </c>
      <c r="AC92" s="206">
        <v>258.75</v>
      </c>
      <c r="AD92" s="200">
        <v>80.001546000000005</v>
      </c>
      <c r="AE92" s="200">
        <v>80</v>
      </c>
      <c r="AF92" s="200">
        <v>80.701753999999994</v>
      </c>
      <c r="AG92" s="200">
        <v>80</v>
      </c>
      <c r="AH92" s="200">
        <v>80.001546000000005</v>
      </c>
      <c r="AI92" s="200">
        <v>80</v>
      </c>
      <c r="AJ92" s="201"/>
      <c r="AK92" s="61"/>
      <c r="AL92" s="62"/>
      <c r="AM92" s="201"/>
    </row>
    <row r="93" spans="2:39">
      <c r="B93" s="50"/>
      <c r="C93" s="50"/>
      <c r="D93" s="199">
        <v>10178</v>
      </c>
      <c r="E93" s="199" t="s">
        <v>160</v>
      </c>
      <c r="F93" s="201">
        <v>723.17313000000001</v>
      </c>
      <c r="G93" s="200">
        <v>723.17313999999999</v>
      </c>
      <c r="H93" s="200">
        <v>-9.9999999999999995E-7</v>
      </c>
      <c r="I93" s="200">
        <v>41.327375000000004</v>
      </c>
      <c r="J93" s="200">
        <v>41.324176999999999</v>
      </c>
      <c r="K93" s="200">
        <v>21.887995</v>
      </c>
      <c r="L93" s="201">
        <v>17.498646999999998</v>
      </c>
      <c r="M93" s="206">
        <v>17.499452000000002</v>
      </c>
      <c r="N93" s="200">
        <v>17.498646999999998</v>
      </c>
      <c r="O93" s="200">
        <v>17.500108999999998</v>
      </c>
      <c r="P93" s="201">
        <v>11.520814</v>
      </c>
      <c r="Q93" s="206">
        <v>11.999998</v>
      </c>
      <c r="R93" s="200">
        <v>1.494167</v>
      </c>
      <c r="S93" s="200">
        <v>1.0581119999999999</v>
      </c>
      <c r="T93" s="201">
        <v>5.9501660000000003</v>
      </c>
      <c r="U93" s="206">
        <v>5.9696090000000002</v>
      </c>
      <c r="V93" s="200">
        <v>0.71628800000000004</v>
      </c>
      <c r="W93" s="200">
        <v>1.7499769999999999</v>
      </c>
      <c r="X93" s="200">
        <v>1.862625</v>
      </c>
      <c r="Y93" s="200">
        <v>0.89998900000000004</v>
      </c>
      <c r="Z93" s="200">
        <v>0.125834</v>
      </c>
      <c r="AA93" s="200">
        <v>0.150972</v>
      </c>
      <c r="AB93" s="201">
        <v>4303</v>
      </c>
      <c r="AC93" s="206">
        <v>4317.0604640000001</v>
      </c>
      <c r="AD93" s="200">
        <v>79.94632</v>
      </c>
      <c r="AE93" s="200">
        <v>79.95</v>
      </c>
      <c r="AF93" s="200">
        <v>80.211243999999994</v>
      </c>
      <c r="AG93" s="200">
        <v>79.95</v>
      </c>
      <c r="AH93" s="200">
        <v>79.94632</v>
      </c>
      <c r="AI93" s="200">
        <v>79.953000000000003</v>
      </c>
      <c r="AJ93" s="201"/>
      <c r="AK93" s="61"/>
      <c r="AL93" s="62"/>
      <c r="AM93" s="201"/>
    </row>
    <row r="94" spans="2:39">
      <c r="B94" s="50"/>
      <c r="C94" s="50"/>
      <c r="D94" s="199">
        <v>10178</v>
      </c>
      <c r="E94" s="199" t="s">
        <v>174</v>
      </c>
      <c r="F94" s="201">
        <v>436.79</v>
      </c>
      <c r="G94" s="200">
        <v>435.86</v>
      </c>
      <c r="H94" s="200">
        <v>0.21337100000000001</v>
      </c>
      <c r="I94" s="200">
        <v>9.5143749999999994</v>
      </c>
      <c r="J94" s="200">
        <v>9.4958550000000006</v>
      </c>
      <c r="K94" s="200">
        <v>49.996822999999999</v>
      </c>
      <c r="L94" s="201">
        <v>45.908428000000001</v>
      </c>
      <c r="M94" s="206">
        <v>45.902082999999998</v>
      </c>
      <c r="N94" s="200">
        <v>45.908428000000001</v>
      </c>
      <c r="O94" s="200">
        <v>45.900083000000002</v>
      </c>
      <c r="P94" s="201">
        <v>72.561256</v>
      </c>
      <c r="Q94" s="206">
        <v>72.556017999999995</v>
      </c>
      <c r="R94" s="200">
        <v>3.2647970000000002</v>
      </c>
      <c r="S94" s="200">
        <v>3.2943389999999999</v>
      </c>
      <c r="T94" s="201">
        <v>13.213444000000001</v>
      </c>
      <c r="U94" s="206">
        <v>13.219506000000001</v>
      </c>
      <c r="V94" s="200">
        <v>2.937338</v>
      </c>
      <c r="W94" s="200">
        <v>3.6999490000000002</v>
      </c>
      <c r="X94" s="200">
        <v>1.282081</v>
      </c>
      <c r="Y94" s="200">
        <v>0.79998599999999997</v>
      </c>
      <c r="Z94" s="200">
        <v>0.55404200000000003</v>
      </c>
      <c r="AA94" s="200">
        <v>0.499975</v>
      </c>
      <c r="AB94" s="201">
        <v>5771.5</v>
      </c>
      <c r="AC94" s="206">
        <v>5774.1478999999999</v>
      </c>
      <c r="AD94" s="200">
        <v>91.822689999999994</v>
      </c>
      <c r="AE94" s="200">
        <v>91.81</v>
      </c>
      <c r="AF94" s="200">
        <v>91.852120999999997</v>
      </c>
      <c r="AG94" s="200">
        <v>91.81</v>
      </c>
      <c r="AH94" s="200">
        <v>91.822689999999994</v>
      </c>
      <c r="AI94" s="200">
        <v>91.805999999999997</v>
      </c>
      <c r="AJ94" s="201"/>
      <c r="AK94" s="61"/>
      <c r="AL94" s="62"/>
      <c r="AM94" s="201"/>
    </row>
    <row r="95" spans="2:39">
      <c r="B95" s="50"/>
      <c r="C95" s="50"/>
      <c r="D95" s="199">
        <v>10178</v>
      </c>
      <c r="E95" s="199" t="s">
        <v>176</v>
      </c>
      <c r="F95" s="201">
        <v>359.10144000000003</v>
      </c>
      <c r="G95" s="200">
        <v>359.10144000000003</v>
      </c>
      <c r="H95" s="200">
        <v>0</v>
      </c>
      <c r="I95" s="200">
        <v>7.7859999999999996</v>
      </c>
      <c r="J95" s="200">
        <v>7.7863559999999996</v>
      </c>
      <c r="K95" s="200">
        <v>58.978274999999996</v>
      </c>
      <c r="L95" s="201">
        <v>46.121428000000002</v>
      </c>
      <c r="M95" s="206">
        <v>46.119962999999998</v>
      </c>
      <c r="N95" s="200">
        <v>46.121428000000002</v>
      </c>
      <c r="O95" s="200">
        <v>46.119537000000001</v>
      </c>
      <c r="P95" s="201">
        <v>98.052593999999999</v>
      </c>
      <c r="Q95" s="206">
        <v>98.103154000000004</v>
      </c>
      <c r="R95" s="200">
        <v>5.6270870000000004</v>
      </c>
      <c r="S95" s="200">
        <v>5.6302199999999996</v>
      </c>
      <c r="T95" s="201">
        <v>17.983775999999999</v>
      </c>
      <c r="U95" s="206">
        <v>17.993660999999999</v>
      </c>
      <c r="V95" s="200">
        <v>3.3249659999999999</v>
      </c>
      <c r="W95" s="200">
        <v>4.7105579999999998</v>
      </c>
      <c r="X95" s="200">
        <v>1.54274</v>
      </c>
      <c r="Y95" s="200">
        <v>1.305091</v>
      </c>
      <c r="Z95" s="200">
        <v>7.7972E-2</v>
      </c>
      <c r="AA95" s="200">
        <v>0.21179799999999999</v>
      </c>
      <c r="AB95" s="201">
        <v>6458</v>
      </c>
      <c r="AC95" s="206">
        <v>6461.5496169999997</v>
      </c>
      <c r="AD95" s="200">
        <v>78.200706999999994</v>
      </c>
      <c r="AE95" s="200">
        <v>78.198222999999999</v>
      </c>
      <c r="AF95" s="200">
        <v>78.238791000000006</v>
      </c>
      <c r="AG95" s="200">
        <v>78.195811000000006</v>
      </c>
      <c r="AH95" s="200">
        <v>78.200706999999994</v>
      </c>
      <c r="AI95" s="200">
        <v>78.197501000000003</v>
      </c>
      <c r="AJ95" s="201"/>
      <c r="AK95" s="61"/>
      <c r="AL95" s="62"/>
      <c r="AM95" s="201"/>
    </row>
    <row r="96" spans="2:39">
      <c r="B96" s="50"/>
      <c r="C96" s="50"/>
      <c r="D96" s="199">
        <v>10178</v>
      </c>
      <c r="E96" s="199" t="s">
        <v>167</v>
      </c>
      <c r="F96" s="201">
        <v>785.51053000000002</v>
      </c>
      <c r="G96" s="200">
        <v>821.35925999999995</v>
      </c>
      <c r="H96" s="200">
        <v>-4.3645610000000001</v>
      </c>
      <c r="I96" s="200">
        <v>40.325625000000002</v>
      </c>
      <c r="J96" s="200">
        <v>42.33811</v>
      </c>
      <c r="K96" s="200">
        <v>24.192</v>
      </c>
      <c r="L96" s="201">
        <v>19.479189999999999</v>
      </c>
      <c r="M96" s="206">
        <v>19.399564999999999</v>
      </c>
      <c r="N96" s="200">
        <v>19.479189999999999</v>
      </c>
      <c r="O96" s="200">
        <v>19.400048999999999</v>
      </c>
      <c r="P96" s="201">
        <v>13.288697000000001</v>
      </c>
      <c r="Q96" s="206">
        <v>13</v>
      </c>
      <c r="R96" s="200">
        <v>1.614978</v>
      </c>
      <c r="S96" s="200">
        <v>1.8549310000000001</v>
      </c>
      <c r="T96" s="201">
        <v>6.1208600000000004</v>
      </c>
      <c r="U96" s="206">
        <v>6.1258819999999998</v>
      </c>
      <c r="V96" s="200">
        <v>5.5390730000000001</v>
      </c>
      <c r="W96" s="200">
        <v>3.4999699999999998</v>
      </c>
      <c r="X96" s="200">
        <v>0.99425799999999998</v>
      </c>
      <c r="Y96" s="200">
        <v>2.6999870000000001</v>
      </c>
      <c r="Z96" s="200">
        <v>0.14003599999999999</v>
      </c>
      <c r="AA96" s="200">
        <v>0.34997099999999998</v>
      </c>
      <c r="AB96" s="201">
        <v>4808</v>
      </c>
      <c r="AC96" s="206">
        <v>4811.9449480000003</v>
      </c>
      <c r="AD96" s="200">
        <v>80.519139999999993</v>
      </c>
      <c r="AE96" s="200">
        <v>80.19</v>
      </c>
      <c r="AF96" s="200">
        <v>80.255796000000004</v>
      </c>
      <c r="AG96" s="200">
        <v>80.19</v>
      </c>
      <c r="AH96" s="200">
        <v>80.519139999999993</v>
      </c>
      <c r="AI96" s="200">
        <v>80.191999999999993</v>
      </c>
      <c r="AJ96" s="201"/>
      <c r="AK96" s="61"/>
      <c r="AL96" s="62"/>
      <c r="AM96" s="201"/>
    </row>
    <row r="97" spans="1:39">
      <c r="B97" s="225" t="s">
        <v>99</v>
      </c>
      <c r="C97" s="225"/>
      <c r="D97" s="199">
        <v>10178</v>
      </c>
      <c r="E97" s="199" t="s">
        <v>158</v>
      </c>
      <c r="F97" s="201">
        <v>2080.8271800000002</v>
      </c>
      <c r="G97" s="200">
        <v>2079.3084100000001</v>
      </c>
      <c r="H97" s="200">
        <v>7.3041999999999996E-2</v>
      </c>
      <c r="I97" s="200">
        <v>83.669375000000002</v>
      </c>
      <c r="J97" s="200">
        <v>83.675701000000004</v>
      </c>
      <c r="K97" s="200">
        <v>32.256005000000002</v>
      </c>
      <c r="L97" s="201">
        <v>24.869638999999999</v>
      </c>
      <c r="M97" s="206">
        <v>24.850583</v>
      </c>
      <c r="N97" s="200">
        <v>24.869638999999999</v>
      </c>
      <c r="O97" s="200">
        <v>24.849585999999999</v>
      </c>
      <c r="P97" s="201">
        <v>15.001008000000001</v>
      </c>
      <c r="Q97" s="206">
        <v>15.000009</v>
      </c>
      <c r="R97" s="200">
        <v>1.6388910000000001</v>
      </c>
      <c r="S97" s="200">
        <v>1.6351960000000001</v>
      </c>
      <c r="T97" s="201">
        <v>5.3526790000000002</v>
      </c>
      <c r="U97" s="206">
        <v>5.3552720000000003</v>
      </c>
      <c r="V97" s="200">
        <v>1.427557</v>
      </c>
      <c r="W97" s="200">
        <v>2.2999770000000002</v>
      </c>
      <c r="X97" s="200">
        <v>1.2105760000000001</v>
      </c>
      <c r="Y97" s="200">
        <v>0.36999199999999999</v>
      </c>
      <c r="Z97" s="200">
        <v>0.100921</v>
      </c>
      <c r="AA97" s="200">
        <v>0.12998000000000001</v>
      </c>
      <c r="AB97" s="201">
        <v>11138</v>
      </c>
      <c r="AC97" s="206">
        <v>11143.395930000001</v>
      </c>
      <c r="AD97" s="200">
        <v>77.100803999999997</v>
      </c>
      <c r="AE97" s="200">
        <v>77.041726999999995</v>
      </c>
      <c r="AF97" s="200">
        <v>77.079014000000001</v>
      </c>
      <c r="AG97" s="200">
        <v>77.041690000000003</v>
      </c>
      <c r="AH97" s="200">
        <v>77.100803999999997</v>
      </c>
      <c r="AI97" s="200">
        <v>77.038634999999999</v>
      </c>
      <c r="AJ97" s="201">
        <f>SUM(F97:F103)</f>
        <v>3995.0913100000002</v>
      </c>
      <c r="AK97" s="56">
        <f>AVERAGE(V97:V103)</f>
        <v>2.2634057142857142</v>
      </c>
      <c r="AL97" s="57">
        <f>AVERAGE(W97:W103)</f>
        <v>2.7229362857142863</v>
      </c>
      <c r="AM97" s="201">
        <f>SUM(AB97:AB103)</f>
        <v>28564</v>
      </c>
    </row>
    <row r="98" spans="1:39">
      <c r="B98" s="50"/>
      <c r="C98" s="50"/>
      <c r="D98" s="199">
        <v>10178</v>
      </c>
      <c r="E98" s="199" t="s">
        <v>159</v>
      </c>
      <c r="F98" s="201">
        <v>458.78059000000002</v>
      </c>
      <c r="G98" s="200">
        <v>458.54019</v>
      </c>
      <c r="H98" s="200">
        <v>5.2427000000000001E-2</v>
      </c>
      <c r="I98" s="200">
        <v>17.777249999999999</v>
      </c>
      <c r="J98" s="200">
        <v>17.772884000000001</v>
      </c>
      <c r="K98" s="200">
        <v>32.256005000000002</v>
      </c>
      <c r="L98" s="201">
        <v>25.807174</v>
      </c>
      <c r="M98" s="206">
        <v>25.801577999999999</v>
      </c>
      <c r="N98" s="200">
        <v>25.807174</v>
      </c>
      <c r="O98" s="200">
        <v>25.799966000000001</v>
      </c>
      <c r="P98" s="201">
        <v>15.005133000000001</v>
      </c>
      <c r="Q98" s="206">
        <v>15.000002</v>
      </c>
      <c r="R98" s="200">
        <v>1.6242669999999999</v>
      </c>
      <c r="S98" s="200">
        <v>1.6373850000000001</v>
      </c>
      <c r="T98" s="201">
        <v>5.1549699999999996</v>
      </c>
      <c r="U98" s="206">
        <v>5.1585640000000001</v>
      </c>
      <c r="V98" s="200">
        <v>3.4144860000000001</v>
      </c>
      <c r="W98" s="200">
        <v>2.8699750000000002</v>
      </c>
      <c r="X98" s="200">
        <v>0</v>
      </c>
      <c r="Y98" s="200">
        <v>0</v>
      </c>
      <c r="Z98" s="200">
        <v>4.4422110000000004</v>
      </c>
      <c r="AA98" s="200">
        <v>8.8099819999999998</v>
      </c>
      <c r="AB98" s="201">
        <v>2365</v>
      </c>
      <c r="AC98" s="206">
        <v>2366.6490349999999</v>
      </c>
      <c r="AD98" s="200">
        <v>80.007349000000005</v>
      </c>
      <c r="AE98" s="200">
        <v>79.989999999999995</v>
      </c>
      <c r="AF98" s="200">
        <v>80.045773999999994</v>
      </c>
      <c r="AG98" s="200">
        <v>79.989999999999995</v>
      </c>
      <c r="AH98" s="200">
        <v>80.007349000000005</v>
      </c>
      <c r="AI98" s="200">
        <v>79.984999999999999</v>
      </c>
      <c r="AJ98" s="201"/>
      <c r="AK98" s="61"/>
      <c r="AL98" s="62"/>
      <c r="AM98" s="201"/>
    </row>
    <row r="99" spans="1:39">
      <c r="B99" s="50"/>
      <c r="C99" s="50"/>
      <c r="D99" s="199">
        <v>10178</v>
      </c>
      <c r="E99" s="199" t="s">
        <v>168</v>
      </c>
      <c r="F99" s="201">
        <v>22.08</v>
      </c>
      <c r="G99" s="200">
        <v>22.08</v>
      </c>
      <c r="H99" s="200">
        <v>0</v>
      </c>
      <c r="I99" s="200">
        <v>28.619125</v>
      </c>
      <c r="J99" s="200">
        <v>28.75</v>
      </c>
      <c r="K99" s="200">
        <v>0.96</v>
      </c>
      <c r="L99" s="201">
        <v>0.77151199999999998</v>
      </c>
      <c r="M99" s="206">
        <v>0.76800000000000002</v>
      </c>
      <c r="N99" s="200">
        <v>0.77151199999999998</v>
      </c>
      <c r="O99" s="200">
        <v>0.76800000000000002</v>
      </c>
      <c r="P99" s="201">
        <v>1.000205</v>
      </c>
      <c r="Q99" s="206">
        <v>1</v>
      </c>
      <c r="R99" s="200">
        <v>0</v>
      </c>
      <c r="S99" s="200">
        <v>0</v>
      </c>
      <c r="T99" s="201">
        <v>10.371377000000001</v>
      </c>
      <c r="U99" s="206">
        <v>10.416667</v>
      </c>
      <c r="V99" s="200">
        <v>0</v>
      </c>
      <c r="W99" s="200">
        <v>0</v>
      </c>
      <c r="X99" s="200">
        <v>0</v>
      </c>
      <c r="Y99" s="200">
        <v>0</v>
      </c>
      <c r="Z99" s="200">
        <v>0</v>
      </c>
      <c r="AA99" s="200">
        <v>0</v>
      </c>
      <c r="AB99" s="201">
        <v>229</v>
      </c>
      <c r="AC99" s="206">
        <v>230</v>
      </c>
      <c r="AD99" s="200">
        <v>80.365838999999994</v>
      </c>
      <c r="AE99" s="200">
        <v>80</v>
      </c>
      <c r="AF99" s="200">
        <v>80.349345</v>
      </c>
      <c r="AG99" s="200">
        <v>80</v>
      </c>
      <c r="AH99" s="200">
        <v>80.365838999999994</v>
      </c>
      <c r="AI99" s="200">
        <v>80</v>
      </c>
      <c r="AJ99" s="201"/>
      <c r="AK99" s="61"/>
      <c r="AL99" s="62"/>
      <c r="AM99" s="201"/>
    </row>
    <row r="100" spans="1:39">
      <c r="B100" s="50"/>
      <c r="C100" s="50"/>
      <c r="D100" s="199">
        <v>10178</v>
      </c>
      <c r="E100" s="199" t="s">
        <v>160</v>
      </c>
      <c r="F100" s="201">
        <v>523.98896000000002</v>
      </c>
      <c r="G100" s="200">
        <v>529.09996000000001</v>
      </c>
      <c r="H100" s="200">
        <v>-0.96597999999999995</v>
      </c>
      <c r="I100" s="200">
        <v>30.234249999999999</v>
      </c>
      <c r="J100" s="200">
        <v>30.234282</v>
      </c>
      <c r="K100" s="200">
        <v>21.887995</v>
      </c>
      <c r="L100" s="201">
        <v>17.330973</v>
      </c>
      <c r="M100" s="206">
        <v>17.499452000000002</v>
      </c>
      <c r="N100" s="200">
        <v>17.330973</v>
      </c>
      <c r="O100" s="200">
        <v>17.500108999999998</v>
      </c>
      <c r="P100" s="201">
        <v>11.938860999999999</v>
      </c>
      <c r="Q100" s="206">
        <v>11.999998</v>
      </c>
      <c r="R100" s="200">
        <v>1.940266</v>
      </c>
      <c r="S100" s="200">
        <v>2.0222030000000002</v>
      </c>
      <c r="T100" s="201">
        <v>6.4066239999999999</v>
      </c>
      <c r="U100" s="206">
        <v>6.4103500000000002</v>
      </c>
      <c r="V100" s="200">
        <v>3.1641889999999999</v>
      </c>
      <c r="W100" s="200">
        <v>3.1399789999999999</v>
      </c>
      <c r="X100" s="200">
        <v>0.86833899999999997</v>
      </c>
      <c r="Y100" s="200">
        <v>0.89999099999999999</v>
      </c>
      <c r="Z100" s="200">
        <v>0.14885799999999999</v>
      </c>
      <c r="AA100" s="200">
        <v>0.150977</v>
      </c>
      <c r="AB100" s="201">
        <v>3357</v>
      </c>
      <c r="AC100" s="206">
        <v>3358.952542</v>
      </c>
      <c r="AD100" s="200">
        <v>79.180266000000003</v>
      </c>
      <c r="AE100" s="200">
        <v>79.95</v>
      </c>
      <c r="AF100" s="200">
        <v>79.996502000000007</v>
      </c>
      <c r="AG100" s="200">
        <v>79.95</v>
      </c>
      <c r="AH100" s="200">
        <v>79.180266000000003</v>
      </c>
      <c r="AI100" s="200">
        <v>79.953000000000003</v>
      </c>
      <c r="AJ100" s="201"/>
      <c r="AK100" s="61"/>
      <c r="AL100" s="62"/>
      <c r="AM100" s="201"/>
    </row>
    <row r="101" spans="1:39">
      <c r="B101" s="50"/>
      <c r="C101" s="50"/>
      <c r="D101" s="199">
        <v>10178</v>
      </c>
      <c r="E101" s="199" t="s">
        <v>174</v>
      </c>
      <c r="F101" s="201">
        <v>276.45800000000003</v>
      </c>
      <c r="G101" s="200">
        <v>276.38261999999997</v>
      </c>
      <c r="H101" s="200">
        <v>2.7274E-2</v>
      </c>
      <c r="I101" s="200">
        <v>6.0213749999999999</v>
      </c>
      <c r="J101" s="200">
        <v>6.0214040000000004</v>
      </c>
      <c r="K101" s="200">
        <v>49.996822999999999</v>
      </c>
      <c r="L101" s="201">
        <v>45.912768999999997</v>
      </c>
      <c r="M101" s="206">
        <v>45.902082999999998</v>
      </c>
      <c r="N101" s="200">
        <v>45.912768999999997</v>
      </c>
      <c r="O101" s="200">
        <v>45.900083000000002</v>
      </c>
      <c r="P101" s="201">
        <v>79.819809000000006</v>
      </c>
      <c r="Q101" s="206">
        <v>72.120615000000001</v>
      </c>
      <c r="R101" s="200">
        <v>6.7467980000000001</v>
      </c>
      <c r="S101" s="200">
        <v>6.8374550000000003</v>
      </c>
      <c r="T101" s="201">
        <v>15.083665999999999</v>
      </c>
      <c r="U101" s="206">
        <v>13.761131000000001</v>
      </c>
      <c r="V101" s="200">
        <v>2.387343</v>
      </c>
      <c r="W101" s="200">
        <v>3.5999150000000002</v>
      </c>
      <c r="X101" s="200">
        <v>1.4721949999999999</v>
      </c>
      <c r="Y101" s="200">
        <v>0.79997399999999996</v>
      </c>
      <c r="Z101" s="200">
        <v>0.34363300000000002</v>
      </c>
      <c r="AA101" s="200">
        <v>0.569909</v>
      </c>
      <c r="AB101" s="201">
        <v>4170</v>
      </c>
      <c r="AC101" s="206">
        <v>3804.374605</v>
      </c>
      <c r="AD101" s="200">
        <v>91.831372999999999</v>
      </c>
      <c r="AE101" s="200">
        <v>91.81</v>
      </c>
      <c r="AF101" s="200">
        <v>83.760103999999998</v>
      </c>
      <c r="AG101" s="200">
        <v>91.81</v>
      </c>
      <c r="AH101" s="200">
        <v>91.831372999999999</v>
      </c>
      <c r="AI101" s="200">
        <v>91.805999999999997</v>
      </c>
      <c r="AJ101" s="201"/>
      <c r="AK101" s="61"/>
      <c r="AL101" s="62"/>
      <c r="AM101" s="201"/>
    </row>
    <row r="102" spans="1:39">
      <c r="B102" s="50"/>
      <c r="C102" s="50"/>
      <c r="D102" s="199">
        <v>10178</v>
      </c>
      <c r="E102" s="199" t="s">
        <v>176</v>
      </c>
      <c r="F102" s="201">
        <v>291.56351999999998</v>
      </c>
      <c r="G102" s="200">
        <v>291.56351999999998</v>
      </c>
      <c r="H102" s="200">
        <v>0</v>
      </c>
      <c r="I102" s="200">
        <v>6.1508750000000001</v>
      </c>
      <c r="J102" s="200">
        <v>6.1511279999999999</v>
      </c>
      <c r="K102" s="200">
        <v>58.978274999999996</v>
      </c>
      <c r="L102" s="201">
        <v>47.401958</v>
      </c>
      <c r="M102" s="206">
        <v>47.400840000000002</v>
      </c>
      <c r="N102" s="200">
        <v>47.401958</v>
      </c>
      <c r="O102" s="200">
        <v>47.40025</v>
      </c>
      <c r="P102" s="201">
        <v>98.116122000000004</v>
      </c>
      <c r="Q102" s="206">
        <v>98.104911999999999</v>
      </c>
      <c r="R102" s="200">
        <v>6.8282970000000001</v>
      </c>
      <c r="S102" s="200">
        <v>6.8596630000000003</v>
      </c>
      <c r="T102" s="201">
        <v>17.711406</v>
      </c>
      <c r="U102" s="206">
        <v>17.715226000000001</v>
      </c>
      <c r="V102" s="200">
        <v>3.3851969999999998</v>
      </c>
      <c r="W102" s="200">
        <v>3.650741</v>
      </c>
      <c r="X102" s="200">
        <v>2.0372919999999999</v>
      </c>
      <c r="Y102" s="200">
        <v>0.80316600000000005</v>
      </c>
      <c r="Z102" s="200">
        <v>0.21950600000000001</v>
      </c>
      <c r="AA102" s="200">
        <v>8.1295999999999993E-2</v>
      </c>
      <c r="AB102" s="201">
        <v>5164</v>
      </c>
      <c r="AC102" s="206">
        <v>5165.1137559999997</v>
      </c>
      <c r="AD102" s="200">
        <v>80.371897000000004</v>
      </c>
      <c r="AE102" s="200">
        <v>80.37</v>
      </c>
      <c r="AF102" s="200">
        <v>80.384308000000004</v>
      </c>
      <c r="AG102" s="200">
        <v>80.366973999999999</v>
      </c>
      <c r="AH102" s="200">
        <v>80.371897000000004</v>
      </c>
      <c r="AI102" s="200">
        <v>80.369</v>
      </c>
      <c r="AJ102" s="201"/>
      <c r="AK102" s="61"/>
      <c r="AL102" s="62"/>
      <c r="AM102" s="201"/>
    </row>
    <row r="103" spans="1:39">
      <c r="B103" s="50"/>
      <c r="C103" s="50"/>
      <c r="D103" s="199">
        <v>10178</v>
      </c>
      <c r="E103" s="199" t="s">
        <v>167</v>
      </c>
      <c r="F103" s="201">
        <v>341.39305999999999</v>
      </c>
      <c r="G103" s="200">
        <v>341.29646000000002</v>
      </c>
      <c r="H103" s="200">
        <v>2.8303999999999999E-2</v>
      </c>
      <c r="I103" s="200">
        <v>17.596374999999998</v>
      </c>
      <c r="J103" s="200">
        <v>17.592601999999999</v>
      </c>
      <c r="K103" s="200">
        <v>24.192</v>
      </c>
      <c r="L103" s="201">
        <v>19.401329</v>
      </c>
      <c r="M103" s="206">
        <v>19.399564999999999</v>
      </c>
      <c r="N103" s="200">
        <v>19.401329</v>
      </c>
      <c r="O103" s="200">
        <v>19.400048999999999</v>
      </c>
      <c r="P103" s="201">
        <v>12.992732999999999</v>
      </c>
      <c r="Q103" s="206">
        <v>13</v>
      </c>
      <c r="R103" s="200">
        <v>2.2163659999999998</v>
      </c>
      <c r="S103" s="200">
        <v>2.2187489999999999</v>
      </c>
      <c r="T103" s="201">
        <v>6.2713640000000002</v>
      </c>
      <c r="U103" s="206">
        <v>6.2759140000000002</v>
      </c>
      <c r="V103" s="200">
        <v>2.0650680000000001</v>
      </c>
      <c r="W103" s="200">
        <v>3.4999669999999998</v>
      </c>
      <c r="X103" s="200">
        <v>3.9748899999999998</v>
      </c>
      <c r="Y103" s="200">
        <v>2.6999849999999999</v>
      </c>
      <c r="Z103" s="200">
        <v>0.14645900000000001</v>
      </c>
      <c r="AA103" s="200">
        <v>0.34997299999999998</v>
      </c>
      <c r="AB103" s="201">
        <v>2141</v>
      </c>
      <c r="AC103" s="206">
        <v>2142.553371</v>
      </c>
      <c r="AD103" s="200">
        <v>80.197292000000004</v>
      </c>
      <c r="AE103" s="200">
        <v>80.19</v>
      </c>
      <c r="AF103" s="200">
        <v>80.248181000000002</v>
      </c>
      <c r="AG103" s="200">
        <v>80.19</v>
      </c>
      <c r="AH103" s="200">
        <v>80.197292000000004</v>
      </c>
      <c r="AI103" s="200">
        <v>80.191999999999993</v>
      </c>
      <c r="AJ103" s="201"/>
      <c r="AK103" s="61"/>
      <c r="AL103" s="62"/>
      <c r="AM103" s="201"/>
    </row>
    <row r="104" spans="1:39">
      <c r="B104" s="225" t="s">
        <v>100</v>
      </c>
      <c r="C104" s="225"/>
      <c r="D104" s="162"/>
      <c r="E104" s="162"/>
      <c r="F104" s="205"/>
      <c r="G104" s="163"/>
      <c r="H104" s="163"/>
      <c r="I104" s="163"/>
      <c r="J104" s="163"/>
      <c r="K104" s="163"/>
      <c r="L104" s="205"/>
      <c r="M104" s="180"/>
      <c r="N104" s="163"/>
      <c r="O104" s="163"/>
      <c r="P104" s="205"/>
      <c r="Q104" s="207"/>
      <c r="R104" s="163"/>
      <c r="S104" s="163"/>
      <c r="T104" s="205"/>
      <c r="U104" s="207"/>
      <c r="V104" s="163"/>
      <c r="W104" s="163"/>
      <c r="X104" s="163"/>
      <c r="Y104" s="163"/>
      <c r="Z104" s="163"/>
      <c r="AA104" s="163"/>
      <c r="AB104" s="205"/>
      <c r="AC104" s="207"/>
      <c r="AD104" s="163"/>
      <c r="AE104" s="163"/>
      <c r="AF104" s="163"/>
      <c r="AG104" s="163"/>
      <c r="AH104" s="163"/>
      <c r="AI104" s="163"/>
      <c r="AJ104" s="205"/>
      <c r="AK104" s="61"/>
      <c r="AL104" s="62"/>
      <c r="AM104" s="205"/>
    </row>
    <row r="105" spans="1:39">
      <c r="B105" s="50"/>
      <c r="C105" s="50"/>
      <c r="D105" s="162"/>
      <c r="E105" s="162"/>
      <c r="F105" s="205"/>
      <c r="G105" s="163"/>
      <c r="H105" s="163"/>
      <c r="I105" s="163"/>
      <c r="J105" s="163"/>
      <c r="K105" s="163"/>
      <c r="L105" s="205"/>
      <c r="M105" s="180"/>
      <c r="N105" s="163"/>
      <c r="O105" s="163"/>
      <c r="P105" s="205"/>
      <c r="Q105" s="207"/>
      <c r="R105" s="163"/>
      <c r="S105" s="163"/>
      <c r="T105" s="205"/>
      <c r="U105" s="207"/>
      <c r="V105" s="163"/>
      <c r="W105" s="163"/>
      <c r="X105" s="163"/>
      <c r="Y105" s="163"/>
      <c r="Z105" s="163"/>
      <c r="AA105" s="163"/>
      <c r="AB105" s="205"/>
      <c r="AC105" s="207"/>
      <c r="AD105" s="163"/>
      <c r="AE105" s="163"/>
      <c r="AF105" s="163"/>
      <c r="AG105" s="163"/>
      <c r="AH105" s="163"/>
      <c r="AI105" s="163"/>
      <c r="AJ105" s="205"/>
      <c r="AK105" s="61"/>
      <c r="AL105" s="62"/>
      <c r="AM105" s="205"/>
    </row>
    <row r="106" spans="1:39" ht="15.75" thickBot="1">
      <c r="A106" s="39"/>
      <c r="B106" s="39"/>
      <c r="C106" s="39"/>
      <c r="D106" s="39"/>
      <c r="E106" s="39"/>
      <c r="F106" s="64"/>
      <c r="G106" s="39"/>
      <c r="H106" s="39"/>
      <c r="I106" s="39"/>
      <c r="J106" s="39"/>
      <c r="K106" s="39"/>
      <c r="L106" s="64"/>
      <c r="M106" s="141"/>
      <c r="N106" s="39"/>
      <c r="O106" s="39"/>
      <c r="P106" s="64"/>
      <c r="Q106" s="148"/>
      <c r="R106" s="39"/>
      <c r="S106" s="39"/>
      <c r="T106" s="64"/>
      <c r="U106" s="148"/>
      <c r="V106" s="39"/>
      <c r="W106" s="39"/>
      <c r="X106" s="39"/>
      <c r="Y106" s="39"/>
      <c r="Z106" s="39"/>
      <c r="AA106" s="39"/>
      <c r="AB106" s="64"/>
      <c r="AC106" s="148"/>
      <c r="AD106" s="39"/>
      <c r="AE106" s="39"/>
      <c r="AF106" s="39"/>
      <c r="AG106" s="39"/>
      <c r="AH106" s="39"/>
      <c r="AI106" s="39"/>
      <c r="AJ106" s="64" t="s">
        <v>93</v>
      </c>
      <c r="AK106" s="48" t="s">
        <v>94</v>
      </c>
      <c r="AL106" s="49" t="s">
        <v>94</v>
      </c>
      <c r="AM106" s="64" t="s">
        <v>95</v>
      </c>
    </row>
    <row r="107" spans="1:39" ht="15.75" customHeight="1" outlineLevel="1">
      <c r="A107" s="222" t="s">
        <v>99</v>
      </c>
      <c r="B107" s="65" t="s">
        <v>101</v>
      </c>
      <c r="D107" s="199">
        <v>10178</v>
      </c>
      <c r="E107" s="199" t="s">
        <v>158</v>
      </c>
      <c r="F107" s="201">
        <v>315.26650999999998</v>
      </c>
      <c r="G107" s="200">
        <v>315.03674999999998</v>
      </c>
      <c r="H107" s="200">
        <v>7.2930999999999996E-2</v>
      </c>
      <c r="I107" s="200">
        <v>15.29325</v>
      </c>
      <c r="J107" s="200">
        <v>15.293046</v>
      </c>
      <c r="K107" s="200">
        <v>32.256005000000002</v>
      </c>
      <c r="L107" s="201">
        <v>20.614749</v>
      </c>
      <c r="M107" s="206">
        <v>20.598685</v>
      </c>
      <c r="N107" s="200">
        <v>20.614749</v>
      </c>
      <c r="O107" s="200">
        <v>20.599975000000001</v>
      </c>
      <c r="P107" s="201">
        <v>14.982100000000001</v>
      </c>
      <c r="Q107" s="206">
        <v>15.000002</v>
      </c>
      <c r="R107" s="200">
        <v>1.6592290000000001</v>
      </c>
      <c r="S107" s="200">
        <v>1.635195</v>
      </c>
      <c r="T107" s="201">
        <v>6.4580279999999997</v>
      </c>
      <c r="U107" s="206">
        <v>6.4606830000000004</v>
      </c>
      <c r="V107" s="200">
        <v>0.85958999999999997</v>
      </c>
      <c r="W107" s="200">
        <v>2.299979</v>
      </c>
      <c r="X107" s="200">
        <v>1.0974839999999999</v>
      </c>
      <c r="Y107" s="200">
        <v>0.36998900000000001</v>
      </c>
      <c r="Z107" s="200">
        <v>9.8330000000000001E-2</v>
      </c>
      <c r="AA107" s="200">
        <v>0.12997500000000001</v>
      </c>
      <c r="AB107" s="201">
        <v>2036</v>
      </c>
      <c r="AC107" s="206">
        <v>2036.8370339999999</v>
      </c>
      <c r="AD107" s="200">
        <v>63.909801999999999</v>
      </c>
      <c r="AE107" s="200">
        <v>63.86</v>
      </c>
      <c r="AF107" s="200">
        <v>63.886254000000001</v>
      </c>
      <c r="AG107" s="200">
        <v>63.86</v>
      </c>
      <c r="AH107" s="200">
        <v>63.909801999999999</v>
      </c>
      <c r="AI107" s="200">
        <v>63.863999999999997</v>
      </c>
      <c r="AJ107" s="201">
        <f>SUM(F107:F109)</f>
        <v>401.69410999999997</v>
      </c>
      <c r="AK107" s="56">
        <f>AVERAGE(V107:V109)</f>
        <v>1.8608086666666666</v>
      </c>
      <c r="AL107" s="57">
        <f>AVERAGE(W107:W109)</f>
        <v>3.0132573333333332</v>
      </c>
      <c r="AM107" s="201">
        <f>SUM(AB107:AB109)</f>
        <v>3167</v>
      </c>
    </row>
    <row r="108" spans="1:39" ht="15.75" customHeight="1" outlineLevel="1">
      <c r="A108" s="222"/>
      <c r="B108" s="65"/>
      <c r="D108" s="199">
        <v>10178</v>
      </c>
      <c r="E108" s="199" t="s">
        <v>160</v>
      </c>
      <c r="F108" s="201">
        <v>8.2579999999999991</v>
      </c>
      <c r="G108" s="200">
        <v>8.2579999999999991</v>
      </c>
      <c r="H108" s="200">
        <v>0</v>
      </c>
      <c r="I108" s="200">
        <v>0.47187499999999999</v>
      </c>
      <c r="J108" s="200">
        <v>0.47188600000000003</v>
      </c>
      <c r="K108" s="200">
        <v>21.887995</v>
      </c>
      <c r="L108" s="201">
        <v>17.500397</v>
      </c>
      <c r="M108" s="206">
        <v>17.499452000000002</v>
      </c>
      <c r="N108" s="200">
        <v>17.500397</v>
      </c>
      <c r="O108" s="200">
        <v>17.500108999999998</v>
      </c>
      <c r="P108" s="201">
        <v>11.655628999999999</v>
      </c>
      <c r="Q108" s="206">
        <v>11.999998</v>
      </c>
      <c r="R108" s="200">
        <v>2.119205</v>
      </c>
      <c r="S108" s="200">
        <v>2.0222030000000002</v>
      </c>
      <c r="T108" s="201">
        <v>6.2969239999999997</v>
      </c>
      <c r="U108" s="206">
        <v>6.4103500000000002</v>
      </c>
      <c r="V108" s="200">
        <v>2.9062730000000001</v>
      </c>
      <c r="W108" s="200">
        <v>3.1398640000000002</v>
      </c>
      <c r="X108" s="200">
        <v>0</v>
      </c>
      <c r="Y108" s="200">
        <v>0.899976</v>
      </c>
      <c r="Z108" s="200">
        <v>0.12109499999999999</v>
      </c>
      <c r="AA108" s="200">
        <v>0.15088399999999999</v>
      </c>
      <c r="AB108" s="201">
        <v>52</v>
      </c>
      <c r="AC108" s="206">
        <v>52.936669000000002</v>
      </c>
      <c r="AD108" s="200">
        <v>79.954316000000006</v>
      </c>
      <c r="AE108" s="200">
        <v>79.95</v>
      </c>
      <c r="AF108" s="200">
        <v>81.390128000000004</v>
      </c>
      <c r="AG108" s="200">
        <v>79.95</v>
      </c>
      <c r="AH108" s="200">
        <v>79.954318999999998</v>
      </c>
      <c r="AI108" s="200">
        <v>79.953000000000003</v>
      </c>
      <c r="AJ108" s="201"/>
      <c r="AK108" s="24"/>
      <c r="AL108" s="25"/>
      <c r="AM108" s="201"/>
    </row>
    <row r="109" spans="1:39" ht="15.75" customHeight="1" outlineLevel="1">
      <c r="A109" s="222"/>
      <c r="B109" s="65"/>
      <c r="D109" s="199">
        <v>10178</v>
      </c>
      <c r="E109" s="199" t="s">
        <v>174</v>
      </c>
      <c r="F109" s="201">
        <v>78.169600000000003</v>
      </c>
      <c r="G109" s="200">
        <v>78.169600000000003</v>
      </c>
      <c r="H109" s="200">
        <v>0</v>
      </c>
      <c r="I109" s="200">
        <v>1.7030000000000001</v>
      </c>
      <c r="J109" s="200">
        <v>1.7030400000000001</v>
      </c>
      <c r="K109" s="200">
        <v>49.996822999999999</v>
      </c>
      <c r="L109" s="201">
        <v>45.901116000000002</v>
      </c>
      <c r="M109" s="206">
        <v>45.902082999999998</v>
      </c>
      <c r="N109" s="200">
        <v>45.901116000000002</v>
      </c>
      <c r="O109" s="200">
        <v>45.900083000000002</v>
      </c>
      <c r="P109" s="201">
        <v>72.372283999999993</v>
      </c>
      <c r="Q109" s="206">
        <v>72.426445000000001</v>
      </c>
      <c r="R109" s="200">
        <v>6.8261890000000003</v>
      </c>
      <c r="S109" s="200">
        <v>6.8374560000000004</v>
      </c>
      <c r="T109" s="201">
        <v>13.803319999999999</v>
      </c>
      <c r="U109" s="206">
        <v>13.814432</v>
      </c>
      <c r="V109" s="200">
        <v>1.8165629999999999</v>
      </c>
      <c r="W109" s="200">
        <v>3.5999289999999999</v>
      </c>
      <c r="X109" s="200">
        <v>2.2259289999999998</v>
      </c>
      <c r="Y109" s="200">
        <v>0.799979</v>
      </c>
      <c r="Z109" s="200">
        <v>0.33261000000000002</v>
      </c>
      <c r="AA109" s="200">
        <v>0.56991499999999995</v>
      </c>
      <c r="AB109" s="201">
        <v>1079</v>
      </c>
      <c r="AC109" s="206">
        <v>1079.8686270000001</v>
      </c>
      <c r="AD109" s="200">
        <v>91.808064000000002</v>
      </c>
      <c r="AE109" s="200">
        <v>91.81</v>
      </c>
      <c r="AF109" s="200">
        <v>91.88391</v>
      </c>
      <c r="AG109" s="200">
        <v>91.81</v>
      </c>
      <c r="AH109" s="200">
        <v>91.808064999999999</v>
      </c>
      <c r="AI109" s="200">
        <v>91.805999999999997</v>
      </c>
      <c r="AJ109" s="201"/>
      <c r="AK109" s="24"/>
      <c r="AL109" s="25"/>
      <c r="AM109" s="201"/>
    </row>
    <row r="110" spans="1:39" ht="15.75" customHeight="1" outlineLevel="1">
      <c r="A110" s="222"/>
      <c r="B110" s="65" t="s">
        <v>102</v>
      </c>
      <c r="D110" s="199">
        <v>10178</v>
      </c>
      <c r="E110" s="199" t="s">
        <v>158</v>
      </c>
      <c r="F110" s="201">
        <v>243.3426</v>
      </c>
      <c r="G110" s="200">
        <v>243.3426</v>
      </c>
      <c r="H110" s="200">
        <v>0</v>
      </c>
      <c r="I110" s="200">
        <v>9.4220000000000006</v>
      </c>
      <c r="J110" s="200">
        <v>9.4318880000000007</v>
      </c>
      <c r="K110" s="200">
        <v>32.256005000000002</v>
      </c>
      <c r="L110" s="201">
        <v>25.827064</v>
      </c>
      <c r="M110" s="206">
        <v>25.801577999999999</v>
      </c>
      <c r="N110" s="200">
        <v>25.827064</v>
      </c>
      <c r="O110" s="200">
        <v>25.799966000000001</v>
      </c>
      <c r="P110" s="201">
        <v>14.991509000000001</v>
      </c>
      <c r="Q110" s="206">
        <v>15.000002</v>
      </c>
      <c r="R110" s="200">
        <v>1.658353</v>
      </c>
      <c r="S110" s="200">
        <v>1.635195</v>
      </c>
      <c r="T110" s="201">
        <v>5.1573380000000002</v>
      </c>
      <c r="U110" s="206">
        <v>5.1578850000000003</v>
      </c>
      <c r="V110" s="200">
        <v>1.781439</v>
      </c>
      <c r="W110" s="200">
        <v>2.299992</v>
      </c>
      <c r="X110" s="200">
        <v>0.88763700000000001</v>
      </c>
      <c r="Y110" s="200">
        <v>0.36999300000000002</v>
      </c>
      <c r="Z110" s="200">
        <v>9.8626000000000005E-2</v>
      </c>
      <c r="AA110" s="200">
        <v>0.12998499999999999</v>
      </c>
      <c r="AB110" s="201">
        <v>1255</v>
      </c>
      <c r="AC110" s="206">
        <v>1255.1331459999999</v>
      </c>
      <c r="AD110" s="200">
        <v>80.069011000000003</v>
      </c>
      <c r="AE110" s="200">
        <v>79.989999999999995</v>
      </c>
      <c r="AF110" s="200">
        <v>79.998486</v>
      </c>
      <c r="AG110" s="200">
        <v>79.989999999999995</v>
      </c>
      <c r="AH110" s="200">
        <v>80.069011000000003</v>
      </c>
      <c r="AI110" s="200">
        <v>79.984999999999999</v>
      </c>
      <c r="AJ110" s="201">
        <f>SUM(F110:F111)</f>
        <v>256.31299999999999</v>
      </c>
      <c r="AK110" s="56">
        <f>AVERAGE(V110:V111)</f>
        <v>2.4326919999999999</v>
      </c>
      <c r="AL110" s="57">
        <f>AVERAGE(W110:W111)</f>
        <v>2.9498635000000002</v>
      </c>
      <c r="AM110" s="201">
        <f>SUM(AB110:AB111)</f>
        <v>1430</v>
      </c>
    </row>
    <row r="111" spans="1:39" ht="15.75" customHeight="1" outlineLevel="1">
      <c r="A111" s="222"/>
      <c r="B111" s="65"/>
      <c r="D111" s="199">
        <v>10178</v>
      </c>
      <c r="E111" s="199" t="s">
        <v>174</v>
      </c>
      <c r="F111" s="201">
        <v>12.9704</v>
      </c>
      <c r="G111" s="200">
        <v>12.9704</v>
      </c>
      <c r="H111" s="200">
        <v>0</v>
      </c>
      <c r="I111" s="200">
        <v>0.28225</v>
      </c>
      <c r="J111" s="200">
        <v>0.28257900000000002</v>
      </c>
      <c r="K111" s="200">
        <v>49.996822999999999</v>
      </c>
      <c r="L111" s="201">
        <v>45.953586999999999</v>
      </c>
      <c r="M111" s="206">
        <v>45.902082999999998</v>
      </c>
      <c r="N111" s="200">
        <v>45.953586999999999</v>
      </c>
      <c r="O111" s="200">
        <v>45.900083000000002</v>
      </c>
      <c r="P111" s="201">
        <v>70.859166999999999</v>
      </c>
      <c r="Q111" s="206">
        <v>72.000050000000002</v>
      </c>
      <c r="R111" s="200">
        <v>6.6430470000000001</v>
      </c>
      <c r="S111" s="200">
        <v>6.8374540000000001</v>
      </c>
      <c r="T111" s="201">
        <v>13.492259000000001</v>
      </c>
      <c r="U111" s="206">
        <v>13.740118000000001</v>
      </c>
      <c r="V111" s="200">
        <v>3.0839449999999999</v>
      </c>
      <c r="W111" s="200">
        <v>3.5997349999999999</v>
      </c>
      <c r="X111" s="200">
        <v>0.61678900000000003</v>
      </c>
      <c r="Y111" s="200">
        <v>0.799898</v>
      </c>
      <c r="Z111" s="200">
        <v>0.462592</v>
      </c>
      <c r="AA111" s="200">
        <v>0.56975900000000002</v>
      </c>
      <c r="AB111" s="201">
        <v>175</v>
      </c>
      <c r="AC111" s="206">
        <v>178.21482599999999</v>
      </c>
      <c r="AD111" s="200">
        <v>91.913016999999996</v>
      </c>
      <c r="AE111" s="200">
        <v>91.81</v>
      </c>
      <c r="AF111" s="200">
        <v>93.496589999999998</v>
      </c>
      <c r="AG111" s="200">
        <v>91.81</v>
      </c>
      <c r="AH111" s="200">
        <v>91.913015000000001</v>
      </c>
      <c r="AI111" s="200">
        <v>91.805999999999997</v>
      </c>
      <c r="AJ111" s="201"/>
      <c r="AK111" s="24"/>
      <c r="AL111" s="25"/>
      <c r="AM111" s="201"/>
    </row>
    <row r="112" spans="1:39" ht="15.75" customHeight="1" outlineLevel="1">
      <c r="A112" s="222"/>
      <c r="B112" s="65" t="s">
        <v>103</v>
      </c>
      <c r="D112" s="199">
        <v>10178</v>
      </c>
      <c r="E112" s="199" t="s">
        <v>158</v>
      </c>
      <c r="F112" s="201">
        <v>161.41679999999999</v>
      </c>
      <c r="G112" s="200">
        <v>161.41679999999999</v>
      </c>
      <c r="H112" s="200">
        <v>0</v>
      </c>
      <c r="I112" s="200">
        <v>6.2562499999999996</v>
      </c>
      <c r="J112" s="200">
        <v>6.2564679999999999</v>
      </c>
      <c r="K112" s="200">
        <v>32.256005000000002</v>
      </c>
      <c r="L112" s="201">
        <v>25.800886999999999</v>
      </c>
      <c r="M112" s="206">
        <v>25.801577999999999</v>
      </c>
      <c r="N112" s="200">
        <v>25.800886999999999</v>
      </c>
      <c r="O112" s="200">
        <v>25.799966000000001</v>
      </c>
      <c r="P112" s="201">
        <v>14.985015000000001</v>
      </c>
      <c r="Q112" s="206">
        <v>15.000002</v>
      </c>
      <c r="R112" s="200">
        <v>1.6383620000000001</v>
      </c>
      <c r="S112" s="200">
        <v>1.635195</v>
      </c>
      <c r="T112" s="201">
        <v>5.1543580000000002</v>
      </c>
      <c r="U112" s="206">
        <v>5.1578850000000003</v>
      </c>
      <c r="V112" s="200">
        <v>1.028394</v>
      </c>
      <c r="W112" s="200">
        <v>2.2999770000000002</v>
      </c>
      <c r="X112" s="200">
        <v>1.6293219999999999</v>
      </c>
      <c r="Y112" s="200">
        <v>0.36999199999999999</v>
      </c>
      <c r="Z112" s="200">
        <v>0.123903</v>
      </c>
      <c r="AA112" s="200">
        <v>0.12998599999999999</v>
      </c>
      <c r="AB112" s="201">
        <v>832</v>
      </c>
      <c r="AC112" s="206">
        <v>832.56929100000002</v>
      </c>
      <c r="AD112" s="200">
        <v>79.987857000000005</v>
      </c>
      <c r="AE112" s="200">
        <v>79.989999999999995</v>
      </c>
      <c r="AF112" s="200">
        <v>80.044732999999994</v>
      </c>
      <c r="AG112" s="200">
        <v>79.989999999999995</v>
      </c>
      <c r="AH112" s="200">
        <v>79.987857000000005</v>
      </c>
      <c r="AI112" s="200">
        <v>79.984999999999999</v>
      </c>
      <c r="AJ112" s="201">
        <f>SUM(F112:F115)</f>
        <v>336.83200999999997</v>
      </c>
      <c r="AK112" s="56">
        <f>AVERAGE(V112:V115)</f>
        <v>1.6971745</v>
      </c>
      <c r="AL112" s="57">
        <f>AVERAGE(W112:W115)</f>
        <v>2.1674820000000001</v>
      </c>
      <c r="AM112" s="201">
        <f>SUM(AB112:AB115)</f>
        <v>1883</v>
      </c>
    </row>
    <row r="113" spans="1:39" ht="15.75" customHeight="1" outlineLevel="1">
      <c r="A113" s="222"/>
      <c r="B113" s="65"/>
      <c r="D113" s="199">
        <v>10178</v>
      </c>
      <c r="E113" s="199" t="s">
        <v>159</v>
      </c>
      <c r="F113" s="201">
        <v>58.250799999999998</v>
      </c>
      <c r="G113" s="200">
        <v>58.010399999999997</v>
      </c>
      <c r="H113" s="200">
        <v>0.414408</v>
      </c>
      <c r="I113" s="200">
        <v>2.2562500000000001</v>
      </c>
      <c r="J113" s="200">
        <v>2.2484660000000001</v>
      </c>
      <c r="K113" s="200">
        <v>32.256005000000002</v>
      </c>
      <c r="L113" s="201">
        <v>25.817529</v>
      </c>
      <c r="M113" s="206">
        <v>25.801577999999999</v>
      </c>
      <c r="N113" s="200">
        <v>25.817529</v>
      </c>
      <c r="O113" s="200">
        <v>25.799966000000001</v>
      </c>
      <c r="P113" s="201">
        <v>15.01385</v>
      </c>
      <c r="Q113" s="206">
        <v>15.000002</v>
      </c>
      <c r="R113" s="200">
        <v>1.6066480000000001</v>
      </c>
      <c r="S113" s="200">
        <v>1.6373850000000001</v>
      </c>
      <c r="T113" s="201">
        <v>5.1501440000000001</v>
      </c>
      <c r="U113" s="206">
        <v>5.1585640000000001</v>
      </c>
      <c r="V113" s="200">
        <v>3.6051009999999999</v>
      </c>
      <c r="W113" s="200">
        <v>2.8699849999999998</v>
      </c>
      <c r="X113" s="200">
        <v>0</v>
      </c>
      <c r="Y113" s="200">
        <v>0</v>
      </c>
      <c r="Z113" s="200">
        <v>7.8968870000000004</v>
      </c>
      <c r="AA113" s="200">
        <v>8.8099889999999998</v>
      </c>
      <c r="AB113" s="201">
        <v>300</v>
      </c>
      <c r="AC113" s="206">
        <v>300.49047999999999</v>
      </c>
      <c r="AD113" s="200">
        <v>80.039451</v>
      </c>
      <c r="AE113" s="200">
        <v>79.989999999999995</v>
      </c>
      <c r="AF113" s="200">
        <v>80.120778000000001</v>
      </c>
      <c r="AG113" s="200">
        <v>79.989999999999995</v>
      </c>
      <c r="AH113" s="200">
        <v>80.039450000000002</v>
      </c>
      <c r="AI113" s="200">
        <v>79.984999999999999</v>
      </c>
      <c r="AJ113" s="201"/>
      <c r="AK113" s="24"/>
      <c r="AL113" s="25"/>
      <c r="AM113" s="201"/>
    </row>
    <row r="114" spans="1:39" ht="15.75" customHeight="1" outlineLevel="1">
      <c r="A114" s="222"/>
      <c r="B114" s="65"/>
      <c r="D114" s="199">
        <v>10178</v>
      </c>
      <c r="E114" s="199" t="s">
        <v>168</v>
      </c>
      <c r="F114" s="201">
        <v>3.95</v>
      </c>
      <c r="G114" s="200">
        <v>3.95</v>
      </c>
      <c r="H114" s="200">
        <v>0</v>
      </c>
      <c r="I114" s="200">
        <v>5.1429999999999998</v>
      </c>
      <c r="J114" s="200">
        <v>5.1432289999999998</v>
      </c>
      <c r="K114" s="200">
        <v>0.96</v>
      </c>
      <c r="L114" s="201">
        <v>0.76803399999999999</v>
      </c>
      <c r="M114" s="206">
        <v>0.76800000000000002</v>
      </c>
      <c r="N114" s="200">
        <v>0.76803399999999999</v>
      </c>
      <c r="O114" s="200">
        <v>0.76800000000000002</v>
      </c>
      <c r="P114" s="201">
        <v>0.99650000000000005</v>
      </c>
      <c r="Q114" s="206">
        <v>1</v>
      </c>
      <c r="R114" s="200">
        <v>0</v>
      </c>
      <c r="S114" s="200">
        <v>0</v>
      </c>
      <c r="T114" s="201">
        <v>10.379747</v>
      </c>
      <c r="U114" s="206">
        <v>10.416667</v>
      </c>
      <c r="V114" s="200">
        <v>0</v>
      </c>
      <c r="W114" s="200">
        <v>0</v>
      </c>
      <c r="X114" s="200">
        <v>0</v>
      </c>
      <c r="Y114" s="200">
        <v>0</v>
      </c>
      <c r="Z114" s="200">
        <v>0</v>
      </c>
      <c r="AA114" s="200">
        <v>0</v>
      </c>
      <c r="AB114" s="201">
        <v>41</v>
      </c>
      <c r="AC114" s="206">
        <v>41.145833000000003</v>
      </c>
      <c r="AD114" s="200">
        <v>80.003564999999995</v>
      </c>
      <c r="AE114" s="200">
        <v>80</v>
      </c>
      <c r="AF114" s="200">
        <v>80.284553000000002</v>
      </c>
      <c r="AG114" s="200">
        <v>80</v>
      </c>
      <c r="AH114" s="200">
        <v>80.003564999999995</v>
      </c>
      <c r="AI114" s="200">
        <v>80</v>
      </c>
      <c r="AJ114" s="201"/>
      <c r="AK114" s="24"/>
      <c r="AL114" s="25"/>
      <c r="AM114" s="201"/>
    </row>
    <row r="115" spans="1:39" ht="15.75" customHeight="1" outlineLevel="1">
      <c r="A115" s="222"/>
      <c r="B115" s="65"/>
      <c r="D115" s="199">
        <v>10178</v>
      </c>
      <c r="E115" s="199" t="s">
        <v>167</v>
      </c>
      <c r="F115" s="201">
        <v>113.21441</v>
      </c>
      <c r="G115" s="200">
        <v>113.01281</v>
      </c>
      <c r="H115" s="200">
        <v>0.17838699999999999</v>
      </c>
      <c r="I115" s="200">
        <v>5.835375</v>
      </c>
      <c r="J115" s="200">
        <v>5.8254029999999997</v>
      </c>
      <c r="K115" s="200">
        <v>24.192</v>
      </c>
      <c r="L115" s="201">
        <v>19.401394</v>
      </c>
      <c r="M115" s="206">
        <v>19.399564999999999</v>
      </c>
      <c r="N115" s="200">
        <v>19.401394</v>
      </c>
      <c r="O115" s="200">
        <v>19.400048999999999</v>
      </c>
      <c r="P115" s="201">
        <v>12.981171</v>
      </c>
      <c r="Q115" s="206">
        <v>13</v>
      </c>
      <c r="R115" s="200">
        <v>2.227792</v>
      </c>
      <c r="S115" s="200">
        <v>2.2187489999999999</v>
      </c>
      <c r="T115" s="201">
        <v>6.2712859999999999</v>
      </c>
      <c r="U115" s="206">
        <v>6.2759140000000002</v>
      </c>
      <c r="V115" s="200">
        <v>2.1552030000000002</v>
      </c>
      <c r="W115" s="200">
        <v>3.4999660000000001</v>
      </c>
      <c r="X115" s="200">
        <v>3.9394279999999999</v>
      </c>
      <c r="Y115" s="200">
        <v>2.699986</v>
      </c>
      <c r="Z115" s="200">
        <v>7.0662000000000003E-2</v>
      </c>
      <c r="AA115" s="200">
        <v>0.34997800000000001</v>
      </c>
      <c r="AB115" s="201">
        <v>710</v>
      </c>
      <c r="AC115" s="206">
        <v>710.52386300000001</v>
      </c>
      <c r="AD115" s="200">
        <v>80.197562000000005</v>
      </c>
      <c r="AE115" s="200">
        <v>80.19</v>
      </c>
      <c r="AF115" s="200">
        <v>80.249167</v>
      </c>
      <c r="AG115" s="200">
        <v>80.19</v>
      </c>
      <c r="AH115" s="200">
        <v>80.197562000000005</v>
      </c>
      <c r="AI115" s="200">
        <v>80.191999999999993</v>
      </c>
      <c r="AJ115" s="201"/>
      <c r="AK115" s="24"/>
      <c r="AL115" s="25"/>
      <c r="AM115" s="201"/>
    </row>
    <row r="116" spans="1:39" ht="15.75" customHeight="1" outlineLevel="1">
      <c r="A116" s="222"/>
      <c r="B116" s="65" t="s">
        <v>104</v>
      </c>
      <c r="D116" s="199">
        <v>10178</v>
      </c>
      <c r="E116" s="199" t="s">
        <v>158</v>
      </c>
      <c r="F116" s="201">
        <v>470.86944999999997</v>
      </c>
      <c r="G116" s="200">
        <v>469.58044000000001</v>
      </c>
      <c r="H116" s="200">
        <v>0.27450200000000002</v>
      </c>
      <c r="I116" s="200">
        <v>18.209125</v>
      </c>
      <c r="J116" s="200">
        <v>18.200800999999998</v>
      </c>
      <c r="K116" s="200">
        <v>32.256005000000002</v>
      </c>
      <c r="L116" s="201">
        <v>25.858982999999998</v>
      </c>
      <c r="M116" s="206">
        <v>25.801577999999999</v>
      </c>
      <c r="N116" s="200">
        <v>25.858982999999998</v>
      </c>
      <c r="O116" s="200">
        <v>25.799966000000001</v>
      </c>
      <c r="P116" s="201">
        <v>15.033671</v>
      </c>
      <c r="Q116" s="206">
        <v>15.000002</v>
      </c>
      <c r="R116" s="200">
        <v>1.626932</v>
      </c>
      <c r="S116" s="200">
        <v>1.635195</v>
      </c>
      <c r="T116" s="201">
        <v>5.1542950000000003</v>
      </c>
      <c r="U116" s="206">
        <v>5.1578850000000003</v>
      </c>
      <c r="V116" s="200">
        <v>1.4271469999999999</v>
      </c>
      <c r="W116" s="200">
        <v>2.2999740000000002</v>
      </c>
      <c r="X116" s="200">
        <v>1.100093</v>
      </c>
      <c r="Y116" s="200">
        <v>0.36999199999999999</v>
      </c>
      <c r="Z116" s="200">
        <v>9.7692000000000001E-2</v>
      </c>
      <c r="AA116" s="200">
        <v>0.12998199999999999</v>
      </c>
      <c r="AB116" s="201">
        <v>2427</v>
      </c>
      <c r="AC116" s="206">
        <v>2428.6904730000001</v>
      </c>
      <c r="AD116" s="200">
        <v>80.167964999999995</v>
      </c>
      <c r="AE116" s="200">
        <v>79.989999999999995</v>
      </c>
      <c r="AF116" s="200">
        <v>80.045715000000001</v>
      </c>
      <c r="AG116" s="200">
        <v>79.989999999999995</v>
      </c>
      <c r="AH116" s="200">
        <v>80.167964999999995</v>
      </c>
      <c r="AI116" s="200">
        <v>79.984999999999999</v>
      </c>
      <c r="AJ116" s="201">
        <f>SUM(F116:F118)</f>
        <v>754.22424999999998</v>
      </c>
      <c r="AK116" s="56">
        <f>AVERAGE(V116:V118)</f>
        <v>1.6974039999999999</v>
      </c>
      <c r="AL116" s="57">
        <f>AVERAGE(W116:W118)</f>
        <v>1.7233173333333334</v>
      </c>
      <c r="AM116" s="201">
        <f>SUM(AB116:AB118)</f>
        <v>3909</v>
      </c>
    </row>
    <row r="117" spans="1:39" ht="15.75" customHeight="1" outlineLevel="1">
      <c r="A117" s="222"/>
      <c r="B117" s="65"/>
      <c r="D117" s="199">
        <v>10178</v>
      </c>
      <c r="E117" s="199" t="s">
        <v>159</v>
      </c>
      <c r="F117" s="201">
        <v>279.39479999999998</v>
      </c>
      <c r="G117" s="200">
        <v>279.39479999999998</v>
      </c>
      <c r="H117" s="200">
        <v>0</v>
      </c>
      <c r="I117" s="200">
        <v>10.827624999999999</v>
      </c>
      <c r="J117" s="200">
        <v>10.829261000000001</v>
      </c>
      <c r="K117" s="200">
        <v>32.256005000000002</v>
      </c>
      <c r="L117" s="201">
        <v>25.803885999999999</v>
      </c>
      <c r="M117" s="206">
        <v>25.801577999999999</v>
      </c>
      <c r="N117" s="200">
        <v>25.803885999999999</v>
      </c>
      <c r="O117" s="200">
        <v>25.799966000000001</v>
      </c>
      <c r="P117" s="201">
        <v>15.007908</v>
      </c>
      <c r="Q117" s="206">
        <v>15.000002</v>
      </c>
      <c r="R117" s="200">
        <v>1.6277809999999999</v>
      </c>
      <c r="S117" s="200">
        <v>1.6373850000000001</v>
      </c>
      <c r="T117" s="201">
        <v>5.1575759999999997</v>
      </c>
      <c r="U117" s="206">
        <v>5.1585640000000001</v>
      </c>
      <c r="V117" s="200">
        <v>3.6650649999999998</v>
      </c>
      <c r="W117" s="200">
        <v>2.8699780000000001</v>
      </c>
      <c r="X117" s="200">
        <v>0</v>
      </c>
      <c r="Y117" s="200">
        <v>0</v>
      </c>
      <c r="Z117" s="200">
        <v>3.461052</v>
      </c>
      <c r="AA117" s="200">
        <v>8.8099779999999992</v>
      </c>
      <c r="AB117" s="201">
        <v>1441</v>
      </c>
      <c r="AC117" s="206">
        <v>1441.2759570000001</v>
      </c>
      <c r="AD117" s="200">
        <v>79.997153999999995</v>
      </c>
      <c r="AE117" s="200">
        <v>79.989999999999995</v>
      </c>
      <c r="AF117" s="200">
        <v>80.005318000000003</v>
      </c>
      <c r="AG117" s="200">
        <v>79.989999999999995</v>
      </c>
      <c r="AH117" s="200">
        <v>79.997153999999995</v>
      </c>
      <c r="AI117" s="200">
        <v>79.984999999999999</v>
      </c>
      <c r="AJ117" s="201"/>
      <c r="AK117" s="24"/>
      <c r="AL117" s="25"/>
      <c r="AM117" s="201"/>
    </row>
    <row r="118" spans="1:39" ht="15.75" customHeight="1" outlineLevel="1">
      <c r="A118" s="222"/>
      <c r="B118" s="65"/>
      <c r="D118" s="199">
        <v>10178</v>
      </c>
      <c r="E118" s="199" t="s">
        <v>168</v>
      </c>
      <c r="F118" s="201">
        <v>3.96</v>
      </c>
      <c r="G118" s="200">
        <v>3.96</v>
      </c>
      <c r="H118" s="200">
        <v>0</v>
      </c>
      <c r="I118" s="200">
        <v>5.15625</v>
      </c>
      <c r="J118" s="200">
        <v>5.15625</v>
      </c>
      <c r="K118" s="200">
        <v>0.96</v>
      </c>
      <c r="L118" s="201">
        <v>0.76800000000000002</v>
      </c>
      <c r="M118" s="206">
        <v>0.76800000000000002</v>
      </c>
      <c r="N118" s="200">
        <v>0.76800000000000002</v>
      </c>
      <c r="O118" s="200">
        <v>0.76800000000000002</v>
      </c>
      <c r="P118" s="201">
        <v>0.99393900000000002</v>
      </c>
      <c r="Q118" s="206">
        <v>1</v>
      </c>
      <c r="R118" s="200">
        <v>0</v>
      </c>
      <c r="S118" s="200">
        <v>0</v>
      </c>
      <c r="T118" s="201">
        <v>10.353535000000001</v>
      </c>
      <c r="U118" s="206">
        <v>10.416667</v>
      </c>
      <c r="V118" s="200">
        <v>0</v>
      </c>
      <c r="W118" s="200">
        <v>0</v>
      </c>
      <c r="X118" s="200">
        <v>0</v>
      </c>
      <c r="Y118" s="200">
        <v>0</v>
      </c>
      <c r="Z118" s="200">
        <v>0</v>
      </c>
      <c r="AA118" s="200">
        <v>0</v>
      </c>
      <c r="AB118" s="201">
        <v>41</v>
      </c>
      <c r="AC118" s="206">
        <v>41.25</v>
      </c>
      <c r="AD118" s="200">
        <v>80</v>
      </c>
      <c r="AE118" s="200">
        <v>80</v>
      </c>
      <c r="AF118" s="200">
        <v>80.487804999999994</v>
      </c>
      <c r="AG118" s="200">
        <v>80</v>
      </c>
      <c r="AH118" s="200">
        <v>80</v>
      </c>
      <c r="AI118" s="200">
        <v>80</v>
      </c>
      <c r="AJ118" s="201"/>
      <c r="AK118" s="24"/>
      <c r="AL118" s="25"/>
      <c r="AM118" s="201"/>
    </row>
    <row r="119" spans="1:39" ht="15.75" customHeight="1" outlineLevel="1">
      <c r="A119" s="222"/>
      <c r="B119" s="65" t="s">
        <v>105</v>
      </c>
      <c r="D119" s="199">
        <v>10178</v>
      </c>
      <c r="E119" s="199" t="s">
        <v>158</v>
      </c>
      <c r="F119" s="201">
        <v>718.08672000000001</v>
      </c>
      <c r="G119" s="200">
        <v>718.08672000000001</v>
      </c>
      <c r="H119" s="200">
        <v>0</v>
      </c>
      <c r="I119" s="200">
        <v>27.812750000000001</v>
      </c>
      <c r="J119" s="200">
        <v>27.832832</v>
      </c>
      <c r="K119" s="200">
        <v>32.256005000000002</v>
      </c>
      <c r="L119" s="201">
        <v>25.818615999999999</v>
      </c>
      <c r="M119" s="206">
        <v>25.801577999999999</v>
      </c>
      <c r="N119" s="200">
        <v>25.818615999999999</v>
      </c>
      <c r="O119" s="200">
        <v>25.799966000000001</v>
      </c>
      <c r="P119" s="201">
        <v>12.121238999999999</v>
      </c>
      <c r="Q119" s="206">
        <v>15.000002</v>
      </c>
      <c r="R119" s="200">
        <v>1.631446</v>
      </c>
      <c r="S119" s="200">
        <v>1.635195</v>
      </c>
      <c r="T119" s="201">
        <v>4.2613240000000001</v>
      </c>
      <c r="U119" s="206">
        <v>5.1578850000000003</v>
      </c>
      <c r="V119" s="200">
        <v>1.006842</v>
      </c>
      <c r="W119" s="200">
        <v>2.2999740000000002</v>
      </c>
      <c r="X119" s="200">
        <v>0.89125699999999997</v>
      </c>
      <c r="Y119" s="200">
        <v>0.36999599999999999</v>
      </c>
      <c r="Z119" s="200">
        <v>9.0518000000000001E-2</v>
      </c>
      <c r="AA119" s="200">
        <v>0.12998000000000001</v>
      </c>
      <c r="AB119" s="201">
        <v>3060</v>
      </c>
      <c r="AC119" s="206">
        <v>3703.8087220000002</v>
      </c>
      <c r="AD119" s="200">
        <v>80.042821000000004</v>
      </c>
      <c r="AE119" s="200">
        <v>79.989999999999995</v>
      </c>
      <c r="AF119" s="200">
        <v>96.819496999999998</v>
      </c>
      <c r="AG119" s="200">
        <v>79.989999999999995</v>
      </c>
      <c r="AH119" s="200">
        <v>80.042821000000004</v>
      </c>
      <c r="AI119" s="200">
        <v>79.984999999999999</v>
      </c>
      <c r="AJ119" s="201">
        <f>SUM(F119:F122)</f>
        <v>1077.4203600000001</v>
      </c>
      <c r="AK119" s="56">
        <f>AVERAGE(V119:V122)</f>
        <v>1.44301525</v>
      </c>
      <c r="AL119" s="57">
        <f>AVERAGE(W119:W122)</f>
        <v>2.1674765000000003</v>
      </c>
      <c r="AM119" s="201">
        <f>SUM(AB119:AB122)</f>
        <v>5219</v>
      </c>
    </row>
    <row r="120" spans="1:39" ht="15.75" customHeight="1" outlineLevel="1">
      <c r="A120" s="222"/>
      <c r="B120" s="65"/>
      <c r="D120" s="199">
        <v>10178</v>
      </c>
      <c r="E120" s="199" t="s">
        <v>159</v>
      </c>
      <c r="F120" s="201">
        <v>121.13499</v>
      </c>
      <c r="G120" s="200">
        <v>121.13499</v>
      </c>
      <c r="H120" s="200">
        <v>0</v>
      </c>
      <c r="I120" s="200">
        <v>4.6933749999999996</v>
      </c>
      <c r="J120" s="200">
        <v>4.695157</v>
      </c>
      <c r="K120" s="200">
        <v>32.256005000000002</v>
      </c>
      <c r="L120" s="201">
        <v>25.809782999999999</v>
      </c>
      <c r="M120" s="206">
        <v>25.801577999999999</v>
      </c>
      <c r="N120" s="200">
        <v>25.809782999999999</v>
      </c>
      <c r="O120" s="200">
        <v>25.799966000000001</v>
      </c>
      <c r="P120" s="201">
        <v>14.994540000000001</v>
      </c>
      <c r="Q120" s="206">
        <v>15.000002</v>
      </c>
      <c r="R120" s="200">
        <v>1.62463</v>
      </c>
      <c r="S120" s="200">
        <v>1.6373850000000001</v>
      </c>
      <c r="T120" s="201">
        <v>5.1512779999999996</v>
      </c>
      <c r="U120" s="206">
        <v>5.1585640000000001</v>
      </c>
      <c r="V120" s="200">
        <v>2.744872</v>
      </c>
      <c r="W120" s="200">
        <v>2.869964</v>
      </c>
      <c r="X120" s="200">
        <v>0</v>
      </c>
      <c r="Y120" s="200">
        <v>0</v>
      </c>
      <c r="Z120" s="200">
        <v>5.0439600000000002</v>
      </c>
      <c r="AA120" s="200">
        <v>8.8099900000000009</v>
      </c>
      <c r="AB120" s="201">
        <v>624</v>
      </c>
      <c r="AC120" s="206">
        <v>624.88259900000003</v>
      </c>
      <c r="AD120" s="200">
        <v>80.015435999999994</v>
      </c>
      <c r="AE120" s="200">
        <v>79.989999999999995</v>
      </c>
      <c r="AF120" s="200">
        <v>80.103139999999996</v>
      </c>
      <c r="AG120" s="200">
        <v>79.989999999999995</v>
      </c>
      <c r="AH120" s="200">
        <v>80.015435999999994</v>
      </c>
      <c r="AI120" s="200">
        <v>79.984999999999999</v>
      </c>
      <c r="AJ120" s="201"/>
      <c r="AK120" s="24"/>
      <c r="AL120" s="25"/>
      <c r="AM120" s="201"/>
    </row>
    <row r="121" spans="1:39" ht="15.75" customHeight="1" outlineLevel="1">
      <c r="A121" s="222"/>
      <c r="B121" s="65"/>
      <c r="D121" s="199">
        <v>10178</v>
      </c>
      <c r="E121" s="199" t="s">
        <v>168</v>
      </c>
      <c r="F121" s="201">
        <v>10.02</v>
      </c>
      <c r="G121" s="200">
        <v>10.02</v>
      </c>
      <c r="H121" s="200">
        <v>0</v>
      </c>
      <c r="I121" s="200">
        <v>12.916874999999999</v>
      </c>
      <c r="J121" s="200">
        <v>13.046875</v>
      </c>
      <c r="K121" s="200">
        <v>0.96</v>
      </c>
      <c r="L121" s="201">
        <v>0.775729</v>
      </c>
      <c r="M121" s="206">
        <v>0.76800000000000002</v>
      </c>
      <c r="N121" s="200">
        <v>0.775729</v>
      </c>
      <c r="O121" s="200">
        <v>0.76800000000000002</v>
      </c>
      <c r="P121" s="201">
        <v>1.006435</v>
      </c>
      <c r="Q121" s="206">
        <v>1</v>
      </c>
      <c r="R121" s="200">
        <v>0</v>
      </c>
      <c r="S121" s="200">
        <v>0</v>
      </c>
      <c r="T121" s="201">
        <v>10.379242</v>
      </c>
      <c r="U121" s="206">
        <v>10.416667</v>
      </c>
      <c r="V121" s="200">
        <v>0</v>
      </c>
      <c r="W121" s="200">
        <v>0</v>
      </c>
      <c r="X121" s="200">
        <v>0</v>
      </c>
      <c r="Y121" s="200">
        <v>0</v>
      </c>
      <c r="Z121" s="200">
        <v>0</v>
      </c>
      <c r="AA121" s="200">
        <v>0</v>
      </c>
      <c r="AB121" s="201">
        <v>104</v>
      </c>
      <c r="AC121" s="206">
        <v>104.375</v>
      </c>
      <c r="AD121" s="200">
        <v>80.805148000000003</v>
      </c>
      <c r="AE121" s="200">
        <v>80</v>
      </c>
      <c r="AF121" s="200">
        <v>80.288461999999996</v>
      </c>
      <c r="AG121" s="200">
        <v>80</v>
      </c>
      <c r="AH121" s="200">
        <v>80.805148000000003</v>
      </c>
      <c r="AI121" s="200">
        <v>80</v>
      </c>
      <c r="AJ121" s="201"/>
      <c r="AK121" s="24"/>
      <c r="AL121" s="25"/>
      <c r="AM121" s="201"/>
    </row>
    <row r="122" spans="1:39" ht="15.75" customHeight="1" outlineLevel="1">
      <c r="A122" s="222"/>
      <c r="B122" s="65"/>
      <c r="D122" s="199">
        <v>10178</v>
      </c>
      <c r="E122" s="199" t="s">
        <v>167</v>
      </c>
      <c r="F122" s="201">
        <v>228.17865</v>
      </c>
      <c r="G122" s="200">
        <v>228.28364999999999</v>
      </c>
      <c r="H122" s="200">
        <v>-4.5995000000000001E-2</v>
      </c>
      <c r="I122" s="200">
        <v>11.760999999999999</v>
      </c>
      <c r="J122" s="200">
        <v>11.767199</v>
      </c>
      <c r="K122" s="200">
        <v>24.192</v>
      </c>
      <c r="L122" s="201">
        <v>19.401297</v>
      </c>
      <c r="M122" s="206">
        <v>19.399564999999999</v>
      </c>
      <c r="N122" s="200">
        <v>19.401297</v>
      </c>
      <c r="O122" s="200">
        <v>19.400048999999999</v>
      </c>
      <c r="P122" s="201">
        <v>12.998469999999999</v>
      </c>
      <c r="Q122" s="206">
        <v>13</v>
      </c>
      <c r="R122" s="200">
        <v>2.210696</v>
      </c>
      <c r="S122" s="200">
        <v>2.2187489999999999</v>
      </c>
      <c r="T122" s="201">
        <v>6.2714020000000001</v>
      </c>
      <c r="U122" s="206">
        <v>6.2759140000000002</v>
      </c>
      <c r="V122" s="200">
        <v>2.0203470000000001</v>
      </c>
      <c r="W122" s="200">
        <v>3.499968</v>
      </c>
      <c r="X122" s="200">
        <v>3.992486</v>
      </c>
      <c r="Y122" s="200">
        <v>2.6999849999999999</v>
      </c>
      <c r="Z122" s="200">
        <v>0.18406600000000001</v>
      </c>
      <c r="AA122" s="200">
        <v>0.34997099999999998</v>
      </c>
      <c r="AB122" s="201">
        <v>1431</v>
      </c>
      <c r="AC122" s="206">
        <v>1432.0295080000001</v>
      </c>
      <c r="AD122" s="200">
        <v>80.197158999999999</v>
      </c>
      <c r="AE122" s="200">
        <v>80.19</v>
      </c>
      <c r="AF122" s="200">
        <v>80.247691000000003</v>
      </c>
      <c r="AG122" s="200">
        <v>80.19</v>
      </c>
      <c r="AH122" s="200">
        <v>80.197158999999999</v>
      </c>
      <c r="AI122" s="200">
        <v>80.191999999999993</v>
      </c>
      <c r="AJ122" s="201"/>
      <c r="AK122" s="24"/>
      <c r="AL122" s="25"/>
      <c r="AM122" s="201"/>
    </row>
    <row r="123" spans="1:39" ht="15.75" customHeight="1" outlineLevel="1">
      <c r="A123" s="222"/>
      <c r="B123" s="65" t="s">
        <v>106</v>
      </c>
      <c r="D123" s="199">
        <v>10178</v>
      </c>
      <c r="E123" s="199" t="s">
        <v>158</v>
      </c>
      <c r="F123" s="201">
        <v>36.209249999999997</v>
      </c>
      <c r="G123" s="200">
        <v>36.209249999999997</v>
      </c>
      <c r="H123" s="200">
        <v>0</v>
      </c>
      <c r="I123" s="200">
        <v>1.42</v>
      </c>
      <c r="J123" s="200">
        <v>1.4034599999999999</v>
      </c>
      <c r="K123" s="200">
        <v>32.256005000000002</v>
      </c>
      <c r="L123" s="201">
        <v>25.499472000000001</v>
      </c>
      <c r="M123" s="206">
        <v>25.801577999999999</v>
      </c>
      <c r="N123" s="200">
        <v>25.499472000000001</v>
      </c>
      <c r="O123" s="200">
        <v>25.799966000000001</v>
      </c>
      <c r="P123" s="201">
        <v>71.302817000000005</v>
      </c>
      <c r="Q123" s="206">
        <v>15.000002</v>
      </c>
      <c r="R123" s="200">
        <v>1.6725350000000001</v>
      </c>
      <c r="S123" s="200">
        <v>1.635195</v>
      </c>
      <c r="T123" s="201">
        <v>22.894701999999999</v>
      </c>
      <c r="U123" s="206">
        <v>5.1578850000000003</v>
      </c>
      <c r="V123" s="200">
        <v>5.2472779999999997</v>
      </c>
      <c r="W123" s="200">
        <v>2.2999369999999999</v>
      </c>
      <c r="X123" s="200">
        <v>0</v>
      </c>
      <c r="Y123" s="200">
        <v>0.36996099999999998</v>
      </c>
      <c r="Z123" s="200">
        <v>0.13808599999999999</v>
      </c>
      <c r="AA123" s="200">
        <v>0.129939</v>
      </c>
      <c r="AB123" s="201">
        <v>829</v>
      </c>
      <c r="AC123" s="206">
        <v>186.763147</v>
      </c>
      <c r="AD123" s="200">
        <v>79.05341</v>
      </c>
      <c r="AE123" s="200">
        <v>79.989999999999995</v>
      </c>
      <c r="AF123" s="200">
        <v>18.020728999999999</v>
      </c>
      <c r="AG123" s="200">
        <v>79.989999999999995</v>
      </c>
      <c r="AH123" s="200">
        <v>79.05341</v>
      </c>
      <c r="AI123" s="200">
        <v>79.984999999999999</v>
      </c>
      <c r="AJ123" s="201">
        <f>SUM(F123:F124)</f>
        <v>40.359249999999996</v>
      </c>
      <c r="AK123" s="56">
        <f>AVERAGE(V123:V124)</f>
        <v>2.6236389999999998</v>
      </c>
      <c r="AL123" s="57">
        <f>AVERAGE(W123:W124)</f>
        <v>1.1499684999999999</v>
      </c>
      <c r="AM123" s="201">
        <f>SUM(AB123:AB124)</f>
        <v>872</v>
      </c>
    </row>
    <row r="124" spans="1:39" ht="15.75" customHeight="1" outlineLevel="1">
      <c r="A124" s="222"/>
      <c r="B124" s="65"/>
      <c r="D124" s="199">
        <v>10178</v>
      </c>
      <c r="E124" s="199" t="s">
        <v>168</v>
      </c>
      <c r="F124" s="201">
        <v>4.1500000000000004</v>
      </c>
      <c r="G124" s="200">
        <v>4.1500000000000004</v>
      </c>
      <c r="H124" s="200">
        <v>0</v>
      </c>
      <c r="I124" s="200">
        <v>5.4029999999999996</v>
      </c>
      <c r="J124" s="200">
        <v>5.4036460000000002</v>
      </c>
      <c r="K124" s="200">
        <v>0.96</v>
      </c>
      <c r="L124" s="201">
        <v>0.768092</v>
      </c>
      <c r="M124" s="206">
        <v>0.76800000000000002</v>
      </c>
      <c r="N124" s="200">
        <v>0.768092</v>
      </c>
      <c r="O124" s="200">
        <v>0.76800000000000002</v>
      </c>
      <c r="P124" s="201">
        <v>0.99481799999999998</v>
      </c>
      <c r="Q124" s="206">
        <v>1</v>
      </c>
      <c r="R124" s="200">
        <v>0</v>
      </c>
      <c r="S124" s="200">
        <v>0</v>
      </c>
      <c r="T124" s="201">
        <v>10.361446000000001</v>
      </c>
      <c r="U124" s="206">
        <v>10.416667</v>
      </c>
      <c r="V124" s="200">
        <v>0</v>
      </c>
      <c r="W124" s="200">
        <v>0</v>
      </c>
      <c r="X124" s="200">
        <v>0</v>
      </c>
      <c r="Y124" s="200">
        <v>0</v>
      </c>
      <c r="Z124" s="200">
        <v>0</v>
      </c>
      <c r="AA124" s="200">
        <v>0</v>
      </c>
      <c r="AB124" s="201">
        <v>43</v>
      </c>
      <c r="AC124" s="206">
        <v>43.229166999999997</v>
      </c>
      <c r="AD124" s="200">
        <v>80.009563</v>
      </c>
      <c r="AE124" s="200">
        <v>80</v>
      </c>
      <c r="AF124" s="200">
        <v>80.426356999999996</v>
      </c>
      <c r="AG124" s="200">
        <v>80</v>
      </c>
      <c r="AH124" s="200">
        <v>80.009563</v>
      </c>
      <c r="AI124" s="200">
        <v>80</v>
      </c>
      <c r="AJ124" s="201"/>
      <c r="AK124" s="24"/>
      <c r="AL124" s="25"/>
      <c r="AM124" s="201"/>
    </row>
    <row r="125" spans="1:39" ht="15.75" customHeight="1" outlineLevel="1">
      <c r="A125" s="222"/>
      <c r="B125" s="65" t="s">
        <v>107</v>
      </c>
      <c r="D125" s="162"/>
      <c r="E125" s="162"/>
      <c r="F125" s="164"/>
      <c r="G125" s="163"/>
      <c r="H125" s="163"/>
      <c r="I125" s="163"/>
      <c r="J125" s="163"/>
      <c r="K125" s="163"/>
      <c r="L125" s="164"/>
      <c r="M125" s="180"/>
      <c r="N125" s="163"/>
      <c r="O125" s="163"/>
      <c r="P125" s="164"/>
      <c r="Q125" s="180"/>
      <c r="R125" s="163"/>
      <c r="S125" s="163"/>
      <c r="T125" s="164"/>
      <c r="U125" s="180"/>
      <c r="V125" s="163"/>
      <c r="W125" s="163"/>
      <c r="X125" s="163"/>
      <c r="Y125" s="163"/>
      <c r="Z125" s="163"/>
      <c r="AA125" s="163"/>
      <c r="AB125" s="164"/>
      <c r="AC125" s="180"/>
      <c r="AD125" s="163"/>
      <c r="AE125" s="163"/>
      <c r="AF125" s="163"/>
      <c r="AG125" s="163"/>
      <c r="AH125" s="163"/>
      <c r="AI125" s="163"/>
      <c r="AJ125" s="164"/>
      <c r="AK125" s="24"/>
      <c r="AL125" s="25"/>
      <c r="AM125" s="164"/>
    </row>
    <row r="126" spans="1:39" ht="15.75" customHeight="1" outlineLevel="1">
      <c r="A126" s="222"/>
      <c r="B126" s="65" t="s">
        <v>108</v>
      </c>
      <c r="D126" s="162"/>
      <c r="E126" s="162"/>
      <c r="F126" s="164"/>
      <c r="G126" s="163"/>
      <c r="H126" s="163"/>
      <c r="I126" s="163"/>
      <c r="J126" s="163"/>
      <c r="K126" s="163"/>
      <c r="L126" s="164"/>
      <c r="M126" s="180"/>
      <c r="N126" s="163"/>
      <c r="O126" s="163"/>
      <c r="P126" s="164"/>
      <c r="Q126" s="180"/>
      <c r="R126" s="163"/>
      <c r="S126" s="163"/>
      <c r="T126" s="164"/>
      <c r="U126" s="180"/>
      <c r="V126" s="163"/>
      <c r="W126" s="163"/>
      <c r="X126" s="163"/>
      <c r="Y126" s="163"/>
      <c r="Z126" s="163"/>
      <c r="AA126" s="163"/>
      <c r="AB126" s="164"/>
      <c r="AC126" s="180"/>
      <c r="AD126" s="163"/>
      <c r="AE126" s="163"/>
      <c r="AF126" s="163"/>
      <c r="AG126" s="163"/>
      <c r="AH126" s="163"/>
      <c r="AI126" s="163"/>
      <c r="AJ126" s="164"/>
      <c r="AK126" s="24"/>
      <c r="AL126" s="25"/>
      <c r="AM126" s="164"/>
    </row>
    <row r="127" spans="1:39" ht="15.75" customHeight="1" outlineLevel="1">
      <c r="A127" s="222"/>
      <c r="B127" s="65" t="s">
        <v>109</v>
      </c>
      <c r="D127" s="162"/>
      <c r="E127" s="162"/>
      <c r="F127" s="164"/>
      <c r="G127" s="163"/>
      <c r="H127" s="163"/>
      <c r="I127" s="163"/>
      <c r="J127" s="163"/>
      <c r="K127" s="163"/>
      <c r="L127" s="164"/>
      <c r="M127" s="180"/>
      <c r="N127" s="163"/>
      <c r="O127" s="163"/>
      <c r="P127" s="164"/>
      <c r="Q127" s="180"/>
      <c r="R127" s="163"/>
      <c r="S127" s="163"/>
      <c r="T127" s="164"/>
      <c r="U127" s="180"/>
      <c r="V127" s="163"/>
      <c r="W127" s="163"/>
      <c r="X127" s="163"/>
      <c r="Y127" s="163"/>
      <c r="Z127" s="163"/>
      <c r="AA127" s="163"/>
      <c r="AB127" s="164"/>
      <c r="AC127" s="180"/>
      <c r="AD127" s="163"/>
      <c r="AE127" s="163"/>
      <c r="AF127" s="163"/>
      <c r="AG127" s="163"/>
      <c r="AH127" s="163"/>
      <c r="AI127" s="163"/>
      <c r="AJ127" s="164"/>
      <c r="AK127" s="24"/>
      <c r="AL127" s="25"/>
      <c r="AM127" s="164"/>
    </row>
    <row r="128" spans="1:39" ht="15.75" customHeight="1" outlineLevel="1">
      <c r="A128" s="222"/>
      <c r="B128" s="65" t="s">
        <v>110</v>
      </c>
      <c r="D128" s="199">
        <v>10178</v>
      </c>
      <c r="E128" s="199" t="s">
        <v>160</v>
      </c>
      <c r="F128" s="201">
        <v>209.56675000000001</v>
      </c>
      <c r="G128" s="200">
        <v>214.67775</v>
      </c>
      <c r="H128" s="200">
        <v>-2.3807779999999998</v>
      </c>
      <c r="I128" s="200">
        <v>12.267250000000001</v>
      </c>
      <c r="J128" s="200">
        <v>12.267299</v>
      </c>
      <c r="K128" s="200">
        <v>21.887995</v>
      </c>
      <c r="L128" s="201">
        <v>17.083434</v>
      </c>
      <c r="M128" s="206">
        <v>17.499452000000002</v>
      </c>
      <c r="N128" s="200">
        <v>17.083434</v>
      </c>
      <c r="O128" s="200">
        <v>17.500108999999998</v>
      </c>
      <c r="P128" s="201">
        <v>11.857792</v>
      </c>
      <c r="Q128" s="206">
        <v>11.999998</v>
      </c>
      <c r="R128" s="200">
        <v>1.8270189999999999</v>
      </c>
      <c r="S128" s="200">
        <v>2.0222030000000002</v>
      </c>
      <c r="T128" s="201">
        <v>6.4084589999999997</v>
      </c>
      <c r="U128" s="206">
        <v>6.4103500000000002</v>
      </c>
      <c r="V128" s="200">
        <v>4.0321280000000002</v>
      </c>
      <c r="W128" s="200">
        <v>3.1399759999999999</v>
      </c>
      <c r="X128" s="200">
        <v>9.5435000000000006E-2</v>
      </c>
      <c r="Y128" s="200">
        <v>0.89999099999999999</v>
      </c>
      <c r="Z128" s="200">
        <v>0.104978</v>
      </c>
      <c r="AA128" s="200">
        <v>0.15098</v>
      </c>
      <c r="AB128" s="201">
        <v>1343</v>
      </c>
      <c r="AC128" s="206">
        <v>1343.3961810000001</v>
      </c>
      <c r="AD128" s="200">
        <v>78.049329999999998</v>
      </c>
      <c r="AE128" s="200">
        <v>79.95</v>
      </c>
      <c r="AF128" s="200">
        <v>79.973585</v>
      </c>
      <c r="AG128" s="200">
        <v>79.95</v>
      </c>
      <c r="AH128" s="200">
        <v>78.049329999999998</v>
      </c>
      <c r="AI128" s="200">
        <v>79.953000000000003</v>
      </c>
      <c r="AJ128" s="201">
        <f>SUM(F128:F130)</f>
        <v>542.87035000000003</v>
      </c>
      <c r="AK128" s="56">
        <f>AVERAGE(V128:V130)</f>
        <v>4.3724126666666665</v>
      </c>
      <c r="AL128" s="57">
        <f>AVERAGE(W128:W130)</f>
        <v>3.4635433333333334</v>
      </c>
      <c r="AM128" s="201">
        <f>SUM(AB128:AB130)</f>
        <v>7022</v>
      </c>
    </row>
    <row r="129" spans="1:39" ht="15.75" customHeight="1" outlineLevel="1">
      <c r="A129" s="222"/>
      <c r="B129" s="65"/>
      <c r="D129" s="199">
        <v>10178</v>
      </c>
      <c r="E129" s="199" t="s">
        <v>174</v>
      </c>
      <c r="F129" s="201">
        <v>56.209200000000003</v>
      </c>
      <c r="G129" s="200">
        <v>56.209200000000003</v>
      </c>
      <c r="H129" s="200">
        <v>0</v>
      </c>
      <c r="I129" s="200">
        <v>1.2241249999999999</v>
      </c>
      <c r="J129" s="200">
        <v>1.2246010000000001</v>
      </c>
      <c r="K129" s="200">
        <v>49.996822999999999</v>
      </c>
      <c r="L129" s="201">
        <v>45.917859999999997</v>
      </c>
      <c r="M129" s="206">
        <v>45.902082999999998</v>
      </c>
      <c r="N129" s="200">
        <v>45.917859999999997</v>
      </c>
      <c r="O129" s="200">
        <v>45.900083000000002</v>
      </c>
      <c r="P129" s="201">
        <v>72.194424999999995</v>
      </c>
      <c r="Q129" s="206">
        <v>72.000050000000002</v>
      </c>
      <c r="R129" s="200">
        <v>6.5352800000000002</v>
      </c>
      <c r="S129" s="200">
        <v>6.8374540000000001</v>
      </c>
      <c r="T129" s="201">
        <v>13.716616</v>
      </c>
      <c r="U129" s="206">
        <v>13.740118000000001</v>
      </c>
      <c r="V129" s="200">
        <v>5.7108090000000002</v>
      </c>
      <c r="W129" s="200">
        <v>3.5999089999999998</v>
      </c>
      <c r="X129" s="200">
        <v>0</v>
      </c>
      <c r="Y129" s="200">
        <v>0.79997600000000002</v>
      </c>
      <c r="Z129" s="200">
        <v>0.33802300000000002</v>
      </c>
      <c r="AA129" s="200">
        <v>0.56988899999999998</v>
      </c>
      <c r="AB129" s="201">
        <v>771</v>
      </c>
      <c r="AC129" s="206">
        <v>772.32103900000004</v>
      </c>
      <c r="AD129" s="200">
        <v>91.841555</v>
      </c>
      <c r="AE129" s="200">
        <v>91.81</v>
      </c>
      <c r="AF129" s="200">
        <v>91.967308000000003</v>
      </c>
      <c r="AG129" s="200">
        <v>91.81</v>
      </c>
      <c r="AH129" s="200">
        <v>91.841555</v>
      </c>
      <c r="AI129" s="200">
        <v>91.805999999999997</v>
      </c>
      <c r="AJ129" s="201"/>
      <c r="AK129" s="24"/>
      <c r="AL129" s="25"/>
      <c r="AM129" s="201"/>
    </row>
    <row r="130" spans="1:39" ht="15.75" customHeight="1" outlineLevel="1">
      <c r="A130" s="222"/>
      <c r="B130" s="65"/>
      <c r="D130" s="199">
        <v>10178</v>
      </c>
      <c r="E130" s="199" t="s">
        <v>176</v>
      </c>
      <c r="F130" s="201">
        <v>277.09440000000001</v>
      </c>
      <c r="G130" s="200">
        <v>277.09440000000001</v>
      </c>
      <c r="H130" s="200">
        <v>0</v>
      </c>
      <c r="I130" s="200">
        <v>5.8456250000000001</v>
      </c>
      <c r="J130" s="200">
        <v>5.845872</v>
      </c>
      <c r="K130" s="200">
        <v>58.978274999999996</v>
      </c>
      <c r="L130" s="201">
        <v>47.402014000000001</v>
      </c>
      <c r="M130" s="206">
        <v>47.400840000000002</v>
      </c>
      <c r="N130" s="200">
        <v>47.402014000000001</v>
      </c>
      <c r="O130" s="200">
        <v>47.40025</v>
      </c>
      <c r="P130" s="201">
        <v>98.107558999999995</v>
      </c>
      <c r="Q130" s="206">
        <v>98.104912999999996</v>
      </c>
      <c r="R130" s="200">
        <v>6.8427239999999996</v>
      </c>
      <c r="S130" s="200">
        <v>6.8596630000000003</v>
      </c>
      <c r="T130" s="201">
        <v>17.712375000000002</v>
      </c>
      <c r="U130" s="206">
        <v>17.715226000000001</v>
      </c>
      <c r="V130" s="200">
        <v>3.374301</v>
      </c>
      <c r="W130" s="200">
        <v>3.6507450000000001</v>
      </c>
      <c r="X130" s="200">
        <v>2.1436739999999999</v>
      </c>
      <c r="Y130" s="200">
        <v>0.80316699999999996</v>
      </c>
      <c r="Z130" s="200">
        <v>0.22735900000000001</v>
      </c>
      <c r="AA130" s="200">
        <v>8.1300999999999998E-2</v>
      </c>
      <c r="AB130" s="201">
        <v>4908</v>
      </c>
      <c r="AC130" s="206">
        <v>4908.7900360000003</v>
      </c>
      <c r="AD130" s="200">
        <v>80.371992000000006</v>
      </c>
      <c r="AE130" s="200">
        <v>80.37</v>
      </c>
      <c r="AF130" s="200">
        <v>80.379911000000007</v>
      </c>
      <c r="AG130" s="200">
        <v>80.366973999999999</v>
      </c>
      <c r="AH130" s="200">
        <v>80.371992000000006</v>
      </c>
      <c r="AI130" s="200">
        <v>80.369</v>
      </c>
      <c r="AJ130" s="201"/>
      <c r="AK130" s="24"/>
      <c r="AL130" s="25"/>
      <c r="AM130" s="201"/>
    </row>
    <row r="131" spans="1:39" ht="15.75" customHeight="1" outlineLevel="1">
      <c r="A131" s="222"/>
      <c r="B131" s="65" t="s">
        <v>111</v>
      </c>
      <c r="D131" s="199">
        <v>10178</v>
      </c>
      <c r="E131" s="199" t="s">
        <v>160</v>
      </c>
      <c r="F131" s="201">
        <v>137.48752999999999</v>
      </c>
      <c r="G131" s="200">
        <v>137.48752999999999</v>
      </c>
      <c r="H131" s="200">
        <v>0</v>
      </c>
      <c r="I131" s="200">
        <v>7.8563749999999999</v>
      </c>
      <c r="J131" s="200">
        <v>7.8564299999999996</v>
      </c>
      <c r="K131" s="200">
        <v>21.887995</v>
      </c>
      <c r="L131" s="201">
        <v>17.500122999999999</v>
      </c>
      <c r="M131" s="206">
        <v>17.499452000000002</v>
      </c>
      <c r="N131" s="200">
        <v>17.500122999999999</v>
      </c>
      <c r="O131" s="200">
        <v>17.500108999999998</v>
      </c>
      <c r="P131" s="201">
        <v>12.012537999999999</v>
      </c>
      <c r="Q131" s="206">
        <v>11.999998</v>
      </c>
      <c r="R131" s="200">
        <v>2.0047410000000001</v>
      </c>
      <c r="S131" s="200">
        <v>2.0222030000000002</v>
      </c>
      <c r="T131" s="201">
        <v>6.4078540000000004</v>
      </c>
      <c r="U131" s="206">
        <v>6.4103500000000002</v>
      </c>
      <c r="V131" s="200">
        <v>3.9858159999999998</v>
      </c>
      <c r="W131" s="200">
        <v>3.1399870000000001</v>
      </c>
      <c r="X131" s="200">
        <v>0</v>
      </c>
      <c r="Y131" s="200">
        <v>0.89999399999999996</v>
      </c>
      <c r="Z131" s="200">
        <v>0.189108</v>
      </c>
      <c r="AA131" s="200">
        <v>0.15098800000000001</v>
      </c>
      <c r="AB131" s="201">
        <v>881</v>
      </c>
      <c r="AC131" s="206">
        <v>881.343165</v>
      </c>
      <c r="AD131" s="200">
        <v>79.953066000000007</v>
      </c>
      <c r="AE131" s="200">
        <v>79.95</v>
      </c>
      <c r="AF131" s="200">
        <v>79.981142000000006</v>
      </c>
      <c r="AG131" s="200">
        <v>79.95</v>
      </c>
      <c r="AH131" s="200">
        <v>79.953066000000007</v>
      </c>
      <c r="AI131" s="200">
        <v>79.953000000000003</v>
      </c>
      <c r="AJ131" s="201">
        <f>SUM(F131:F133)</f>
        <v>225.12904999999998</v>
      </c>
      <c r="AK131" s="56">
        <f>AVERAGE(V131:V133)</f>
        <v>3.1506559999999997</v>
      </c>
      <c r="AL131" s="57">
        <f>AVERAGE(W131:W133)</f>
        <v>3.4635406666666668</v>
      </c>
      <c r="AM131" s="201">
        <f>SUM(AB131:AB133)</f>
        <v>2142</v>
      </c>
    </row>
    <row r="132" spans="1:39" ht="15.75" customHeight="1" outlineLevel="1">
      <c r="A132" s="222"/>
      <c r="B132" s="65"/>
      <c r="D132" s="199">
        <v>10178</v>
      </c>
      <c r="E132" s="199" t="s">
        <v>174</v>
      </c>
      <c r="F132" s="201">
        <v>73.172399999999996</v>
      </c>
      <c r="G132" s="200">
        <v>73.172399999999996</v>
      </c>
      <c r="H132" s="200">
        <v>0</v>
      </c>
      <c r="I132" s="200">
        <v>1.5934999999999999</v>
      </c>
      <c r="J132" s="200">
        <v>1.5941689999999999</v>
      </c>
      <c r="K132" s="200">
        <v>49.996822999999999</v>
      </c>
      <c r="L132" s="201">
        <v>45.919297</v>
      </c>
      <c r="M132" s="206">
        <v>45.902082999999998</v>
      </c>
      <c r="N132" s="200">
        <v>45.919297</v>
      </c>
      <c r="O132" s="200">
        <v>45.900083000000002</v>
      </c>
      <c r="P132" s="201">
        <v>72.011296000000002</v>
      </c>
      <c r="Q132" s="206">
        <v>72.000049000000004</v>
      </c>
      <c r="R132" s="200">
        <v>6.8246000000000002</v>
      </c>
      <c r="S132" s="200">
        <v>6.8374540000000001</v>
      </c>
      <c r="T132" s="201">
        <v>13.734686999999999</v>
      </c>
      <c r="U132" s="206">
        <v>13.740118000000001</v>
      </c>
      <c r="V132" s="200">
        <v>1.8722909999999999</v>
      </c>
      <c r="W132" s="200">
        <v>3.5999639999999999</v>
      </c>
      <c r="X132" s="200">
        <v>0</v>
      </c>
      <c r="Y132" s="200">
        <v>0.80000099999999996</v>
      </c>
      <c r="Z132" s="200">
        <v>0.17766299999999999</v>
      </c>
      <c r="AA132" s="200">
        <v>0.56996899999999995</v>
      </c>
      <c r="AB132" s="201">
        <v>1005</v>
      </c>
      <c r="AC132" s="206">
        <v>1005.397392</v>
      </c>
      <c r="AD132" s="200">
        <v>91.844431</v>
      </c>
      <c r="AE132" s="200">
        <v>91.81</v>
      </c>
      <c r="AF132" s="200">
        <v>91.846303000000006</v>
      </c>
      <c r="AG132" s="200">
        <v>91.81</v>
      </c>
      <c r="AH132" s="200">
        <v>91.844430000000003</v>
      </c>
      <c r="AI132" s="200">
        <v>91.805999999999997</v>
      </c>
      <c r="AJ132" s="201"/>
      <c r="AK132" s="24"/>
      <c r="AL132" s="25"/>
      <c r="AM132" s="201"/>
    </row>
    <row r="133" spans="1:39" ht="15.75" customHeight="1" outlineLevel="1">
      <c r="A133" s="222"/>
      <c r="B133" s="65"/>
      <c r="D133" s="199">
        <v>10178</v>
      </c>
      <c r="E133" s="199" t="s">
        <v>176</v>
      </c>
      <c r="F133" s="201">
        <v>14.46912</v>
      </c>
      <c r="G133" s="200">
        <v>14.46912</v>
      </c>
      <c r="H133" s="200">
        <v>0</v>
      </c>
      <c r="I133" s="200">
        <v>0.30525000000000002</v>
      </c>
      <c r="J133" s="200">
        <v>0.30525600000000003</v>
      </c>
      <c r="K133" s="200">
        <v>58.978274999999996</v>
      </c>
      <c r="L133" s="201">
        <v>47.400885000000002</v>
      </c>
      <c r="M133" s="206">
        <v>47.400840000000002</v>
      </c>
      <c r="N133" s="200">
        <v>47.400885000000002</v>
      </c>
      <c r="O133" s="200">
        <v>47.40025</v>
      </c>
      <c r="P133" s="201">
        <v>98.280097999999995</v>
      </c>
      <c r="Q133" s="206">
        <v>98.104906999999997</v>
      </c>
      <c r="R133" s="200">
        <v>6.5520069999999997</v>
      </c>
      <c r="S133" s="200">
        <v>6.8596620000000001</v>
      </c>
      <c r="T133" s="201">
        <v>17.692851999999998</v>
      </c>
      <c r="U133" s="206">
        <v>17.715225</v>
      </c>
      <c r="V133" s="200">
        <v>3.593861</v>
      </c>
      <c r="W133" s="200">
        <v>3.650671</v>
      </c>
      <c r="X133" s="200">
        <v>0</v>
      </c>
      <c r="Y133" s="200">
        <v>0.80315899999999996</v>
      </c>
      <c r="Z133" s="200">
        <v>6.9112999999999994E-2</v>
      </c>
      <c r="AA133" s="200">
        <v>8.1207000000000001E-2</v>
      </c>
      <c r="AB133" s="201">
        <v>256</v>
      </c>
      <c r="AC133" s="206">
        <v>256.32371999999998</v>
      </c>
      <c r="AD133" s="200">
        <v>80.370078000000007</v>
      </c>
      <c r="AE133" s="200">
        <v>80.37</v>
      </c>
      <c r="AF133" s="200">
        <v>80.468601000000007</v>
      </c>
      <c r="AG133" s="200">
        <v>80.366973999999999</v>
      </c>
      <c r="AH133" s="200">
        <v>80.370075999999997</v>
      </c>
      <c r="AI133" s="200">
        <v>80.369</v>
      </c>
      <c r="AJ133" s="201"/>
      <c r="AK133" s="24"/>
      <c r="AL133" s="25"/>
      <c r="AM133" s="201"/>
    </row>
    <row r="134" spans="1:39" ht="16.5" customHeight="1" outlineLevel="1">
      <c r="A134" s="222"/>
      <c r="B134" s="65" t="s">
        <v>112</v>
      </c>
      <c r="D134" s="199">
        <v>10178</v>
      </c>
      <c r="E134" s="199" t="s">
        <v>158</v>
      </c>
      <c r="F134" s="201">
        <v>135.63585</v>
      </c>
      <c r="G134" s="200">
        <v>135.63585</v>
      </c>
      <c r="H134" s="200">
        <v>0</v>
      </c>
      <c r="I134" s="200">
        <v>5.2560000000000002</v>
      </c>
      <c r="J134" s="200">
        <v>5.257206</v>
      </c>
      <c r="K134" s="200">
        <v>32.256005000000002</v>
      </c>
      <c r="L134" s="201">
        <v>25.805907999999999</v>
      </c>
      <c r="M134" s="206">
        <v>25.801577999999999</v>
      </c>
      <c r="N134" s="200">
        <v>25.805907999999999</v>
      </c>
      <c r="O134" s="200">
        <v>25.799966000000001</v>
      </c>
      <c r="P134" s="201">
        <v>15.006659000000001</v>
      </c>
      <c r="Q134" s="206">
        <v>15.000002</v>
      </c>
      <c r="R134" s="200">
        <v>1.6171990000000001</v>
      </c>
      <c r="S134" s="200">
        <v>1.635195</v>
      </c>
      <c r="T134" s="201">
        <v>5.153505</v>
      </c>
      <c r="U134" s="206">
        <v>5.1578850000000003</v>
      </c>
      <c r="V134" s="200">
        <v>3.7969309999999998</v>
      </c>
      <c r="W134" s="200">
        <v>2.2999749999999999</v>
      </c>
      <c r="X134" s="200">
        <v>3.9517579999999999</v>
      </c>
      <c r="Y134" s="200">
        <v>0.36998300000000001</v>
      </c>
      <c r="Z134" s="200">
        <v>0.14008100000000001</v>
      </c>
      <c r="AA134" s="200">
        <v>0.12998000000000001</v>
      </c>
      <c r="AB134" s="201">
        <v>699</v>
      </c>
      <c r="AC134" s="206">
        <v>699.59411599999999</v>
      </c>
      <c r="AD134" s="200">
        <v>80.003421000000003</v>
      </c>
      <c r="AE134" s="200">
        <v>79.989999999999995</v>
      </c>
      <c r="AF134" s="200">
        <v>80.057987999999995</v>
      </c>
      <c r="AG134" s="200">
        <v>79.989999999999995</v>
      </c>
      <c r="AH134" s="200">
        <v>80.003421000000003</v>
      </c>
      <c r="AI134" s="200">
        <v>79.984999999999999</v>
      </c>
      <c r="AJ134" s="201">
        <f>SUM(F134:F136)</f>
        <v>360.24893000000003</v>
      </c>
      <c r="AK134" s="56">
        <f>AVERAGE(V134:V136)</f>
        <v>1.8610829999999998</v>
      </c>
      <c r="AL134" s="57">
        <f>AVERAGE(W134:W136)</f>
        <v>3.013279666666667</v>
      </c>
      <c r="AM134" s="201">
        <f>SUM(AB134:AB136)</f>
        <v>2920</v>
      </c>
    </row>
    <row r="135" spans="1:39" ht="16.5" customHeight="1" outlineLevel="1">
      <c r="A135" s="66"/>
      <c r="B135" s="65"/>
      <c r="D135" s="199">
        <v>10178</v>
      </c>
      <c r="E135" s="199" t="s">
        <v>160</v>
      </c>
      <c r="F135" s="201">
        <v>168.67668</v>
      </c>
      <c r="G135" s="200">
        <v>168.67668</v>
      </c>
      <c r="H135" s="200">
        <v>0</v>
      </c>
      <c r="I135" s="200">
        <v>9.6387499999999999</v>
      </c>
      <c r="J135" s="200">
        <v>9.6386669999999999</v>
      </c>
      <c r="K135" s="200">
        <v>21.887995</v>
      </c>
      <c r="L135" s="201">
        <v>17.499849999999999</v>
      </c>
      <c r="M135" s="206">
        <v>17.499452000000002</v>
      </c>
      <c r="N135" s="200">
        <v>17.499849999999999</v>
      </c>
      <c r="O135" s="200">
        <v>17.500108999999998</v>
      </c>
      <c r="P135" s="201">
        <v>11.995850000000001</v>
      </c>
      <c r="Q135" s="206">
        <v>11.999998</v>
      </c>
      <c r="R135" s="200">
        <v>2.0230839999999999</v>
      </c>
      <c r="S135" s="200">
        <v>2.0222030000000002</v>
      </c>
      <c r="T135" s="201">
        <v>6.4087100000000001</v>
      </c>
      <c r="U135" s="206">
        <v>6.4103500000000002</v>
      </c>
      <c r="V135" s="200">
        <v>1.428769</v>
      </c>
      <c r="W135" s="200">
        <v>3.1399840000000001</v>
      </c>
      <c r="X135" s="200">
        <v>2.5788980000000001</v>
      </c>
      <c r="Y135" s="200">
        <v>0.89998800000000001</v>
      </c>
      <c r="Z135" s="200">
        <v>0.171927</v>
      </c>
      <c r="AA135" s="200">
        <v>0.15096899999999999</v>
      </c>
      <c r="AB135" s="201">
        <v>1081</v>
      </c>
      <c r="AC135" s="206">
        <v>1081.2765280000001</v>
      </c>
      <c r="AD135" s="200">
        <v>79.951819</v>
      </c>
      <c r="AE135" s="200">
        <v>79.95</v>
      </c>
      <c r="AF135" s="200">
        <v>79.970451999999995</v>
      </c>
      <c r="AG135" s="200">
        <v>79.95</v>
      </c>
      <c r="AH135" s="200">
        <v>79.951819</v>
      </c>
      <c r="AI135" s="200">
        <v>79.953000000000003</v>
      </c>
      <c r="AJ135" s="201"/>
      <c r="AK135" s="24"/>
      <c r="AL135" s="25"/>
      <c r="AM135" s="201"/>
    </row>
    <row r="136" spans="1:39" ht="16.5" customHeight="1" outlineLevel="1" thickBot="1">
      <c r="A136" s="69"/>
      <c r="B136" s="70"/>
      <c r="C136" s="39"/>
      <c r="D136" s="202">
        <v>10178</v>
      </c>
      <c r="E136" s="202" t="s">
        <v>174</v>
      </c>
      <c r="F136" s="204">
        <v>55.936399999999999</v>
      </c>
      <c r="G136" s="203">
        <v>55.861020000000003</v>
      </c>
      <c r="H136" s="203">
        <v>0.13494200000000001</v>
      </c>
      <c r="I136" s="203">
        <v>1.2184999999999999</v>
      </c>
      <c r="J136" s="203">
        <v>1.217015</v>
      </c>
      <c r="K136" s="203">
        <v>49.996822999999999</v>
      </c>
      <c r="L136" s="204">
        <v>45.905949999999997</v>
      </c>
      <c r="M136" s="208">
        <v>45.902082999999998</v>
      </c>
      <c r="N136" s="203">
        <v>45.905949999999997</v>
      </c>
      <c r="O136" s="203">
        <v>45.900083000000002</v>
      </c>
      <c r="P136" s="204">
        <v>110.176446</v>
      </c>
      <c r="Q136" s="208">
        <v>72.000049000000004</v>
      </c>
      <c r="R136" s="203">
        <v>6.7706200000000001</v>
      </c>
      <c r="S136" s="203">
        <v>6.8374540000000001</v>
      </c>
      <c r="T136" s="204">
        <v>20.380289000000001</v>
      </c>
      <c r="U136" s="208">
        <v>13.740118000000001</v>
      </c>
      <c r="V136" s="203">
        <v>0.35754900000000001</v>
      </c>
      <c r="W136" s="203">
        <v>3.5998800000000002</v>
      </c>
      <c r="X136" s="203">
        <v>4.0224250000000001</v>
      </c>
      <c r="Y136" s="203">
        <v>0.79995000000000005</v>
      </c>
      <c r="Z136" s="203">
        <v>0.55420100000000005</v>
      </c>
      <c r="AA136" s="203">
        <v>0.56987900000000002</v>
      </c>
      <c r="AB136" s="204">
        <v>1140</v>
      </c>
      <c r="AC136" s="208">
        <v>768.572721</v>
      </c>
      <c r="AD136" s="203">
        <v>91.817734000000002</v>
      </c>
      <c r="AE136" s="203">
        <v>91.81</v>
      </c>
      <c r="AF136" s="203">
        <v>61.897072000000001</v>
      </c>
      <c r="AG136" s="203">
        <v>91.81</v>
      </c>
      <c r="AH136" s="203">
        <v>91.817734000000002</v>
      </c>
      <c r="AI136" s="203">
        <v>91.805999999999997</v>
      </c>
      <c r="AJ136" s="204"/>
      <c r="AK136" s="45"/>
      <c r="AL136" s="46"/>
      <c r="AM136" s="204"/>
    </row>
    <row r="137" spans="1:39" ht="15.75" thickBot="1">
      <c r="A137" s="39"/>
      <c r="B137" s="223" t="s">
        <v>99</v>
      </c>
      <c r="C137" s="223"/>
      <c r="D137" s="39"/>
      <c r="E137" s="39"/>
      <c r="F137" s="133">
        <f>SUM(F107:F136)</f>
        <v>3995.0913099999998</v>
      </c>
      <c r="G137" s="39"/>
      <c r="H137" s="39"/>
      <c r="I137" s="39"/>
      <c r="J137" s="39"/>
      <c r="K137" s="78"/>
      <c r="L137" s="133">
        <f>AVERAGE(L107:L136)</f>
        <v>25.50088651851852</v>
      </c>
      <c r="M137" s="155">
        <f>AVERAGE(M107:M136)</f>
        <v>25.518293333333329</v>
      </c>
      <c r="N137" s="78"/>
      <c r="O137" s="78"/>
      <c r="P137" s="133">
        <f>AVERAGE(P107:P136)</f>
        <v>32.40495277777778</v>
      </c>
      <c r="Q137" s="209">
        <f>AVERAGE(Q107:Q136)</f>
        <v>29.060610185185183</v>
      </c>
      <c r="R137" s="78"/>
      <c r="S137" s="78"/>
      <c r="T137" s="133">
        <f>AVERAGE(T107:T136)</f>
        <v>9.6208722592592597</v>
      </c>
      <c r="U137" s="209">
        <f>AVERAGE(U107:U136)</f>
        <v>8.7758865185185169</v>
      </c>
      <c r="V137" s="78"/>
      <c r="W137" s="78"/>
      <c r="X137" s="78"/>
      <c r="Y137" s="78"/>
      <c r="Z137" s="78"/>
      <c r="AA137" s="78"/>
      <c r="AB137" s="133">
        <f>SUM(AB107:AB136)</f>
        <v>28564</v>
      </c>
      <c r="AC137" s="209">
        <f>SUM(AC107:AC136)</f>
        <v>28211.039239999998</v>
      </c>
      <c r="AD137" s="78"/>
      <c r="AE137" s="78"/>
      <c r="AF137" s="78"/>
      <c r="AG137" s="78"/>
      <c r="AH137" s="78"/>
      <c r="AI137" s="78"/>
      <c r="AJ137" s="133">
        <f>SUM(AJ107:AJ136)</f>
        <v>3995.0913100000002</v>
      </c>
      <c r="AK137" s="80">
        <f>AVERAGE(AK107:AK136)</f>
        <v>2.3487650092592594</v>
      </c>
      <c r="AL137" s="81">
        <f>AVERAGE(AL107:AL136)</f>
        <v>2.5679698703703706</v>
      </c>
      <c r="AM137" s="133">
        <f>SUM(AM107:AM136)</f>
        <v>28564</v>
      </c>
    </row>
    <row r="138" spans="1:39">
      <c r="B138" s="50"/>
      <c r="C138" s="50"/>
      <c r="F138" s="95">
        <f>SUM(F139:F140)</f>
        <v>488.95029999999997</v>
      </c>
      <c r="G138">
        <f>SUM(G139:G140)</f>
        <v>488.93790000000001</v>
      </c>
      <c r="H138">
        <f>AVERAGE(H139:H140)</f>
        <v>4.4784999999999998E-3</v>
      </c>
      <c r="I138">
        <f>AVERAGE(I139:I140)</f>
        <v>10.8136875</v>
      </c>
      <c r="J138">
        <f>AVERAGE(J139:J140)</f>
        <v>13.678266499999999</v>
      </c>
      <c r="K138" s="97">
        <f t="shared" ref="K138:X138" si="6">AVERAGE(K139:K140)</f>
        <v>41.126413999999997</v>
      </c>
      <c r="L138" s="95">
        <f t="shared" si="6"/>
        <v>32.371875500000002</v>
      </c>
      <c r="M138" s="145">
        <f t="shared" si="6"/>
        <v>30.150582</v>
      </c>
      <c r="N138" s="97">
        <f t="shared" si="6"/>
        <v>32.371875500000002</v>
      </c>
      <c r="O138" s="97">
        <f t="shared" si="6"/>
        <v>30.1500655</v>
      </c>
      <c r="P138" s="95">
        <f t="shared" si="6"/>
        <v>39.965515499999995</v>
      </c>
      <c r="Q138" s="147">
        <f t="shared" si="6"/>
        <v>44.583618999999999</v>
      </c>
      <c r="R138" s="97">
        <f t="shared" si="6"/>
        <v>5.1760345000000001</v>
      </c>
      <c r="S138" s="97">
        <f t="shared" si="6"/>
        <v>5.2491089999999998</v>
      </c>
      <c r="T138" s="95">
        <f t="shared" si="6"/>
        <v>10.010515999999999</v>
      </c>
      <c r="U138" s="147">
        <f t="shared" si="6"/>
        <v>11.9642895</v>
      </c>
      <c r="V138" s="97">
        <f t="shared" si="6"/>
        <v>3.46454</v>
      </c>
      <c r="W138" s="97">
        <f t="shared" si="6"/>
        <v>3.7999654999999999</v>
      </c>
      <c r="X138" s="97">
        <f t="shared" si="6"/>
        <v>1.245973</v>
      </c>
      <c r="Y138" s="97">
        <f>SUM(Y139:Y140)</f>
        <v>1.3999779999999999</v>
      </c>
      <c r="Z138" s="97">
        <f>SUM(Z139:Z140)</f>
        <v>3.5426159999999998</v>
      </c>
      <c r="AA138" s="97">
        <f t="shared" ref="AA138:AI138" si="7">AVERAGE(AA139:AA140)</f>
        <v>1.1549585</v>
      </c>
      <c r="AB138" s="95">
        <f t="shared" si="7"/>
        <v>2157</v>
      </c>
      <c r="AC138" s="147">
        <f t="shared" si="7"/>
        <v>2669.640265</v>
      </c>
      <c r="AD138" s="97">
        <f t="shared" si="7"/>
        <v>75.106294500000004</v>
      </c>
      <c r="AE138" s="97">
        <f t="shared" si="7"/>
        <v>68.224999999999994</v>
      </c>
      <c r="AF138" s="97">
        <f t="shared" si="7"/>
        <v>79.257701999999995</v>
      </c>
      <c r="AG138" s="97">
        <f t="shared" si="7"/>
        <v>66.607632499999994</v>
      </c>
      <c r="AH138" s="97">
        <f t="shared" si="7"/>
        <v>75.106294500000004</v>
      </c>
      <c r="AI138" s="97">
        <f t="shared" si="7"/>
        <v>68.224500000000006</v>
      </c>
      <c r="AJ138" s="95">
        <f>SUM(F139:F140)</f>
        <v>488.95029999999997</v>
      </c>
      <c r="AK138" s="56">
        <f>AVERAGE(V139:V140)</f>
        <v>3.46454</v>
      </c>
      <c r="AL138" s="57">
        <f>AVERAGE(W139:W140)</f>
        <v>3.7999654999999999</v>
      </c>
      <c r="AM138" s="95">
        <f>SUM(AB139:AB140)</f>
        <v>4314</v>
      </c>
    </row>
    <row r="139" spans="1:39" outlineLevel="1">
      <c r="A139" s="222" t="s">
        <v>100</v>
      </c>
      <c r="B139" s="65" t="s">
        <v>101</v>
      </c>
      <c r="D139" s="199">
        <v>10178</v>
      </c>
      <c r="E139" s="199" t="s">
        <v>157</v>
      </c>
      <c r="F139" s="201">
        <v>350.5043</v>
      </c>
      <c r="G139" s="200">
        <v>350.5043</v>
      </c>
      <c r="H139" s="200">
        <v>0</v>
      </c>
      <c r="I139" s="200">
        <v>18.611875000000001</v>
      </c>
      <c r="J139" s="200">
        <v>24.340551999999999</v>
      </c>
      <c r="K139" s="200">
        <v>32.256005000000002</v>
      </c>
      <c r="L139" s="201">
        <v>18.832294000000001</v>
      </c>
      <c r="M139" s="206">
        <v>14.399081000000001</v>
      </c>
      <c r="N139" s="200">
        <v>18.832294000000001</v>
      </c>
      <c r="O139" s="200">
        <v>14.400048</v>
      </c>
      <c r="P139" s="201">
        <v>16.011282999999999</v>
      </c>
      <c r="Q139" s="206">
        <v>16.000001999999999</v>
      </c>
      <c r="R139" s="200">
        <v>1.108163</v>
      </c>
      <c r="S139" s="200">
        <v>1.2</v>
      </c>
      <c r="T139" s="201">
        <v>7.2723789999999999</v>
      </c>
      <c r="U139" s="206">
        <v>9.5561670000000003</v>
      </c>
      <c r="V139" s="200">
        <v>5.1811059999999998</v>
      </c>
      <c r="W139" s="200">
        <v>4.9999989999999999</v>
      </c>
      <c r="X139" s="200">
        <v>0</v>
      </c>
      <c r="Y139" s="200">
        <v>0</v>
      </c>
      <c r="Z139" s="200">
        <v>2.8130899999999999</v>
      </c>
      <c r="AA139" s="200">
        <v>1.739976</v>
      </c>
      <c r="AB139" s="201">
        <v>2549</v>
      </c>
      <c r="AC139" s="206">
        <v>3349.477625</v>
      </c>
      <c r="AD139" s="200">
        <v>58.383839000000002</v>
      </c>
      <c r="AE139" s="200">
        <v>44.64</v>
      </c>
      <c r="AF139" s="200">
        <v>58.658565000000003</v>
      </c>
      <c r="AG139" s="200">
        <v>44.64</v>
      </c>
      <c r="AH139" s="200">
        <v>58.383839000000002</v>
      </c>
      <c r="AI139" s="200">
        <v>44.643000000000001</v>
      </c>
      <c r="AJ139" s="201"/>
      <c r="AK139" s="24"/>
      <c r="AL139" s="25"/>
      <c r="AM139" s="201"/>
    </row>
    <row r="140" spans="1:39" outlineLevel="1">
      <c r="A140" s="222"/>
      <c r="B140" s="65"/>
      <c r="D140" s="199">
        <v>10178</v>
      </c>
      <c r="E140" s="199" t="s">
        <v>174</v>
      </c>
      <c r="F140" s="201">
        <v>138.446</v>
      </c>
      <c r="G140" s="200">
        <v>138.43360000000001</v>
      </c>
      <c r="H140" s="200">
        <v>8.9569999999999997E-3</v>
      </c>
      <c r="I140" s="200">
        <v>3.0154999999999998</v>
      </c>
      <c r="J140" s="200">
        <v>3.015981</v>
      </c>
      <c r="K140" s="200">
        <v>49.996822999999999</v>
      </c>
      <c r="L140" s="201">
        <v>45.911456999999999</v>
      </c>
      <c r="M140" s="206">
        <v>45.902082999999998</v>
      </c>
      <c r="N140" s="200">
        <v>45.911456999999999</v>
      </c>
      <c r="O140" s="200">
        <v>45.900083000000002</v>
      </c>
      <c r="P140" s="201">
        <v>63.919747999999998</v>
      </c>
      <c r="Q140" s="206">
        <v>73.167236000000003</v>
      </c>
      <c r="R140" s="200">
        <v>9.2439060000000008</v>
      </c>
      <c r="S140" s="200">
        <v>9.2982180000000003</v>
      </c>
      <c r="T140" s="201">
        <v>12.748652999999999</v>
      </c>
      <c r="U140" s="206">
        <v>14.372412000000001</v>
      </c>
      <c r="V140" s="200">
        <v>1.7479739999999999</v>
      </c>
      <c r="W140" s="200">
        <v>2.5999319999999999</v>
      </c>
      <c r="X140" s="200">
        <v>2.491946</v>
      </c>
      <c r="Y140" s="200">
        <v>1.3999779999999999</v>
      </c>
      <c r="Z140" s="200">
        <v>0.72952600000000001</v>
      </c>
      <c r="AA140" s="200">
        <v>0.56994100000000003</v>
      </c>
      <c r="AB140" s="201">
        <v>1765</v>
      </c>
      <c r="AC140" s="206">
        <v>1989.802905</v>
      </c>
      <c r="AD140" s="200">
        <v>91.828749999999999</v>
      </c>
      <c r="AE140" s="200">
        <v>91.81</v>
      </c>
      <c r="AF140" s="200">
        <v>99.856838999999994</v>
      </c>
      <c r="AG140" s="200">
        <v>88.575265000000002</v>
      </c>
      <c r="AH140" s="200">
        <v>91.828749999999999</v>
      </c>
      <c r="AI140" s="200">
        <v>91.805999999999997</v>
      </c>
      <c r="AJ140" s="201"/>
      <c r="AK140" s="24"/>
      <c r="AL140" s="25"/>
      <c r="AM140" s="201"/>
    </row>
    <row r="141" spans="1:39" outlineLevel="1">
      <c r="A141" s="222"/>
      <c r="B141" s="65"/>
      <c r="D141" s="199"/>
      <c r="E141" s="199"/>
      <c r="F141" s="211">
        <f>SUM(F142:F146)</f>
        <v>566.19217000000003</v>
      </c>
      <c r="G141" s="212">
        <f>SUM(G142:G146)</f>
        <v>565.21422000000007</v>
      </c>
      <c r="H141" s="212">
        <f t="shared" ref="H141" si="8">(F141-G141)/G141*100</f>
        <v>0.17302289386844588</v>
      </c>
      <c r="I141" s="212">
        <f>SUM(I142:I146)</f>
        <v>26.050250000000002</v>
      </c>
      <c r="J141" s="212">
        <f>SUM(J142:J146)</f>
        <v>25.071988999999999</v>
      </c>
      <c r="K141" s="212">
        <v>158.97554199999999</v>
      </c>
      <c r="L141" s="211">
        <f t="shared" ref="L141:S141" si="9">AVERAGE(L142:L146)</f>
        <v>20.060755200000003</v>
      </c>
      <c r="M141" s="213">
        <f t="shared" si="9"/>
        <v>20.800236599999998</v>
      </c>
      <c r="N141" s="212">
        <f t="shared" si="9"/>
        <v>20.060755200000003</v>
      </c>
      <c r="O141" s="212">
        <f t="shared" si="9"/>
        <v>20.8000136</v>
      </c>
      <c r="P141" s="211">
        <f t="shared" si="9"/>
        <v>14.360579599999999</v>
      </c>
      <c r="Q141" s="213">
        <f t="shared" si="9"/>
        <v>13.800000799999998</v>
      </c>
      <c r="R141" s="212">
        <f t="shared" si="9"/>
        <v>1.6515119999999999</v>
      </c>
      <c r="S141" s="212">
        <f t="shared" si="9"/>
        <v>1.6665533999999997</v>
      </c>
      <c r="T141" s="211">
        <f>AVERAGE(T142:T146)</f>
        <v>6.7221770000000003</v>
      </c>
      <c r="U141" s="213">
        <f>AVERAGE(U142:U146)</f>
        <v>6.1585844000000005</v>
      </c>
      <c r="V141" s="212">
        <f t="shared" ref="V141:AA141" si="10">AVERAGE(V142:V146)</f>
        <v>17.377223800000003</v>
      </c>
      <c r="W141" s="212">
        <f t="shared" si="10"/>
        <v>2.6939635999999996</v>
      </c>
      <c r="X141" s="212">
        <f t="shared" si="10"/>
        <v>2.3741316000000001</v>
      </c>
      <c r="Y141" s="212">
        <f t="shared" si="10"/>
        <v>1.0799905999999999</v>
      </c>
      <c r="Z141" s="212">
        <f t="shared" si="10"/>
        <v>10.827181199999998</v>
      </c>
      <c r="AA141" s="212">
        <f t="shared" si="10"/>
        <v>2.3181719999999997</v>
      </c>
      <c r="AB141" s="211">
        <f>SUM(AB142:AB146)</f>
        <v>3346</v>
      </c>
      <c r="AC141" s="213">
        <f>SUM(AC142:AC146)</f>
        <v>3127.3629420000002</v>
      </c>
      <c r="AD141" s="212">
        <f t="shared" ref="AD141:AI141" si="11">AVERAGE(AD142:AD146)</f>
        <v>70.57937419999999</v>
      </c>
      <c r="AE141" s="212">
        <f t="shared" si="11"/>
        <v>73.633999999999986</v>
      </c>
      <c r="AF141" s="212">
        <f t="shared" si="11"/>
        <v>68.539903800000005</v>
      </c>
      <c r="AG141" s="212">
        <f t="shared" si="11"/>
        <v>73.633999999999986</v>
      </c>
      <c r="AH141" s="212">
        <f t="shared" si="11"/>
        <v>70.579374399999978</v>
      </c>
      <c r="AI141" s="212">
        <f t="shared" si="11"/>
        <v>73.633600000000001</v>
      </c>
      <c r="AJ141" s="211">
        <f>SUM(F142:F146)</f>
        <v>566.19217000000003</v>
      </c>
      <c r="AK141" s="56">
        <f>AVERAGE(V142:V146)</f>
        <v>17.377223800000003</v>
      </c>
      <c r="AL141" s="57">
        <f>AVERAGE(W142:W146)</f>
        <v>2.6939635999999996</v>
      </c>
      <c r="AM141" s="211">
        <f>SUM(AB142:AB146)</f>
        <v>3346</v>
      </c>
    </row>
    <row r="142" spans="1:39" outlineLevel="1">
      <c r="A142" s="222"/>
      <c r="B142" s="65" t="s">
        <v>102</v>
      </c>
      <c r="D142" s="199">
        <v>10178</v>
      </c>
      <c r="E142" s="199" t="s">
        <v>158</v>
      </c>
      <c r="F142" s="201">
        <v>331.42194999999998</v>
      </c>
      <c r="G142" s="200">
        <v>331.42194999999998</v>
      </c>
      <c r="H142" s="200">
        <v>0</v>
      </c>
      <c r="I142" s="200">
        <v>12.845000000000001</v>
      </c>
      <c r="J142" s="200">
        <v>12.845818</v>
      </c>
      <c r="K142" s="200">
        <v>32.256005000000002</v>
      </c>
      <c r="L142" s="201">
        <v>25.801631</v>
      </c>
      <c r="M142" s="206">
        <v>25.801577999999999</v>
      </c>
      <c r="N142" s="200">
        <v>25.801631</v>
      </c>
      <c r="O142" s="200">
        <v>25.799966000000001</v>
      </c>
      <c r="P142" s="201">
        <v>14.986376</v>
      </c>
      <c r="Q142" s="206">
        <v>15.000002</v>
      </c>
      <c r="R142" s="200">
        <v>1.4694430000000001</v>
      </c>
      <c r="S142" s="200">
        <v>1.4665349999999999</v>
      </c>
      <c r="T142" s="201">
        <v>5.1022569999999998</v>
      </c>
      <c r="U142" s="206">
        <v>5.1055910000000004</v>
      </c>
      <c r="V142" s="200">
        <v>2.3565130000000001</v>
      </c>
      <c r="W142" s="200">
        <v>1.9999849999999999</v>
      </c>
      <c r="X142" s="200">
        <v>0.83880999999999994</v>
      </c>
      <c r="Y142" s="200">
        <v>0.59998700000000005</v>
      </c>
      <c r="Z142" s="200">
        <v>9.6554000000000001E-2</v>
      </c>
      <c r="AA142" s="200">
        <v>0.12998199999999999</v>
      </c>
      <c r="AB142" s="201">
        <v>1691</v>
      </c>
      <c r="AC142" s="206">
        <v>1692.1047590000001</v>
      </c>
      <c r="AD142" s="200">
        <v>79.990162999999995</v>
      </c>
      <c r="AE142" s="200">
        <v>79.989999999999995</v>
      </c>
      <c r="AF142" s="200">
        <v>80.042259000000001</v>
      </c>
      <c r="AG142" s="200">
        <v>79.989999999999995</v>
      </c>
      <c r="AH142" s="200">
        <v>79.990162999999995</v>
      </c>
      <c r="AI142" s="200">
        <v>79.984999999999999</v>
      </c>
      <c r="AJ142" s="201"/>
      <c r="AK142" s="24"/>
      <c r="AL142" s="25"/>
      <c r="AM142" s="201"/>
    </row>
    <row r="143" spans="1:39" outlineLevel="1">
      <c r="A143" s="222"/>
      <c r="B143" s="65"/>
      <c r="D143" s="199">
        <v>10178</v>
      </c>
      <c r="E143" s="199" t="s">
        <v>159</v>
      </c>
      <c r="F143" s="201">
        <v>44.26681</v>
      </c>
      <c r="G143" s="200">
        <v>43.999200000000002</v>
      </c>
      <c r="H143" s="200">
        <v>0.60821599999999998</v>
      </c>
      <c r="I143" s="200">
        <v>1.715625</v>
      </c>
      <c r="J143" s="200">
        <v>1.7053959999999999</v>
      </c>
      <c r="K143" s="200">
        <v>32.256005000000002</v>
      </c>
      <c r="L143" s="201">
        <v>25.802147999999999</v>
      </c>
      <c r="M143" s="206">
        <v>25.801577999999999</v>
      </c>
      <c r="N143" s="200">
        <v>25.802147999999999</v>
      </c>
      <c r="O143" s="200">
        <v>25.799966000000001</v>
      </c>
      <c r="P143" s="201">
        <v>15.009107</v>
      </c>
      <c r="Q143" s="206">
        <v>15.000002</v>
      </c>
      <c r="R143" s="200">
        <v>1.457195</v>
      </c>
      <c r="S143" s="200">
        <v>1.4665349999999999</v>
      </c>
      <c r="T143" s="201">
        <v>5.1054050000000002</v>
      </c>
      <c r="U143" s="206">
        <v>5.1055910000000004</v>
      </c>
      <c r="V143" s="200">
        <v>5.1279950000000003</v>
      </c>
      <c r="W143" s="200">
        <v>2.869961</v>
      </c>
      <c r="X143" s="200">
        <v>0</v>
      </c>
      <c r="Y143" s="200">
        <v>0</v>
      </c>
      <c r="Z143" s="200">
        <v>15.338806</v>
      </c>
      <c r="AA143" s="200">
        <v>7.1099699999999997</v>
      </c>
      <c r="AB143" s="201">
        <v>226</v>
      </c>
      <c r="AC143" s="206">
        <v>226.008205</v>
      </c>
      <c r="AD143" s="200">
        <v>79.991765000000001</v>
      </c>
      <c r="AE143" s="200">
        <v>79.989999999999995</v>
      </c>
      <c r="AF143" s="200">
        <v>79.992903999999996</v>
      </c>
      <c r="AG143" s="200">
        <v>79.989999999999995</v>
      </c>
      <c r="AH143" s="200">
        <v>79.991765999999998</v>
      </c>
      <c r="AI143" s="200">
        <v>79.984999999999999</v>
      </c>
      <c r="AJ143" s="201"/>
      <c r="AK143" s="24"/>
      <c r="AL143" s="25"/>
      <c r="AM143" s="201"/>
    </row>
    <row r="144" spans="1:39" outlineLevel="1">
      <c r="A144" s="222"/>
      <c r="B144" s="65"/>
      <c r="D144" s="199">
        <v>10178</v>
      </c>
      <c r="E144" s="199" t="s">
        <v>161</v>
      </c>
      <c r="F144" s="201">
        <v>13.72245</v>
      </c>
      <c r="G144" s="200">
        <v>13.72245</v>
      </c>
      <c r="H144" s="200">
        <v>0</v>
      </c>
      <c r="I144" s="200">
        <v>0.88524999999999998</v>
      </c>
      <c r="J144" s="200">
        <v>0.88531899999999997</v>
      </c>
      <c r="K144" s="200">
        <v>32.256005000000002</v>
      </c>
      <c r="L144" s="201">
        <v>15.501213999999999</v>
      </c>
      <c r="M144" s="206">
        <v>15.49901</v>
      </c>
      <c r="N144" s="200">
        <v>15.501213999999999</v>
      </c>
      <c r="O144" s="200">
        <v>15.499978</v>
      </c>
      <c r="P144" s="201">
        <v>13.979101999999999</v>
      </c>
      <c r="Q144" s="206">
        <v>14.000002</v>
      </c>
      <c r="R144" s="200">
        <v>1.8356399999999999</v>
      </c>
      <c r="S144" s="200">
        <v>1.9174119999999999</v>
      </c>
      <c r="T144" s="201">
        <v>8.1618080000000006</v>
      </c>
      <c r="U144" s="206">
        <v>8.2159639999999996</v>
      </c>
      <c r="V144" s="200">
        <v>71.780185000000003</v>
      </c>
      <c r="W144" s="200">
        <v>4.9999089999999997</v>
      </c>
      <c r="X144" s="200">
        <v>0</v>
      </c>
      <c r="Y144" s="200">
        <v>0</v>
      </c>
      <c r="Z144" s="200">
        <v>38.404221</v>
      </c>
      <c r="AA144" s="200">
        <v>3.949951</v>
      </c>
      <c r="AB144" s="201">
        <v>112</v>
      </c>
      <c r="AC144" s="206">
        <v>112.74315300000001</v>
      </c>
      <c r="AD144" s="200">
        <v>48.056832999999997</v>
      </c>
      <c r="AE144" s="200">
        <v>48.05</v>
      </c>
      <c r="AF144" s="200">
        <v>48.368825999999999</v>
      </c>
      <c r="AG144" s="200">
        <v>48.05</v>
      </c>
      <c r="AH144" s="200">
        <v>48.056832999999997</v>
      </c>
      <c r="AI144" s="200">
        <v>48.052999999999997</v>
      </c>
      <c r="AJ144" s="201"/>
      <c r="AK144" s="24"/>
      <c r="AL144" s="25"/>
      <c r="AM144" s="201"/>
    </row>
    <row r="145" spans="1:39" outlineLevel="1">
      <c r="A145" s="222"/>
      <c r="B145" s="65"/>
      <c r="D145" s="199">
        <v>10178</v>
      </c>
      <c r="E145" s="199" t="s">
        <v>160</v>
      </c>
      <c r="F145" s="201">
        <v>100.05594000000001</v>
      </c>
      <c r="G145" s="200">
        <v>100.0008</v>
      </c>
      <c r="H145" s="200">
        <v>5.5140000000000002E-2</v>
      </c>
      <c r="I145" s="200">
        <v>5.7076250000000002</v>
      </c>
      <c r="J145" s="200">
        <v>5.7143309999999996</v>
      </c>
      <c r="K145" s="200">
        <v>21.887995</v>
      </c>
      <c r="L145" s="201">
        <v>17.530222999999999</v>
      </c>
      <c r="M145" s="206">
        <v>17.499452000000002</v>
      </c>
      <c r="N145" s="200">
        <v>17.530222999999999</v>
      </c>
      <c r="O145" s="200">
        <v>17.500108999999998</v>
      </c>
      <c r="P145" s="201">
        <v>12.001488999999999</v>
      </c>
      <c r="Q145" s="206">
        <v>11.999998</v>
      </c>
      <c r="R145" s="200">
        <v>1.861545</v>
      </c>
      <c r="S145" s="200">
        <v>1.8518509999999999</v>
      </c>
      <c r="T145" s="201">
        <v>6.3264610000000001</v>
      </c>
      <c r="U145" s="206">
        <v>6.3324720000000001</v>
      </c>
      <c r="V145" s="200">
        <v>1.339251</v>
      </c>
      <c r="W145" s="200">
        <v>0.799983</v>
      </c>
      <c r="X145" s="200">
        <v>3.3681160000000001</v>
      </c>
      <c r="Y145" s="200">
        <v>1.899985</v>
      </c>
      <c r="Z145" s="200">
        <v>0.13992199999999999</v>
      </c>
      <c r="AA145" s="200">
        <v>0.15099000000000001</v>
      </c>
      <c r="AB145" s="201">
        <v>633</v>
      </c>
      <c r="AC145" s="206">
        <v>633.60145499999999</v>
      </c>
      <c r="AD145" s="200">
        <v>80.090585000000004</v>
      </c>
      <c r="AE145" s="200">
        <v>79.95</v>
      </c>
      <c r="AF145" s="200">
        <v>80.025965999999997</v>
      </c>
      <c r="AG145" s="200">
        <v>79.95</v>
      </c>
      <c r="AH145" s="200">
        <v>80.090585000000004</v>
      </c>
      <c r="AI145" s="200">
        <v>79.953000000000003</v>
      </c>
      <c r="AJ145" s="201"/>
      <c r="AK145" s="24"/>
      <c r="AL145" s="25"/>
      <c r="AM145" s="201"/>
    </row>
    <row r="146" spans="1:39" outlineLevel="1">
      <c r="A146" s="222"/>
      <c r="B146" s="65"/>
      <c r="D146" s="199">
        <v>10178</v>
      </c>
      <c r="E146" s="199" t="s">
        <v>167</v>
      </c>
      <c r="F146" s="201">
        <v>76.725020000000001</v>
      </c>
      <c r="G146" s="200">
        <v>76.069820000000007</v>
      </c>
      <c r="H146" s="200">
        <v>0.86131400000000002</v>
      </c>
      <c r="I146" s="200">
        <v>4.8967499999999999</v>
      </c>
      <c r="J146" s="200">
        <v>3.921125</v>
      </c>
      <c r="K146" s="200">
        <v>24.192</v>
      </c>
      <c r="L146" s="201">
        <v>15.668559999999999</v>
      </c>
      <c r="M146" s="206">
        <v>19.399564999999999</v>
      </c>
      <c r="N146" s="200">
        <v>15.668559999999999</v>
      </c>
      <c r="O146" s="200">
        <v>19.400048999999999</v>
      </c>
      <c r="P146" s="201">
        <v>15.826824</v>
      </c>
      <c r="Q146" s="206">
        <v>13</v>
      </c>
      <c r="R146" s="200">
        <v>1.633737</v>
      </c>
      <c r="S146" s="200">
        <v>1.6304339999999999</v>
      </c>
      <c r="T146" s="201">
        <v>8.9149539999999998</v>
      </c>
      <c r="U146" s="206">
        <v>6.0333040000000002</v>
      </c>
      <c r="V146" s="200">
        <v>6.2821749999999996</v>
      </c>
      <c r="W146" s="200">
        <v>2.7999800000000001</v>
      </c>
      <c r="X146" s="200">
        <v>7.6637320000000004</v>
      </c>
      <c r="Y146" s="200">
        <v>2.8999809999999999</v>
      </c>
      <c r="Z146" s="200">
        <v>0.15640299999999999</v>
      </c>
      <c r="AA146" s="200">
        <v>0.24996699999999999</v>
      </c>
      <c r="AB146" s="201">
        <v>684</v>
      </c>
      <c r="AC146" s="206">
        <v>462.90537</v>
      </c>
      <c r="AD146" s="200">
        <v>64.767525000000006</v>
      </c>
      <c r="AE146" s="200">
        <v>80.19</v>
      </c>
      <c r="AF146" s="200">
        <v>54.269564000000003</v>
      </c>
      <c r="AG146" s="200">
        <v>80.19</v>
      </c>
      <c r="AH146" s="200">
        <v>64.767525000000006</v>
      </c>
      <c r="AI146" s="200">
        <v>80.191999999999993</v>
      </c>
      <c r="AJ146" s="201"/>
      <c r="AK146" s="24"/>
      <c r="AL146" s="25"/>
      <c r="AM146" s="201"/>
    </row>
    <row r="147" spans="1:39" outlineLevel="1">
      <c r="A147" s="222"/>
      <c r="B147" s="65"/>
      <c r="D147" s="199"/>
      <c r="E147" s="199"/>
      <c r="F147" s="211">
        <f>SUM(F148:F151)</f>
        <v>1104.2775300000001</v>
      </c>
      <c r="G147" s="212">
        <f>SUM(G148:G151)</f>
        <v>1104.27683</v>
      </c>
      <c r="H147" s="212">
        <f>AVERAGE(H148:H151)</f>
        <v>4.9999999999999996E-6</v>
      </c>
      <c r="I147" s="212">
        <f>SUM(I148:I151)</f>
        <v>76.548000000000002</v>
      </c>
      <c r="J147" s="212">
        <f>SUM(J148:J151)</f>
        <v>65.976697999999999</v>
      </c>
      <c r="K147" s="212">
        <f>AVERAGE(K148:K151)</f>
        <v>22.416002499999998</v>
      </c>
      <c r="L147" s="211">
        <f t="shared" ref="L147:AA147" si="12">AVERAGE(L148:L151)</f>
        <v>12.527725500000001</v>
      </c>
      <c r="M147" s="213">
        <f t="shared" si="12"/>
        <v>15.36703825</v>
      </c>
      <c r="N147" s="212">
        <f t="shared" si="12"/>
        <v>12.527725500000001</v>
      </c>
      <c r="O147" s="212">
        <f t="shared" si="12"/>
        <v>15.366998250000002</v>
      </c>
      <c r="P147" s="211">
        <f t="shared" si="12"/>
        <v>8.9661247499999988</v>
      </c>
      <c r="Q147" s="213">
        <f t="shared" si="12"/>
        <v>10.750001000000001</v>
      </c>
      <c r="R147" s="212">
        <f t="shared" si="12"/>
        <v>1.2466119999999998</v>
      </c>
      <c r="S147" s="212">
        <f t="shared" si="12"/>
        <v>1.25359525</v>
      </c>
      <c r="T147" s="211">
        <f t="shared" si="12"/>
        <v>7.9839467500000003</v>
      </c>
      <c r="U147" s="213">
        <f t="shared" si="12"/>
        <v>7.4428815000000004</v>
      </c>
      <c r="V147" s="212">
        <f t="shared" si="12"/>
        <v>8.2474272499999994</v>
      </c>
      <c r="W147" s="212">
        <f t="shared" si="12"/>
        <v>2.44997525</v>
      </c>
      <c r="X147" s="212">
        <f t="shared" si="12"/>
        <v>3.1189287499999998</v>
      </c>
      <c r="Y147" s="212">
        <f t="shared" si="12"/>
        <v>0.87499525</v>
      </c>
      <c r="Z147" s="212">
        <f t="shared" si="12"/>
        <v>2.4868320000000002</v>
      </c>
      <c r="AA147" s="212">
        <f t="shared" si="12"/>
        <v>1.0824772499999999</v>
      </c>
      <c r="AB147" s="211">
        <f>SUM(AB148:AB151)</f>
        <v>6037</v>
      </c>
      <c r="AC147" s="213">
        <f>SUM(AC148:AC151)</f>
        <v>5985.2285510000002</v>
      </c>
      <c r="AD147" s="212">
        <f t="shared" ref="AD147:AI147" si="13">AVERAGE(AD148:AD151)</f>
        <v>60.321320249999999</v>
      </c>
      <c r="AE147" s="212">
        <f t="shared" si="13"/>
        <v>72.057500000000005</v>
      </c>
      <c r="AF147" s="212">
        <f t="shared" si="13"/>
        <v>67.628797000000006</v>
      </c>
      <c r="AG147" s="212">
        <f t="shared" si="13"/>
        <v>72.057500000000005</v>
      </c>
      <c r="AH147" s="212">
        <f t="shared" si="13"/>
        <v>60.321320249999999</v>
      </c>
      <c r="AI147" s="212">
        <f t="shared" si="13"/>
        <v>72.057500000000005</v>
      </c>
      <c r="AJ147" s="211">
        <f>SUM(F148:F151)</f>
        <v>1104.2775300000001</v>
      </c>
      <c r="AK147" s="56">
        <f>AVERAGE(V148:V151)</f>
        <v>8.2474272499999994</v>
      </c>
      <c r="AL147" s="57">
        <f>AVERAGE(W148:W151)</f>
        <v>2.44997525</v>
      </c>
      <c r="AM147" s="211">
        <f>SUM(AB148:AB151)</f>
        <v>6037</v>
      </c>
    </row>
    <row r="148" spans="1:39" outlineLevel="1">
      <c r="A148" s="222"/>
      <c r="B148" s="65" t="s">
        <v>103</v>
      </c>
      <c r="D148" s="199">
        <v>10178</v>
      </c>
      <c r="E148" s="199" t="s">
        <v>158</v>
      </c>
      <c r="F148" s="201">
        <v>902.04240000000004</v>
      </c>
      <c r="G148" s="200">
        <v>902.04160000000002</v>
      </c>
      <c r="H148" s="200">
        <v>8.8999999999999995E-5</v>
      </c>
      <c r="I148" s="200">
        <v>34.95975</v>
      </c>
      <c r="J148" s="200">
        <v>34.962868999999998</v>
      </c>
      <c r="K148" s="200">
        <v>32.256005000000002</v>
      </c>
      <c r="L148" s="201">
        <v>25.802313000000002</v>
      </c>
      <c r="M148" s="206">
        <v>25.801577999999999</v>
      </c>
      <c r="N148" s="200">
        <v>25.802313000000002</v>
      </c>
      <c r="O148" s="200">
        <v>25.799966000000001</v>
      </c>
      <c r="P148" s="201">
        <v>13.869221</v>
      </c>
      <c r="Q148" s="206">
        <v>15.000002</v>
      </c>
      <c r="R148" s="200">
        <v>1.4734229999999999</v>
      </c>
      <c r="S148" s="200">
        <v>1.4665349999999999</v>
      </c>
      <c r="T148" s="201">
        <v>4.756983</v>
      </c>
      <c r="U148" s="206">
        <v>5.1055910000000004</v>
      </c>
      <c r="V148" s="200">
        <v>1.125224</v>
      </c>
      <c r="W148" s="200">
        <v>1.999986</v>
      </c>
      <c r="X148" s="200">
        <v>1.5309699999999999</v>
      </c>
      <c r="Y148" s="200">
        <v>0.59999499999999995</v>
      </c>
      <c r="Z148" s="200">
        <v>9.6448000000000006E-2</v>
      </c>
      <c r="AA148" s="200">
        <v>0.12998399999999999</v>
      </c>
      <c r="AB148" s="201">
        <v>4291</v>
      </c>
      <c r="AC148" s="206">
        <v>4605.459108</v>
      </c>
      <c r="AD148" s="200">
        <v>79.992276000000004</v>
      </c>
      <c r="AE148" s="200">
        <v>79.989999999999995</v>
      </c>
      <c r="AF148" s="200">
        <v>85.851939999999999</v>
      </c>
      <c r="AG148" s="200">
        <v>79.989999999999995</v>
      </c>
      <c r="AH148" s="200">
        <v>79.992276000000004</v>
      </c>
      <c r="AI148" s="200">
        <v>79.984999999999999</v>
      </c>
      <c r="AJ148" s="201"/>
      <c r="AK148" s="24"/>
      <c r="AL148" s="25"/>
      <c r="AM148" s="201"/>
    </row>
    <row r="149" spans="1:39" outlineLevel="1">
      <c r="A149" s="222"/>
      <c r="B149" s="65"/>
      <c r="D149" s="199">
        <v>10178</v>
      </c>
      <c r="E149" s="199" t="s">
        <v>161</v>
      </c>
      <c r="F149" s="201">
        <v>40.919930000000001</v>
      </c>
      <c r="G149" s="200">
        <v>40.919930000000001</v>
      </c>
      <c r="H149" s="200">
        <v>0</v>
      </c>
      <c r="I149" s="200">
        <v>2.6403750000000001</v>
      </c>
      <c r="J149" s="200">
        <v>2.6399940000000002</v>
      </c>
      <c r="K149" s="200">
        <v>32.256005000000002</v>
      </c>
      <c r="L149" s="201">
        <v>15.497771999999999</v>
      </c>
      <c r="M149" s="206">
        <v>15.49901</v>
      </c>
      <c r="N149" s="200">
        <v>15.497771999999999</v>
      </c>
      <c r="O149" s="200">
        <v>15.499978</v>
      </c>
      <c r="P149" s="201">
        <v>14.013161</v>
      </c>
      <c r="Q149" s="206">
        <v>14.000002</v>
      </c>
      <c r="R149" s="200">
        <v>1.89367</v>
      </c>
      <c r="S149" s="200">
        <v>1.9174119999999999</v>
      </c>
      <c r="T149" s="201">
        <v>8.2111579999999993</v>
      </c>
      <c r="U149" s="206">
        <v>8.2159639999999996</v>
      </c>
      <c r="V149" s="200">
        <v>28.519110000000001</v>
      </c>
      <c r="W149" s="200">
        <v>4.9999599999999997</v>
      </c>
      <c r="X149" s="200">
        <v>0</v>
      </c>
      <c r="Y149" s="200">
        <v>0</v>
      </c>
      <c r="Z149" s="200">
        <v>9.3841800000000006</v>
      </c>
      <c r="AA149" s="200">
        <v>3.9499580000000001</v>
      </c>
      <c r="AB149" s="201">
        <v>336</v>
      </c>
      <c r="AC149" s="206">
        <v>336.196665</v>
      </c>
      <c r="AD149" s="200">
        <v>48.046160999999998</v>
      </c>
      <c r="AE149" s="200">
        <v>48.05</v>
      </c>
      <c r="AF149" s="200">
        <v>48.078124000000003</v>
      </c>
      <c r="AG149" s="200">
        <v>48.05</v>
      </c>
      <c r="AH149" s="200">
        <v>48.046160999999998</v>
      </c>
      <c r="AI149" s="200">
        <v>48.052999999999997</v>
      </c>
      <c r="AJ149" s="201"/>
      <c r="AK149" s="24"/>
      <c r="AL149" s="25"/>
      <c r="AM149" s="201"/>
    </row>
    <row r="150" spans="1:39" outlineLevel="1">
      <c r="A150" s="222"/>
      <c r="B150" s="65"/>
      <c r="D150" s="199">
        <v>10178</v>
      </c>
      <c r="E150" s="199" t="s">
        <v>168</v>
      </c>
      <c r="F150" s="201">
        <v>16.04</v>
      </c>
      <c r="G150" s="200">
        <v>16.04</v>
      </c>
      <c r="H150" s="200">
        <v>0</v>
      </c>
      <c r="I150" s="200">
        <v>20.885124999999999</v>
      </c>
      <c r="J150" s="200">
        <v>20.885417</v>
      </c>
      <c r="K150" s="200">
        <v>0.96</v>
      </c>
      <c r="L150" s="201">
        <v>0.768011</v>
      </c>
      <c r="M150" s="206">
        <v>0.76800000000000002</v>
      </c>
      <c r="N150" s="200">
        <v>0.768011</v>
      </c>
      <c r="O150" s="200">
        <v>0.76800000000000002</v>
      </c>
      <c r="P150" s="201">
        <v>0.99951500000000004</v>
      </c>
      <c r="Q150" s="206">
        <v>1</v>
      </c>
      <c r="R150" s="200">
        <v>0</v>
      </c>
      <c r="S150" s="200">
        <v>0</v>
      </c>
      <c r="T150" s="201">
        <v>10.411471000000001</v>
      </c>
      <c r="U150" s="206">
        <v>10.416667</v>
      </c>
      <c r="V150" s="200">
        <v>0</v>
      </c>
      <c r="W150" s="200">
        <v>0</v>
      </c>
      <c r="X150" s="200">
        <v>0</v>
      </c>
      <c r="Y150" s="200">
        <v>0</v>
      </c>
      <c r="Z150" s="200">
        <v>0</v>
      </c>
      <c r="AA150" s="200">
        <v>0</v>
      </c>
      <c r="AB150" s="201">
        <v>167</v>
      </c>
      <c r="AC150" s="206">
        <v>167.08333300000001</v>
      </c>
      <c r="AD150" s="200">
        <v>80.001116999999994</v>
      </c>
      <c r="AE150" s="200">
        <v>80</v>
      </c>
      <c r="AF150" s="200">
        <v>80.039919999999995</v>
      </c>
      <c r="AG150" s="200">
        <v>80</v>
      </c>
      <c r="AH150" s="200">
        <v>80.001116999999994</v>
      </c>
      <c r="AI150" s="200">
        <v>80</v>
      </c>
      <c r="AJ150" s="201"/>
      <c r="AK150" s="24"/>
      <c r="AL150" s="25"/>
      <c r="AM150" s="201"/>
    </row>
    <row r="151" spans="1:39" outlineLevel="1">
      <c r="A151" s="222"/>
      <c r="B151" s="65"/>
      <c r="D151" s="199">
        <v>10178</v>
      </c>
      <c r="E151" s="199" t="s">
        <v>167</v>
      </c>
      <c r="F151" s="201">
        <v>145.27520000000001</v>
      </c>
      <c r="G151" s="200">
        <v>145.27529999999999</v>
      </c>
      <c r="H151" s="200">
        <v>-6.8999999999999997E-5</v>
      </c>
      <c r="I151" s="200">
        <v>18.062750000000001</v>
      </c>
      <c r="J151" s="200">
        <v>7.4884180000000002</v>
      </c>
      <c r="K151" s="200">
        <v>24.192</v>
      </c>
      <c r="L151" s="201">
        <v>8.0428060000000006</v>
      </c>
      <c r="M151" s="206">
        <v>19.399564999999999</v>
      </c>
      <c r="N151" s="200">
        <v>8.0428060000000006</v>
      </c>
      <c r="O151" s="200">
        <v>19.400048999999999</v>
      </c>
      <c r="P151" s="201">
        <v>6.982602</v>
      </c>
      <c r="Q151" s="206">
        <v>13</v>
      </c>
      <c r="R151" s="200">
        <v>1.6193550000000001</v>
      </c>
      <c r="S151" s="200">
        <v>1.6304339999999999</v>
      </c>
      <c r="T151" s="201">
        <v>8.5561749999999996</v>
      </c>
      <c r="U151" s="206">
        <v>6.0333040000000002</v>
      </c>
      <c r="V151" s="200">
        <v>3.3453750000000002</v>
      </c>
      <c r="W151" s="200">
        <v>2.7999550000000002</v>
      </c>
      <c r="X151" s="200">
        <v>10.944744999999999</v>
      </c>
      <c r="Y151" s="200">
        <v>2.8999860000000002</v>
      </c>
      <c r="Z151" s="200">
        <v>0.4667</v>
      </c>
      <c r="AA151" s="200">
        <v>0.24996699999999999</v>
      </c>
      <c r="AB151" s="201">
        <v>1243</v>
      </c>
      <c r="AC151" s="206">
        <v>876.48944500000005</v>
      </c>
      <c r="AD151" s="200">
        <v>33.245727000000002</v>
      </c>
      <c r="AE151" s="200">
        <v>80.19</v>
      </c>
      <c r="AF151" s="200">
        <v>56.545203999999998</v>
      </c>
      <c r="AG151" s="200">
        <v>80.19</v>
      </c>
      <c r="AH151" s="200">
        <v>33.245727000000002</v>
      </c>
      <c r="AI151" s="200">
        <v>80.191999999999993</v>
      </c>
      <c r="AJ151" s="201"/>
      <c r="AK151" s="24"/>
      <c r="AL151" s="25"/>
      <c r="AM151" s="201"/>
    </row>
    <row r="152" spans="1:39" outlineLevel="1">
      <c r="A152" s="222"/>
      <c r="B152" s="65"/>
      <c r="D152" s="199"/>
      <c r="E152" s="199"/>
      <c r="F152" s="211">
        <f>SUM(F153:F156)</f>
        <v>1152.0237999999999</v>
      </c>
      <c r="G152" s="212">
        <f>SUM(G153:G156)</f>
        <v>1152.4908799999998</v>
      </c>
      <c r="H152" s="212">
        <f>AVERAGE(H153:H156)</f>
        <v>-5.9900499999999995E-2</v>
      </c>
      <c r="I152" s="212">
        <f>SUM(I153:I156)</f>
        <v>72.734875000000002</v>
      </c>
      <c r="J152" s="212">
        <f>SUM(J153:J156)</f>
        <v>77.887597</v>
      </c>
      <c r="K152" s="212">
        <f>AVERAGE(K153:K156)</f>
        <v>24.43200375</v>
      </c>
      <c r="L152" s="211">
        <f t="shared" ref="L152:AA152" si="14">AVERAGE(L153:L156)</f>
        <v>18.456870500000001</v>
      </c>
      <c r="M152" s="213">
        <f t="shared" si="14"/>
        <v>17.573548500000001</v>
      </c>
      <c r="N152" s="212">
        <f t="shared" si="14"/>
        <v>18.456870500000001</v>
      </c>
      <c r="O152" s="212">
        <f t="shared" si="14"/>
        <v>17.409412</v>
      </c>
      <c r="P152" s="211">
        <f t="shared" si="14"/>
        <v>12.350082499999999</v>
      </c>
      <c r="Q152" s="213">
        <f t="shared" si="14"/>
        <v>11.9015875</v>
      </c>
      <c r="R152" s="212">
        <f t="shared" si="14"/>
        <v>1.5871927499999998</v>
      </c>
      <c r="S152" s="212">
        <f t="shared" si="14"/>
        <v>1.0446365</v>
      </c>
      <c r="T152" s="211">
        <f t="shared" si="14"/>
        <v>7.0611062499999999</v>
      </c>
      <c r="U152" s="213">
        <f t="shared" si="14"/>
        <v>7.1490155000000009</v>
      </c>
      <c r="V152" s="212">
        <f t="shared" si="14"/>
        <v>2.338133</v>
      </c>
      <c r="W152" s="212">
        <f t="shared" si="14"/>
        <v>2.0924907500000001</v>
      </c>
      <c r="X152" s="212">
        <f t="shared" si="14"/>
        <v>0.26351200000000002</v>
      </c>
      <c r="Y152" s="212">
        <f t="shared" si="14"/>
        <v>0.14999725</v>
      </c>
      <c r="Z152" s="212">
        <f t="shared" si="14"/>
        <v>2.0388532499999998</v>
      </c>
      <c r="AA152" s="212">
        <f t="shared" si="14"/>
        <v>2.2449915000000003</v>
      </c>
      <c r="AB152" s="211">
        <f>SUM(AB153:AB156)</f>
        <v>6858</v>
      </c>
      <c r="AC152" s="213">
        <f>SUM(AC153:AC156)</f>
        <v>6987.7313900000008</v>
      </c>
      <c r="AD152" s="212">
        <f t="shared" ref="AD152:AI152" si="15">AVERAGE(AD153:AD156)</f>
        <v>76.624580500000008</v>
      </c>
      <c r="AE152" s="212">
        <f t="shared" si="15"/>
        <v>73.886241249999998</v>
      </c>
      <c r="AF152" s="212">
        <f t="shared" si="15"/>
        <v>74.073285749999997</v>
      </c>
      <c r="AG152" s="212">
        <f t="shared" si="15"/>
        <v>73.379033749999991</v>
      </c>
      <c r="AH152" s="212">
        <f t="shared" si="15"/>
        <v>76.624580500000008</v>
      </c>
      <c r="AI152" s="212">
        <f t="shared" si="15"/>
        <v>73.377384750000004</v>
      </c>
      <c r="AJ152" s="211">
        <f>SUM(F153:F156)</f>
        <v>1152.0237999999999</v>
      </c>
      <c r="AK152" s="56">
        <f>AVERAGE(V153:V156)</f>
        <v>2.338133</v>
      </c>
      <c r="AL152" s="57">
        <f>AVERAGE(W153:W156)</f>
        <v>2.0924907500000001</v>
      </c>
      <c r="AM152" s="211">
        <f>SUM(AB153:AB156)</f>
        <v>6858</v>
      </c>
    </row>
    <row r="153" spans="1:39" outlineLevel="1">
      <c r="A153" s="222"/>
      <c r="B153" s="65" t="s">
        <v>104</v>
      </c>
      <c r="D153" s="199">
        <v>10178</v>
      </c>
      <c r="E153" s="199" t="s">
        <v>158</v>
      </c>
      <c r="F153" s="201">
        <v>589.15732000000003</v>
      </c>
      <c r="G153" s="200">
        <v>589.15733</v>
      </c>
      <c r="H153" s="200">
        <v>-1.9999999999999999E-6</v>
      </c>
      <c r="I153" s="200">
        <v>22.825375000000001</v>
      </c>
      <c r="J153" s="200">
        <v>22.835566</v>
      </c>
      <c r="K153" s="200">
        <v>32.256005000000002</v>
      </c>
      <c r="L153" s="201">
        <v>25.811506999999999</v>
      </c>
      <c r="M153" s="206">
        <v>25.801577999999999</v>
      </c>
      <c r="N153" s="200">
        <v>25.811506999999999</v>
      </c>
      <c r="O153" s="200">
        <v>25.799966000000001</v>
      </c>
      <c r="P153" s="201">
        <v>14.857423000000001</v>
      </c>
      <c r="Q153" s="206">
        <v>15.000002</v>
      </c>
      <c r="R153" s="200">
        <v>1.5004679999999999</v>
      </c>
      <c r="S153" s="200">
        <v>1.4665349999999999</v>
      </c>
      <c r="T153" s="201">
        <v>5.0699529999999999</v>
      </c>
      <c r="U153" s="206">
        <v>5.1055910000000004</v>
      </c>
      <c r="V153" s="200">
        <v>1.4121859999999999</v>
      </c>
      <c r="W153" s="200">
        <v>1.9999849999999999</v>
      </c>
      <c r="X153" s="200">
        <v>1.0540480000000001</v>
      </c>
      <c r="Y153" s="200">
        <v>0.59998899999999999</v>
      </c>
      <c r="Z153" s="200">
        <v>0.50071500000000002</v>
      </c>
      <c r="AA153" s="200">
        <v>0.12998399999999999</v>
      </c>
      <c r="AB153" s="201">
        <v>2987</v>
      </c>
      <c r="AC153" s="206">
        <v>3007.9960160000001</v>
      </c>
      <c r="AD153" s="200">
        <v>80.020780000000002</v>
      </c>
      <c r="AE153" s="200">
        <v>79.989999999999995</v>
      </c>
      <c r="AF153" s="200">
        <v>80.552260000000004</v>
      </c>
      <c r="AG153" s="200">
        <v>79.989999999999995</v>
      </c>
      <c r="AH153" s="200">
        <v>80.020780000000002</v>
      </c>
      <c r="AI153" s="200">
        <v>79.984999999999999</v>
      </c>
      <c r="AJ153" s="201"/>
      <c r="AK153" s="24"/>
      <c r="AL153" s="25"/>
      <c r="AM153" s="201"/>
    </row>
    <row r="154" spans="1:39" outlineLevel="1">
      <c r="A154" s="222"/>
      <c r="B154" s="65"/>
      <c r="D154" s="199">
        <v>10178</v>
      </c>
      <c r="E154" s="199" t="s">
        <v>159</v>
      </c>
      <c r="F154" s="201">
        <v>194.50533999999999</v>
      </c>
      <c r="G154" s="200">
        <v>194.97239999999999</v>
      </c>
      <c r="H154" s="200">
        <v>-0.23955199999999999</v>
      </c>
      <c r="I154" s="200">
        <v>9.0890000000000004</v>
      </c>
      <c r="J154" s="200">
        <v>7.5570729999999999</v>
      </c>
      <c r="K154" s="200">
        <v>32.256005000000002</v>
      </c>
      <c r="L154" s="201">
        <v>21.400081</v>
      </c>
      <c r="M154" s="206">
        <v>25.801577999999999</v>
      </c>
      <c r="N154" s="200">
        <v>21.400081</v>
      </c>
      <c r="O154" s="200">
        <v>25.799966000000001</v>
      </c>
      <c r="P154" s="201">
        <v>12.185059000000001</v>
      </c>
      <c r="Q154" s="206">
        <v>15.000002</v>
      </c>
      <c r="R154" s="200">
        <v>1.4715590000000001</v>
      </c>
      <c r="S154" s="200">
        <v>1.4665349999999999</v>
      </c>
      <c r="T154" s="201">
        <v>5.1052580000000001</v>
      </c>
      <c r="U154" s="206">
        <v>5.1055910000000004</v>
      </c>
      <c r="V154" s="200">
        <v>4.8481959999999997</v>
      </c>
      <c r="W154" s="200">
        <v>2.8699810000000001</v>
      </c>
      <c r="X154" s="200">
        <v>0</v>
      </c>
      <c r="Y154" s="200">
        <v>0</v>
      </c>
      <c r="Z154" s="200">
        <v>5.5011340000000004</v>
      </c>
      <c r="AA154" s="200">
        <v>7.1099909999999999</v>
      </c>
      <c r="AB154" s="201">
        <v>993</v>
      </c>
      <c r="AC154" s="206">
        <v>993.064616</v>
      </c>
      <c r="AD154" s="200">
        <v>66.344487999999998</v>
      </c>
      <c r="AE154" s="200">
        <v>79.989999999999995</v>
      </c>
      <c r="AF154" s="200">
        <v>79.995204999999999</v>
      </c>
      <c r="AG154" s="200">
        <v>79.989999999999995</v>
      </c>
      <c r="AH154" s="200">
        <v>66.344487999999998</v>
      </c>
      <c r="AI154" s="200">
        <v>79.984999999999999</v>
      </c>
      <c r="AJ154" s="201"/>
      <c r="AK154" s="24"/>
      <c r="AL154" s="25"/>
      <c r="AM154" s="201"/>
    </row>
    <row r="155" spans="1:39" outlineLevel="1">
      <c r="A155" s="222"/>
      <c r="B155" s="65"/>
      <c r="D155" s="199">
        <v>10178</v>
      </c>
      <c r="E155" s="199" t="s">
        <v>168</v>
      </c>
      <c r="F155" s="201">
        <v>21.03</v>
      </c>
      <c r="G155" s="200">
        <v>21.030010000000001</v>
      </c>
      <c r="H155" s="200">
        <v>-4.8000000000000001E-5</v>
      </c>
      <c r="I155" s="200">
        <v>27.382999999999999</v>
      </c>
      <c r="J155" s="200">
        <v>27.382826000000001</v>
      </c>
      <c r="K155" s="200">
        <v>0.96</v>
      </c>
      <c r="L155" s="201">
        <v>0.76799499999999998</v>
      </c>
      <c r="M155" s="206">
        <v>0.76800000000000002</v>
      </c>
      <c r="N155" s="200">
        <v>0.76799499999999998</v>
      </c>
      <c r="O155" s="200">
        <v>0.76800000000000002</v>
      </c>
      <c r="P155" s="201">
        <v>0.99970800000000004</v>
      </c>
      <c r="Q155" s="206">
        <v>1</v>
      </c>
      <c r="R155" s="200">
        <v>0</v>
      </c>
      <c r="S155" s="200">
        <v>0</v>
      </c>
      <c r="T155" s="201">
        <v>10.413695000000001</v>
      </c>
      <c r="U155" s="206">
        <v>10.416667</v>
      </c>
      <c r="V155" s="200">
        <v>0</v>
      </c>
      <c r="W155" s="200">
        <v>0</v>
      </c>
      <c r="X155" s="200">
        <v>0</v>
      </c>
      <c r="Y155" s="200">
        <v>0</v>
      </c>
      <c r="Z155" s="200">
        <v>0</v>
      </c>
      <c r="AA155" s="200">
        <v>0</v>
      </c>
      <c r="AB155" s="201">
        <v>219</v>
      </c>
      <c r="AC155" s="206">
        <v>219.0625</v>
      </c>
      <c r="AD155" s="200">
        <v>79.999452000000005</v>
      </c>
      <c r="AE155" s="200">
        <v>80</v>
      </c>
      <c r="AF155" s="200">
        <v>80.022830999999996</v>
      </c>
      <c r="AG155" s="200">
        <v>80</v>
      </c>
      <c r="AH155" s="200">
        <v>79.999452000000005</v>
      </c>
      <c r="AI155" s="200">
        <v>80</v>
      </c>
      <c r="AJ155" s="201"/>
      <c r="AK155" s="24"/>
      <c r="AL155" s="25"/>
      <c r="AM155" s="201"/>
    </row>
    <row r="156" spans="1:39" outlineLevel="1">
      <c r="A156" s="222"/>
      <c r="B156" s="65"/>
      <c r="D156" s="199">
        <v>10178</v>
      </c>
      <c r="E156" s="199" t="s">
        <v>157</v>
      </c>
      <c r="F156" s="201">
        <v>347.33114</v>
      </c>
      <c r="G156" s="200">
        <v>347.33114</v>
      </c>
      <c r="H156" s="200">
        <v>0</v>
      </c>
      <c r="I156" s="200">
        <v>13.4375</v>
      </c>
      <c r="J156" s="200">
        <v>20.112131999999999</v>
      </c>
      <c r="K156" s="200">
        <v>32.256005000000002</v>
      </c>
      <c r="L156" s="201">
        <v>25.847899000000002</v>
      </c>
      <c r="M156" s="206">
        <v>17.923037999999998</v>
      </c>
      <c r="N156" s="200">
        <v>25.847899000000002</v>
      </c>
      <c r="O156" s="200">
        <v>17.269715999999999</v>
      </c>
      <c r="P156" s="201">
        <v>21.358139999999999</v>
      </c>
      <c r="Q156" s="206">
        <v>16.606345999999998</v>
      </c>
      <c r="R156" s="200">
        <v>3.376744</v>
      </c>
      <c r="S156" s="200">
        <v>1.245476</v>
      </c>
      <c r="T156" s="201">
        <v>7.655519</v>
      </c>
      <c r="U156" s="206">
        <v>7.9682130000000004</v>
      </c>
      <c r="V156" s="200">
        <v>3.0921500000000002</v>
      </c>
      <c r="W156" s="200">
        <v>3.499997</v>
      </c>
      <c r="X156" s="200">
        <v>0</v>
      </c>
      <c r="Y156" s="200">
        <v>0</v>
      </c>
      <c r="Z156" s="200">
        <v>2.1535639999999998</v>
      </c>
      <c r="AA156" s="200">
        <v>1.7399910000000001</v>
      </c>
      <c r="AB156" s="201">
        <v>2659</v>
      </c>
      <c r="AC156" s="206">
        <v>2767.6082580000002</v>
      </c>
      <c r="AD156" s="200">
        <v>80.133601999999996</v>
      </c>
      <c r="AE156" s="200">
        <v>55.564965000000001</v>
      </c>
      <c r="AF156" s="200">
        <v>55.722847000000002</v>
      </c>
      <c r="AG156" s="200">
        <v>53.536135000000002</v>
      </c>
      <c r="AH156" s="200">
        <v>80.133601999999996</v>
      </c>
      <c r="AI156" s="200">
        <v>53.539538999999998</v>
      </c>
      <c r="AJ156" s="201"/>
      <c r="AK156" s="24"/>
      <c r="AL156" s="25"/>
      <c r="AM156" s="201"/>
    </row>
    <row r="157" spans="1:39" outlineLevel="1">
      <c r="A157" s="222"/>
      <c r="B157" s="65"/>
      <c r="D157" s="199"/>
      <c r="E157" s="199"/>
      <c r="F157" s="211">
        <f>SUM(F158:F161)</f>
        <v>1076.30612</v>
      </c>
      <c r="G157" s="212">
        <f>SUM(G158:G161)</f>
        <v>1118.5917299999999</v>
      </c>
      <c r="H157" s="212">
        <f>AVERAGE(H158:H161)</f>
        <v>-1.892763</v>
      </c>
      <c r="I157" s="212">
        <f>SUM(I158:I161)</f>
        <v>56.040750000000003</v>
      </c>
      <c r="J157" s="212">
        <f>SUM(J158:J161)</f>
        <v>58.668880999999999</v>
      </c>
      <c r="K157" s="212">
        <f>AVERAGE(K158:K161)</f>
        <v>30.24000375</v>
      </c>
      <c r="L157" s="211">
        <f t="shared" ref="L157:AA157" si="16">AVERAGE(L158:L161)</f>
        <v>20.902463999999998</v>
      </c>
      <c r="M157" s="213">
        <f t="shared" si="16"/>
        <v>21.625432749999998</v>
      </c>
      <c r="N157" s="212">
        <f t="shared" si="16"/>
        <v>20.902463999999998</v>
      </c>
      <c r="O157" s="212">
        <f t="shared" si="16"/>
        <v>21.624989750000001</v>
      </c>
      <c r="P157" s="211">
        <f t="shared" si="16"/>
        <v>12.76128825</v>
      </c>
      <c r="Q157" s="213">
        <f t="shared" si="16"/>
        <v>14.2500015</v>
      </c>
      <c r="R157" s="212">
        <f t="shared" si="16"/>
        <v>1.6444202499999998</v>
      </c>
      <c r="S157" s="212">
        <f t="shared" si="16"/>
        <v>1.6202289999999999</v>
      </c>
      <c r="T157" s="211">
        <f t="shared" si="16"/>
        <v>5.7841775000000002</v>
      </c>
      <c r="U157" s="213">
        <f t="shared" si="16"/>
        <v>6.1151125000000004</v>
      </c>
      <c r="V157" s="212">
        <f t="shared" si="16"/>
        <v>4.7526909999999996</v>
      </c>
      <c r="W157" s="212">
        <f t="shared" si="16"/>
        <v>3.1674810000000004</v>
      </c>
      <c r="X157" s="212">
        <f t="shared" si="16"/>
        <v>1.39228525</v>
      </c>
      <c r="Y157" s="212">
        <f t="shared" si="16"/>
        <v>0.87499474999999993</v>
      </c>
      <c r="Z157" s="212">
        <f t="shared" si="16"/>
        <v>1.7071340000000002</v>
      </c>
      <c r="AA157" s="212">
        <f t="shared" si="16"/>
        <v>2.8599797499999999</v>
      </c>
      <c r="AB157" s="211">
        <f>SUM(AB158:AB161)</f>
        <v>6809</v>
      </c>
      <c r="AC157" s="213">
        <f>SUM(AC158:AC161)</f>
        <v>7163.4732910000002</v>
      </c>
      <c r="AD157" s="212">
        <f t="shared" ref="AD157:AI157" si="17">AVERAGE(AD158:AD161)</f>
        <v>69.820031999999998</v>
      </c>
      <c r="AE157" s="212">
        <f t="shared" si="17"/>
        <v>72.054999999999993</v>
      </c>
      <c r="AF157" s="212">
        <f t="shared" si="17"/>
        <v>78.866400999999996</v>
      </c>
      <c r="AG157" s="212">
        <f t="shared" si="17"/>
        <v>72.054999999999993</v>
      </c>
      <c r="AH157" s="212">
        <f t="shared" si="17"/>
        <v>69.820031999999998</v>
      </c>
      <c r="AI157" s="212">
        <f t="shared" si="17"/>
        <v>72.053749999999994</v>
      </c>
      <c r="AJ157" s="211">
        <f>SUM(F158:F161)</f>
        <v>1076.30612</v>
      </c>
      <c r="AK157" s="56">
        <f>AVERAGE(V158:V161)</f>
        <v>4.7526909999999996</v>
      </c>
      <c r="AL157" s="57">
        <f>AVERAGE(W158:W161)</f>
        <v>3.1674810000000004</v>
      </c>
      <c r="AM157" s="211">
        <f>SUM(AB158:AB161)</f>
        <v>6809</v>
      </c>
    </row>
    <row r="158" spans="1:39" outlineLevel="1">
      <c r="A158" s="222"/>
      <c r="B158" s="65" t="s">
        <v>105</v>
      </c>
      <c r="D158" s="199">
        <v>10178</v>
      </c>
      <c r="E158" s="199" t="s">
        <v>158</v>
      </c>
      <c r="F158" s="201">
        <v>269.74079999999998</v>
      </c>
      <c r="G158" s="200">
        <v>269.51400000000001</v>
      </c>
      <c r="H158" s="200">
        <v>8.4151000000000004E-2</v>
      </c>
      <c r="I158" s="200">
        <v>10.453749999999999</v>
      </c>
      <c r="J158" s="200">
        <v>10.446284</v>
      </c>
      <c r="K158" s="200">
        <v>32.256005000000002</v>
      </c>
      <c r="L158" s="201">
        <v>25.803256999999999</v>
      </c>
      <c r="M158" s="206">
        <v>25.801577999999999</v>
      </c>
      <c r="N158" s="200">
        <v>25.803256999999999</v>
      </c>
      <c r="O158" s="200">
        <v>25.799966000000001</v>
      </c>
      <c r="P158" s="201">
        <v>10.737774</v>
      </c>
      <c r="Q158" s="206">
        <v>15.000002</v>
      </c>
      <c r="R158" s="200">
        <v>1.650126</v>
      </c>
      <c r="S158" s="200">
        <v>1.4665349999999999</v>
      </c>
      <c r="T158" s="201">
        <v>3.8407239999999998</v>
      </c>
      <c r="U158" s="206">
        <v>5.1055910000000004</v>
      </c>
      <c r="V158" s="200">
        <v>1.534807</v>
      </c>
      <c r="W158" s="200">
        <v>1.9999739999999999</v>
      </c>
      <c r="X158" s="200">
        <v>0.563504</v>
      </c>
      <c r="Y158" s="200">
        <v>0.59999199999999997</v>
      </c>
      <c r="Z158" s="200">
        <v>0.22243599999999999</v>
      </c>
      <c r="AA158" s="200">
        <v>0.12998999999999999</v>
      </c>
      <c r="AB158" s="201">
        <v>1036</v>
      </c>
      <c r="AC158" s="206">
        <v>1377.186066</v>
      </c>
      <c r="AD158" s="200">
        <v>79.995204999999999</v>
      </c>
      <c r="AE158" s="200">
        <v>79.989999999999995</v>
      </c>
      <c r="AF158" s="200">
        <v>106.33312100000001</v>
      </c>
      <c r="AG158" s="200">
        <v>79.989999999999995</v>
      </c>
      <c r="AH158" s="200">
        <v>79.995204999999999</v>
      </c>
      <c r="AI158" s="200">
        <v>79.984999999999999</v>
      </c>
      <c r="AJ158" s="201"/>
      <c r="AK158" s="24"/>
      <c r="AL158" s="25"/>
      <c r="AM158" s="201"/>
    </row>
    <row r="159" spans="1:39" outlineLevel="1">
      <c r="A159" s="222"/>
      <c r="B159" s="65"/>
      <c r="D159" s="199">
        <v>10178</v>
      </c>
      <c r="E159" s="199" t="s">
        <v>159</v>
      </c>
      <c r="F159" s="201">
        <v>214.82576</v>
      </c>
      <c r="G159" s="200">
        <v>214.82576</v>
      </c>
      <c r="H159" s="200">
        <v>0</v>
      </c>
      <c r="I159" s="200">
        <v>9.6325000000000003</v>
      </c>
      <c r="J159" s="200">
        <v>8.3265840000000004</v>
      </c>
      <c r="K159" s="200">
        <v>32.256005000000002</v>
      </c>
      <c r="L159" s="201">
        <v>22.302181000000001</v>
      </c>
      <c r="M159" s="206">
        <v>25.801577999999999</v>
      </c>
      <c r="N159" s="200">
        <v>22.302181000000001</v>
      </c>
      <c r="O159" s="200">
        <v>25.799966000000001</v>
      </c>
      <c r="P159" s="201">
        <v>12.613548</v>
      </c>
      <c r="Q159" s="206">
        <v>15.000002</v>
      </c>
      <c r="R159" s="200">
        <v>1.4663900000000001</v>
      </c>
      <c r="S159" s="200">
        <v>1.4665349999999999</v>
      </c>
      <c r="T159" s="201">
        <v>5.050605</v>
      </c>
      <c r="U159" s="206">
        <v>5.1055910000000004</v>
      </c>
      <c r="V159" s="200">
        <v>3.9427300000000001</v>
      </c>
      <c r="W159" s="200">
        <v>2.869977</v>
      </c>
      <c r="X159" s="200">
        <v>0</v>
      </c>
      <c r="Y159" s="200">
        <v>0</v>
      </c>
      <c r="Z159" s="200">
        <v>3.5563709999999999</v>
      </c>
      <c r="AA159" s="200">
        <v>7.1099759999999996</v>
      </c>
      <c r="AB159" s="201">
        <v>1085</v>
      </c>
      <c r="AC159" s="206">
        <v>1096.812359</v>
      </c>
      <c r="AD159" s="200">
        <v>69.141176000000002</v>
      </c>
      <c r="AE159" s="200">
        <v>79.989999999999995</v>
      </c>
      <c r="AF159" s="200">
        <v>80.860849000000002</v>
      </c>
      <c r="AG159" s="200">
        <v>79.989999999999995</v>
      </c>
      <c r="AH159" s="200">
        <v>69.141176000000002</v>
      </c>
      <c r="AI159" s="200">
        <v>79.984999999999999</v>
      </c>
      <c r="AJ159" s="201"/>
      <c r="AK159" s="24"/>
      <c r="AL159" s="25"/>
      <c r="AM159" s="201"/>
    </row>
    <row r="160" spans="1:39" outlineLevel="1">
      <c r="A160" s="222"/>
      <c r="B160" s="65"/>
      <c r="D160" s="199">
        <v>10178</v>
      </c>
      <c r="E160" s="199" t="s">
        <v>161</v>
      </c>
      <c r="F160" s="201">
        <v>512.82852000000003</v>
      </c>
      <c r="G160" s="200">
        <v>555.34091999999998</v>
      </c>
      <c r="H160" s="200">
        <v>-7.6551900000000002</v>
      </c>
      <c r="I160" s="200">
        <v>31.891999999999999</v>
      </c>
      <c r="J160" s="200">
        <v>35.828432999999997</v>
      </c>
      <c r="K160" s="200">
        <v>32.256005000000002</v>
      </c>
      <c r="L160" s="201">
        <v>16.080162000000001</v>
      </c>
      <c r="M160" s="206">
        <v>15.49901</v>
      </c>
      <c r="N160" s="200">
        <v>16.080162000000001</v>
      </c>
      <c r="O160" s="200">
        <v>15.499978</v>
      </c>
      <c r="P160" s="201">
        <v>14.678445999999999</v>
      </c>
      <c r="Q160" s="206">
        <v>14.000002</v>
      </c>
      <c r="R160" s="200">
        <v>1.8303959999999999</v>
      </c>
      <c r="S160" s="200">
        <v>1.9174119999999999</v>
      </c>
      <c r="T160" s="201">
        <v>8.2132719999999999</v>
      </c>
      <c r="U160" s="206">
        <v>8.2159639999999996</v>
      </c>
      <c r="V160" s="200">
        <v>10.580534999999999</v>
      </c>
      <c r="W160" s="200">
        <v>4.9999969999999996</v>
      </c>
      <c r="X160" s="200">
        <v>0</v>
      </c>
      <c r="Y160" s="200">
        <v>0</v>
      </c>
      <c r="Z160" s="200">
        <v>2.9230040000000002</v>
      </c>
      <c r="AA160" s="200">
        <v>3.9499879999999998</v>
      </c>
      <c r="AB160" s="201">
        <v>4212</v>
      </c>
      <c r="AC160" s="206">
        <v>4213.3805730000004</v>
      </c>
      <c r="AD160" s="200">
        <v>49.851683999999999</v>
      </c>
      <c r="AE160" s="200">
        <v>48.05</v>
      </c>
      <c r="AF160" s="200">
        <v>48.065748999999997</v>
      </c>
      <c r="AG160" s="200">
        <v>48.05</v>
      </c>
      <c r="AH160" s="200">
        <v>49.851683999999999</v>
      </c>
      <c r="AI160" s="200">
        <v>48.052999999999997</v>
      </c>
      <c r="AJ160" s="201"/>
      <c r="AK160" s="24"/>
      <c r="AL160" s="25"/>
      <c r="AM160" s="201"/>
    </row>
    <row r="161" spans="1:39" outlineLevel="1">
      <c r="A161" s="222"/>
      <c r="B161" s="65"/>
      <c r="D161" s="199">
        <v>10178</v>
      </c>
      <c r="E161" s="199" t="s">
        <v>167</v>
      </c>
      <c r="F161" s="201">
        <v>78.91104</v>
      </c>
      <c r="G161" s="200">
        <v>78.911050000000003</v>
      </c>
      <c r="H161" s="200">
        <v>-1.2999999999999999E-5</v>
      </c>
      <c r="I161" s="200">
        <v>4.0625</v>
      </c>
      <c r="J161" s="200">
        <v>4.0675800000000004</v>
      </c>
      <c r="K161" s="200">
        <v>24.192</v>
      </c>
      <c r="L161" s="201">
        <v>19.424256</v>
      </c>
      <c r="M161" s="206">
        <v>19.399564999999999</v>
      </c>
      <c r="N161" s="200">
        <v>19.424256</v>
      </c>
      <c r="O161" s="200">
        <v>19.400048999999999</v>
      </c>
      <c r="P161" s="201">
        <v>13.015385</v>
      </c>
      <c r="Q161" s="206">
        <v>13</v>
      </c>
      <c r="R161" s="200">
        <v>1.6307689999999999</v>
      </c>
      <c r="S161" s="200">
        <v>1.6304339999999999</v>
      </c>
      <c r="T161" s="201">
        <v>6.0321090000000002</v>
      </c>
      <c r="U161" s="206">
        <v>6.0333040000000002</v>
      </c>
      <c r="V161" s="200">
        <v>2.9526919999999999</v>
      </c>
      <c r="W161" s="200">
        <v>2.799976</v>
      </c>
      <c r="X161" s="200">
        <v>5.0056370000000001</v>
      </c>
      <c r="Y161" s="200">
        <v>2.8999869999999999</v>
      </c>
      <c r="Z161" s="200">
        <v>0.126725</v>
      </c>
      <c r="AA161" s="200">
        <v>0.24996499999999999</v>
      </c>
      <c r="AB161" s="201">
        <v>476</v>
      </c>
      <c r="AC161" s="206">
        <v>476.09429299999999</v>
      </c>
      <c r="AD161" s="200">
        <v>80.292062999999999</v>
      </c>
      <c r="AE161" s="200">
        <v>80.19</v>
      </c>
      <c r="AF161" s="200">
        <v>80.205884999999995</v>
      </c>
      <c r="AG161" s="200">
        <v>80.19</v>
      </c>
      <c r="AH161" s="200">
        <v>80.292062999999999</v>
      </c>
      <c r="AI161" s="200">
        <v>80.191999999999993</v>
      </c>
      <c r="AJ161" s="201"/>
      <c r="AK161" s="24"/>
      <c r="AL161" s="25"/>
      <c r="AM161" s="201"/>
    </row>
    <row r="162" spans="1:39" outlineLevel="1">
      <c r="A162" s="222"/>
      <c r="B162" s="65"/>
      <c r="D162" s="199"/>
      <c r="E162" s="199"/>
      <c r="F162" s="211">
        <f>SUM(F163:F165)</f>
        <v>1529.3797800000002</v>
      </c>
      <c r="G162" s="212">
        <f>SUM(G163:G165)</f>
        <v>1528.6343000000002</v>
      </c>
      <c r="H162" s="212">
        <f>AVERAGE(H163:H165)</f>
        <v>6.0853666666666667E-2</v>
      </c>
      <c r="I162" s="212">
        <f t="shared" ref="I162:J162" si="18">SUM(I163:I165)</f>
        <v>66.274249999999995</v>
      </c>
      <c r="J162" s="212">
        <f t="shared" si="18"/>
        <v>75.248849000000007</v>
      </c>
      <c r="K162" s="212">
        <f>AVERAGE(K163:K164)</f>
        <v>32.256005000000002</v>
      </c>
      <c r="L162" s="211">
        <f t="shared" ref="L162:AA162" si="19">AVERAGE(L163:L165)</f>
        <v>23.81156833333333</v>
      </c>
      <c r="M162" s="213">
        <f t="shared" si="19"/>
        <v>22.291712666666669</v>
      </c>
      <c r="N162" s="212">
        <f t="shared" si="19"/>
        <v>23.81156833333333</v>
      </c>
      <c r="O162" s="212">
        <f t="shared" si="19"/>
        <v>22.130896333333336</v>
      </c>
      <c r="P162" s="211">
        <f t="shared" si="19"/>
        <v>18.187595666666667</v>
      </c>
      <c r="Q162" s="213">
        <f t="shared" si="19"/>
        <v>15.136259000000001</v>
      </c>
      <c r="R162" s="212">
        <f t="shared" si="19"/>
        <v>1.4712316666666669</v>
      </c>
      <c r="S162" s="212">
        <f t="shared" si="19"/>
        <v>1.5466439999999999</v>
      </c>
      <c r="T162" s="211">
        <f t="shared" si="19"/>
        <v>6.6161250000000003</v>
      </c>
      <c r="U162" s="213">
        <f t="shared" si="19"/>
        <v>6.1715480000000005</v>
      </c>
      <c r="V162" s="212">
        <f t="shared" si="19"/>
        <v>3.2718923333333332</v>
      </c>
      <c r="W162" s="212">
        <f t="shared" si="19"/>
        <v>3.4999853333333331</v>
      </c>
      <c r="X162" s="212">
        <f t="shared" si="19"/>
        <v>0</v>
      </c>
      <c r="Y162" s="212">
        <f t="shared" si="19"/>
        <v>0.19999733333333333</v>
      </c>
      <c r="Z162" s="212">
        <f t="shared" si="19"/>
        <v>1.2007770000000002</v>
      </c>
      <c r="AA162" s="212">
        <f t="shared" si="19"/>
        <v>1.9399836666666666</v>
      </c>
      <c r="AB162" s="211">
        <f t="shared" ref="AB162:AC162" si="20">SUM(AB163:AB165)</f>
        <v>9411</v>
      </c>
      <c r="AC162" s="213">
        <f t="shared" si="20"/>
        <v>9932.2234790000002</v>
      </c>
      <c r="AD162" s="212">
        <f t="shared" ref="AD162:AI162" si="21">AVERAGE(AD163:AD165)</f>
        <v>73.820575333333338</v>
      </c>
      <c r="AE162" s="212">
        <f t="shared" si="21"/>
        <v>69.108722</v>
      </c>
      <c r="AF162" s="212">
        <f t="shared" si="21"/>
        <v>66.074358000000004</v>
      </c>
      <c r="AG162" s="212">
        <f t="shared" si="21"/>
        <v>68.608128666666673</v>
      </c>
      <c r="AH162" s="212">
        <f t="shared" si="21"/>
        <v>73.820575333333338</v>
      </c>
      <c r="AI162" s="212">
        <f t="shared" si="21"/>
        <v>68.610157999999998</v>
      </c>
      <c r="AJ162" s="211">
        <f>SUM(F163:F165)</f>
        <v>1529.3797800000002</v>
      </c>
      <c r="AK162" s="56">
        <f>AVERAGE(V163:V165)</f>
        <v>3.2718923333333332</v>
      </c>
      <c r="AL162" s="57">
        <f>AVERAGE(W163:W165)</f>
        <v>3.4999853333333331</v>
      </c>
      <c r="AM162" s="211">
        <f>SUM(AB163:AB165)</f>
        <v>9411</v>
      </c>
    </row>
    <row r="163" spans="1:39" outlineLevel="1">
      <c r="A163" s="222"/>
      <c r="B163" s="65" t="s">
        <v>106</v>
      </c>
      <c r="D163" s="199">
        <v>10178</v>
      </c>
      <c r="E163" s="199" t="s">
        <v>158</v>
      </c>
      <c r="F163" s="201">
        <v>136.19487000000001</v>
      </c>
      <c r="G163" s="200">
        <v>136.08000000000001</v>
      </c>
      <c r="H163" s="200">
        <v>8.4414000000000003E-2</v>
      </c>
      <c r="I163" s="200">
        <v>5.2762500000000001</v>
      </c>
      <c r="J163" s="200">
        <v>5.2744210000000002</v>
      </c>
      <c r="K163" s="200">
        <v>32.256005000000002</v>
      </c>
      <c r="L163" s="201">
        <v>25.812816000000002</v>
      </c>
      <c r="M163" s="206">
        <v>25.801577999999999</v>
      </c>
      <c r="N163" s="200">
        <v>25.812816000000002</v>
      </c>
      <c r="O163" s="200">
        <v>25.799966000000001</v>
      </c>
      <c r="P163" s="201">
        <v>23.051410000000001</v>
      </c>
      <c r="Q163" s="206">
        <v>15.000002</v>
      </c>
      <c r="R163" s="200">
        <v>1.4214640000000001</v>
      </c>
      <c r="S163" s="200">
        <v>1.4665349999999999</v>
      </c>
      <c r="T163" s="201">
        <v>7.5847199999999999</v>
      </c>
      <c r="U163" s="206">
        <v>5.1055910000000004</v>
      </c>
      <c r="V163" s="200">
        <v>1.9824539999999999</v>
      </c>
      <c r="W163" s="200">
        <v>1.999978</v>
      </c>
      <c r="X163" s="200">
        <v>0</v>
      </c>
      <c r="Y163" s="200">
        <v>0.59999199999999997</v>
      </c>
      <c r="Z163" s="200">
        <v>8.8109000000000007E-2</v>
      </c>
      <c r="AA163" s="200">
        <v>0.12997500000000001</v>
      </c>
      <c r="AB163" s="201">
        <v>1033</v>
      </c>
      <c r="AC163" s="206">
        <v>695.355234</v>
      </c>
      <c r="AD163" s="200">
        <v>80.024839</v>
      </c>
      <c r="AE163" s="200">
        <v>79.989999999999995</v>
      </c>
      <c r="AF163" s="200">
        <v>53.844594000000001</v>
      </c>
      <c r="AG163" s="200">
        <v>79.989999999999995</v>
      </c>
      <c r="AH163" s="200">
        <v>80.024839</v>
      </c>
      <c r="AI163" s="200">
        <v>79.984999999999999</v>
      </c>
      <c r="AJ163" s="201"/>
      <c r="AK163" s="24"/>
      <c r="AL163" s="25"/>
      <c r="AM163" s="201"/>
    </row>
    <row r="164" spans="1:39" outlineLevel="1">
      <c r="A164" s="222"/>
      <c r="B164" s="65"/>
      <c r="D164" s="199">
        <v>10178</v>
      </c>
      <c r="E164" s="199" t="s">
        <v>161</v>
      </c>
      <c r="F164" s="201">
        <v>643.14471000000003</v>
      </c>
      <c r="G164" s="200">
        <v>642.51409999999998</v>
      </c>
      <c r="H164" s="200">
        <v>9.8146999999999998E-2</v>
      </c>
      <c r="I164" s="200">
        <v>29.767875</v>
      </c>
      <c r="J164" s="200">
        <v>38.722769</v>
      </c>
      <c r="K164" s="200">
        <v>32.256005000000002</v>
      </c>
      <c r="L164" s="201">
        <v>21.605328</v>
      </c>
      <c r="M164" s="206">
        <v>17.075092000000001</v>
      </c>
      <c r="N164" s="200">
        <v>21.605328</v>
      </c>
      <c r="O164" s="200">
        <v>16.592642000000001</v>
      </c>
      <c r="P164" s="201">
        <v>18.963395999999999</v>
      </c>
      <c r="Q164" s="206">
        <v>14.408773</v>
      </c>
      <c r="R164" s="200">
        <v>1.759447</v>
      </c>
      <c r="S164" s="200">
        <v>1.9733970000000001</v>
      </c>
      <c r="T164" s="201">
        <v>7.6732339999999999</v>
      </c>
      <c r="U164" s="206">
        <v>7.6753530000000003</v>
      </c>
      <c r="V164" s="200">
        <v>4.8573829999999996</v>
      </c>
      <c r="W164" s="200">
        <v>4.9999820000000001</v>
      </c>
      <c r="X164" s="200">
        <v>0</v>
      </c>
      <c r="Y164" s="200">
        <v>0</v>
      </c>
      <c r="Z164" s="200">
        <v>2.9075880000000001</v>
      </c>
      <c r="AA164" s="200">
        <v>3.9499849999999999</v>
      </c>
      <c r="AB164" s="201">
        <v>4935</v>
      </c>
      <c r="AC164" s="206">
        <v>4936.3626249999998</v>
      </c>
      <c r="AD164" s="200">
        <v>66.980794000000003</v>
      </c>
      <c r="AE164" s="200">
        <v>52.936166</v>
      </c>
      <c r="AF164" s="200">
        <v>51.448588000000001</v>
      </c>
      <c r="AG164" s="200">
        <v>51.434386000000003</v>
      </c>
      <c r="AH164" s="200">
        <v>66.980794000000003</v>
      </c>
      <c r="AI164" s="200">
        <v>51.440474000000002</v>
      </c>
      <c r="AJ164" s="201"/>
      <c r="AK164" s="24"/>
      <c r="AL164" s="25"/>
      <c r="AM164" s="201"/>
    </row>
    <row r="165" spans="1:39" outlineLevel="1">
      <c r="A165" s="222"/>
      <c r="B165" s="65"/>
      <c r="D165" s="199">
        <v>10178</v>
      </c>
      <c r="E165" s="199" t="s">
        <v>157</v>
      </c>
      <c r="F165" s="201">
        <v>750.04020000000003</v>
      </c>
      <c r="G165" s="200">
        <v>750.04020000000003</v>
      </c>
      <c r="H165" s="200">
        <v>0</v>
      </c>
      <c r="I165" s="200">
        <v>31.230125000000001</v>
      </c>
      <c r="J165" s="200">
        <v>31.251659</v>
      </c>
      <c r="K165" s="200">
        <v>32.256005000000002</v>
      </c>
      <c r="L165" s="201">
        <v>24.016560999999999</v>
      </c>
      <c r="M165" s="206">
        <v>23.998467999999999</v>
      </c>
      <c r="N165" s="200">
        <v>24.016560999999999</v>
      </c>
      <c r="O165" s="200">
        <v>24.000081000000002</v>
      </c>
      <c r="P165" s="201">
        <v>12.547981</v>
      </c>
      <c r="Q165" s="206">
        <v>16.000001999999999</v>
      </c>
      <c r="R165" s="200">
        <v>1.2327840000000001</v>
      </c>
      <c r="S165" s="200">
        <v>1.2</v>
      </c>
      <c r="T165" s="201">
        <v>4.5904210000000001</v>
      </c>
      <c r="U165" s="206">
        <v>5.7336999999999998</v>
      </c>
      <c r="V165" s="200">
        <v>2.9758399999999998</v>
      </c>
      <c r="W165" s="200">
        <v>3.4999959999999999</v>
      </c>
      <c r="X165" s="200">
        <v>0</v>
      </c>
      <c r="Y165" s="200">
        <v>0</v>
      </c>
      <c r="Z165" s="200">
        <v>0.60663400000000001</v>
      </c>
      <c r="AA165" s="200">
        <v>1.7399910000000001</v>
      </c>
      <c r="AB165" s="201">
        <v>3443</v>
      </c>
      <c r="AC165" s="206">
        <v>4300.5056199999999</v>
      </c>
      <c r="AD165" s="200">
        <v>74.456092999999996</v>
      </c>
      <c r="AE165" s="200">
        <v>74.400000000000006</v>
      </c>
      <c r="AF165" s="200">
        <v>92.929891999999995</v>
      </c>
      <c r="AG165" s="200">
        <v>74.400000000000006</v>
      </c>
      <c r="AH165" s="200">
        <v>74.456092999999996</v>
      </c>
      <c r="AI165" s="200">
        <v>74.405000000000001</v>
      </c>
      <c r="AJ165" s="201"/>
      <c r="AK165" s="24"/>
      <c r="AL165" s="25"/>
      <c r="AM165" s="201"/>
    </row>
    <row r="166" spans="1:39" outlineLevel="1">
      <c r="A166" s="222"/>
      <c r="B166" s="65" t="s">
        <v>107</v>
      </c>
      <c r="D166" s="199">
        <v>10178</v>
      </c>
      <c r="E166" s="199" t="s">
        <v>157</v>
      </c>
      <c r="F166" s="211">
        <v>180.08240000000001</v>
      </c>
      <c r="G166" s="212">
        <v>180.08240000000001</v>
      </c>
      <c r="H166" s="212">
        <v>0</v>
      </c>
      <c r="I166" s="212">
        <v>7.297625</v>
      </c>
      <c r="J166" s="212">
        <v>7.5034299999999998</v>
      </c>
      <c r="K166" s="212">
        <v>32.256005000000002</v>
      </c>
      <c r="L166" s="211">
        <v>24.676850000000002</v>
      </c>
      <c r="M166" s="213">
        <v>23.998467999999999</v>
      </c>
      <c r="N166" s="212">
        <v>24.676850000000002</v>
      </c>
      <c r="O166" s="212">
        <v>24.000081000000002</v>
      </c>
      <c r="P166" s="211">
        <v>30.866205999999998</v>
      </c>
      <c r="Q166" s="213">
        <v>16.000001999999999</v>
      </c>
      <c r="R166" s="212">
        <v>1.19902</v>
      </c>
      <c r="S166" s="212">
        <v>1.2</v>
      </c>
      <c r="T166" s="211">
        <v>10.395241</v>
      </c>
      <c r="U166" s="213">
        <v>5.7336999999999998</v>
      </c>
      <c r="V166" s="212">
        <v>3.8260260000000001</v>
      </c>
      <c r="W166" s="212">
        <v>3.499987</v>
      </c>
      <c r="X166" s="212">
        <v>0</v>
      </c>
      <c r="Y166" s="212">
        <v>0</v>
      </c>
      <c r="Z166" s="212">
        <v>4.6090010000000001</v>
      </c>
      <c r="AA166" s="212">
        <v>1.739992</v>
      </c>
      <c r="AB166" s="211">
        <v>1872</v>
      </c>
      <c r="AC166" s="213">
        <v>1032.538487</v>
      </c>
      <c r="AD166" s="212">
        <v>76.503120999999993</v>
      </c>
      <c r="AE166" s="212">
        <v>74.400000000000006</v>
      </c>
      <c r="AF166" s="212">
        <v>41.036785999999999</v>
      </c>
      <c r="AG166" s="212">
        <v>74.400000000000006</v>
      </c>
      <c r="AH166" s="212">
        <v>76.503119999999996</v>
      </c>
      <c r="AI166" s="212">
        <v>74.405000000000001</v>
      </c>
      <c r="AJ166" s="211">
        <f>SUM(F166:F166)</f>
        <v>180.08240000000001</v>
      </c>
      <c r="AK166" s="56">
        <f>AVERAGE(V166:V166)</f>
        <v>3.8260260000000001</v>
      </c>
      <c r="AL166" s="57">
        <f>AVERAGE(W166:W166)</f>
        <v>3.499987</v>
      </c>
      <c r="AM166" s="211">
        <f>SUM(AB166:AB166)</f>
        <v>1872</v>
      </c>
    </row>
    <row r="167" spans="1:39" outlineLevel="1">
      <c r="A167" s="222"/>
      <c r="B167" s="65" t="s">
        <v>108</v>
      </c>
      <c r="D167" s="162"/>
      <c r="E167" s="162"/>
      <c r="F167" s="164"/>
      <c r="G167" s="163"/>
      <c r="H167" s="163"/>
      <c r="I167" s="163"/>
      <c r="J167" s="163"/>
      <c r="K167" s="163"/>
      <c r="L167" s="164"/>
      <c r="M167" s="180"/>
      <c r="N167" s="163"/>
      <c r="O167" s="163"/>
      <c r="P167" s="164"/>
      <c r="Q167" s="180"/>
      <c r="R167" s="163"/>
      <c r="S167" s="163"/>
      <c r="T167" s="164"/>
      <c r="U167" s="180"/>
      <c r="V167" s="163"/>
      <c r="W167" s="163"/>
      <c r="X167" s="163"/>
      <c r="Y167" s="163"/>
      <c r="Z167" s="163"/>
      <c r="AA167" s="163"/>
      <c r="AB167" s="164"/>
      <c r="AC167" s="180"/>
      <c r="AD167" s="163"/>
      <c r="AE167" s="163"/>
      <c r="AF167" s="163"/>
      <c r="AG167" s="163"/>
      <c r="AH167" s="163"/>
      <c r="AI167" s="163"/>
      <c r="AJ167" s="164"/>
      <c r="AK167" s="24"/>
      <c r="AL167" s="25"/>
      <c r="AM167" s="164"/>
    </row>
    <row r="168" spans="1:39" outlineLevel="1">
      <c r="A168" s="222"/>
      <c r="B168" s="65" t="s">
        <v>109</v>
      </c>
      <c r="D168" s="162"/>
      <c r="E168" s="162"/>
      <c r="F168" s="164"/>
      <c r="G168" s="163"/>
      <c r="H168" s="163"/>
      <c r="I168" s="163"/>
      <c r="J168" s="163"/>
      <c r="K168" s="163"/>
      <c r="L168" s="164"/>
      <c r="M168" s="180"/>
      <c r="N168" s="163"/>
      <c r="O168" s="163"/>
      <c r="P168" s="164"/>
      <c r="Q168" s="180"/>
      <c r="R168" s="163"/>
      <c r="S168" s="163"/>
      <c r="T168" s="164"/>
      <c r="U168" s="180"/>
      <c r="V168" s="163"/>
      <c r="W168" s="163"/>
      <c r="X168" s="163"/>
      <c r="Y168" s="163"/>
      <c r="Z168" s="163"/>
      <c r="AA168" s="163"/>
      <c r="AB168" s="164"/>
      <c r="AC168" s="180"/>
      <c r="AD168" s="163"/>
      <c r="AE168" s="163"/>
      <c r="AF168" s="163"/>
      <c r="AG168" s="163"/>
      <c r="AH168" s="163"/>
      <c r="AI168" s="163"/>
      <c r="AJ168" s="164"/>
      <c r="AK168" s="24"/>
      <c r="AL168" s="25"/>
      <c r="AM168" s="164"/>
    </row>
    <row r="169" spans="1:39" outlineLevel="1">
      <c r="A169" s="222"/>
      <c r="B169" s="65" t="s">
        <v>110</v>
      </c>
      <c r="D169" s="162"/>
      <c r="E169" s="162"/>
      <c r="F169" s="164"/>
      <c r="G169" s="163"/>
      <c r="H169" s="163"/>
      <c r="I169" s="163"/>
      <c r="J169" s="163"/>
      <c r="K169" s="163"/>
      <c r="L169" s="164"/>
      <c r="M169" s="180"/>
      <c r="N169" s="163"/>
      <c r="O169" s="163"/>
      <c r="P169" s="164"/>
      <c r="Q169" s="180"/>
      <c r="R169" s="163"/>
      <c r="S169" s="163"/>
      <c r="T169" s="164"/>
      <c r="U169" s="180"/>
      <c r="V169" s="163"/>
      <c r="W169" s="163"/>
      <c r="X169" s="163"/>
      <c r="Y169" s="163"/>
      <c r="Z169" s="163"/>
      <c r="AA169" s="163"/>
      <c r="AB169" s="164"/>
      <c r="AC169" s="180"/>
      <c r="AD169" s="163"/>
      <c r="AE169" s="163"/>
      <c r="AF169" s="163"/>
      <c r="AG169" s="163"/>
      <c r="AH169" s="163"/>
      <c r="AI169" s="163"/>
      <c r="AJ169" s="164"/>
      <c r="AK169" s="24"/>
      <c r="AL169" s="25"/>
      <c r="AM169" s="164"/>
    </row>
    <row r="170" spans="1:39" outlineLevel="1">
      <c r="A170" s="222"/>
      <c r="B170" s="65" t="s">
        <v>111</v>
      </c>
      <c r="D170" s="162"/>
      <c r="E170" s="162"/>
      <c r="F170" s="164"/>
      <c r="G170" s="163"/>
      <c r="H170" s="163"/>
      <c r="I170" s="163"/>
      <c r="J170" s="163"/>
      <c r="K170" s="163"/>
      <c r="L170" s="164"/>
      <c r="M170" s="180"/>
      <c r="N170" s="163"/>
      <c r="O170" s="163"/>
      <c r="P170" s="164"/>
      <c r="Q170" s="180"/>
      <c r="R170" s="163"/>
      <c r="S170" s="163"/>
      <c r="T170" s="164"/>
      <c r="U170" s="180"/>
      <c r="V170" s="163"/>
      <c r="W170" s="163"/>
      <c r="X170" s="163"/>
      <c r="Y170" s="163"/>
      <c r="Z170" s="163"/>
      <c r="AA170" s="163"/>
      <c r="AB170" s="164"/>
      <c r="AC170" s="180"/>
      <c r="AD170" s="163"/>
      <c r="AE170" s="163"/>
      <c r="AF170" s="163"/>
      <c r="AG170" s="163"/>
      <c r="AH170" s="163"/>
      <c r="AI170" s="163"/>
      <c r="AJ170" s="164"/>
      <c r="AK170" s="24"/>
      <c r="AL170" s="25"/>
      <c r="AM170" s="164"/>
    </row>
    <row r="171" spans="1:39" ht="15.75" outlineLevel="1" thickBot="1">
      <c r="A171" s="224"/>
      <c r="B171" s="70" t="s">
        <v>112</v>
      </c>
      <c r="C171" s="39"/>
      <c r="D171" s="168"/>
      <c r="E171" s="168"/>
      <c r="F171" s="170"/>
      <c r="G171" s="169"/>
      <c r="H171" s="169"/>
      <c r="I171" s="169"/>
      <c r="J171" s="169"/>
      <c r="K171" s="169"/>
      <c r="L171" s="170"/>
      <c r="M171" s="182"/>
      <c r="N171" s="169"/>
      <c r="O171" s="169"/>
      <c r="P171" s="170"/>
      <c r="Q171" s="182"/>
      <c r="R171" s="169"/>
      <c r="S171" s="169"/>
      <c r="T171" s="170"/>
      <c r="U171" s="182"/>
      <c r="V171" s="169"/>
      <c r="W171" s="169"/>
      <c r="X171" s="169"/>
      <c r="Y171" s="169"/>
      <c r="Z171" s="169"/>
      <c r="AA171" s="169"/>
      <c r="AB171" s="170"/>
      <c r="AC171" s="182"/>
      <c r="AD171" s="169"/>
      <c r="AE171" s="169"/>
      <c r="AF171" s="169"/>
      <c r="AG171" s="169"/>
      <c r="AH171" s="169"/>
      <c r="AI171" s="169"/>
      <c r="AJ171" s="170"/>
      <c r="AK171" s="45"/>
      <c r="AL171" s="46"/>
      <c r="AM171" s="170"/>
    </row>
    <row r="172" spans="1:39">
      <c r="B172" s="225" t="s">
        <v>100</v>
      </c>
      <c r="C172" s="225"/>
      <c r="F172" s="134">
        <f>SUM(F136:F171)</f>
        <v>16065.36951</v>
      </c>
      <c r="K172" s="97"/>
      <c r="L172" s="134">
        <f>AVERAGE(L139:L171)</f>
        <v>20.15952519761905</v>
      </c>
      <c r="M172" s="145">
        <f>AVERAGE(M139:M171)</f>
        <v>20.396357134523814</v>
      </c>
      <c r="N172" s="97"/>
      <c r="O172" s="97"/>
      <c r="P172" s="134">
        <f>AVERAGE(P139:P171)</f>
        <v>15.717806241666663</v>
      </c>
      <c r="Q172" s="210">
        <f>AVERAGE(Q139:Q171)</f>
        <v>15.46500824285714</v>
      </c>
      <c r="R172" s="97"/>
      <c r="S172" s="97"/>
      <c r="T172" s="134">
        <f>AVERAGE(T139:T171)</f>
        <v>7.1914281249999998</v>
      </c>
      <c r="U172" s="210">
        <f>AVERAGE(U139:U171)</f>
        <v>6.9583937464285741</v>
      </c>
      <c r="V172" s="97"/>
      <c r="W172" s="97"/>
      <c r="X172" s="97"/>
      <c r="Y172" s="97"/>
      <c r="Z172" s="97"/>
      <c r="AA172" s="97"/>
      <c r="AB172" s="134">
        <f>SUM(AB139:AB171)</f>
        <v>71108</v>
      </c>
      <c r="AC172" s="210">
        <f>SUM(AC139:AC171)</f>
        <v>72763.858323000008</v>
      </c>
      <c r="AD172" s="97"/>
      <c r="AE172" s="97"/>
      <c r="AF172" s="97"/>
      <c r="AG172" s="97"/>
      <c r="AH172" s="97"/>
      <c r="AI172" s="97"/>
      <c r="AJ172" s="134">
        <f>SUM(AJ138:AJ171)</f>
        <v>6097.2121000000006</v>
      </c>
      <c r="AK172" s="128">
        <f>AVERAGE(AK138:AK171)</f>
        <v>6.1825619119047621</v>
      </c>
      <c r="AL172" s="129">
        <f>AVERAGE(AL138:AL171)</f>
        <v>3.0291212047619043</v>
      </c>
      <c r="AM172" s="134">
        <f>SUM(AM138:AM171)</f>
        <v>38647</v>
      </c>
    </row>
  </sheetData>
  <mergeCells count="10">
    <mergeCell ref="A107:A134"/>
    <mergeCell ref="B137:C137"/>
    <mergeCell ref="A139:A171"/>
    <mergeCell ref="B172:C172"/>
    <mergeCell ref="A1:AL1"/>
    <mergeCell ref="B74:C74"/>
    <mergeCell ref="B84:C84"/>
    <mergeCell ref="B90:C90"/>
    <mergeCell ref="B97:C97"/>
    <mergeCell ref="B104:C10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f03ca-fe41-4c72-8542-9217c3935f0b">
      <Terms xmlns="http://schemas.microsoft.com/office/infopath/2007/PartnerControls"/>
    </lcf76f155ced4ddcb4097134ff3c332f>
    <TaxCatchAll xmlns="d8d54dee-ab89-43d8-a180-e182e1c16d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5EE7DE156FC34BBA7C788A2131893E" ma:contentTypeVersion="13" ma:contentTypeDescription="Utwórz nowy dokument." ma:contentTypeScope="" ma:versionID="ef7051d93ad0e4140ce884c11df9abab">
  <xsd:schema xmlns:xsd="http://www.w3.org/2001/XMLSchema" xmlns:xs="http://www.w3.org/2001/XMLSchema" xmlns:p="http://schemas.microsoft.com/office/2006/metadata/properties" xmlns:ns2="541f03ca-fe41-4c72-8542-9217c3935f0b" xmlns:ns3="d8d54dee-ab89-43d8-a180-e182e1c16da4" targetNamespace="http://schemas.microsoft.com/office/2006/metadata/properties" ma:root="true" ma:fieldsID="ff248a3e7c1caaea0497491652c2ca45" ns2:_="" ns3:_="">
    <xsd:import namespace="541f03ca-fe41-4c72-8542-9217c3935f0b"/>
    <xsd:import namespace="d8d54dee-ab89-43d8-a180-e182e1c16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f03ca-fe41-4c72-8542-9217c3935f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c0dc5163-3851-46c0-8925-0aff8a1619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54dee-ab89-43d8-a180-e182e1c16da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bc999aa-31e2-4b08-a94d-108a4f3a3f83}" ma:internalName="TaxCatchAll" ma:showField="CatchAllData" ma:web="d8d54dee-ab89-43d8-a180-e182e1c16d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930AE9-62A1-4A8F-9A78-84DCF7D7B854}">
  <ds:schemaRefs>
    <ds:schemaRef ds:uri="http://schemas.microsoft.com/office/2006/metadata/properties"/>
    <ds:schemaRef ds:uri="http://schemas.microsoft.com/office/infopath/2007/PartnerControls"/>
    <ds:schemaRef ds:uri="541f03ca-fe41-4c72-8542-9217c3935f0b"/>
    <ds:schemaRef ds:uri="d8d54dee-ab89-43d8-a180-e182e1c16da4"/>
  </ds:schemaRefs>
</ds:datastoreItem>
</file>

<file path=customXml/itemProps2.xml><?xml version="1.0" encoding="utf-8"?>
<ds:datastoreItem xmlns:ds="http://schemas.openxmlformats.org/officeDocument/2006/customXml" ds:itemID="{68C61F08-FA54-4C37-950C-12ADC8816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9EE1D-A206-4C74-B9E5-3ACA93F82B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f03ca-fe41-4c72-8542-9217c3935f0b"/>
    <ds:schemaRef ds:uri="d8d54dee-ab89-43d8-a180-e182e1c16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Tablets</vt:lpstr>
      <vt:lpstr>Tablets Wykresy</vt:lpstr>
      <vt:lpstr>010175 IFCR</vt:lpstr>
      <vt:lpstr>010175 IFCR Wykresy</vt:lpstr>
      <vt:lpstr>010176 GR07</vt:lpstr>
      <vt:lpstr>010176 GR07 Wykresy</vt:lpstr>
      <vt:lpstr>010177 BUHLER+GFR</vt:lpstr>
      <vt:lpstr>010177 BUHLER+GFR Wykresy</vt:lpstr>
      <vt:lpstr>010178 CEDA</vt:lpstr>
      <vt:lpstr>010178 CEDA Wykresy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Wojciech TOMICKI</dc:creator>
  <cp:keywords/>
  <dc:description/>
  <cp:lastModifiedBy>Pawel BRONATEK</cp:lastModifiedBy>
  <cp:revision/>
  <dcterms:created xsi:type="dcterms:W3CDTF">2025-05-08T03:55:27Z</dcterms:created>
  <dcterms:modified xsi:type="dcterms:W3CDTF">2025-05-26T11:08:32Z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5e1d80-5df9-45cf-93c6-b3dca2463c0a_Enabled">
    <vt:lpwstr>true</vt:lpwstr>
  </property>
  <property fmtid="{D5CDD505-2E9C-101B-9397-08002B2CF9AE}" pid="3" name="MSIP_Label_115e1d80-5df9-45cf-93c6-b3dca2463c0a_SetDate">
    <vt:lpwstr>2025-05-08T03:56:54Z</vt:lpwstr>
  </property>
  <property fmtid="{D5CDD505-2E9C-101B-9397-08002B2CF9AE}" pid="4" name="MSIP_Label_115e1d80-5df9-45cf-93c6-b3dca2463c0a_Method">
    <vt:lpwstr>Standard</vt:lpwstr>
  </property>
  <property fmtid="{D5CDD505-2E9C-101B-9397-08002B2CF9AE}" pid="5" name="MSIP_Label_115e1d80-5df9-45cf-93c6-b3dca2463c0a_Name">
    <vt:lpwstr>115e1d80-5df9-45cf-93c6-b3dca2463c0a</vt:lpwstr>
  </property>
  <property fmtid="{D5CDD505-2E9C-101B-9397-08002B2CF9AE}" pid="6" name="MSIP_Label_115e1d80-5df9-45cf-93c6-b3dca2463c0a_SiteId">
    <vt:lpwstr>35734bde-3e33-4eb6-8dd2-0c96b30981bf</vt:lpwstr>
  </property>
  <property fmtid="{D5CDD505-2E9C-101B-9397-08002B2CF9AE}" pid="7" name="MSIP_Label_115e1d80-5df9-45cf-93c6-b3dca2463c0a_ActionId">
    <vt:lpwstr>6c91f547-3909-48c1-9695-3ffdfe4769ac</vt:lpwstr>
  </property>
  <property fmtid="{D5CDD505-2E9C-101B-9397-08002B2CF9AE}" pid="8" name="MSIP_Label_115e1d80-5df9-45cf-93c6-b3dca2463c0a_ContentBits">
    <vt:lpwstr>0</vt:lpwstr>
  </property>
  <property fmtid="{D5CDD505-2E9C-101B-9397-08002B2CF9AE}" pid="9" name="ContentTypeId">
    <vt:lpwstr>0x010100E35EE7DE156FC34BBA7C788A2131893E</vt:lpwstr>
  </property>
  <property fmtid="{D5CDD505-2E9C-101B-9397-08002B2CF9AE}" pid="10" name="MediaServiceImageTags">
    <vt:lpwstr/>
  </property>
</Properties>
</file>