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2"/>
  </bookViews>
  <sheets>
    <sheet name="Instructions" sheetId="9" r:id="rId1"/>
    <sheet name="License" sheetId="10" r:id="rId2"/>
    <sheet name="Timestamp Data" sheetId="2" r:id="rId3"/>
    <sheet name="Stability Metric, Time Stamps" sheetId="6" r:id="rId4"/>
    <sheet name="Stability Metric, Item Count" sheetId="1" r:id="rId5"/>
    <sheet name="TS-Calc 31 days" sheetId="5" r:id="rId6"/>
    <sheet name="TS-Calc 3 month" sheetId="7" r:id="rId7"/>
    <sheet name="TS-Calc 6 month" sheetId="8" r:id="rId8"/>
    <sheet name="TS-Calc 12 month" sheetId="3" r:id="rId9"/>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8" l="1"/>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<sst xmlns="http://schemas.openxmlformats.org/spreadsheetml/2006/main" count="174" uniqueCount="133">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</sst>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1">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0" fontId="1" fillId="0" borderId="0" xfId="0" applyFont="1" applyAlignment="1">
      <alignment horizontal="center"/>
    </xf>
  </cellXfs>
  <cellStyles count="4">
    <cellStyle name="Followed Hyperlink" xfId="2" builtinId="9" hidden="1"/>
    <cellStyle name="Hyperlink" xfId="1" builtinId="8" hidden="1"/>
    <cellStyle name="Normal" xfId="0" builtinId="0"/>
    <cellStyle name="White" xfId="3"/>
  </cellStyles>
  <dxfs count="20">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134302352"/>
        <c:axId val="-2109355184"/>
      </c:areaChart>
      <c:dateAx>
        <c:axId val="-213430235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55184"/>
        <c:crosses val="autoZero"/>
        <c:auto val="1"/>
        <c:lblOffset val="100"/>
        <c:baseTimeUnit val="days"/>
      </c:dateAx>
      <c:valAx>
        <c:axId val="-21093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023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days'!$G$2:$G$32</c:f>
              <c:numCache>
                <c:formatCode>General</c:formatCode>
                <c:ptCount val="31"/>
                <c:pt idx="0">
                  <c:v>0.0</c:v>
                </c:pt>
                <c:pt idx="1">
                  <c:v>0.0</c:v>
                </c:pt>
                <c:pt idx="2">
                  <c:v>0.0</c:v>
                </c:pt>
                <c:pt idx="3">
                  <c:v>1.0</c:v>
                </c:pt>
                <c:pt idx="4">
                  <c:v>1.0</c:v>
                </c:pt>
                <c:pt idx="5">
                  <c:v>2.0</c:v>
                </c:pt>
                <c:pt idx="6">
                  <c:v>5.0</c:v>
                </c:pt>
                <c:pt idx="7">
                  <c:v>5.0</c:v>
                </c:pt>
                <c:pt idx="8">
                  <c:v>5.0</c:v>
                </c:pt>
                <c:pt idx="9">
                  <c:v>6.0</c:v>
                </c:pt>
                <c:pt idx="10">
                  <c:v>15.0</c:v>
                </c:pt>
                <c:pt idx="11">
                  <c:v>16.0</c:v>
                </c:pt>
                <c:pt idx="12">
                  <c:v>17.0</c:v>
                </c:pt>
                <c:pt idx="13">
                  <c:v>18.0</c:v>
                </c:pt>
                <c:pt idx="14">
                  <c:v>18.0</c:v>
                </c:pt>
                <c:pt idx="15">
                  <c:v>18.0</c:v>
                </c:pt>
                <c:pt idx="16">
                  <c:v>18.0</c:v>
                </c:pt>
                <c:pt idx="17">
                  <c:v>20.0</c:v>
                </c:pt>
                <c:pt idx="18">
                  <c:v>22.0</c:v>
                </c:pt>
                <c:pt idx="19">
                  <c:v>25.0</c:v>
                </c:pt>
                <c:pt idx="20">
                  <c:v>25.0</c:v>
                </c:pt>
                <c:pt idx="21">
                  <c:v>25.0</c:v>
                </c:pt>
                <c:pt idx="22">
                  <c:v>25.0</c:v>
                </c:pt>
                <c:pt idx="23">
                  <c:v>27.0</c:v>
                </c:pt>
                <c:pt idx="24">
                  <c:v>27.0</c:v>
                </c:pt>
                <c:pt idx="25">
                  <c:v>28.0</c:v>
                </c:pt>
                <c:pt idx="26">
                  <c:v>28.0</c:v>
                </c:pt>
                <c:pt idx="27">
                  <c:v>29.0</c:v>
                </c:pt>
                <c:pt idx="28">
                  <c:v>29.0</c:v>
                </c:pt>
                <c:pt idx="29">
                  <c:v>29.0</c:v>
                </c:pt>
                <c:pt idx="30">
                  <c:v>30.0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days'!$H$2:$H$32</c:f>
              <c:numCache>
                <c:formatCode>General</c:formatCode>
                <c:ptCount val="31"/>
                <c:pt idx="0">
                  <c:v>24.0</c:v>
                </c:pt>
                <c:pt idx="1">
                  <c:v>24.0</c:v>
                </c:pt>
                <c:pt idx="2">
                  <c:v>26.0</c:v>
                </c:pt>
                <c:pt idx="3">
                  <c:v>32.0</c:v>
                </c:pt>
                <c:pt idx="4">
                  <c:v>32.0</c:v>
                </c:pt>
                <c:pt idx="5">
                  <c:v>31.0</c:v>
                </c:pt>
                <c:pt idx="6">
                  <c:v>28.0</c:v>
                </c:pt>
                <c:pt idx="7">
                  <c:v>28.0</c:v>
                </c:pt>
                <c:pt idx="8">
                  <c:v>28.0</c:v>
                </c:pt>
                <c:pt idx="9">
                  <c:v>27.0</c:v>
                </c:pt>
                <c:pt idx="10">
                  <c:v>21.0</c:v>
                </c:pt>
                <c:pt idx="11">
                  <c:v>20.0</c:v>
                </c:pt>
                <c:pt idx="12">
                  <c:v>19.0</c:v>
                </c:pt>
                <c:pt idx="13">
                  <c:v>18.0</c:v>
                </c:pt>
                <c:pt idx="14">
                  <c:v>18.0</c:v>
                </c:pt>
                <c:pt idx="15">
                  <c:v>18.0</c:v>
                </c:pt>
                <c:pt idx="16">
                  <c:v>19.0</c:v>
                </c:pt>
                <c:pt idx="17">
                  <c:v>20.0</c:v>
                </c:pt>
                <c:pt idx="18">
                  <c:v>18.0</c:v>
                </c:pt>
                <c:pt idx="19">
                  <c:v>15.0</c:v>
                </c:pt>
                <c:pt idx="20">
                  <c:v>19.0</c:v>
                </c:pt>
                <c:pt idx="21">
                  <c:v>19.0</c:v>
                </c:pt>
                <c:pt idx="22">
                  <c:v>19.0</c:v>
                </c:pt>
                <c:pt idx="23">
                  <c:v>19.0</c:v>
                </c:pt>
                <c:pt idx="24">
                  <c:v>19.0</c:v>
                </c:pt>
                <c:pt idx="25">
                  <c:v>18.0</c:v>
                </c:pt>
                <c:pt idx="26">
                  <c:v>18.0</c:v>
                </c:pt>
                <c:pt idx="27">
                  <c:v>18.0</c:v>
                </c:pt>
                <c:pt idx="28">
                  <c:v>18.0</c:v>
                </c:pt>
                <c:pt idx="29">
                  <c:v>18.0</c:v>
                </c:pt>
                <c:pt idx="30">
                  <c:v>17.0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days'!$I$2:$I$32</c:f>
              <c:numCache>
                <c:formatCode>General</c:formatCode>
                <c:ptCount val="31"/>
                <c:pt idx="0">
                  <c:v>62.0</c:v>
                </c:pt>
                <c:pt idx="1">
                  <c:v>62.0</c:v>
                </c:pt>
                <c:pt idx="2">
                  <c:v>60.0</c:v>
                </c:pt>
                <c:pt idx="3">
                  <c:v>53.0</c:v>
                </c:pt>
                <c:pt idx="4">
                  <c:v>53.0</c:v>
                </c:pt>
                <c:pt idx="5">
                  <c:v>53.0</c:v>
                </c:pt>
                <c:pt idx="6">
                  <c:v>53.0</c:v>
                </c:pt>
                <c:pt idx="7">
                  <c:v>53.0</c:v>
                </c:pt>
                <c:pt idx="8">
                  <c:v>53.0</c:v>
                </c:pt>
                <c:pt idx="9">
                  <c:v>53.0</c:v>
                </c:pt>
                <c:pt idx="10">
                  <c:v>50.0</c:v>
                </c:pt>
                <c:pt idx="11">
                  <c:v>50.0</c:v>
                </c:pt>
                <c:pt idx="12">
                  <c:v>50.0</c:v>
                </c:pt>
                <c:pt idx="13">
                  <c:v>50.0</c:v>
                </c:pt>
                <c:pt idx="14">
                  <c:v>50.0</c:v>
                </c:pt>
                <c:pt idx="15">
                  <c:v>50.0</c:v>
                </c:pt>
                <c:pt idx="16">
                  <c:v>49.0</c:v>
                </c:pt>
                <c:pt idx="17">
                  <c:v>46.0</c:v>
                </c:pt>
                <c:pt idx="18">
                  <c:v>46.0</c:v>
                </c:pt>
                <c:pt idx="19">
                  <c:v>46.0</c:v>
                </c:pt>
                <c:pt idx="20">
                  <c:v>42.0</c:v>
                </c:pt>
                <c:pt idx="21">
                  <c:v>42.0</c:v>
                </c:pt>
                <c:pt idx="22">
                  <c:v>42.0</c:v>
                </c:pt>
                <c:pt idx="23">
                  <c:v>40.0</c:v>
                </c:pt>
                <c:pt idx="24">
                  <c:v>40.0</c:v>
                </c:pt>
                <c:pt idx="25">
                  <c:v>40.0</c:v>
                </c:pt>
                <c:pt idx="26">
                  <c:v>40.0</c:v>
                </c:pt>
                <c:pt idx="27">
                  <c:v>39.0</c:v>
                </c:pt>
                <c:pt idx="28">
                  <c:v>39.0</c:v>
                </c:pt>
                <c:pt idx="29">
                  <c:v>39.0</c:v>
                </c:pt>
                <c:pt idx="30">
                  <c:v>39.0</c:v>
                </c:pt>
              </c:numCache>
            </c:numRef>
          </c:val>
        </c:ser>
        <c:dLbls>
          <c:showLegendKey val="0"/>
          <c:showVal val="0"/>
          <c:showCatName val="0"/>
          <c:showSerName val="0"/>
          <c:showPercent val="0"/>
          <c:showBubbleSize val="0"/>
        </c:dLbls>
        <c:axId val="-2127984912"/>
        <c:axId val="-2107671408"/>
      </c:areaChart>
      <c:dateAx>
        <c:axId val="-212798491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71408"/>
        <c:crosses val="autoZero"/>
        <c:auto val="1"/>
        <c:lblOffset val="100"/>
        <c:baseTimeUnit val="days"/>
      </c:dateAx>
      <c:valAx>
        <c:axId val="-21076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849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099791888"/>
        <c:axId val="-2135681280"/>
      </c:areaChart>
      <c:dateAx>
        <c:axId val="-209979188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81280"/>
        <c:crosses val="autoZero"/>
        <c:auto val="1"/>
        <c:lblOffset val="100"/>
        <c:baseTimeUnit val="days"/>
      </c:dateAx>
      <c:valAx>
        <c:axId val="-21356812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91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126718000"/>
        <c:axId val="-2102103504"/>
      </c:areaChart>
      <c:dateAx>
        <c:axId val="-21267180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03504"/>
        <c:crosses val="autoZero"/>
        <c:auto val="1"/>
        <c:lblOffset val="100"/>
        <c:baseTimeUnit val="days"/>
      </c:dateAx>
      <c:valAx>
        <c:axId val="-210210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18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122234864"/>
        <c:axId val="-2128054272"/>
      </c:areaChart>
      <c:dateAx>
        <c:axId val="-212223486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54272"/>
        <c:crosses val="autoZero"/>
        <c:auto val="1"/>
        <c:lblOffset val="100"/>
        <c:baseTimeUnit val="days"/>
      </c:dateAx>
      <c:valAx>
        <c:axId val="-212805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34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a:t>
          </a:r>
          <a:r>
            <a:rPr lang="en-US" sz="1600" b="1" baseline="0"/>
            <a:t>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9" totalsRowShown="0" headerRowDxfId="19">
  <autoFilter ref="A2:D119"/>
  <tableColumns count="4">
    <tableColumn id="1" name="ID"/>
    <tableColumn id="2" name="Options" dataDxfId="18"/>
    <tableColumn id="3" name="Committed" dataDxfId="17"/>
    <tableColumn id="4" name="Done" dataDxfId="16"/>
  </tableColumns>
  <tableStyleInfo name="TableStyleLight9" showFirstColumn="0" showLastColumn="0" showRowStripes="1" showColumnStripes="0"/>
</table>
</file>

<file path=xl/tables/table2.xml><?xml version="1.0" encoding="utf-8"?>
<table xmlns="http://schemas.openxmlformats.org/spreadsheetml/2006/main" id="4" name="days31DATA" displayName="days31DATA" ref="A1:D32" totalsRowShown="0" headerRowDxfId="15">
  <autoFilter ref="A1:D32"/>
  <tableColumns count="4">
    <tableColumn id="1" name="Date" dataDxfId="14"/>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5" name="days31CFD" displayName="days31CFD" ref="F1:I32" headerRowDxfId="13">
  <autoFilter ref="F1:I32"/>
  <tableColumns count="4">
    <tableColumn id="1" name="Date" totalsRowLabel="Total" dataDxfId="12">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6" name="Table257" displayName="Table257" ref="A1:D94" totalsRowShown="0" headerRowDxfId="11">
  <autoFilter ref="A1:D94"/>
  <tableColumns count="4">
    <tableColumn id="1" name="Date" dataDxfId="10"/>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7" name="Table368" displayName="Table368" ref="F1:I94" headerRowDxfId="9">
  <autoFilter ref="F1:I94"/>
  <tableColumns count="4">
    <tableColumn id="1" name="Date" totalsRowLabel="Total" dataDxfId="8">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8" name="Table2579" displayName="Table2579" ref="A1:D185" totalsRowShown="0" headerRowDxfId="7">
  <autoFilter ref="A1:D185"/>
  <tableColumns count="4">
    <tableColumn id="1" name="Date" dataDxfId="6"/>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9" name="Table36810" displayName="Table36810" ref="F1:I185" headerRowDxfId="5">
  <autoFilter ref="F1:I185"/>
  <tableColumns count="4">
    <tableColumn id="1" name="Date" totalsRowLabel="Total" dataDxfId="4">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2" name="YearData" displayName="YearData" ref="A1:D367" totalsRowShown="0" headerRowDxfId="3">
  <autoFilter ref="A1:D367"/>
  <tableColumns count="4">
    <tableColumn id="1" name="Date" dataDxfId="2"/>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3" name="YearCFD" displayName="YearCFD" ref="F1:I367" headerRowDxfId="1">
  <autoFilter ref="F1:I367"/>
  <tableColumns count="4">
    <tableColumn id="1" name="Date" totalsRowLabel="Total" dataDxfId="0">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0" sqref="G30"/>
    </sheetView>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9"/>
  <sheetViews>
    <sheetView tabSelected="1" workbookViewId="0">
      <selection activeCell="B3" sqref="B3"/>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
      <c r="C3" s="1">
        <v>41085</v>
      </c>
      <c r="D3" s="1">
        <v>41137</v>
      </c>
      <c r="E3" s="1"/>
    </row>
    <row r="4" spans="1:5" x14ac:dyDescent="0.2">
      <c r="A4" t="s">
        <v>17</v>
      </c>
      <c r="B4" s="1">
        <v>41085</v>
      </c>
      <c r="C4" s="1">
        <v>41086</v>
      </c>
      <c r="D4" s="1">
        <v>41137</v>
      </c>
      <c r="E4" s="1"/>
    </row>
    <row r="5" spans="1:5" x14ac:dyDescent="0.2">
      <c r="A5" t="s">
        <v>18</v>
      </c>
      <c r="B5" s="1">
        <v>41085</v>
      </c>
      <c r="C5" s="1">
        <v>41086</v>
      </c>
      <c r="D5" s="1">
        <v>41142</v>
      </c>
    </row>
    <row r="6" spans="1:5" x14ac:dyDescent="0.2">
      <c r="A6" t="s">
        <v>19</v>
      </c>
      <c r="B6" s="1">
        <v>41085</v>
      </c>
      <c r="C6" s="1">
        <v>41089</v>
      </c>
      <c r="D6" s="1">
        <v>41114</v>
      </c>
    </row>
    <row r="7" spans="1:5" x14ac:dyDescent="0.2">
      <c r="A7" t="s">
        <v>20</v>
      </c>
      <c r="B7" s="1">
        <v>41085</v>
      </c>
      <c r="C7" s="1">
        <v>41089</v>
      </c>
      <c r="D7" s="1">
        <v>41115</v>
      </c>
    </row>
    <row r="8" spans="1:5" x14ac:dyDescent="0.2">
      <c r="A8" t="s">
        <v>21</v>
      </c>
      <c r="B8" s="1">
        <v>41085</v>
      </c>
      <c r="C8" s="1">
        <v>41093</v>
      </c>
      <c r="D8" s="1">
        <v>41115</v>
      </c>
    </row>
    <row r="9" spans="1:5" x14ac:dyDescent="0.2">
      <c r="A9" t="s">
        <v>22</v>
      </c>
      <c r="B9" s="1">
        <v>41085</v>
      </c>
      <c r="C9" s="1">
        <v>41100</v>
      </c>
      <c r="D9" s="1">
        <v>41100</v>
      </c>
    </row>
    <row r="10" spans="1:5" x14ac:dyDescent="0.2">
      <c r="A10" t="s">
        <v>23</v>
      </c>
      <c r="B10" s="1">
        <v>41085</v>
      </c>
      <c r="C10" s="1">
        <v>41100</v>
      </c>
      <c r="D10" s="1">
        <v>41100</v>
      </c>
    </row>
    <row r="11" spans="1:5" x14ac:dyDescent="0.2">
      <c r="A11" t="s">
        <v>24</v>
      </c>
      <c r="B11" s="1">
        <v>41085</v>
      </c>
      <c r="C11" s="1">
        <v>41100</v>
      </c>
      <c r="D11" s="1">
        <v>41114</v>
      </c>
    </row>
    <row r="12" spans="1:5" x14ac:dyDescent="0.2">
      <c r="A12" t="s">
        <v>25</v>
      </c>
      <c r="B12" s="1">
        <v>41085</v>
      </c>
      <c r="C12" s="1">
        <v>41100</v>
      </c>
      <c r="D12" s="1">
        <v>41115</v>
      </c>
    </row>
    <row r="13" spans="1:5" x14ac:dyDescent="0.2">
      <c r="A13" t="s">
        <v>26</v>
      </c>
      <c r="B13" s="1">
        <v>41085</v>
      </c>
      <c r="C13" s="1">
        <v>41100</v>
      </c>
      <c r="D13" s="1">
        <v>41145</v>
      </c>
    </row>
    <row r="14" spans="1:5" x14ac:dyDescent="0.2">
      <c r="A14" t="s">
        <v>27</v>
      </c>
      <c r="B14" s="1">
        <v>41085</v>
      </c>
      <c r="C14" s="1">
        <v>41100</v>
      </c>
      <c r="D14" s="1">
        <v>41165</v>
      </c>
    </row>
    <row r="15" spans="1:5" x14ac:dyDescent="0.2">
      <c r="A15" t="s">
        <v>28</v>
      </c>
      <c r="B15" s="1">
        <v>41085</v>
      </c>
      <c r="C15" s="1">
        <v>41101</v>
      </c>
      <c r="D15" s="1">
        <v>41120</v>
      </c>
    </row>
    <row r="16" spans="1:5" x14ac:dyDescent="0.2">
      <c r="A16" t="s">
        <v>29</v>
      </c>
      <c r="B16" s="1">
        <v>41085</v>
      </c>
      <c r="C16" s="1">
        <v>41101</v>
      </c>
      <c r="D16" s="1">
        <v>41156</v>
      </c>
    </row>
    <row r="17" spans="1:4" x14ac:dyDescent="0.2">
      <c r="A17" t="s">
        <v>30</v>
      </c>
      <c r="B17" s="1">
        <v>41085</v>
      </c>
      <c r="C17" s="1">
        <v>41104</v>
      </c>
      <c r="D17" s="1">
        <v>41148</v>
      </c>
    </row>
    <row r="18" spans="1:4" x14ac:dyDescent="0.2">
      <c r="A18" t="s">
        <v>31</v>
      </c>
      <c r="B18" s="1">
        <v>41085</v>
      </c>
      <c r="C18" s="1">
        <v>41107</v>
      </c>
      <c r="D18" s="1">
        <v>41107</v>
      </c>
    </row>
    <row r="19" spans="1:4" x14ac:dyDescent="0.2">
      <c r="A19" t="s">
        <v>32</v>
      </c>
      <c r="B19" s="1">
        <v>41085</v>
      </c>
      <c r="C19" s="1">
        <v>41107</v>
      </c>
      <c r="D19" s="1">
        <v>41107</v>
      </c>
    </row>
    <row r="20" spans="1:4" x14ac:dyDescent="0.2">
      <c r="A20" t="s">
        <v>33</v>
      </c>
      <c r="B20" s="1">
        <v>41085</v>
      </c>
      <c r="C20" s="1">
        <v>41107</v>
      </c>
      <c r="D20" s="1">
        <v>41107</v>
      </c>
    </row>
    <row r="21" spans="1:4" x14ac:dyDescent="0.2">
      <c r="A21" t="s">
        <v>34</v>
      </c>
      <c r="B21" s="1">
        <v>41085</v>
      </c>
      <c r="C21" s="1">
        <v>41107</v>
      </c>
      <c r="D21" s="1">
        <v>41107</v>
      </c>
    </row>
    <row r="22" spans="1:4" x14ac:dyDescent="0.2">
      <c r="A22" t="s">
        <v>35</v>
      </c>
      <c r="B22" s="1">
        <v>41085</v>
      </c>
      <c r="C22" s="1">
        <v>41107</v>
      </c>
      <c r="D22" s="1">
        <v>41145</v>
      </c>
    </row>
    <row r="23" spans="1:4" x14ac:dyDescent="0.2">
      <c r="A23" t="s">
        <v>36</v>
      </c>
      <c r="B23" s="1">
        <v>41085</v>
      </c>
      <c r="C23" s="1">
        <v>41107</v>
      </c>
      <c r="D23" s="1">
        <v>41148</v>
      </c>
    </row>
    <row r="24" spans="1:4" x14ac:dyDescent="0.2">
      <c r="A24" t="s">
        <v>37</v>
      </c>
      <c r="B24" s="1">
        <v>41085</v>
      </c>
      <c r="C24" s="1">
        <v>41108</v>
      </c>
      <c r="D24" s="1">
        <v>41145</v>
      </c>
    </row>
    <row r="25" spans="1:4" x14ac:dyDescent="0.2">
      <c r="A25" t="s">
        <v>38</v>
      </c>
      <c r="B25" s="1">
        <v>41085</v>
      </c>
      <c r="C25" s="1">
        <v>41108</v>
      </c>
      <c r="D25" s="1">
        <v>41145</v>
      </c>
    </row>
    <row r="26" spans="1:4" x14ac:dyDescent="0.2">
      <c r="A26" t="s">
        <v>39</v>
      </c>
      <c r="B26" s="1">
        <v>41085</v>
      </c>
      <c r="C26" s="1">
        <v>41108</v>
      </c>
      <c r="D26" s="1">
        <v>41150</v>
      </c>
    </row>
    <row r="27" spans="1:4" x14ac:dyDescent="0.2">
      <c r="A27" t="s">
        <v>40</v>
      </c>
      <c r="B27" s="1">
        <v>41085</v>
      </c>
      <c r="C27" s="1">
        <v>41108</v>
      </c>
      <c r="D27" s="1">
        <v>41166</v>
      </c>
    </row>
    <row r="28" spans="1:4" x14ac:dyDescent="0.2">
      <c r="A28" t="s">
        <v>41</v>
      </c>
      <c r="B28" s="1">
        <v>41085</v>
      </c>
      <c r="C28" s="1">
        <v>41108</v>
      </c>
      <c r="D28" s="1">
        <v>41170</v>
      </c>
    </row>
    <row r="29" spans="1:4" x14ac:dyDescent="0.2">
      <c r="A29" t="s">
        <v>42</v>
      </c>
      <c r="B29" s="1">
        <v>41085</v>
      </c>
      <c r="C29" s="1">
        <v>41109</v>
      </c>
      <c r="D29" s="1">
        <v>41137</v>
      </c>
    </row>
    <row r="30" spans="1:4" x14ac:dyDescent="0.2">
      <c r="A30" t="s">
        <v>43</v>
      </c>
      <c r="B30" s="1">
        <v>41085</v>
      </c>
      <c r="C30" s="1">
        <v>41115</v>
      </c>
      <c r="D30" s="1">
        <v>41122</v>
      </c>
    </row>
    <row r="31" spans="1:4" x14ac:dyDescent="0.2">
      <c r="A31" t="s">
        <v>44</v>
      </c>
      <c r="B31" s="1">
        <v>41085</v>
      </c>
      <c r="C31" s="1">
        <v>41115</v>
      </c>
      <c r="D31" s="1">
        <v>41122</v>
      </c>
    </row>
    <row r="32" spans="1:4" x14ac:dyDescent="0.2">
      <c r="A32" t="s">
        <v>45</v>
      </c>
      <c r="B32" s="1">
        <v>41085</v>
      </c>
      <c r="C32" s="1">
        <v>41115</v>
      </c>
      <c r="D32" s="1">
        <v>41123</v>
      </c>
    </row>
    <row r="33" spans="1:5" x14ac:dyDescent="0.2">
      <c r="A33" t="s">
        <v>46</v>
      </c>
      <c r="B33" s="1">
        <v>41085</v>
      </c>
      <c r="C33" s="1">
        <v>41115</v>
      </c>
      <c r="D33" s="1">
        <v>41180</v>
      </c>
    </row>
    <row r="34" spans="1:5" x14ac:dyDescent="0.2">
      <c r="A34" t="s">
        <v>47</v>
      </c>
      <c r="B34" s="1">
        <v>41085</v>
      </c>
      <c r="C34" s="1">
        <v>41120</v>
      </c>
      <c r="D34" s="1">
        <v>41150</v>
      </c>
    </row>
    <row r="35" spans="1:5" x14ac:dyDescent="0.2">
      <c r="A35" t="s">
        <v>48</v>
      </c>
      <c r="B35" s="1">
        <v>41085</v>
      </c>
      <c r="C35" s="1">
        <v>41120</v>
      </c>
      <c r="D35" s="1">
        <v>41163</v>
      </c>
    </row>
    <row r="36" spans="1:5" x14ac:dyDescent="0.2">
      <c r="A36" t="s">
        <v>49</v>
      </c>
      <c r="B36" s="1">
        <v>41085</v>
      </c>
      <c r="C36" s="1">
        <v>41120</v>
      </c>
      <c r="D36" s="1">
        <v>41163</v>
      </c>
    </row>
    <row r="37" spans="1:5" x14ac:dyDescent="0.2">
      <c r="A37" t="s">
        <v>50</v>
      </c>
      <c r="B37" s="1">
        <v>41085</v>
      </c>
      <c r="C37" s="1">
        <v>41120</v>
      </c>
      <c r="D37" s="1">
        <v>41163</v>
      </c>
    </row>
    <row r="38" spans="1:5" x14ac:dyDescent="0.2">
      <c r="A38" t="s">
        <v>51</v>
      </c>
      <c r="B38" s="1">
        <v>41085</v>
      </c>
      <c r="C38" s="1">
        <v>41120</v>
      </c>
      <c r="D38" s="1">
        <v>41163</v>
      </c>
      <c r="E38" s="1"/>
    </row>
    <row r="39" spans="1:5" x14ac:dyDescent="0.2">
      <c r="A39" t="s">
        <v>52</v>
      </c>
      <c r="B39" s="1">
        <v>41085</v>
      </c>
      <c r="C39" s="1">
        <v>41123</v>
      </c>
      <c r="D39" s="1">
        <v>41163</v>
      </c>
      <c r="E39" s="1"/>
    </row>
    <row r="40" spans="1:5" x14ac:dyDescent="0.2">
      <c r="A40" t="s">
        <v>53</v>
      </c>
      <c r="B40" s="1">
        <v>41085</v>
      </c>
      <c r="C40" s="1">
        <v>41123</v>
      </c>
      <c r="D40" s="1">
        <v>41172</v>
      </c>
    </row>
    <row r="41" spans="1:5" x14ac:dyDescent="0.2">
      <c r="A41" t="s">
        <v>54</v>
      </c>
      <c r="B41" s="1">
        <v>41085</v>
      </c>
      <c r="C41" s="1">
        <v>41123</v>
      </c>
      <c r="D41" s="1">
        <v>41172</v>
      </c>
    </row>
    <row r="42" spans="1:5" x14ac:dyDescent="0.2">
      <c r="A42" t="s">
        <v>55</v>
      </c>
      <c r="B42" s="1">
        <v>41085</v>
      </c>
      <c r="C42" s="1">
        <v>41127</v>
      </c>
      <c r="D42" s="1">
        <v>41136</v>
      </c>
    </row>
    <row r="43" spans="1:5" x14ac:dyDescent="0.2">
      <c r="A43" t="s">
        <v>56</v>
      </c>
      <c r="B43" s="1">
        <v>41085</v>
      </c>
      <c r="C43" s="1">
        <v>41127</v>
      </c>
      <c r="D43" s="1">
        <v>41207</v>
      </c>
    </row>
    <row r="44" spans="1:5" x14ac:dyDescent="0.2">
      <c r="A44" t="s">
        <v>57</v>
      </c>
      <c r="B44" s="1">
        <v>41085</v>
      </c>
      <c r="C44" s="1">
        <v>41127</v>
      </c>
      <c r="D44" s="1">
        <v>41207</v>
      </c>
    </row>
    <row r="45" spans="1:5" x14ac:dyDescent="0.2">
      <c r="A45" t="s">
        <v>58</v>
      </c>
      <c r="B45" s="1">
        <v>41085</v>
      </c>
      <c r="C45" s="1">
        <v>41128</v>
      </c>
      <c r="D45" s="1">
        <v>41145</v>
      </c>
    </row>
    <row r="46" spans="1:5" x14ac:dyDescent="0.2">
      <c r="A46" t="s">
        <v>59</v>
      </c>
      <c r="B46" s="1">
        <v>41085</v>
      </c>
      <c r="C46" s="1">
        <v>41128</v>
      </c>
      <c r="D46" s="1">
        <v>41145</v>
      </c>
    </row>
    <row r="47" spans="1:5" x14ac:dyDescent="0.2">
      <c r="A47" t="s">
        <v>60</v>
      </c>
      <c r="B47" s="1">
        <v>41085</v>
      </c>
      <c r="C47" s="1">
        <v>41129</v>
      </c>
      <c r="D47" s="1">
        <v>41158</v>
      </c>
    </row>
    <row r="48" spans="1:5" x14ac:dyDescent="0.2">
      <c r="A48" t="s">
        <v>61</v>
      </c>
      <c r="B48" s="1">
        <v>41085</v>
      </c>
      <c r="C48" s="1">
        <v>41134</v>
      </c>
      <c r="D48" s="1">
        <v>41159</v>
      </c>
    </row>
    <row r="49" spans="1:4" x14ac:dyDescent="0.2">
      <c r="A49" t="s">
        <v>62</v>
      </c>
      <c r="B49" s="1">
        <v>41085</v>
      </c>
      <c r="C49" s="1">
        <v>41134</v>
      </c>
      <c r="D49" s="1">
        <v>41159</v>
      </c>
    </row>
    <row r="50" spans="1:4" x14ac:dyDescent="0.2">
      <c r="A50" t="s">
        <v>63</v>
      </c>
      <c r="B50" s="1">
        <v>41085</v>
      </c>
      <c r="C50" s="1">
        <v>41134</v>
      </c>
      <c r="D50" s="1">
        <v>41171</v>
      </c>
    </row>
    <row r="51" spans="1:4" x14ac:dyDescent="0.2">
      <c r="A51" t="s">
        <v>64</v>
      </c>
      <c r="B51" s="1">
        <v>41085</v>
      </c>
      <c r="C51" s="1">
        <v>41135</v>
      </c>
      <c r="D51" s="1">
        <v>41183</v>
      </c>
    </row>
    <row r="52" spans="1:4" x14ac:dyDescent="0.2">
      <c r="A52" t="s">
        <v>65</v>
      </c>
      <c r="B52" s="1">
        <v>41085</v>
      </c>
      <c r="C52" s="1">
        <v>41136</v>
      </c>
      <c r="D52" s="1">
        <v>41159</v>
      </c>
    </row>
    <row r="53" spans="1:4" x14ac:dyDescent="0.2">
      <c r="A53" t="s">
        <v>66</v>
      </c>
      <c r="B53" s="1">
        <v>41085</v>
      </c>
      <c r="C53" s="1">
        <v>41141</v>
      </c>
      <c r="D53" s="1">
        <v>41172</v>
      </c>
    </row>
    <row r="54" spans="1:4" x14ac:dyDescent="0.2">
      <c r="A54" t="s">
        <v>67</v>
      </c>
      <c r="B54" s="1">
        <v>41085</v>
      </c>
      <c r="C54" s="1">
        <v>41143</v>
      </c>
      <c r="D54" s="1">
        <v>41143</v>
      </c>
    </row>
    <row r="55" spans="1:4" x14ac:dyDescent="0.2">
      <c r="A55" t="s">
        <v>68</v>
      </c>
      <c r="B55" s="1">
        <v>41085</v>
      </c>
      <c r="C55" s="1">
        <v>41144</v>
      </c>
      <c r="D55" s="1">
        <v>41164</v>
      </c>
    </row>
    <row r="56" spans="1:4" x14ac:dyDescent="0.2">
      <c r="A56" t="s">
        <v>69</v>
      </c>
      <c r="B56" s="1">
        <v>41085</v>
      </c>
      <c r="C56" s="1">
        <v>41149</v>
      </c>
      <c r="D56" s="1">
        <v>41171</v>
      </c>
    </row>
    <row r="57" spans="1:4" x14ac:dyDescent="0.2">
      <c r="A57" t="s">
        <v>70</v>
      </c>
      <c r="B57" s="1">
        <v>41085</v>
      </c>
      <c r="C57" s="1">
        <v>41151</v>
      </c>
      <c r="D57" s="1">
        <v>41185</v>
      </c>
    </row>
    <row r="58" spans="1:4" x14ac:dyDescent="0.2">
      <c r="A58" t="s">
        <v>71</v>
      </c>
      <c r="B58" s="1">
        <v>41085</v>
      </c>
      <c r="C58" s="1">
        <v>41155</v>
      </c>
      <c r="D58" s="1">
        <v>41187</v>
      </c>
    </row>
    <row r="59" spans="1:4" x14ac:dyDescent="0.2">
      <c r="A59" t="s">
        <v>72</v>
      </c>
      <c r="B59" s="1">
        <v>41085</v>
      </c>
      <c r="C59" s="1">
        <v>41155</v>
      </c>
      <c r="D59" s="1">
        <v>41187</v>
      </c>
    </row>
    <row r="60" spans="1:4" x14ac:dyDescent="0.2">
      <c r="A60" t="s">
        <v>73</v>
      </c>
      <c r="B60" s="1">
        <v>41085</v>
      </c>
      <c r="C60" s="1">
        <v>41156</v>
      </c>
      <c r="D60" s="1">
        <v>41162</v>
      </c>
    </row>
    <row r="61" spans="1:4" x14ac:dyDescent="0.2">
      <c r="A61" t="s">
        <v>74</v>
      </c>
      <c r="B61" s="1">
        <v>41085</v>
      </c>
      <c r="C61" s="1">
        <v>41156</v>
      </c>
      <c r="D61" s="1">
        <v>41163</v>
      </c>
    </row>
    <row r="62" spans="1:4" x14ac:dyDescent="0.2">
      <c r="A62" t="s">
        <v>75</v>
      </c>
      <c r="B62" s="1">
        <v>41085</v>
      </c>
      <c r="C62" s="1">
        <v>41156</v>
      </c>
      <c r="D62" s="1">
        <v>41163</v>
      </c>
    </row>
    <row r="63" spans="1:4" x14ac:dyDescent="0.2">
      <c r="A63" t="s">
        <v>76</v>
      </c>
      <c r="B63" s="1">
        <v>41085</v>
      </c>
      <c r="C63" s="1">
        <v>41156</v>
      </c>
      <c r="D63" s="1">
        <v>41163</v>
      </c>
    </row>
    <row r="64" spans="1:4" x14ac:dyDescent="0.2">
      <c r="A64" t="s">
        <v>77</v>
      </c>
      <c r="B64" s="1">
        <v>41085</v>
      </c>
      <c r="C64" s="1">
        <v>41156</v>
      </c>
      <c r="D64" s="1">
        <v>41163</v>
      </c>
    </row>
    <row r="65" spans="1:4" x14ac:dyDescent="0.2">
      <c r="A65" t="s">
        <v>78</v>
      </c>
      <c r="B65" s="1">
        <v>41085</v>
      </c>
      <c r="C65" s="1">
        <v>41156</v>
      </c>
      <c r="D65" s="1">
        <v>41170</v>
      </c>
    </row>
    <row r="66" spans="1:4" x14ac:dyDescent="0.2">
      <c r="A66" t="s">
        <v>79</v>
      </c>
      <c r="B66" s="1">
        <v>41085</v>
      </c>
      <c r="C66" s="1">
        <v>41156</v>
      </c>
      <c r="D66" s="1">
        <v>41178</v>
      </c>
    </row>
    <row r="67" spans="1:4" x14ac:dyDescent="0.2">
      <c r="A67" t="s">
        <v>80</v>
      </c>
      <c r="B67" s="1">
        <v>41085</v>
      </c>
      <c r="C67" s="1">
        <v>41163</v>
      </c>
      <c r="D67" s="1">
        <v>41208</v>
      </c>
    </row>
    <row r="68" spans="1:4" x14ac:dyDescent="0.2">
      <c r="A68" t="s">
        <v>81</v>
      </c>
      <c r="B68" s="1">
        <v>41085</v>
      </c>
      <c r="C68" s="1">
        <v>41163</v>
      </c>
      <c r="D68" s="1">
        <v>41208</v>
      </c>
    </row>
    <row r="69" spans="1:4" x14ac:dyDescent="0.2">
      <c r="A69" t="s">
        <v>82</v>
      </c>
      <c r="B69" s="1">
        <v>41085</v>
      </c>
      <c r="C69" s="1">
        <v>41163</v>
      </c>
      <c r="D69" s="1">
        <v>41249</v>
      </c>
    </row>
    <row r="70" spans="1:4" x14ac:dyDescent="0.2">
      <c r="A70" t="s">
        <v>83</v>
      </c>
      <c r="B70" s="1">
        <v>41085</v>
      </c>
      <c r="C70" s="1">
        <v>41169</v>
      </c>
      <c r="D70" s="1">
        <v>41184</v>
      </c>
    </row>
    <row r="71" spans="1:4" x14ac:dyDescent="0.2">
      <c r="A71" t="s">
        <v>84</v>
      </c>
      <c r="B71" s="1">
        <v>41085</v>
      </c>
      <c r="C71" s="1">
        <v>41170</v>
      </c>
      <c r="D71" s="1">
        <v>41205</v>
      </c>
    </row>
    <row r="72" spans="1:4" x14ac:dyDescent="0.2">
      <c r="A72" t="s">
        <v>85</v>
      </c>
      <c r="B72" s="1">
        <v>41085</v>
      </c>
      <c r="C72" s="1">
        <v>41170</v>
      </c>
      <c r="D72" s="1">
        <v>41205</v>
      </c>
    </row>
    <row r="73" spans="1:4" x14ac:dyDescent="0.2">
      <c r="A73" t="s">
        <v>86</v>
      </c>
      <c r="B73" s="1">
        <v>41085</v>
      </c>
      <c r="C73" s="1">
        <v>41170</v>
      </c>
      <c r="D73" s="1">
        <v>41205</v>
      </c>
    </row>
    <row r="74" spans="1:4" x14ac:dyDescent="0.2">
      <c r="A74" t="s">
        <v>87</v>
      </c>
      <c r="B74" s="1">
        <v>41085</v>
      </c>
      <c r="C74" s="1">
        <v>41173</v>
      </c>
      <c r="D74" s="1">
        <v>41201</v>
      </c>
    </row>
    <row r="75" spans="1:4" x14ac:dyDescent="0.2">
      <c r="A75" t="s">
        <v>88</v>
      </c>
      <c r="B75" s="1">
        <v>41085</v>
      </c>
      <c r="C75" s="1">
        <v>41173</v>
      </c>
      <c r="D75" s="1">
        <v>41205</v>
      </c>
    </row>
    <row r="76" spans="1:4" x14ac:dyDescent="0.2">
      <c r="A76" t="s">
        <v>89</v>
      </c>
      <c r="B76" s="1">
        <v>41085</v>
      </c>
      <c r="C76" s="1">
        <v>41173</v>
      </c>
      <c r="D76" s="1">
        <v>41207</v>
      </c>
    </row>
    <row r="77" spans="1:4" x14ac:dyDescent="0.2">
      <c r="A77" t="s">
        <v>90</v>
      </c>
      <c r="B77" s="1">
        <v>41085</v>
      </c>
      <c r="C77" s="1">
        <v>41173</v>
      </c>
      <c r="D77" s="1">
        <v>41212</v>
      </c>
    </row>
    <row r="78" spans="1:4" x14ac:dyDescent="0.2">
      <c r="A78" t="s">
        <v>91</v>
      </c>
      <c r="B78" s="1">
        <v>41085</v>
      </c>
      <c r="C78" s="1">
        <v>41176</v>
      </c>
      <c r="D78" s="1">
        <v>41176</v>
      </c>
    </row>
    <row r="79" spans="1:4" x14ac:dyDescent="0.2">
      <c r="A79" t="s">
        <v>92</v>
      </c>
      <c r="B79" s="1">
        <v>41085</v>
      </c>
      <c r="C79" s="1">
        <v>41176</v>
      </c>
      <c r="D79" s="1">
        <v>41176</v>
      </c>
    </row>
    <row r="80" spans="1:4" x14ac:dyDescent="0.2">
      <c r="A80" t="s">
        <v>93</v>
      </c>
      <c r="B80" s="1">
        <v>41085</v>
      </c>
      <c r="C80" s="1">
        <v>41180</v>
      </c>
      <c r="D80" s="1">
        <v>41222</v>
      </c>
    </row>
    <row r="81" spans="1:4" x14ac:dyDescent="0.2">
      <c r="A81" t="s">
        <v>94</v>
      </c>
      <c r="B81" s="1">
        <v>41085</v>
      </c>
      <c r="C81" s="1">
        <v>41184</v>
      </c>
      <c r="D81" s="1">
        <v>41186</v>
      </c>
    </row>
    <row r="82" spans="1:4" x14ac:dyDescent="0.2">
      <c r="A82" t="s">
        <v>95</v>
      </c>
      <c r="B82" s="1">
        <v>41085</v>
      </c>
      <c r="C82" s="1">
        <v>41184</v>
      </c>
      <c r="D82" s="1">
        <v>41199</v>
      </c>
    </row>
    <row r="83" spans="1:4" x14ac:dyDescent="0.2">
      <c r="A83" t="s">
        <v>96</v>
      </c>
      <c r="B83" s="1">
        <v>41085</v>
      </c>
      <c r="C83" s="1">
        <v>41184</v>
      </c>
      <c r="D83" s="1">
        <v>41207</v>
      </c>
    </row>
    <row r="84" spans="1:4" x14ac:dyDescent="0.2">
      <c r="A84" t="s">
        <v>97</v>
      </c>
      <c r="B84" s="1">
        <v>41085</v>
      </c>
      <c r="C84" s="1">
        <v>41184</v>
      </c>
      <c r="D84" s="1">
        <v>41222</v>
      </c>
    </row>
    <row r="85" spans="1:4" x14ac:dyDescent="0.2">
      <c r="A85" t="s">
        <v>98</v>
      </c>
      <c r="B85" s="1">
        <v>41085</v>
      </c>
      <c r="C85" s="1">
        <v>41184</v>
      </c>
      <c r="D85" s="1">
        <v>41222</v>
      </c>
    </row>
    <row r="86" spans="1:4" x14ac:dyDescent="0.2">
      <c r="A86" t="s">
        <v>99</v>
      </c>
      <c r="B86" s="1">
        <v>41085</v>
      </c>
      <c r="C86" s="1">
        <v>41184</v>
      </c>
      <c r="D86" s="1">
        <v>41233</v>
      </c>
    </row>
    <row r="87" spans="1:4" x14ac:dyDescent="0.2">
      <c r="A87" t="s">
        <v>100</v>
      </c>
      <c r="B87" s="1">
        <v>41085</v>
      </c>
      <c r="C87" s="1">
        <v>41184</v>
      </c>
      <c r="D87" s="1">
        <v>41233</v>
      </c>
    </row>
    <row r="88" spans="1:4" x14ac:dyDescent="0.2">
      <c r="A88" t="s">
        <v>101</v>
      </c>
      <c r="B88" s="1">
        <v>41085</v>
      </c>
      <c r="C88" s="1">
        <v>41185</v>
      </c>
      <c r="D88" s="1">
        <v>41234</v>
      </c>
    </row>
    <row r="89" spans="1:4" x14ac:dyDescent="0.2">
      <c r="A89" t="s">
        <v>102</v>
      </c>
      <c r="B89" s="1">
        <v>41085</v>
      </c>
      <c r="C89" s="1">
        <v>41191</v>
      </c>
      <c r="D89" s="1">
        <v>41207</v>
      </c>
    </row>
    <row r="90" spans="1:4" x14ac:dyDescent="0.2">
      <c r="A90" t="s">
        <v>103</v>
      </c>
      <c r="B90" s="1">
        <v>41085</v>
      </c>
      <c r="C90" s="1">
        <v>41191</v>
      </c>
      <c r="D90" s="1">
        <v>41234</v>
      </c>
    </row>
    <row r="91" spans="1:4" x14ac:dyDescent="0.2">
      <c r="A91" t="s">
        <v>104</v>
      </c>
      <c r="B91" s="1">
        <v>41085</v>
      </c>
      <c r="C91" s="1">
        <v>41191</v>
      </c>
      <c r="D91" s="1">
        <v>41234</v>
      </c>
    </row>
    <row r="92" spans="1:4" x14ac:dyDescent="0.2">
      <c r="A92" t="s">
        <v>105</v>
      </c>
      <c r="B92" s="1">
        <v>41085</v>
      </c>
      <c r="C92" s="1">
        <v>41194</v>
      </c>
      <c r="D92" s="1">
        <v>41219</v>
      </c>
    </row>
    <row r="93" spans="1:4" x14ac:dyDescent="0.2">
      <c r="A93" t="s">
        <v>106</v>
      </c>
      <c r="B93" s="1">
        <v>41085</v>
      </c>
      <c r="C93" s="1">
        <v>41194</v>
      </c>
      <c r="D93" s="1">
        <v>41234</v>
      </c>
    </row>
    <row r="94" spans="1:4" x14ac:dyDescent="0.2">
      <c r="A94" t="s">
        <v>107</v>
      </c>
      <c r="B94" s="1">
        <v>41085</v>
      </c>
      <c r="C94" s="1">
        <v>41197</v>
      </c>
      <c r="D94" s="1">
        <v>41208</v>
      </c>
    </row>
    <row r="95" spans="1:4" x14ac:dyDescent="0.2">
      <c r="A95" t="s">
        <v>108</v>
      </c>
      <c r="B95" s="1">
        <v>41085</v>
      </c>
      <c r="C95" s="1">
        <v>41205</v>
      </c>
      <c r="D95" s="1">
        <v>41234</v>
      </c>
    </row>
    <row r="96" spans="1:4" x14ac:dyDescent="0.2">
      <c r="A96" t="s">
        <v>109</v>
      </c>
      <c r="B96" s="1">
        <v>41085</v>
      </c>
      <c r="C96" s="1">
        <v>41206</v>
      </c>
      <c r="D96" s="1">
        <v>41228</v>
      </c>
    </row>
    <row r="97" spans="1:4" x14ac:dyDescent="0.2">
      <c r="A97" t="s">
        <v>110</v>
      </c>
      <c r="B97" s="1">
        <v>41085</v>
      </c>
      <c r="C97" s="1">
        <v>41207</v>
      </c>
      <c r="D97" s="1">
        <v>41220</v>
      </c>
    </row>
    <row r="98" spans="1:4" x14ac:dyDescent="0.2">
      <c r="A98" t="s">
        <v>111</v>
      </c>
      <c r="B98" s="1">
        <v>41085</v>
      </c>
      <c r="C98" s="1">
        <v>41207</v>
      </c>
      <c r="D98" s="1">
        <v>41233</v>
      </c>
    </row>
    <row r="99" spans="1:4" x14ac:dyDescent="0.2">
      <c r="A99" t="s">
        <v>112</v>
      </c>
      <c r="B99" s="1">
        <v>41085</v>
      </c>
      <c r="C99" s="1">
        <v>41212</v>
      </c>
      <c r="D99" s="1">
        <v>41220</v>
      </c>
    </row>
    <row r="100" spans="1:4" x14ac:dyDescent="0.2">
      <c r="A100" t="s">
        <v>113</v>
      </c>
      <c r="B100" s="1">
        <v>41085</v>
      </c>
      <c r="C100" s="1">
        <v>41212</v>
      </c>
      <c r="D100" s="1">
        <v>41239</v>
      </c>
    </row>
    <row r="101" spans="1:4" x14ac:dyDescent="0.2">
      <c r="A101" t="s">
        <v>114</v>
      </c>
      <c r="B101" s="1">
        <v>41085</v>
      </c>
      <c r="C101" s="1">
        <v>41214</v>
      </c>
      <c r="D101" s="1">
        <v>41221</v>
      </c>
    </row>
    <row r="102" spans="1:4" x14ac:dyDescent="0.2">
      <c r="A102" t="s">
        <v>115</v>
      </c>
      <c r="B102" s="1">
        <v>41085</v>
      </c>
      <c r="C102" s="1">
        <v>41214</v>
      </c>
      <c r="D102" s="1">
        <v>41221</v>
      </c>
    </row>
    <row r="103" spans="1:4" x14ac:dyDescent="0.2">
      <c r="A103" t="s">
        <v>116</v>
      </c>
      <c r="B103" s="1">
        <v>41085</v>
      </c>
      <c r="C103" s="1">
        <v>41214</v>
      </c>
      <c r="D103" s="1">
        <v>41226</v>
      </c>
    </row>
    <row r="104" spans="1:4" x14ac:dyDescent="0.2">
      <c r="A104" t="s">
        <v>117</v>
      </c>
      <c r="B104" s="1">
        <v>41085</v>
      </c>
      <c r="C104" s="1">
        <v>41215</v>
      </c>
      <c r="D104" s="1">
        <v>41215</v>
      </c>
    </row>
    <row r="105" spans="1:4" x14ac:dyDescent="0.2">
      <c r="A105" t="s">
        <v>118</v>
      </c>
      <c r="B105" s="1">
        <v>41085</v>
      </c>
      <c r="C105" s="1">
        <v>41215</v>
      </c>
      <c r="D105" s="1">
        <v>41215</v>
      </c>
    </row>
    <row r="106" spans="1:4" x14ac:dyDescent="0.2">
      <c r="A106" t="s">
        <v>119</v>
      </c>
      <c r="B106" s="1">
        <v>41085</v>
      </c>
      <c r="C106" s="1">
        <v>41215</v>
      </c>
      <c r="D106" s="1">
        <v>41215</v>
      </c>
    </row>
    <row r="107" spans="1:4" x14ac:dyDescent="0.2">
      <c r="A107" t="s">
        <v>120</v>
      </c>
      <c r="B107" s="1">
        <v>41085</v>
      </c>
      <c r="C107" s="1">
        <v>41215</v>
      </c>
      <c r="D107" s="1">
        <v>41215</v>
      </c>
    </row>
    <row r="108" spans="1:4" x14ac:dyDescent="0.2">
      <c r="A108" t="s">
        <v>121</v>
      </c>
      <c r="B108" s="1">
        <v>41085</v>
      </c>
      <c r="C108" s="1">
        <v>41215</v>
      </c>
      <c r="D108" s="1">
        <v>41215</v>
      </c>
    </row>
    <row r="109" spans="1:4" x14ac:dyDescent="0.2">
      <c r="A109" t="s">
        <v>122</v>
      </c>
      <c r="B109" s="1">
        <v>41085</v>
      </c>
      <c r="C109" s="1">
        <v>41215</v>
      </c>
      <c r="D109" s="1">
        <v>41215</v>
      </c>
    </row>
    <row r="110" spans="1:4" x14ac:dyDescent="0.2">
      <c r="A110" t="s">
        <v>123</v>
      </c>
      <c r="B110" s="1">
        <v>41085</v>
      </c>
      <c r="C110" s="1">
        <v>41218</v>
      </c>
      <c r="D110" s="1">
        <v>41221</v>
      </c>
    </row>
    <row r="111" spans="1:4" x14ac:dyDescent="0.2">
      <c r="A111" t="s">
        <v>124</v>
      </c>
      <c r="B111" s="1">
        <v>41085</v>
      </c>
      <c r="C111" s="1">
        <v>41219</v>
      </c>
      <c r="D111" s="1">
        <v>41233</v>
      </c>
    </row>
    <row r="112" spans="1:4" x14ac:dyDescent="0.2">
      <c r="A112" t="s">
        <v>125</v>
      </c>
      <c r="B112" s="1">
        <v>41085</v>
      </c>
      <c r="C112" s="1">
        <v>41220</v>
      </c>
      <c r="D112" s="1">
        <v>41228</v>
      </c>
    </row>
    <row r="113" spans="1:4" x14ac:dyDescent="0.2">
      <c r="A113" t="s">
        <v>126</v>
      </c>
      <c r="B113" s="1">
        <v>41085</v>
      </c>
      <c r="C113" s="1">
        <v>41221</v>
      </c>
      <c r="D113" s="1">
        <v>41232</v>
      </c>
    </row>
    <row r="114" spans="1:4" x14ac:dyDescent="0.2">
      <c r="A114" t="s">
        <v>127</v>
      </c>
      <c r="B114" s="1">
        <v>41085</v>
      </c>
      <c r="C114" s="1">
        <v>41221</v>
      </c>
      <c r="D114" s="1">
        <v>41233</v>
      </c>
    </row>
    <row r="115" spans="1:4" x14ac:dyDescent="0.2">
      <c r="A115" t="s">
        <v>128</v>
      </c>
      <c r="B115" s="1">
        <v>41085</v>
      </c>
      <c r="C115" s="1">
        <v>41240</v>
      </c>
      <c r="D115" s="1">
        <v>41240</v>
      </c>
    </row>
    <row r="116" spans="1:4" x14ac:dyDescent="0.2">
      <c r="A116" t="s">
        <v>129</v>
      </c>
      <c r="B116" s="1">
        <v>41085</v>
      </c>
      <c r="C116" s="1">
        <v>41240</v>
      </c>
      <c r="D116" s="1">
        <v>41240</v>
      </c>
    </row>
    <row r="117" spans="1:4" x14ac:dyDescent="0.2">
      <c r="A117" t="s">
        <v>130</v>
      </c>
      <c r="B117" s="1">
        <v>41085</v>
      </c>
      <c r="C117" s="1">
        <v>41240</v>
      </c>
      <c r="D117" s="1">
        <v>41240</v>
      </c>
    </row>
    <row r="118" spans="1:4" x14ac:dyDescent="0.2">
      <c r="A118" t="s">
        <v>131</v>
      </c>
      <c r="B118" s="1">
        <v>41085</v>
      </c>
      <c r="C118" s="1">
        <v>41242</v>
      </c>
      <c r="D118" s="1">
        <v>41246</v>
      </c>
    </row>
    <row r="119" spans="1:4" x14ac:dyDescent="0.2">
      <c r="A119" t="s">
        <v>132</v>
      </c>
      <c r="B119" s="1">
        <v>41085</v>
      </c>
      <c r="C119" s="1">
        <v>41247</v>
      </c>
      <c r="D119" s="1">
        <v>41247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6" sqref="B6"/>
    </sheetView>
  </sheetViews>
  <sheetFormatPr baseColWidth="10" defaultRowHeight="16" x14ac:dyDescent="0.2"/>
  <sheetData>
    <row r="1" spans="1:2" x14ac:dyDescent="0.2">
      <c r="A1" s="10" t="s">
        <v>13</v>
      </c>
      <c r="B1" s="10"/>
    </row>
    <row r="2" spans="1:2" x14ac:dyDescent="0.2">
      <c r="A2" t="s">
        <v>9</v>
      </c>
      <c r="B2" s="1">
        <f>MIN(TimeStamps[[Options]:[Done]])</f>
        <v>41085</v>
      </c>
    </row>
    <row r="3" spans="1:2" x14ac:dyDescent="0.2">
      <c r="A3" t="s">
        <v>10</v>
      </c>
      <c r="B3" s="1">
        <f>MAX(TimeStamps[[Options]:[Done]])</f>
        <v>41249</v>
      </c>
    </row>
    <row r="5" spans="1:2" x14ac:dyDescent="0.2">
      <c r="A5" s="10" t="s">
        <v>15</v>
      </c>
      <c r="B5" s="10"/>
    </row>
    <row r="6" spans="1:2" x14ac:dyDescent="0.2">
      <c r="A6" t="s">
        <v>9</v>
      </c>
      <c r="B6" s="8">
        <v>41153</v>
      </c>
    </row>
    <row r="7" spans="1:2" x14ac:dyDescent="0.2">
      <c r="A7" t="s">
        <v>10</v>
      </c>
      <c r="B7" s="1">
        <f>MAX(days31DATA[Date])</f>
        <v>41183</v>
      </c>
    </row>
    <row r="9" spans="1:2" x14ac:dyDescent="0.2">
      <c r="A9" s="10" t="s">
        <v>11</v>
      </c>
      <c r="B9" s="10"/>
    </row>
    <row r="10" spans="1:2" x14ac:dyDescent="0.2">
      <c r="A10" t="s">
        <v>9</v>
      </c>
      <c r="B10" s="8">
        <v>41085</v>
      </c>
    </row>
    <row r="11" spans="1:2" x14ac:dyDescent="0.2">
      <c r="A11" t="s">
        <v>10</v>
      </c>
      <c r="B11" s="1">
        <v>41122</v>
      </c>
    </row>
    <row r="13" spans="1:2" x14ac:dyDescent="0.2">
      <c r="A13" s="10" t="s">
        <v>12</v>
      </c>
      <c r="B13" s="10"/>
    </row>
    <row r="14" spans="1:2" x14ac:dyDescent="0.2">
      <c r="A14" t="s">
        <v>9</v>
      </c>
      <c r="B14" s="8">
        <v>41085</v>
      </c>
    </row>
    <row r="15" spans="1:2" x14ac:dyDescent="0.2">
      <c r="A15" t="s">
        <v>10</v>
      </c>
      <c r="B15" s="1">
        <f>MAX(Table2579[Date])</f>
        <v>41268</v>
      </c>
    </row>
    <row r="17" spans="1:2" x14ac:dyDescent="0.2">
      <c r="A17" s="10" t="s">
        <v>14</v>
      </c>
      <c r="B17" s="10"/>
    </row>
    <row r="18" spans="1:2" x14ac:dyDescent="0.2">
      <c r="A18" t="s">
        <v>9</v>
      </c>
      <c r="B18" s="8">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41153</v>
      </c>
      <c r="B2">
        <f>COUNTIFS(TimeStamps[Options],"&lt;="&amp;'TS-Calc 31 days'!A2,TimeStamps[Committed],"&gt;"&amp;'TS-Calc 31 days'!A2)</f>
        <v>62</v>
      </c>
      <c r="C2">
        <f>COUNTIFS(TimeStamps[Committed],"&lt;="&amp;'TS-Calc 31 days'!A2,TimeStamps[Done],"&gt;"&amp;'TS-Calc 31 days'!A2)</f>
        <v>24</v>
      </c>
      <c r="D2">
        <f>COUNTIF(TimeStamps[Done],"="&amp;'TS-Calc 31 days'!A2)</f>
        <v>0</v>
      </c>
      <c r="F2" s="1">
        <f>days31DATA[[#This Row],[Date]]</f>
        <v>41153</v>
      </c>
      <c r="G2">
        <f>days31DATA[[#This Row],[Done]]</f>
        <v>0</v>
      </c>
      <c r="H2">
        <f>days31DATA[[#This Row],[Commited]]</f>
        <v>24</v>
      </c>
      <c r="I2">
        <f>days31DATA[[#This Row],[Options]]</f>
        <v>62</v>
      </c>
      <c r="L2" s="1"/>
    </row>
    <row r="3" spans="1:14" x14ac:dyDescent="0.2">
      <c r="A3" s="1">
        <f>A2+1</f>
        <v>41154</v>
      </c>
      <c r="B3">
        <f>COUNTIFS(TimeStamps[Options],"&lt;="&amp;'TS-Calc 31 days'!A3,TimeStamps[Committed],"&gt;"&amp;'TS-Calc 31 days'!A3)</f>
        <v>62</v>
      </c>
      <c r="C3">
        <f>COUNTIFS(TimeStamps[Committed],"&lt;="&amp;'TS-Calc 31 days'!A3,TimeStamps[Done],"&gt;"&amp;'TS-Calc 31 days'!A3)</f>
        <v>24</v>
      </c>
      <c r="D3">
        <f>COUNTIF(TimeStamps[Done],"="&amp;'TS-Calc 31 days'!A3)</f>
        <v>0</v>
      </c>
      <c r="F3" s="1">
        <f>days31DATA[[#This Row],[Date]]</f>
        <v>41154</v>
      </c>
      <c r="G3">
        <f>G2+days31DATA[[#This Row],[Done]]</f>
        <v>0</v>
      </c>
      <c r="H3">
        <f>days31DATA[[#This Row],[Commited]]</f>
        <v>24</v>
      </c>
      <c r="I3">
        <f>days31DATA[[#This Row],[Options]]</f>
        <v>62</v>
      </c>
    </row>
    <row r="4" spans="1:14" x14ac:dyDescent="0.2">
      <c r="A4" s="1">
        <f t="shared" ref="A4:A32" si="0">A3+1</f>
        <v>41155</v>
      </c>
      <c r="B4">
        <f>COUNTIFS(TimeStamps[Options],"&lt;="&amp;'TS-Calc 31 days'!A4,TimeStamps[Committed],"&gt;"&amp;'TS-Calc 31 days'!A4)</f>
        <v>60</v>
      </c>
      <c r="C4">
        <f>COUNTIFS(TimeStamps[Committed],"&lt;="&amp;'TS-Calc 31 days'!A4,TimeStamps[Done],"&gt;"&amp;'TS-Calc 31 days'!A4)</f>
        <v>26</v>
      </c>
      <c r="D4">
        <f>COUNTIF(TimeStamps[Done],"="&amp;'TS-Calc 31 days'!A4)</f>
        <v>0</v>
      </c>
      <c r="F4" s="1">
        <f>days31DATA[[#This Row],[Date]]</f>
        <v>41155</v>
      </c>
      <c r="G4">
        <f>G3+days31DATA[[#This Row],[Done]]</f>
        <v>0</v>
      </c>
      <c r="H4">
        <f>days31DATA[[#This Row],[Commited]]</f>
        <v>26</v>
      </c>
      <c r="I4">
        <f>days31DATA[[#This Row],[Options]]</f>
        <v>60</v>
      </c>
    </row>
    <row r="5" spans="1:14" x14ac:dyDescent="0.2">
      <c r="A5" s="1">
        <f t="shared" si="0"/>
        <v>41156</v>
      </c>
      <c r="B5">
        <f>COUNTIFS(TimeStamps[Options],"&lt;="&amp;'TS-Calc 31 days'!A5,TimeStamps[Committed],"&gt;"&amp;'TS-Calc 31 days'!A5)</f>
        <v>53</v>
      </c>
      <c r="C5">
        <f>COUNTIFS(TimeStamps[Committed],"&lt;="&amp;'TS-Calc 31 days'!A5,TimeStamps[Done],"&gt;"&amp;'TS-Calc 31 days'!A5)</f>
        <v>32</v>
      </c>
      <c r="D5">
        <f>COUNTIF(TimeStamps[Done],"="&amp;'TS-Calc 31 days'!A5)</f>
        <v>1</v>
      </c>
      <c r="F5" s="1">
        <f>days31DATA[[#This Row],[Date]]</f>
        <v>41156</v>
      </c>
      <c r="G5">
        <f>G4+days31DATA[[#This Row],[Done]]</f>
        <v>1</v>
      </c>
      <c r="H5">
        <f>days31DATA[[#This Row],[Commited]]</f>
        <v>32</v>
      </c>
      <c r="I5">
        <f>days31DATA[[#This Row],[Options]]</f>
        <v>53</v>
      </c>
    </row>
    <row r="6" spans="1:14" x14ac:dyDescent="0.2">
      <c r="A6" s="1">
        <f t="shared" si="0"/>
        <v>41157</v>
      </c>
      <c r="B6">
        <f>COUNTIFS(TimeStamps[Options],"&lt;="&amp;'TS-Calc 31 days'!A6,TimeStamps[Committed],"&gt;"&amp;'TS-Calc 31 days'!A6)</f>
        <v>53</v>
      </c>
      <c r="C6">
        <f>COUNTIFS(TimeStamps[Committed],"&lt;="&amp;'TS-Calc 31 days'!A6,TimeStamps[Done],"&gt;"&amp;'TS-Calc 31 days'!A6)</f>
        <v>32</v>
      </c>
      <c r="D6">
        <f>COUNTIF(TimeStamps[Done],"="&amp;'TS-Calc 31 days'!A6)</f>
        <v>0</v>
      </c>
      <c r="F6" s="1">
        <f>days31DATA[[#This Row],[Date]]</f>
        <v>41157</v>
      </c>
      <c r="G6">
        <f>G5+days31DATA[[#This Row],[Done]]</f>
        <v>1</v>
      </c>
      <c r="H6">
        <f>days31DATA[[#This Row],[Commited]]</f>
        <v>32</v>
      </c>
      <c r="I6">
        <f>days31DATA[[#This Row],[Options]]</f>
        <v>53</v>
      </c>
    </row>
    <row r="7" spans="1:14" x14ac:dyDescent="0.2">
      <c r="A7" s="1">
        <f t="shared" si="0"/>
        <v>41158</v>
      </c>
      <c r="B7">
        <f>COUNTIFS(TimeStamps[Options],"&lt;="&amp;'TS-Calc 31 days'!A7,TimeStamps[Committed],"&gt;"&amp;'TS-Calc 31 days'!A7)</f>
        <v>53</v>
      </c>
      <c r="C7">
        <f>COUNTIFS(TimeStamps[Committed],"&lt;="&amp;'TS-Calc 31 days'!A7,TimeStamps[Done],"&gt;"&amp;'TS-Calc 31 days'!A7)</f>
        <v>31</v>
      </c>
      <c r="D7">
        <f>COUNTIF(TimeStamps[Done],"="&amp;'TS-Calc 31 days'!A7)</f>
        <v>1</v>
      </c>
      <c r="F7" s="1">
        <f>days31DATA[[#This Row],[Date]]</f>
        <v>41158</v>
      </c>
      <c r="G7">
        <f>G6+days31DATA[[#This Row],[Done]]</f>
        <v>2</v>
      </c>
      <c r="H7">
        <f>days31DATA[[#This Row],[Commited]]</f>
        <v>31</v>
      </c>
      <c r="I7">
        <f>days31DATA[[#This Row],[Options]]</f>
        <v>53</v>
      </c>
    </row>
    <row r="8" spans="1:14" x14ac:dyDescent="0.2">
      <c r="A8" s="1">
        <f t="shared" si="0"/>
        <v>41159</v>
      </c>
      <c r="B8">
        <f>COUNTIFS(TimeStamps[Options],"&lt;="&amp;'TS-Calc 31 days'!A8,TimeStamps[Committed],"&gt;"&amp;'TS-Calc 31 days'!A8)</f>
        <v>53</v>
      </c>
      <c r="C8">
        <f>COUNTIFS(TimeStamps[Committed],"&lt;="&amp;'TS-Calc 31 days'!A8,TimeStamps[Done],"&gt;"&amp;'TS-Calc 31 days'!A8)</f>
        <v>28</v>
      </c>
      <c r="D8">
        <f>COUNTIF(TimeStamps[Done],"="&amp;'TS-Calc 31 days'!A8)</f>
        <v>3</v>
      </c>
      <c r="F8" s="1">
        <f>days31DATA[[#This Row],[Date]]</f>
        <v>41159</v>
      </c>
      <c r="G8">
        <f>G7+days31DATA[[#This Row],[Done]]</f>
        <v>5</v>
      </c>
      <c r="H8">
        <f>days31DATA[[#This Row],[Commited]]</f>
        <v>28</v>
      </c>
      <c r="I8">
        <f>days31DATA[[#This Row],[Options]]</f>
        <v>53</v>
      </c>
    </row>
    <row r="9" spans="1:14" x14ac:dyDescent="0.2">
      <c r="A9" s="1">
        <f t="shared" si="0"/>
        <v>41160</v>
      </c>
      <c r="B9">
        <f>COUNTIFS(TimeStamps[Options],"&lt;="&amp;'TS-Calc 31 days'!A9,TimeStamps[Committed],"&gt;"&amp;'TS-Calc 31 days'!A9)</f>
        <v>53</v>
      </c>
      <c r="C9">
        <f>COUNTIFS(TimeStamps[Committed],"&lt;="&amp;'TS-Calc 31 days'!A9,TimeStamps[Done],"&gt;"&amp;'TS-Calc 31 days'!A9)</f>
        <v>28</v>
      </c>
      <c r="D9">
        <f>COUNTIF(TimeStamps[Done],"="&amp;'TS-Calc 31 days'!A9)</f>
        <v>0</v>
      </c>
      <c r="F9" s="1">
        <f>days31DATA[[#This Row],[Date]]</f>
        <v>41160</v>
      </c>
      <c r="G9">
        <f>G8+days31DATA[[#This Row],[Done]]</f>
        <v>5</v>
      </c>
      <c r="H9">
        <f>days31DATA[[#This Row],[Commited]]</f>
        <v>28</v>
      </c>
      <c r="I9">
        <f>days31DATA[[#This Row],[Options]]</f>
        <v>53</v>
      </c>
    </row>
    <row r="10" spans="1:14" x14ac:dyDescent="0.2">
      <c r="A10" s="1">
        <f t="shared" si="0"/>
        <v>41161</v>
      </c>
      <c r="B10">
        <f>COUNTIFS(TimeStamps[Options],"&lt;="&amp;'TS-Calc 31 days'!A10,TimeStamps[Committed],"&gt;"&amp;'TS-Calc 31 days'!A10)</f>
        <v>53</v>
      </c>
      <c r="C10">
        <f>COUNTIFS(TimeStamps[Committed],"&lt;="&amp;'TS-Calc 31 days'!A10,TimeStamps[Done],"&gt;"&amp;'TS-Calc 31 days'!A10)</f>
        <v>28</v>
      </c>
      <c r="D10">
        <f>COUNTIF(TimeStamps[Done],"="&amp;'TS-Calc 31 days'!A10)</f>
        <v>0</v>
      </c>
      <c r="F10" s="1">
        <f>days31DATA[[#This Row],[Date]]</f>
        <v>41161</v>
      </c>
      <c r="G10">
        <f>G9+days31DATA[[#This Row],[Done]]</f>
        <v>5</v>
      </c>
      <c r="H10">
        <f>days31DATA[[#This Row],[Commited]]</f>
        <v>28</v>
      </c>
      <c r="I10">
        <f>days31DATA[[#This Row],[Options]]</f>
        <v>53</v>
      </c>
    </row>
    <row r="11" spans="1:14" x14ac:dyDescent="0.2">
      <c r="A11" s="1">
        <f t="shared" si="0"/>
        <v>41162</v>
      </c>
      <c r="B11">
        <f>COUNTIFS(TimeStamps[Options],"&lt;="&amp;'TS-Calc 31 days'!A11,TimeStamps[Committed],"&gt;"&amp;'TS-Calc 31 days'!A11)</f>
        <v>53</v>
      </c>
      <c r="C11">
        <f>COUNTIFS(TimeStamps[Committed],"&lt;="&amp;'TS-Calc 31 days'!A11,TimeStamps[Done],"&gt;"&amp;'TS-Calc 31 days'!A11)</f>
        <v>27</v>
      </c>
      <c r="D11">
        <f>COUNTIF(TimeStamps[Done],"="&amp;'TS-Calc 31 days'!A11)</f>
        <v>1</v>
      </c>
      <c r="F11" s="1">
        <f>days31DATA[[#This Row],[Date]]</f>
        <v>41162</v>
      </c>
      <c r="G11">
        <f>G10+days31DATA[[#This Row],[Done]]</f>
        <v>6</v>
      </c>
      <c r="H11">
        <f>days31DATA[[#This Row],[Commited]]</f>
        <v>27</v>
      </c>
      <c r="I11">
        <f>days31DATA[[#This Row],[Options]]</f>
        <v>53</v>
      </c>
    </row>
    <row r="12" spans="1:14" x14ac:dyDescent="0.2">
      <c r="A12" s="1">
        <f t="shared" si="0"/>
        <v>41163</v>
      </c>
      <c r="B12">
        <f>COUNTIFS(TimeStamps[Options],"&lt;="&amp;'TS-Calc 31 days'!A12,TimeStamps[Committed],"&gt;"&amp;'TS-Calc 31 days'!A12)</f>
        <v>50</v>
      </c>
      <c r="C12">
        <f>COUNTIFS(TimeStamps[Committed],"&lt;="&amp;'TS-Calc 31 days'!A12,TimeStamps[Done],"&gt;"&amp;'TS-Calc 31 days'!A12)</f>
        <v>21</v>
      </c>
      <c r="D12">
        <f>COUNTIF(TimeStamps[Done],"="&amp;'TS-Calc 31 days'!A12)</f>
        <v>9</v>
      </c>
      <c r="F12" s="1">
        <f>days31DATA[[#This Row],[Date]]</f>
        <v>41163</v>
      </c>
      <c r="G12">
        <f>G11+days31DATA[[#This Row],[Done]]</f>
        <v>15</v>
      </c>
      <c r="H12">
        <f>days31DATA[[#This Row],[Commited]]</f>
        <v>21</v>
      </c>
      <c r="I12">
        <f>days31DATA[[#This Row],[Options]]</f>
        <v>50</v>
      </c>
    </row>
    <row r="13" spans="1:14" x14ac:dyDescent="0.2">
      <c r="A13" s="1">
        <f t="shared" si="0"/>
        <v>41164</v>
      </c>
      <c r="B13">
        <f>COUNTIFS(TimeStamps[Options],"&lt;="&amp;'TS-Calc 31 days'!A13,TimeStamps[Committed],"&gt;"&amp;'TS-Calc 31 days'!A13)</f>
        <v>50</v>
      </c>
      <c r="C13">
        <f>COUNTIFS(TimeStamps[Committed],"&lt;="&amp;'TS-Calc 31 days'!A13,TimeStamps[Done],"&gt;"&amp;'TS-Calc 31 days'!A13)</f>
        <v>20</v>
      </c>
      <c r="D13">
        <f>COUNTIF(TimeStamps[Done],"="&amp;'TS-Calc 31 days'!A13)</f>
        <v>1</v>
      </c>
      <c r="F13" s="1">
        <f>days31DATA[[#This Row],[Date]]</f>
        <v>41164</v>
      </c>
      <c r="G13">
        <f>G12+days31DATA[[#This Row],[Done]]</f>
        <v>16</v>
      </c>
      <c r="H13">
        <f>days31DATA[[#This Row],[Commited]]</f>
        <v>20</v>
      </c>
      <c r="I13">
        <f>days31DATA[[#This Row],[Options]]</f>
        <v>50</v>
      </c>
    </row>
    <row r="14" spans="1:14" x14ac:dyDescent="0.2">
      <c r="A14" s="1">
        <f t="shared" si="0"/>
        <v>41165</v>
      </c>
      <c r="B14">
        <f>COUNTIFS(TimeStamps[Options],"&lt;="&amp;'TS-Calc 31 days'!A14,TimeStamps[Committed],"&gt;"&amp;'TS-Calc 31 days'!A14)</f>
        <v>50</v>
      </c>
      <c r="C14">
        <f>COUNTIFS(TimeStamps[Committed],"&lt;="&amp;'TS-Calc 31 days'!A14,TimeStamps[Done],"&gt;"&amp;'TS-Calc 31 days'!A14)</f>
        <v>19</v>
      </c>
      <c r="D14">
        <f>COUNTIF(TimeStamps[Done],"="&amp;'TS-Calc 31 days'!A14)</f>
        <v>1</v>
      </c>
      <c r="F14" s="1">
        <f>days31DATA[[#This Row],[Date]]</f>
        <v>41165</v>
      </c>
      <c r="G14">
        <f>G13+days31DATA[[#This Row],[Done]]</f>
        <v>17</v>
      </c>
      <c r="H14">
        <f>days31DATA[[#This Row],[Commited]]</f>
        <v>19</v>
      </c>
      <c r="I14">
        <f>days31DATA[[#This Row],[Options]]</f>
        <v>50</v>
      </c>
    </row>
    <row r="15" spans="1:14" x14ac:dyDescent="0.2">
      <c r="A15" s="1">
        <f t="shared" si="0"/>
        <v>41166</v>
      </c>
      <c r="B15">
        <f>COUNTIFS(TimeStamps[Options],"&lt;="&amp;'TS-Calc 31 days'!A15,TimeStamps[Committed],"&gt;"&amp;'TS-Calc 31 days'!A15)</f>
        <v>50</v>
      </c>
      <c r="C15">
        <f>COUNTIFS(TimeStamps[Committed],"&lt;="&amp;'TS-Calc 31 days'!A15,TimeStamps[Done],"&gt;"&amp;'TS-Calc 31 days'!A15)</f>
        <v>18</v>
      </c>
      <c r="D15">
        <f>COUNTIF(TimeStamps[Done],"="&amp;'TS-Calc 31 days'!A15)</f>
        <v>1</v>
      </c>
      <c r="F15" s="1">
        <f>days31DATA[[#This Row],[Date]]</f>
        <v>41166</v>
      </c>
      <c r="G15">
        <f>G14+days31DATA[[#This Row],[Done]]</f>
        <v>18</v>
      </c>
      <c r="H15">
        <f>days31DATA[[#This Row],[Commited]]</f>
        <v>18</v>
      </c>
      <c r="I15">
        <f>days31DATA[[#This Row],[Options]]</f>
        <v>50</v>
      </c>
    </row>
    <row r="16" spans="1:14" x14ac:dyDescent="0.2">
      <c r="A16" s="1">
        <f t="shared" si="0"/>
        <v>41167</v>
      </c>
      <c r="B16">
        <f>COUNTIFS(TimeStamps[Options],"&lt;="&amp;'TS-Calc 31 days'!A16,TimeStamps[Committed],"&gt;"&amp;'TS-Calc 31 days'!A16)</f>
        <v>50</v>
      </c>
      <c r="C16">
        <f>COUNTIFS(TimeStamps[Committed],"&lt;="&amp;'TS-Calc 31 days'!A16,TimeStamps[Done],"&gt;"&amp;'TS-Calc 31 days'!A16)</f>
        <v>18</v>
      </c>
      <c r="D16">
        <f>COUNTIF(TimeStamps[Done],"="&amp;'TS-Calc 31 days'!A16)</f>
        <v>0</v>
      </c>
      <c r="F16" s="1">
        <f>days31DATA[[#This Row],[Date]]</f>
        <v>41167</v>
      </c>
      <c r="G16">
        <f>G15+days31DATA[[#This Row],[Done]]</f>
        <v>18</v>
      </c>
      <c r="H16">
        <f>days31DATA[[#This Row],[Commited]]</f>
        <v>18</v>
      </c>
      <c r="I16">
        <f>days31DATA[[#This Row],[Options]]</f>
        <v>50</v>
      </c>
    </row>
    <row r="17" spans="1:9" x14ac:dyDescent="0.2">
      <c r="A17" s="1">
        <f t="shared" si="0"/>
        <v>41168</v>
      </c>
      <c r="B17">
        <f>COUNTIFS(TimeStamps[Options],"&lt;="&amp;'TS-Calc 31 days'!A17,TimeStamps[Committed],"&gt;"&amp;'TS-Calc 31 days'!A17)</f>
        <v>50</v>
      </c>
      <c r="C17">
        <f>COUNTIFS(TimeStamps[Committed],"&lt;="&amp;'TS-Calc 31 days'!A17,TimeStamps[Done],"&gt;"&amp;'TS-Calc 31 days'!A17)</f>
        <v>18</v>
      </c>
      <c r="D17">
        <f>COUNTIF(TimeStamps[Done],"="&amp;'TS-Calc 31 days'!A17)</f>
        <v>0</v>
      </c>
      <c r="F17" s="1">
        <f>days31DATA[[#This Row],[Date]]</f>
        <v>41168</v>
      </c>
      <c r="G17">
        <f>G16+days31DATA[[#This Row],[Done]]</f>
        <v>18</v>
      </c>
      <c r="H17">
        <f>days31DATA[[#This Row],[Commited]]</f>
        <v>18</v>
      </c>
      <c r="I17">
        <f>days31DATA[[#This Row],[Options]]</f>
        <v>50</v>
      </c>
    </row>
    <row r="18" spans="1:9" x14ac:dyDescent="0.2">
      <c r="A18" s="1">
        <f t="shared" si="0"/>
        <v>41169</v>
      </c>
      <c r="B18">
        <f>COUNTIFS(TimeStamps[Options],"&lt;="&amp;'TS-Calc 31 days'!A18,TimeStamps[Committed],"&gt;"&amp;'TS-Calc 31 days'!A18)</f>
        <v>49</v>
      </c>
      <c r="C18">
        <f>COUNTIFS(TimeStamps[Committed],"&lt;="&amp;'TS-Calc 31 days'!A18,TimeStamps[Done],"&gt;"&amp;'TS-Calc 31 days'!A18)</f>
        <v>19</v>
      </c>
      <c r="D18">
        <f>COUNTIF(TimeStamps[Done],"="&amp;'TS-Calc 31 days'!A18)</f>
        <v>0</v>
      </c>
      <c r="F18" s="1">
        <f>days31DATA[[#This Row],[Date]]</f>
        <v>41169</v>
      </c>
      <c r="G18">
        <f>G17+days31DATA[[#This Row],[Done]]</f>
        <v>18</v>
      </c>
      <c r="H18">
        <f>days31DATA[[#This Row],[Commited]]</f>
        <v>19</v>
      </c>
      <c r="I18">
        <f>days31DATA[[#This Row],[Options]]</f>
        <v>49</v>
      </c>
    </row>
    <row r="19" spans="1:9" x14ac:dyDescent="0.2">
      <c r="A19" s="1">
        <f t="shared" si="0"/>
        <v>41170</v>
      </c>
      <c r="B19">
        <f>COUNTIFS(TimeStamps[Options],"&lt;="&amp;'TS-Calc 31 days'!A19,TimeStamps[Committed],"&gt;"&amp;'TS-Calc 31 days'!A19)</f>
        <v>46</v>
      </c>
      <c r="C19">
        <f>COUNTIFS(TimeStamps[Committed],"&lt;="&amp;'TS-Calc 31 days'!A19,TimeStamps[Done],"&gt;"&amp;'TS-Calc 31 days'!A19)</f>
        <v>20</v>
      </c>
      <c r="D19">
        <f>COUNTIF(TimeStamps[Done],"="&amp;'TS-Calc 31 days'!A19)</f>
        <v>2</v>
      </c>
      <c r="F19" s="1">
        <f>days31DATA[[#This Row],[Date]]</f>
        <v>41170</v>
      </c>
      <c r="G19">
        <f>G18+days31DATA[[#This Row],[Done]]</f>
        <v>20</v>
      </c>
      <c r="H19">
        <f>days31DATA[[#This Row],[Commited]]</f>
        <v>20</v>
      </c>
      <c r="I19">
        <f>days31DATA[[#This Row],[Options]]</f>
        <v>46</v>
      </c>
    </row>
    <row r="20" spans="1:9" x14ac:dyDescent="0.2">
      <c r="A20" s="1">
        <f t="shared" si="0"/>
        <v>41171</v>
      </c>
      <c r="B20">
        <f>COUNTIFS(TimeStamps[Options],"&lt;="&amp;'TS-Calc 31 days'!A20,TimeStamps[Committed],"&gt;"&amp;'TS-Calc 31 days'!A20)</f>
        <v>46</v>
      </c>
      <c r="C20">
        <f>COUNTIFS(TimeStamps[Committed],"&lt;="&amp;'TS-Calc 31 days'!A20,TimeStamps[Done],"&gt;"&amp;'TS-Calc 31 days'!A20)</f>
        <v>18</v>
      </c>
      <c r="D20">
        <f>COUNTIF(TimeStamps[Done],"="&amp;'TS-Calc 31 days'!A20)</f>
        <v>2</v>
      </c>
      <c r="F20" s="1">
        <f>days31DATA[[#This Row],[Date]]</f>
        <v>41171</v>
      </c>
      <c r="G20">
        <f>G19+days31DATA[[#This Row],[Done]]</f>
        <v>22</v>
      </c>
      <c r="H20">
        <f>days31DATA[[#This Row],[Commited]]</f>
        <v>18</v>
      </c>
      <c r="I20">
        <f>days31DATA[[#This Row],[Options]]</f>
        <v>46</v>
      </c>
    </row>
    <row r="21" spans="1:9" x14ac:dyDescent="0.2">
      <c r="A21" s="1">
        <f t="shared" si="0"/>
        <v>41172</v>
      </c>
      <c r="B21">
        <f>COUNTIFS(TimeStamps[Options],"&lt;="&amp;'TS-Calc 31 days'!A21,TimeStamps[Committed],"&gt;"&amp;'TS-Calc 31 days'!A21)</f>
        <v>46</v>
      </c>
      <c r="C21">
        <f>COUNTIFS(TimeStamps[Committed],"&lt;="&amp;'TS-Calc 31 days'!A21,TimeStamps[Done],"&gt;"&amp;'TS-Calc 31 days'!A21)</f>
        <v>15</v>
      </c>
      <c r="D21">
        <f>COUNTIF(TimeStamps[Done],"="&amp;'TS-Calc 31 days'!A21)</f>
        <v>3</v>
      </c>
      <c r="F21" s="1">
        <f>days31DATA[[#This Row],[Date]]</f>
        <v>41172</v>
      </c>
      <c r="G21">
        <f>G20+days31DATA[[#This Row],[Done]]</f>
        <v>25</v>
      </c>
      <c r="H21">
        <f>days31DATA[[#This Row],[Commited]]</f>
        <v>15</v>
      </c>
      <c r="I21">
        <f>days31DATA[[#This Row],[Options]]</f>
        <v>46</v>
      </c>
    </row>
    <row r="22" spans="1:9" x14ac:dyDescent="0.2">
      <c r="A22" s="1">
        <f t="shared" si="0"/>
        <v>41173</v>
      </c>
      <c r="B22">
        <f>COUNTIFS(TimeStamps[Options],"&lt;="&amp;'TS-Calc 31 days'!A22,TimeStamps[Committed],"&gt;"&amp;'TS-Calc 31 days'!A22)</f>
        <v>42</v>
      </c>
      <c r="C22">
        <f>COUNTIFS(TimeStamps[Committed],"&lt;="&amp;'TS-Calc 31 days'!A22,TimeStamps[Done],"&gt;"&amp;'TS-Calc 31 days'!A22)</f>
        <v>19</v>
      </c>
      <c r="D22">
        <f>COUNTIF(TimeStamps[Done],"="&amp;'TS-Calc 31 days'!A22)</f>
        <v>0</v>
      </c>
      <c r="F22" s="1">
        <f>days31DATA[[#This Row],[Date]]</f>
        <v>41173</v>
      </c>
      <c r="G22">
        <f>G21+days31DATA[[#This Row],[Done]]</f>
        <v>25</v>
      </c>
      <c r="H22">
        <f>days31DATA[[#This Row],[Commited]]</f>
        <v>19</v>
      </c>
      <c r="I22">
        <f>days31DATA[[#This Row],[Options]]</f>
        <v>42</v>
      </c>
    </row>
    <row r="23" spans="1:9" x14ac:dyDescent="0.2">
      <c r="A23" s="1">
        <f t="shared" si="0"/>
        <v>41174</v>
      </c>
      <c r="B23">
        <f>COUNTIFS(TimeStamps[Options],"&lt;="&amp;'TS-Calc 31 days'!A23,TimeStamps[Committed],"&gt;"&amp;'TS-Calc 31 days'!A23)</f>
        <v>42</v>
      </c>
      <c r="C23">
        <f>COUNTIFS(TimeStamps[Committed],"&lt;="&amp;'TS-Calc 31 days'!A23,TimeStamps[Done],"&gt;"&amp;'TS-Calc 31 days'!A23)</f>
        <v>19</v>
      </c>
      <c r="D23">
        <f>COUNTIF(TimeStamps[Done],"="&amp;'TS-Calc 31 days'!A23)</f>
        <v>0</v>
      </c>
      <c r="F23" s="1">
        <f>days31DATA[[#This Row],[Date]]</f>
        <v>41174</v>
      </c>
      <c r="G23">
        <f>G22+days31DATA[[#This Row],[Done]]</f>
        <v>25</v>
      </c>
      <c r="H23">
        <f>days31DATA[[#This Row],[Commited]]</f>
        <v>19</v>
      </c>
      <c r="I23">
        <f>days31DATA[[#This Row],[Options]]</f>
        <v>42</v>
      </c>
    </row>
    <row r="24" spans="1:9" x14ac:dyDescent="0.2">
      <c r="A24" s="1">
        <f t="shared" si="0"/>
        <v>41175</v>
      </c>
      <c r="B24">
        <f>COUNTIFS(TimeStamps[Options],"&lt;="&amp;'TS-Calc 31 days'!A24,TimeStamps[Committed],"&gt;"&amp;'TS-Calc 31 days'!A24)</f>
        <v>42</v>
      </c>
      <c r="C24">
        <f>COUNTIFS(TimeStamps[Committed],"&lt;="&amp;'TS-Calc 31 days'!A24,TimeStamps[Done],"&gt;"&amp;'TS-Calc 31 days'!A24)</f>
        <v>19</v>
      </c>
      <c r="D24">
        <f>COUNTIF(TimeStamps[Done],"="&amp;'TS-Calc 31 days'!A24)</f>
        <v>0</v>
      </c>
      <c r="F24" s="1">
        <f>days31DATA[[#This Row],[Date]]</f>
        <v>41175</v>
      </c>
      <c r="G24">
        <f>G23+days31DATA[[#This Row],[Done]]</f>
        <v>25</v>
      </c>
      <c r="H24">
        <f>days31DATA[[#This Row],[Commited]]</f>
        <v>19</v>
      </c>
      <c r="I24">
        <f>days31DATA[[#This Row],[Options]]</f>
        <v>42</v>
      </c>
    </row>
    <row r="25" spans="1:9" x14ac:dyDescent="0.2">
      <c r="A25" s="1">
        <f t="shared" si="0"/>
        <v>41176</v>
      </c>
      <c r="B25">
        <f>COUNTIFS(TimeStamps[Options],"&lt;="&amp;'TS-Calc 31 days'!A25,TimeStamps[Committed],"&gt;"&amp;'TS-Calc 31 days'!A25)</f>
        <v>40</v>
      </c>
      <c r="C25">
        <f>COUNTIFS(TimeStamps[Committed],"&lt;="&amp;'TS-Calc 31 days'!A25,TimeStamps[Done],"&gt;"&amp;'TS-Calc 31 days'!A25)</f>
        <v>19</v>
      </c>
      <c r="D25">
        <f>COUNTIF(TimeStamps[Done],"="&amp;'TS-Calc 31 days'!A25)</f>
        <v>2</v>
      </c>
      <c r="F25" s="1">
        <f>days31DATA[[#This Row],[Date]]</f>
        <v>41176</v>
      </c>
      <c r="G25">
        <f>G24+days31DATA[[#This Row],[Done]]</f>
        <v>27</v>
      </c>
      <c r="H25">
        <f>days31DATA[[#This Row],[Commited]]</f>
        <v>19</v>
      </c>
      <c r="I25">
        <f>days31DATA[[#This Row],[Options]]</f>
        <v>40</v>
      </c>
    </row>
    <row r="26" spans="1:9" x14ac:dyDescent="0.2">
      <c r="A26" s="1">
        <f t="shared" si="0"/>
        <v>41177</v>
      </c>
      <c r="B26">
        <f>COUNTIFS(TimeStamps[Options],"&lt;="&amp;'TS-Calc 31 days'!A26,TimeStamps[Committed],"&gt;"&amp;'TS-Calc 31 days'!A26)</f>
        <v>40</v>
      </c>
      <c r="C26">
        <f>COUNTIFS(TimeStamps[Committed],"&lt;="&amp;'TS-Calc 31 days'!A26,TimeStamps[Done],"&gt;"&amp;'TS-Calc 31 days'!A26)</f>
        <v>19</v>
      </c>
      <c r="D26">
        <f>COUNTIF(TimeStamps[Done],"="&amp;'TS-Calc 31 days'!A26)</f>
        <v>0</v>
      </c>
      <c r="F26" s="1">
        <f>days31DATA[[#This Row],[Date]]</f>
        <v>41177</v>
      </c>
      <c r="G26">
        <f>G25+days31DATA[[#This Row],[Done]]</f>
        <v>27</v>
      </c>
      <c r="H26">
        <f>days31DATA[[#This Row],[Commited]]</f>
        <v>19</v>
      </c>
      <c r="I26">
        <f>days31DATA[[#This Row],[Options]]</f>
        <v>40</v>
      </c>
    </row>
    <row r="27" spans="1:9" x14ac:dyDescent="0.2">
      <c r="A27" s="1">
        <f t="shared" si="0"/>
        <v>41178</v>
      </c>
      <c r="B27">
        <f>COUNTIFS(TimeStamps[Options],"&lt;="&amp;'TS-Calc 31 days'!A27,TimeStamps[Committed],"&gt;"&amp;'TS-Calc 31 days'!A27)</f>
        <v>40</v>
      </c>
      <c r="C27">
        <f>COUNTIFS(TimeStamps[Committed],"&lt;="&amp;'TS-Calc 31 days'!A27,TimeStamps[Done],"&gt;"&amp;'TS-Calc 31 days'!A27)</f>
        <v>18</v>
      </c>
      <c r="D27">
        <f>COUNTIF(TimeStamps[Done],"="&amp;'TS-Calc 31 days'!A27)</f>
        <v>1</v>
      </c>
      <c r="F27" s="1">
        <f>days31DATA[[#This Row],[Date]]</f>
        <v>41178</v>
      </c>
      <c r="G27">
        <f>G26+days31DATA[[#This Row],[Done]]</f>
        <v>28</v>
      </c>
      <c r="H27">
        <f>days31DATA[[#This Row],[Commited]]</f>
        <v>18</v>
      </c>
      <c r="I27">
        <f>days31DATA[[#This Row],[Options]]</f>
        <v>40</v>
      </c>
    </row>
    <row r="28" spans="1:9" x14ac:dyDescent="0.2">
      <c r="A28" s="1">
        <f t="shared" si="0"/>
        <v>41179</v>
      </c>
      <c r="B28">
        <f>COUNTIFS(TimeStamps[Options],"&lt;="&amp;'TS-Calc 31 days'!A28,TimeStamps[Committed],"&gt;"&amp;'TS-Calc 31 days'!A28)</f>
        <v>40</v>
      </c>
      <c r="C28">
        <f>COUNTIFS(TimeStamps[Committed],"&lt;="&amp;'TS-Calc 31 days'!A28,TimeStamps[Done],"&gt;"&amp;'TS-Calc 31 days'!A28)</f>
        <v>18</v>
      </c>
      <c r="D28">
        <f>COUNTIF(TimeStamps[Done],"="&amp;'TS-Calc 31 days'!A28)</f>
        <v>0</v>
      </c>
      <c r="F28" s="1">
        <f>days31DATA[[#This Row],[Date]]</f>
        <v>41179</v>
      </c>
      <c r="G28">
        <f>G27+days31DATA[[#This Row],[Done]]</f>
        <v>28</v>
      </c>
      <c r="H28">
        <f>days31DATA[[#This Row],[Commited]]</f>
        <v>18</v>
      </c>
      <c r="I28">
        <f>days31DATA[[#This Row],[Options]]</f>
        <v>40</v>
      </c>
    </row>
    <row r="29" spans="1:9" x14ac:dyDescent="0.2">
      <c r="A29" s="1">
        <f t="shared" si="0"/>
        <v>41180</v>
      </c>
      <c r="B29">
        <f>COUNTIFS(TimeStamps[Options],"&lt;="&amp;'TS-Calc 31 days'!A29,TimeStamps[Committed],"&gt;"&amp;'TS-Calc 31 days'!A29)</f>
        <v>39</v>
      </c>
      <c r="C29">
        <f>COUNTIFS(TimeStamps[Committed],"&lt;="&amp;'TS-Calc 31 days'!A29,TimeStamps[Done],"&gt;"&amp;'TS-Calc 31 days'!A29)</f>
        <v>18</v>
      </c>
      <c r="D29">
        <f>COUNTIF(TimeStamps[Done],"="&amp;'TS-Calc 31 days'!A29)</f>
        <v>1</v>
      </c>
      <c r="F29" s="1">
        <f>days31DATA[[#This Row],[Date]]</f>
        <v>41180</v>
      </c>
      <c r="G29">
        <f>G28+days31DATA[[#This Row],[Done]]</f>
        <v>29</v>
      </c>
      <c r="H29">
        <f>days31DATA[[#This Row],[Commited]]</f>
        <v>18</v>
      </c>
      <c r="I29">
        <f>days31DATA[[#This Row],[Options]]</f>
        <v>39</v>
      </c>
    </row>
    <row r="30" spans="1:9" x14ac:dyDescent="0.2">
      <c r="A30" s="1">
        <f t="shared" si="0"/>
        <v>41181</v>
      </c>
      <c r="B30">
        <f>COUNTIFS(TimeStamps[Options],"&lt;="&amp;'TS-Calc 31 days'!A30,TimeStamps[Committed],"&gt;"&amp;'TS-Calc 31 days'!A30)</f>
        <v>39</v>
      </c>
      <c r="C30">
        <f>COUNTIFS(TimeStamps[Committed],"&lt;="&amp;'TS-Calc 31 days'!A30,TimeStamps[Done],"&gt;"&amp;'TS-Calc 31 days'!A30)</f>
        <v>18</v>
      </c>
      <c r="D30">
        <f>COUNTIF(TimeStamps[Done],"="&amp;'TS-Calc 31 days'!A30)</f>
        <v>0</v>
      </c>
      <c r="F30" s="1">
        <f>days31DATA[[#This Row],[Date]]</f>
        <v>41181</v>
      </c>
      <c r="G30">
        <f>G29+days31DATA[[#This Row],[Done]]</f>
        <v>29</v>
      </c>
      <c r="H30">
        <f>days31DATA[[#This Row],[Commited]]</f>
        <v>18</v>
      </c>
      <c r="I30">
        <f>days31DATA[[#This Row],[Options]]</f>
        <v>39</v>
      </c>
    </row>
    <row r="31" spans="1:9" x14ac:dyDescent="0.2">
      <c r="A31" s="1">
        <f t="shared" si="0"/>
        <v>41182</v>
      </c>
      <c r="B31">
        <f>COUNTIFS(TimeStamps[Options],"&lt;="&amp;'TS-Calc 31 days'!A31,TimeStamps[Committed],"&gt;"&amp;'TS-Calc 31 days'!A31)</f>
        <v>39</v>
      </c>
      <c r="C31">
        <f>COUNTIFS(TimeStamps[Committed],"&lt;="&amp;'TS-Calc 31 days'!A31,TimeStamps[Done],"&gt;"&amp;'TS-Calc 31 days'!A31)</f>
        <v>18</v>
      </c>
      <c r="D31">
        <f>COUNTIF(TimeStamps[Done],"="&amp;'TS-Calc 31 days'!A31)</f>
        <v>0</v>
      </c>
      <c r="F31" s="1">
        <f>days31DATA[[#This Row],[Date]]</f>
        <v>41182</v>
      </c>
      <c r="G31">
        <f>G30+days31DATA[[#This Row],[Done]]</f>
        <v>29</v>
      </c>
      <c r="H31">
        <f>days31DATA[[#This Row],[Commited]]</f>
        <v>18</v>
      </c>
      <c r="I31">
        <f>days31DATA[[#This Row],[Options]]</f>
        <v>39</v>
      </c>
    </row>
    <row r="32" spans="1:9" x14ac:dyDescent="0.2">
      <c r="A32" s="1">
        <f t="shared" si="0"/>
        <v>41183</v>
      </c>
      <c r="B32">
        <f>COUNTIFS(TimeStamps[Options],"&lt;="&amp;'TS-Calc 31 days'!A32,TimeStamps[Committed],"&gt;"&amp;'TS-Calc 31 days'!A32)</f>
        <v>39</v>
      </c>
      <c r="C32">
        <f>COUNTIFS(TimeStamps[Committed],"&lt;="&amp;'TS-Calc 31 days'!A32,TimeStamps[Done],"&gt;"&amp;'TS-Calc 31 days'!A32)</f>
        <v>17</v>
      </c>
      <c r="D32">
        <f>COUNTIF(TimeStamps[Done],"="&amp;'TS-Calc 31 days'!A32)</f>
        <v>1</v>
      </c>
      <c r="F32" s="1">
        <f>days31DATA[[#This Row],[Date]]</f>
        <v>41183</v>
      </c>
      <c r="G32">
        <f>G31+days31DATA[[#This Row],[Done]]</f>
        <v>30</v>
      </c>
      <c r="H32">
        <f>days31DATA[[#This Row],[Commited]]</f>
        <v>17</v>
      </c>
      <c r="I32">
        <f>days31DATA[[#This Row],[Options]]</f>
        <v>39</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License</vt:lpstr>
      <vt:lpstr>Timestamp Data</vt:lpstr>
      <vt:lpstr>Stability Metric, Time Stamps</vt:lpstr>
      <vt:lpstr>Stability Metric, Item Count</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2016-06-21T14:34:40Z</dcterms:modified>
</cp:coreProperties>
</file>