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klaus/GitHub/LEANres/"/>
    </mc:Choice>
  </mc:AlternateContent>
  <bookViews>
    <workbookView xWindow="0" yWindow="500" windowWidth="25600" windowHeight="15420" tabRatio="500" activeTab="2"/>
  </bookViews>
  <sheets>
    <sheet name="Instructions" sheetId="9" r:id="rId1"/>
    <sheet name="License" sheetId="10" r:id="rId2"/>
    <sheet name="Stability Metric" sheetId="14" r:id="rId3"/>
    <sheet name="Timestamp Data" sheetId="2" r:id="rId4"/>
    <sheet name="SampleData" sheetId="13" r:id="rId5"/>
    <sheet name="CALC" sheetId="12" r:id="rId6"/>
    <sheet name="WIP Age" sheetId="15"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8" i="15" l="1"/>
  <c r="D78" i="15"/>
  <c r="F78" i="15"/>
  <c r="E79" i="15"/>
  <c r="D79" i="15"/>
  <c r="F79" i="15"/>
  <c r="E80" i="15"/>
  <c r="D80" i="15"/>
  <c r="F80" i="15"/>
  <c r="E81" i="15"/>
  <c r="D81" i="15"/>
  <c r="F81" i="15"/>
  <c r="E82" i="15"/>
  <c r="D82" i="15"/>
  <c r="F82" i="15"/>
  <c r="E83" i="15"/>
  <c r="D83" i="15"/>
  <c r="F83" i="15"/>
  <c r="E84" i="15"/>
  <c r="D84" i="15"/>
  <c r="F84" i="15"/>
  <c r="E85" i="15"/>
  <c r="D85" i="15"/>
  <c r="F85" i="15"/>
  <c r="E86" i="15"/>
  <c r="D86" i="15"/>
  <c r="F86" i="15"/>
  <c r="E87" i="15"/>
  <c r="D87" i="15"/>
  <c r="F87" i="15"/>
  <c r="E88" i="15"/>
  <c r="D88" i="15"/>
  <c r="F88" i="15"/>
  <c r="E89" i="15"/>
  <c r="D89" i="15"/>
  <c r="F89" i="15"/>
  <c r="E90" i="15"/>
  <c r="D90" i="15"/>
  <c r="F90" i="15"/>
  <c r="E91" i="15"/>
  <c r="D91" i="15"/>
  <c r="F91" i="15"/>
  <c r="E92" i="15"/>
  <c r="D92" i="15"/>
  <c r="F92" i="15"/>
  <c r="E93" i="15"/>
  <c r="D93" i="15"/>
  <c r="F93" i="15"/>
  <c r="E94" i="15"/>
  <c r="D94" i="15"/>
  <c r="F94" i="15"/>
  <c r="E95" i="15"/>
  <c r="D95" i="15"/>
  <c r="F95" i="15"/>
  <c r="E96" i="15"/>
  <c r="D96" i="15"/>
  <c r="F96" i="15"/>
  <c r="E97" i="15"/>
  <c r="D97" i="15"/>
  <c r="F97" i="15"/>
  <c r="E98" i="15"/>
  <c r="D98" i="15"/>
  <c r="F98" i="15"/>
  <c r="E99" i="15"/>
  <c r="D99" i="15"/>
  <c r="F99" i="15"/>
  <c r="E100" i="15"/>
  <c r="D100" i="15"/>
  <c r="F100" i="15"/>
  <c r="E101" i="15"/>
  <c r="D101" i="15"/>
  <c r="F101" i="15"/>
  <c r="E102" i="15"/>
  <c r="D102" i="15"/>
  <c r="F102" i="15"/>
  <c r="I5" i="15"/>
  <c r="L6" i="14"/>
  <c r="E53" i="15"/>
  <c r="D53" i="15"/>
  <c r="F53" i="15"/>
  <c r="E54" i="15"/>
  <c r="D54" i="15"/>
  <c r="F54" i="15"/>
  <c r="E55" i="15"/>
  <c r="D55" i="15"/>
  <c r="F55" i="15"/>
  <c r="E56" i="15"/>
  <c r="D56" i="15"/>
  <c r="F56" i="15"/>
  <c r="E57" i="15"/>
  <c r="D57" i="15"/>
  <c r="F57" i="15"/>
  <c r="E58" i="15"/>
  <c r="D58" i="15"/>
  <c r="F58" i="15"/>
  <c r="E59" i="15"/>
  <c r="D59" i="15"/>
  <c r="F59" i="15"/>
  <c r="E60" i="15"/>
  <c r="D60" i="15"/>
  <c r="F60" i="15"/>
  <c r="E61" i="15"/>
  <c r="D61" i="15"/>
  <c r="F61" i="15"/>
  <c r="E62" i="15"/>
  <c r="D62" i="15"/>
  <c r="F62" i="15"/>
  <c r="E63" i="15"/>
  <c r="D63" i="15"/>
  <c r="F63" i="15"/>
  <c r="E64" i="15"/>
  <c r="D64" i="15"/>
  <c r="F64" i="15"/>
  <c r="E65" i="15"/>
  <c r="D65" i="15"/>
  <c r="F65" i="15"/>
  <c r="E66" i="15"/>
  <c r="D66" i="15"/>
  <c r="F66" i="15"/>
  <c r="E67" i="15"/>
  <c r="D67" i="15"/>
  <c r="F67" i="15"/>
  <c r="E68" i="15"/>
  <c r="D68" i="15"/>
  <c r="F68" i="15"/>
  <c r="E69" i="15"/>
  <c r="D69" i="15"/>
  <c r="F69" i="15"/>
  <c r="E70" i="15"/>
  <c r="D70" i="15"/>
  <c r="F70" i="15"/>
  <c r="E71" i="15"/>
  <c r="D71" i="15"/>
  <c r="F71" i="15"/>
  <c r="E72" i="15"/>
  <c r="D72" i="15"/>
  <c r="F72" i="15"/>
  <c r="E73" i="15"/>
  <c r="D73" i="15"/>
  <c r="F73" i="15"/>
  <c r="E74" i="15"/>
  <c r="D74" i="15"/>
  <c r="F74" i="15"/>
  <c r="E75" i="15"/>
  <c r="D75" i="15"/>
  <c r="F75" i="15"/>
  <c r="E76" i="15"/>
  <c r="D76" i="15"/>
  <c r="F76" i="15"/>
  <c r="E77" i="15"/>
  <c r="D77" i="15"/>
  <c r="F77" i="15"/>
  <c r="I4" i="15"/>
  <c r="L5" i="14"/>
  <c r="E28" i="15"/>
  <c r="D28" i="15"/>
  <c r="F28" i="15"/>
  <c r="E29" i="15"/>
  <c r="D29" i="15"/>
  <c r="F29" i="15"/>
  <c r="E30" i="15"/>
  <c r="D30" i="15"/>
  <c r="F30" i="15"/>
  <c r="E31" i="15"/>
  <c r="D31" i="15"/>
  <c r="F31" i="15"/>
  <c r="E32" i="15"/>
  <c r="D32" i="15"/>
  <c r="F32" i="15"/>
  <c r="E33" i="15"/>
  <c r="D33" i="15"/>
  <c r="F33" i="15"/>
  <c r="E34" i="15"/>
  <c r="D34" i="15"/>
  <c r="F34" i="15"/>
  <c r="E35" i="15"/>
  <c r="D35" i="15"/>
  <c r="F35" i="15"/>
  <c r="E36" i="15"/>
  <c r="D36" i="15"/>
  <c r="F36" i="15"/>
  <c r="E37" i="15"/>
  <c r="D37" i="15"/>
  <c r="F37" i="15"/>
  <c r="E38" i="15"/>
  <c r="D38" i="15"/>
  <c r="F38" i="15"/>
  <c r="E39" i="15"/>
  <c r="D39" i="15"/>
  <c r="F39" i="15"/>
  <c r="E40" i="15"/>
  <c r="D40" i="15"/>
  <c r="F40" i="15"/>
  <c r="E41" i="15"/>
  <c r="D41" i="15"/>
  <c r="F41" i="15"/>
  <c r="E42" i="15"/>
  <c r="D42" i="15"/>
  <c r="F42" i="15"/>
  <c r="E43" i="15"/>
  <c r="D43" i="15"/>
  <c r="F43" i="15"/>
  <c r="E44" i="15"/>
  <c r="D44" i="15"/>
  <c r="F44" i="15"/>
  <c r="E45" i="15"/>
  <c r="D45" i="15"/>
  <c r="F45" i="15"/>
  <c r="E46" i="15"/>
  <c r="D46" i="15"/>
  <c r="F46" i="15"/>
  <c r="E47" i="15"/>
  <c r="D47" i="15"/>
  <c r="F47" i="15"/>
  <c r="E48" i="15"/>
  <c r="D48" i="15"/>
  <c r="F48" i="15"/>
  <c r="E49" i="15"/>
  <c r="D49" i="15"/>
  <c r="F49" i="15"/>
  <c r="E50" i="15"/>
  <c r="D50" i="15"/>
  <c r="F50" i="15"/>
  <c r="E51" i="15"/>
  <c r="D51" i="15"/>
  <c r="F51" i="15"/>
  <c r="E52" i="15"/>
  <c r="D52" i="15"/>
  <c r="F52" i="15"/>
  <c r="I3" i="15"/>
  <c r="L4" i="14"/>
  <c r="E4" i="15"/>
  <c r="D4" i="15"/>
  <c r="F4" i="15"/>
  <c r="E5" i="15"/>
  <c r="D5" i="15"/>
  <c r="F5" i="15"/>
  <c r="E6" i="15"/>
  <c r="D6" i="15"/>
  <c r="F6" i="15"/>
  <c r="E7" i="15"/>
  <c r="D7" i="15"/>
  <c r="F7" i="15"/>
  <c r="E8" i="15"/>
  <c r="D8" i="15"/>
  <c r="F8" i="15"/>
  <c r="E9" i="15"/>
  <c r="D9" i="15"/>
  <c r="F9" i="15"/>
  <c r="E10" i="15"/>
  <c r="D10" i="15"/>
  <c r="F10" i="15"/>
  <c r="E11" i="15"/>
  <c r="D11" i="15"/>
  <c r="F11" i="15"/>
  <c r="E12" i="15"/>
  <c r="D12" i="15"/>
  <c r="F12" i="15"/>
  <c r="E13" i="15"/>
  <c r="D13" i="15"/>
  <c r="F13" i="15"/>
  <c r="E14" i="15"/>
  <c r="D14" i="15"/>
  <c r="F14" i="15"/>
  <c r="E15" i="15"/>
  <c r="D15" i="15"/>
  <c r="F15" i="15"/>
  <c r="E16" i="15"/>
  <c r="D16" i="15"/>
  <c r="F16" i="15"/>
  <c r="E17" i="15"/>
  <c r="D17" i="15"/>
  <c r="F17" i="15"/>
  <c r="E18" i="15"/>
  <c r="D18" i="15"/>
  <c r="F18" i="15"/>
  <c r="E19" i="15"/>
  <c r="D19" i="15"/>
  <c r="F19" i="15"/>
  <c r="E20" i="15"/>
  <c r="D20" i="15"/>
  <c r="F20" i="15"/>
  <c r="E21" i="15"/>
  <c r="D21" i="15"/>
  <c r="F21" i="15"/>
  <c r="E22" i="15"/>
  <c r="D22" i="15"/>
  <c r="F22" i="15"/>
  <c r="E23" i="15"/>
  <c r="D23" i="15"/>
  <c r="F23" i="15"/>
  <c r="E24" i="15"/>
  <c r="D24" i="15"/>
  <c r="F24" i="15"/>
  <c r="E25" i="15"/>
  <c r="D25" i="15"/>
  <c r="F25" i="15"/>
  <c r="E26" i="15"/>
  <c r="D26" i="15"/>
  <c r="F26" i="15"/>
  <c r="E27" i="15"/>
  <c r="D27" i="15"/>
  <c r="F27" i="15"/>
  <c r="E3" i="15"/>
  <c r="D3" i="15"/>
  <c r="F3" i="15"/>
  <c r="I2" i="15"/>
  <c r="L3" i="14"/>
  <c r="B21" i="15"/>
  <c r="C21" i="15"/>
  <c r="B22" i="15"/>
  <c r="C22" i="15"/>
  <c r="B23" i="15"/>
  <c r="C23" i="15"/>
  <c r="B24" i="15"/>
  <c r="C24" i="15"/>
  <c r="B25" i="15"/>
  <c r="C25" i="15"/>
  <c r="B26" i="15"/>
  <c r="C26" i="15"/>
  <c r="B27" i="15"/>
  <c r="C27" i="15"/>
  <c r="B28" i="15"/>
  <c r="C28" i="15"/>
  <c r="B29" i="15"/>
  <c r="C29" i="15"/>
  <c r="B30" i="15"/>
  <c r="C30" i="15"/>
  <c r="B31" i="15"/>
  <c r="C31" i="15"/>
  <c r="B32" i="15"/>
  <c r="C32" i="15"/>
  <c r="B33" i="15"/>
  <c r="C33" i="15"/>
  <c r="B34" i="15"/>
  <c r="C34" i="15"/>
  <c r="B35" i="15"/>
  <c r="C35" i="15"/>
  <c r="B36" i="15"/>
  <c r="C36" i="15"/>
  <c r="B37" i="15"/>
  <c r="C37" i="15"/>
  <c r="B38" i="15"/>
  <c r="C38" i="15"/>
  <c r="B39" i="15"/>
  <c r="C39" i="15"/>
  <c r="B40" i="15"/>
  <c r="C40" i="15"/>
  <c r="B41" i="15"/>
  <c r="C41" i="15"/>
  <c r="B42" i="15"/>
  <c r="C42" i="15"/>
  <c r="B43" i="15"/>
  <c r="C43" i="15"/>
  <c r="B44" i="15"/>
  <c r="C44" i="15"/>
  <c r="B45" i="15"/>
  <c r="C45" i="15"/>
  <c r="B46" i="15"/>
  <c r="C46" i="15"/>
  <c r="B47" i="15"/>
  <c r="C47" i="15"/>
  <c r="B48" i="15"/>
  <c r="C48" i="15"/>
  <c r="B49" i="15"/>
  <c r="C49" i="15"/>
  <c r="B50" i="15"/>
  <c r="C50" i="15"/>
  <c r="B51" i="15"/>
  <c r="C51" i="15"/>
  <c r="B52" i="15"/>
  <c r="C52" i="15"/>
  <c r="B53" i="15"/>
  <c r="C53" i="15"/>
  <c r="B54" i="15"/>
  <c r="C54" i="15"/>
  <c r="B55" i="15"/>
  <c r="C55" i="15"/>
  <c r="B56" i="15"/>
  <c r="C56" i="15"/>
  <c r="B57" i="15"/>
  <c r="C57" i="15"/>
  <c r="B58" i="15"/>
  <c r="C58" i="15"/>
  <c r="B59" i="15"/>
  <c r="C59" i="15"/>
  <c r="B60" i="15"/>
  <c r="C60" i="15"/>
  <c r="B61" i="15"/>
  <c r="C61" i="15"/>
  <c r="B62" i="15"/>
  <c r="C62" i="15"/>
  <c r="B63" i="15"/>
  <c r="C63" i="15"/>
  <c r="B64" i="15"/>
  <c r="C64" i="15"/>
  <c r="B65" i="15"/>
  <c r="C65" i="15"/>
  <c r="B66" i="15"/>
  <c r="C66" i="15"/>
  <c r="B67" i="15"/>
  <c r="C67" i="15"/>
  <c r="B68" i="15"/>
  <c r="C68" i="15"/>
  <c r="B69" i="15"/>
  <c r="C69" i="15"/>
  <c r="B70" i="15"/>
  <c r="C70" i="15"/>
  <c r="B71" i="15"/>
  <c r="C71" i="15"/>
  <c r="B72" i="15"/>
  <c r="C72" i="15"/>
  <c r="B73" i="15"/>
  <c r="C73" i="15"/>
  <c r="B74" i="15"/>
  <c r="C74" i="15"/>
  <c r="B75" i="15"/>
  <c r="C75" i="15"/>
  <c r="B76" i="15"/>
  <c r="C76" i="15"/>
  <c r="B77" i="15"/>
  <c r="C77" i="15"/>
  <c r="B78" i="15"/>
  <c r="C78" i="15"/>
  <c r="B79" i="15"/>
  <c r="C79" i="15"/>
  <c r="B80" i="15"/>
  <c r="C80" i="15"/>
  <c r="B81" i="15"/>
  <c r="C81" i="15"/>
  <c r="B82" i="15"/>
  <c r="C82" i="15"/>
  <c r="B83" i="15"/>
  <c r="C83" i="15"/>
  <c r="B84" i="15"/>
  <c r="C84" i="15"/>
  <c r="B85" i="15"/>
  <c r="C85" i="15"/>
  <c r="B86" i="15"/>
  <c r="C86" i="15"/>
  <c r="B87" i="15"/>
  <c r="C87" i="15"/>
  <c r="B88" i="15"/>
  <c r="C88" i="15"/>
  <c r="B89" i="15"/>
  <c r="C89" i="15"/>
  <c r="B90" i="15"/>
  <c r="C90" i="15"/>
  <c r="B91" i="15"/>
  <c r="C91" i="15"/>
  <c r="B92" i="15"/>
  <c r="C92" i="15"/>
  <c r="B93" i="15"/>
  <c r="C93" i="15"/>
  <c r="B94" i="15"/>
  <c r="C94" i="15"/>
  <c r="B95" i="15"/>
  <c r="C95" i="15"/>
  <c r="B96" i="15"/>
  <c r="C96" i="15"/>
  <c r="B97" i="15"/>
  <c r="C97" i="15"/>
  <c r="B98" i="15"/>
  <c r="C98" i="15"/>
  <c r="B99" i="15"/>
  <c r="C99" i="15"/>
  <c r="B100" i="15"/>
  <c r="C100" i="15"/>
  <c r="B101" i="15"/>
  <c r="C101" i="15"/>
  <c r="B102" i="15"/>
  <c r="C102" i="15"/>
  <c r="B4" i="15"/>
  <c r="C4" i="15"/>
  <c r="B5" i="15"/>
  <c r="C5" i="15"/>
  <c r="B6" i="15"/>
  <c r="C6" i="15"/>
  <c r="B7" i="15"/>
  <c r="C7" i="15"/>
  <c r="B8" i="15"/>
  <c r="C8" i="15"/>
  <c r="B9" i="15"/>
  <c r="C9" i="15"/>
  <c r="B10" i="15"/>
  <c r="C10" i="15"/>
  <c r="B11" i="15"/>
  <c r="C11" i="15"/>
  <c r="B12" i="15"/>
  <c r="C12" i="15"/>
  <c r="B13" i="15"/>
  <c r="C13" i="15"/>
  <c r="B14" i="15"/>
  <c r="C14" i="15"/>
  <c r="B15" i="15"/>
  <c r="C15" i="15"/>
  <c r="B16" i="15"/>
  <c r="C16" i="15"/>
  <c r="B17" i="15"/>
  <c r="C17" i="15"/>
  <c r="B18" i="15"/>
  <c r="C18" i="15"/>
  <c r="B19" i="15"/>
  <c r="C19" i="15"/>
  <c r="B20" i="15"/>
  <c r="C20" i="15"/>
  <c r="C3" i="15"/>
  <c r="B3" i="15"/>
  <c r="S3" i="12"/>
  <c r="S5" i="12"/>
  <c r="H3" i="12"/>
  <c r="B3" i="12"/>
  <c r="C3" i="12"/>
  <c r="B4" i="12"/>
  <c r="C4" i="12"/>
  <c r="E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3" i="12"/>
  <c r="J3" i="12"/>
  <c r="H4" i="12"/>
  <c r="J4" i="12"/>
  <c r="H5" i="12"/>
  <c r="J5" i="12"/>
  <c r="H6" i="12"/>
  <c r="J6" i="12"/>
  <c r="H7" i="12"/>
  <c r="J7" i="12"/>
  <c r="H8" i="12"/>
  <c r="J8" i="12"/>
  <c r="H9" i="12"/>
  <c r="J9" i="12"/>
  <c r="H10" i="12"/>
  <c r="J10" i="12"/>
  <c r="H11" i="12"/>
  <c r="J11" i="12"/>
  <c r="H12" i="12"/>
  <c r="J12" i="12"/>
  <c r="H13" i="12"/>
  <c r="J13" i="12"/>
  <c r="H14" i="12"/>
  <c r="J14" i="12"/>
  <c r="H15" i="12"/>
  <c r="J15" i="12"/>
  <c r="H16" i="12"/>
  <c r="J16" i="12"/>
  <c r="H17" i="12"/>
  <c r="J17" i="12"/>
  <c r="H18" i="12"/>
  <c r="J18" i="12"/>
  <c r="H19" i="12"/>
  <c r="J19" i="12"/>
  <c r="H20" i="12"/>
  <c r="J20" i="12"/>
  <c r="H21" i="12"/>
  <c r="J21" i="12"/>
  <c r="H22" i="12"/>
  <c r="J22" i="12"/>
  <c r="H23" i="12"/>
  <c r="J23" i="12"/>
  <c r="H24" i="12"/>
  <c r="J24" i="12"/>
  <c r="H25" i="12"/>
  <c r="J25" i="12"/>
  <c r="H26" i="12"/>
  <c r="J26" i="12"/>
  <c r="I3" i="14"/>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3" i="12"/>
  <c r="K3" i="12"/>
  <c r="K4" i="12"/>
  <c r="K5" i="12"/>
  <c r="K6" i="12"/>
  <c r="K7" i="12"/>
  <c r="K8" i="12"/>
  <c r="K9" i="12"/>
  <c r="K10" i="12"/>
  <c r="K11" i="12"/>
  <c r="K12" i="12"/>
  <c r="K13" i="12"/>
  <c r="K14" i="12"/>
  <c r="K15" i="12"/>
  <c r="K16" i="12"/>
  <c r="K17" i="12"/>
  <c r="K18" i="12"/>
  <c r="K19" i="12"/>
  <c r="K20" i="12"/>
  <c r="K21" i="12"/>
  <c r="K22" i="12"/>
  <c r="K23" i="12"/>
  <c r="K24" i="12"/>
  <c r="K25" i="12"/>
  <c r="K26" i="12"/>
  <c r="I4" i="14"/>
  <c r="I5" i="14"/>
  <c r="B6" i="14"/>
  <c r="P3" i="12"/>
  <c r="P4" i="12"/>
  <c r="P5" i="12"/>
  <c r="P6" i="12"/>
  <c r="P7" i="12"/>
  <c r="P8" i="12"/>
  <c r="P9" i="12"/>
  <c r="P10" i="12"/>
  <c r="P11" i="12"/>
  <c r="P12" i="12"/>
  <c r="P13" i="12"/>
  <c r="P14" i="12"/>
  <c r="P15" i="12"/>
  <c r="P16" i="12"/>
  <c r="P17" i="12"/>
  <c r="P18" i="12"/>
  <c r="P19" i="12"/>
  <c r="P20" i="12"/>
  <c r="P21" i="12"/>
  <c r="P22" i="12"/>
  <c r="P23" i="12"/>
  <c r="P24" i="12"/>
  <c r="P25" i="12"/>
  <c r="P26" i="12"/>
  <c r="M3" i="12"/>
  <c r="M4" i="12"/>
  <c r="M5" i="12"/>
  <c r="M6" i="12"/>
  <c r="M7" i="12"/>
  <c r="M8" i="12"/>
  <c r="M9" i="12"/>
  <c r="M10" i="12"/>
  <c r="M11" i="12"/>
  <c r="M12" i="12"/>
  <c r="M13" i="12"/>
  <c r="M14" i="12"/>
  <c r="M15" i="12"/>
  <c r="M16" i="12"/>
  <c r="M17" i="12"/>
  <c r="M18" i="12"/>
  <c r="M19" i="12"/>
  <c r="M20" i="12"/>
  <c r="M21" i="12"/>
  <c r="M22" i="12"/>
  <c r="M23" i="12"/>
  <c r="M24" i="12"/>
  <c r="M25" i="12"/>
  <c r="M26"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S6" i="12"/>
  <c r="O3" i="12"/>
  <c r="O4" i="12"/>
  <c r="O5" i="12"/>
  <c r="O6" i="12"/>
  <c r="O7" i="12"/>
  <c r="O8" i="12"/>
  <c r="O9" i="12"/>
  <c r="O10" i="12"/>
  <c r="O11" i="12"/>
  <c r="O12" i="12"/>
  <c r="O13" i="12"/>
  <c r="O14" i="12"/>
  <c r="O15" i="12"/>
  <c r="O16" i="12"/>
  <c r="O17" i="12"/>
  <c r="O18" i="12"/>
  <c r="O19" i="12"/>
  <c r="O20" i="12"/>
  <c r="O21" i="12"/>
  <c r="O22" i="12"/>
  <c r="O23" i="12"/>
  <c r="O24" i="12"/>
  <c r="O25" i="12"/>
  <c r="O26" i="12"/>
  <c r="N3" i="12"/>
  <c r="N4" i="12"/>
  <c r="N5" i="12"/>
  <c r="N6" i="12"/>
  <c r="N7" i="12"/>
  <c r="N8" i="12"/>
  <c r="N9" i="12"/>
  <c r="N10" i="12"/>
  <c r="N11" i="12"/>
  <c r="N12" i="12"/>
  <c r="N13" i="12"/>
  <c r="N14" i="12"/>
  <c r="N15" i="12"/>
  <c r="N16" i="12"/>
  <c r="N17" i="12"/>
  <c r="N18" i="12"/>
  <c r="N19" i="12"/>
  <c r="N20" i="12"/>
  <c r="N21" i="12"/>
  <c r="N22" i="12"/>
  <c r="N23" i="12"/>
  <c r="N24" i="12"/>
  <c r="N25" i="12"/>
  <c r="N26" i="12"/>
  <c r="B4" i="14"/>
  <c r="B5" i="14"/>
  <c r="B7" i="14"/>
  <c r="B8" i="14"/>
  <c r="B9" i="14"/>
  <c r="B10" i="14"/>
  <c r="B11" i="14"/>
  <c r="B12" i="14"/>
  <c r="B13" i="14"/>
  <c r="B14" i="14"/>
  <c r="B15" i="14"/>
  <c r="B16" i="14"/>
  <c r="B17" i="14"/>
  <c r="B18" i="14"/>
  <c r="B19" i="14"/>
  <c r="B20" i="14"/>
  <c r="B21" i="14"/>
  <c r="B22" i="14"/>
  <c r="B23" i="14"/>
  <c r="B24" i="14"/>
  <c r="B25" i="14"/>
  <c r="B26" i="14"/>
  <c r="B3" i="14"/>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I24" i="12"/>
  <c r="L24" i="12"/>
  <c r="I25" i="12"/>
  <c r="L25" i="12"/>
  <c r="I26" i="12"/>
  <c r="L26" i="12"/>
  <c r="N4"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I103" i="13"/>
  <c r="J103" i="13"/>
  <c r="I102" i="13"/>
  <c r="J102" i="13"/>
  <c r="I101" i="13"/>
  <c r="J101" i="13"/>
  <c r="I100" i="13"/>
  <c r="J100" i="13"/>
  <c r="I99" i="13"/>
  <c r="J99" i="13"/>
  <c r="I98" i="13"/>
  <c r="J98" i="13"/>
  <c r="I97" i="13"/>
  <c r="J97" i="13"/>
  <c r="I96" i="13"/>
  <c r="J96" i="13"/>
  <c r="I95" i="13"/>
  <c r="J95" i="13"/>
  <c r="I94" i="13"/>
  <c r="J94" i="13"/>
  <c r="I93" i="13"/>
  <c r="J93" i="13"/>
  <c r="I92" i="13"/>
  <c r="J92" i="13"/>
  <c r="I91" i="13"/>
  <c r="J91" i="13"/>
  <c r="I90" i="13"/>
  <c r="J90" i="13"/>
  <c r="I89" i="13"/>
  <c r="J89" i="13"/>
  <c r="I88" i="13"/>
  <c r="J88" i="13"/>
  <c r="I87" i="13"/>
  <c r="J87" i="13"/>
  <c r="I86" i="13"/>
  <c r="J86" i="13"/>
  <c r="I85" i="13"/>
  <c r="J85" i="13"/>
  <c r="I84" i="13"/>
  <c r="J84" i="13"/>
  <c r="I83" i="13"/>
  <c r="J83" i="13"/>
  <c r="I82" i="13"/>
  <c r="J82" i="13"/>
  <c r="I81" i="13"/>
  <c r="J81" i="13"/>
  <c r="I80" i="13"/>
  <c r="J80" i="13"/>
  <c r="I79" i="13"/>
  <c r="J79" i="13"/>
  <c r="I78" i="13"/>
  <c r="J78" i="13"/>
  <c r="I77" i="13"/>
  <c r="J77" i="13"/>
  <c r="I76" i="13"/>
  <c r="J76" i="13"/>
  <c r="I75" i="13"/>
  <c r="J75" i="13"/>
  <c r="I74" i="13"/>
  <c r="J74" i="13"/>
  <c r="I73" i="13"/>
  <c r="J73" i="13"/>
  <c r="I72" i="13"/>
  <c r="J72" i="13"/>
  <c r="I71" i="13"/>
  <c r="J71" i="13"/>
  <c r="I70" i="13"/>
  <c r="J70" i="13"/>
  <c r="I69" i="13"/>
  <c r="J69" i="13"/>
  <c r="I68" i="13"/>
  <c r="J68" i="13"/>
  <c r="I67" i="13"/>
  <c r="J67" i="13"/>
  <c r="I66" i="13"/>
  <c r="J66" i="13"/>
  <c r="I65" i="13"/>
  <c r="J65" i="13"/>
  <c r="I64" i="13"/>
  <c r="J64" i="13"/>
  <c r="I63" i="13"/>
  <c r="J63" i="13"/>
  <c r="I62" i="13"/>
  <c r="J62" i="13"/>
  <c r="I61" i="13"/>
  <c r="J61" i="13"/>
  <c r="I60" i="13"/>
  <c r="J60" i="13"/>
  <c r="I59" i="13"/>
  <c r="J59" i="13"/>
  <c r="I58" i="13"/>
  <c r="J58" i="13"/>
  <c r="I57" i="13"/>
  <c r="J57" i="13"/>
  <c r="I56" i="13"/>
  <c r="J56" i="13"/>
  <c r="I55" i="13"/>
  <c r="J55" i="13"/>
  <c r="I54" i="13"/>
  <c r="J54" i="13"/>
  <c r="I53" i="13"/>
  <c r="J53" i="13"/>
  <c r="I52" i="13"/>
  <c r="J52" i="13"/>
  <c r="I51" i="13"/>
  <c r="J51" i="13"/>
  <c r="I50" i="13"/>
  <c r="J50" i="13"/>
  <c r="I49" i="13"/>
  <c r="J49" i="13"/>
  <c r="I48" i="13"/>
  <c r="J48" i="13"/>
  <c r="I47" i="13"/>
  <c r="J47" i="13"/>
  <c r="I46" i="13"/>
  <c r="J46" i="13"/>
  <c r="I45" i="13"/>
  <c r="J45" i="13"/>
  <c r="I44" i="13"/>
  <c r="J44" i="13"/>
  <c r="I43" i="13"/>
  <c r="J43" i="13"/>
  <c r="I42" i="13"/>
  <c r="J42" i="13"/>
  <c r="I41" i="13"/>
  <c r="J41" i="13"/>
  <c r="I40" i="13"/>
  <c r="J40" i="13"/>
  <c r="I39" i="13"/>
  <c r="J39" i="13"/>
  <c r="I38" i="13"/>
  <c r="J38" i="13"/>
  <c r="I37" i="13"/>
  <c r="J37" i="13"/>
  <c r="I36" i="13"/>
  <c r="J36" i="13"/>
  <c r="I35" i="13"/>
  <c r="J35" i="13"/>
  <c r="I34" i="13"/>
  <c r="J34" i="13"/>
  <c r="I33" i="13"/>
  <c r="J33" i="13"/>
  <c r="I32" i="13"/>
  <c r="J32" i="13"/>
  <c r="I31" i="13"/>
  <c r="J31" i="13"/>
  <c r="I30" i="13"/>
  <c r="J30" i="13"/>
  <c r="I29" i="13"/>
  <c r="J29" i="13"/>
  <c r="I28" i="13"/>
  <c r="J28" i="13"/>
  <c r="I27" i="13"/>
  <c r="J27" i="13"/>
  <c r="I26" i="13"/>
  <c r="J26" i="13"/>
  <c r="I25" i="13"/>
  <c r="J25" i="13"/>
  <c r="I24" i="13"/>
  <c r="J24" i="13"/>
  <c r="I23" i="13"/>
  <c r="J23" i="13"/>
  <c r="I22" i="13"/>
  <c r="J22" i="13"/>
  <c r="I21" i="13"/>
  <c r="J21" i="13"/>
  <c r="I20" i="13"/>
  <c r="J20" i="13"/>
  <c r="I19" i="13"/>
  <c r="J19" i="13"/>
  <c r="I18" i="13"/>
  <c r="J18" i="13"/>
  <c r="I17" i="13"/>
  <c r="J17" i="13"/>
  <c r="I16" i="13"/>
  <c r="J16" i="13"/>
  <c r="I15" i="13"/>
  <c r="J15" i="13"/>
  <c r="I14" i="13"/>
  <c r="J14" i="13"/>
  <c r="I13" i="13"/>
  <c r="J13" i="13"/>
  <c r="I12" i="13"/>
  <c r="J12" i="13"/>
  <c r="I11" i="13"/>
  <c r="J11" i="13"/>
  <c r="I10" i="13"/>
  <c r="J10" i="13"/>
  <c r="I9" i="13"/>
  <c r="J9" i="13"/>
  <c r="I8" i="13"/>
  <c r="J8" i="13"/>
  <c r="I7" i="13"/>
  <c r="J7" i="13"/>
  <c r="I6" i="13"/>
  <c r="J6" i="13"/>
  <c r="I5" i="13"/>
  <c r="J5" i="13"/>
  <c r="I4" i="13"/>
  <c r="J4"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S4" i="12"/>
</calcChain>
</file>

<file path=xl/sharedStrings.xml><?xml version="1.0" encoding="utf-8"?>
<sst xmlns="http://schemas.openxmlformats.org/spreadsheetml/2006/main" count="676" uniqueCount="143">
  <si>
    <t>Options</t>
  </si>
  <si>
    <t>Committed</t>
  </si>
  <si>
    <t>Date</t>
  </si>
  <si>
    <t>ID</t>
  </si>
  <si>
    <t>Done</t>
  </si>
  <si>
    <t>First date</t>
  </si>
  <si>
    <t>Last date</t>
  </si>
  <si>
    <t>Dates in Data</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</si>
  <si>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</si>
  <si>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</si>
  <si>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</si>
  <si>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</si>
  <si>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</si>
  <si>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</si>
  <si>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</si>
  <si>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</si>
  <si>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</si>
  <si>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</si>
  <si>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</si>
  <si>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</si>
  <si>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</si>
  <si>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</si>
  <si>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</si>
  <si>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</si>
  <si>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</si>
  <si>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</si>
  <si>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</si>
  <si>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</si>
  <si>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</si>
  <si>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</si>
  <si>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</si>
  <si>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</si>
  <si>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</si>
  <si>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</si>
  <si>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</si>
  <si>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</si>
  <si>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</si>
  <si>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</si>
  <si>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</si>
  <si>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</si>
  <si>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</si>
  <si>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</si>
  <si>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</si>
  <si>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</si>
  <si>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</si>
  <si>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</si>
  <si>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</si>
  <si>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</si>
  <si>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</si>
  <si>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</si>
  <si>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</si>
  <si>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</si>
  <si>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</si>
  <si>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</si>
  <si>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</si>
  <si>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</si>
  <si>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</si>
  <si>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</si>
  <si>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</si>
  <si>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</si>
  <si>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</si>
  <si>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</si>
  <si>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</si>
  <si>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</si>
  <si>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</si>
  <si>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</si>
  <si>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</si>
  <si>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</si>
  <si>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</si>
  <si>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</si>
  <si>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</si>
  <si>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</si>
  <si>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</si>
  <si>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</si>
  <si>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</si>
  <si>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</si>
  <si>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</si>
  <si>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</si>
  <si>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</si>
  <si>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</si>
  <si>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</si>
  <si>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</si>
  <si>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</si>
  <si>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</si>
  <si>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</si>
  <si>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</si>
  <si>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</si>
  <si>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</si>
  <si>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</si>
  <si>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</si>
  <si>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</si>
  <si>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</si>
  <si>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</si>
  <si>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</si>
  <si>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</si>
  <si>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</si>
  <si>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</si>
  <si>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</si>
  <si>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</si>
  <si>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</si>
  <si>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</si>
  <si>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</si>
  <si>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</si>
  <si>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</si>
  <si>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</si>
  <si>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</si>
  <si>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</si>
  <si>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</si>
  <si>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Week</t>
  </si>
  <si>
    <t>Com/week</t>
  </si>
  <si>
    <t>Done/week</t>
  </si>
  <si>
    <t>First week</t>
  </si>
  <si>
    <t>AVG WIP</t>
  </si>
  <si>
    <t>O/Week</t>
  </si>
  <si>
    <t>WIP-Limit</t>
  </si>
  <si>
    <t>Upper Range</t>
  </si>
  <si>
    <t>Committed Items</t>
  </si>
  <si>
    <t>WIP limit</t>
  </si>
  <si>
    <t>Acceptable WIP range</t>
  </si>
  <si>
    <t>upper boundery</t>
  </si>
  <si>
    <t>lower boundery</t>
  </si>
  <si>
    <t>Lower Range</t>
  </si>
  <si>
    <t>Initial WIP</t>
  </si>
  <si>
    <t>_</t>
  </si>
  <si>
    <t>average arrival rate</t>
  </si>
  <si>
    <t>average departure rate</t>
  </si>
  <si>
    <t>difference</t>
  </si>
  <si>
    <t>Arrivals vs. departures</t>
  </si>
  <si>
    <t>WIP aging</t>
  </si>
  <si>
    <t>WIP Age</t>
  </si>
  <si>
    <t>WIP Age 25</t>
  </si>
  <si>
    <t>WIP Age 50</t>
  </si>
  <si>
    <t>WIP Age 75</t>
  </si>
  <si>
    <t>WIP Age 100</t>
  </si>
  <si>
    <t>average wip aging 1</t>
  </si>
  <si>
    <t>average wip aging 2</t>
  </si>
  <si>
    <t>average wip aging 3</t>
  </si>
  <si>
    <t>average wip aging 4</t>
  </si>
  <si>
    <t>1. Options increasing, WIP OK</t>
  </si>
  <si>
    <t>2. Nirvana</t>
  </si>
  <si>
    <t>3. WIP increasing</t>
  </si>
  <si>
    <t>4. Dan Example</t>
  </si>
  <si>
    <t>5. Can't remember where the data is from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</si>
</sst>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0.0"/>
  </numFmts>
  <fonts count="9" x14ac:knownFonts="1">
    <font>
      <sz val="12"/>
      <color theme="1"/>
      <name val="Calibri"/>
      <family val="2"/>
      <scheme val="minor"/>
    </font>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1"/>
      <color rgb="FF000000"/>
      <name val="Calibri"/>
      <family val="2"/>
      <scheme val="minor"/>
    </font>
    <font>
      <b/>
      <sz val="12"/>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bottom/>
      <diagonal/>
    </border>
    <border>
      <left style="thin">
        <color theme="0"/>
      </left>
      <right style="thin">
        <color theme="0"/>
      </right>
      <top style="thin">
        <color theme="0"/>
      </top>
      <bottom style="thin">
        <color theme="0"/>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2" fontId="3" fillId="0" borderId="0"/>
    <xf numFmtId="9" fontId="1" fillId="0" borderId="0" applyFont="0" applyFill="0" applyBorder="0" applyAlignment="0" applyProtection="0"/>
  </cellStyleXfs>
  <cellXfs count="31">
    <xf numFmtId="0" fontId="0" fillId="0" borderId="0" xfId="0"/>
    <xf numFmtId="14" fontId="0" fillId="0" borderId="0" xfId="0" applyNumberFormat="1"/>
    <xf numFmtId="1" fontId="0" fillId="0" borderId="0" xfId="0" applyNumberFormat="1"/>
    <xf numFmtId="0" fontId="2" fillId="0" borderId="0" xfId="0" applyFont="1" applyAlignment="1">
      <alignment horizontal="center"/>
    </xf>
    <xf numFmtId="14" fontId="0" fillId="0" borderId="1" xfId="0" applyNumberFormat="1" applyFont="1" applyBorder="1"/>
    <xf numFmtId="0" fontId="2" fillId="0" borderId="0" xfId="0" applyFont="1" applyAlignment="1">
      <alignment horizontal="center"/>
    </xf>
    <xf numFmtId="14" fontId="2" fillId="0" borderId="0" xfId="0" applyNumberFormat="1" applyFont="1" applyAlignment="1">
      <alignment horizontal="center"/>
    </xf>
    <xf numFmtId="14" fontId="0" fillId="0" borderId="0" xfId="0" applyNumberFormat="1" applyAlignment="1">
      <alignment horizontal="left" vertical="center"/>
    </xf>
    <xf numFmtId="14" fontId="7" fillId="0" borderId="0" xfId="0" applyNumberFormat="1" applyFont="1" applyAlignment="1">
      <alignment horizontal="left" vertical="center"/>
    </xf>
    <xf numFmtId="1" fontId="0" fillId="3" borderId="0" xfId="0" applyNumberFormat="1" applyFill="1"/>
    <xf numFmtId="164" fontId="0" fillId="3" borderId="0" xfId="0" applyNumberFormat="1" applyFill="1"/>
    <xf numFmtId="0" fontId="0" fillId="0" borderId="1" xfId="0" applyFont="1" applyBorder="1"/>
    <xf numFmtId="0" fontId="0" fillId="0" borderId="3" xfId="0" applyFont="1" applyBorder="1"/>
    <xf numFmtId="0" fontId="8" fillId="2" borderId="0" xfId="0" applyFont="1" applyFill="1" applyBorder="1" applyAlignment="1">
      <alignment horizontal="center"/>
    </xf>
    <xf numFmtId="0" fontId="8" fillId="2" borderId="4" xfId="0" applyFont="1" applyFill="1" applyBorder="1" applyAlignment="1">
      <alignment horizontal="center"/>
    </xf>
    <xf numFmtId="165" fontId="0" fillId="0" borderId="0" xfId="0" applyNumberFormat="1"/>
    <xf numFmtId="0" fontId="0" fillId="0" borderId="0" xfId="0" applyAlignment="1">
      <alignment horizontal="center" wrapText="1"/>
    </xf>
    <xf numFmtId="0" fontId="2" fillId="0" borderId="0" xfId="0" applyFont="1"/>
    <xf numFmtId="14" fontId="0" fillId="4" borderId="1" xfId="0" applyNumberFormat="1" applyFont="1" applyFill="1" applyBorder="1"/>
    <xf numFmtId="0" fontId="0" fillId="4" borderId="0" xfId="0" applyFill="1"/>
    <xf numFmtId="0" fontId="0" fillId="0" borderId="0" xfId="0" applyAlignment="1">
      <alignment horizontal="left"/>
    </xf>
    <xf numFmtId="0" fontId="2" fillId="0" borderId="0" xfId="0" applyFont="1" applyAlignment="1">
      <alignment horizontal="left"/>
    </xf>
    <xf numFmtId="2" fontId="3" fillId="0" borderId="5" xfId="3" applyBorder="1"/>
    <xf numFmtId="0" fontId="8" fillId="2" borderId="1" xfId="0" applyFont="1" applyFill="1" applyBorder="1" applyAlignment="1">
      <alignment horizontal="center"/>
    </xf>
    <xf numFmtId="0" fontId="8" fillId="2" borderId="2" xfId="0"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wrapText="1"/>
    </xf>
    <xf numFmtId="166" fontId="0" fillId="0" borderId="0" xfId="0" applyNumberFormat="1"/>
    <xf numFmtId="9" fontId="0" fillId="0" borderId="0" xfId="4" applyFont="1"/>
    <xf numFmtId="0" fontId="0" fillId="0" borderId="0" xfId="0" applyBorder="1"/>
    <xf numFmtId="14" fontId="0" fillId="0" borderId="0" xfId="0" applyNumberFormat="1" applyFont="1" applyBorder="1" applyAlignment="1">
      <alignment horizontal="left" vertical="center"/>
    </xf>
  </cellXfs>
  <cellStyles count="5">
    <cellStyle name="Followed Hyperlink" xfId="2" builtinId="9" hidden="1"/>
    <cellStyle name="Hyperlink" xfId="1" builtinId="8" hidden="1"/>
    <cellStyle name="Normal" xfId="0" builtinId="0"/>
    <cellStyle name="Percent" xfId="4" builtinId="5"/>
    <cellStyle name="White" xfId="3"/>
  </cellStyles>
  <dxfs count="52">
    <dxf>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
      <alignment horizontal="left"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left" vertical="center" textRotation="0" wrapText="0" indent="0" justifyLastLine="0" shrinkToFit="0" readingOrder="0"/>
    </dxf>
    <dxf>
      <numFmt numFmtId="1" formatCode="0"/>
    </dxf>
    <dxf>
      <numFmt numFmtId="1" formatCode="0"/>
    </dxf>
    <dxf>
      <numFmt numFmtId="166" formatCode="0.0"/>
    </dxf>
    <dxf>
      <numFmt numFmtId="1" formatCode="0"/>
    </dxf>
    <dxf>
      <numFmt numFmtId="1" formatCode="0"/>
    </dxf>
    <dxf>
      <numFmt numFmtId="1" formatCode="0"/>
    </dxf>
    <dxf>
      <numFmt numFmtId="0" formatCode="General"/>
    </dxf>
    <dxf>
      <numFmt numFmtId="0" formatCode="General"/>
    </dxf>
    <dxf>
      <numFmt numFmtId="0" formatCode="General"/>
    </dxf>
    <dxf>
      <alignment horizontal="center" vertical="bottom" textRotation="0" wrapText="1" indent="0" justifyLastLine="0" shrinkToFit="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border diagonalUp="0" diagonalDown="0" outline="0">
        <left/>
        <right/>
        <top/>
        <bottom/>
      </border>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alignment horizontal="center" vertical="bottom" textRotation="0" wrapText="1" indent="0" justifyLastLine="0" shrinkToFit="0"/>
    </dxf>
    <dxf>
      <numFmt numFmtId="165" formatCode="mm/dd/yyyy"/>
    </dxf>
    <dxf>
      <numFmt numFmtId="165" formatCode="mm/dd/yyyy"/>
    </dxf>
    <dxf>
      <numFmt numFmtId="165" formatCode="mm/dd/yyyy"/>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top style="thin">
          <color theme="4"/>
        </top>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numFmt numFmtId="19" formatCode="dd/mm/yy"/>
      <alignment horizontal="left"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alignment horizontal="left" vertical="bottom" textRotation="0" wrapText="0" indent="0" justifyLastLine="0" shrinkToFit="0"/>
    </dxf>
    <dxf>
      <font>
        <b/>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numFmt numFmtId="1" formatCode="0"/>
      <fill>
        <patternFill patternType="solid">
          <fgColor indexed="64"/>
          <bgColor theme="9" tint="0.79998168889431442"/>
        </patternFill>
      </fill>
    </dxf>
  </dxfs>
  <tableStyles count="0" defaultTableStyle="TableStyleMedium9" defaultPivotStyle="PivotStyleMedium7"/>
  <colors>
    <mruColors>
      <color rgb="FFFFFD7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numCache>
            </c:numRef>
          </c:val>
        </c:ser>
        <c:dLbls>
          <c:showLegendKey val="0"/>
          <c:showVal val="0"/>
          <c:showCatName val="0"/>
          <c:showSerName val="0"/>
          <c:showPercent val="0"/>
          <c:showBubbleSize val="0"/>
        </c:dLbls>
        <c:axId val="-2133578208"/>
        <c:axId val="-2133571840"/>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CALC!$M$3:$M$26</c:f>
              <c:numCache>
                <c:formatCode>0</c:formatCode>
                <c:ptCount val="24"/>
                <c:pt idx="0">
                  <c:v>5.0</c:v>
                </c:pt>
                <c:pt idx="1">
                  <c:v>6.0</c:v>
                </c:pt>
                <c:pt idx="2">
                  <c:v>13.0</c:v>
                </c:pt>
                <c:pt idx="3">
                  <c:v>21.0</c:v>
                </c:pt>
                <c:pt idx="4">
                  <c:v>20.0</c:v>
                </c:pt>
                <c:pt idx="5">
                  <c:v>24.0</c:v>
                </c:pt>
                <c:pt idx="6">
                  <c:v>30.0</c:v>
                </c:pt>
                <c:pt idx="7">
                  <c:v>31.0</c:v>
                </c:pt>
                <c:pt idx="8">
                  <c:v>26.0</c:v>
                </c:pt>
                <c:pt idx="9">
                  <c:v>24.0</c:v>
                </c:pt>
                <c:pt idx="10">
                  <c:v>28.0</c:v>
                </c:pt>
                <c:pt idx="11">
                  <c:v>18.0</c:v>
                </c:pt>
                <c:pt idx="12">
                  <c:v>19.0</c:v>
                </c:pt>
                <c:pt idx="13">
                  <c:v>18.0</c:v>
                </c:pt>
                <c:pt idx="14">
                  <c:v>20.0</c:v>
                </c:pt>
                <c:pt idx="15">
                  <c:v>25.0</c:v>
                </c:pt>
                <c:pt idx="16">
                  <c:v>24.0</c:v>
                </c:pt>
                <c:pt idx="17">
                  <c:v>16.0</c:v>
                </c:pt>
                <c:pt idx="18">
                  <c:v>19.0</c:v>
                </c:pt>
                <c:pt idx="19">
                  <c:v>11.0</c:v>
                </c:pt>
                <c:pt idx="20">
                  <c:v>10.0</c:v>
                </c:pt>
                <c:pt idx="21">
                  <c:v>2.0</c:v>
                </c:pt>
                <c:pt idx="22">
                  <c:v>1.0</c:v>
                </c:pt>
                <c:pt idx="23">
                  <c:v>1.0</c:v>
                </c:pt>
              </c:numCache>
            </c:numRef>
          </c:val>
          <c:smooth val="1"/>
        </c:ser>
        <c:ser>
          <c:idx val="1"/>
          <c:order val="3"/>
          <c:tx>
            <c:strRef>
              <c:f>CALC!$P$2</c:f>
              <c:strCache>
                <c:ptCount val="1"/>
                <c:pt idx="0">
                  <c:v>WIP-Limit</c:v>
                </c:pt>
              </c:strCache>
            </c:strRef>
          </c:tx>
          <c:spPr>
            <a:ln w="31750" cap="rnd">
              <a:solidFill>
                <a:schemeClr val="accent6"/>
              </a:solidFill>
              <a:prstDash val="sysDot"/>
              <a:round/>
            </a:ln>
            <a:effectLst/>
          </c:spPr>
          <c:marker>
            <c:symbol val="none"/>
          </c:marker>
          <c:cat>
            <c:numRef>
              <c:f>'Stability Metric'!$B$3:$B$26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'Stability Metric'!$C$3:$C$26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numCache>
            </c:numRef>
          </c:val>
          <c:smooth val="0"/>
        </c:ser>
        <c:dLbls>
          <c:showLegendKey val="0"/>
          <c:showVal val="0"/>
          <c:showCatName val="0"/>
          <c:showSerName val="0"/>
          <c:showPercent val="0"/>
          <c:showBubbleSize val="0"/>
        </c:dLbls>
        <c:hiLowLines>
          <c:spPr>
            <a:ln w="12700" cap="flat" cmpd="sng" algn="ctr">
              <a:solidFill>
                <a:srgbClr val="FF0000">
                  <a:alpha val="58000"/>
                </a:srgbClr>
              </a:solidFill>
              <a:round/>
            </a:ln>
            <a:effectLst/>
          </c:spPr>
        </c:hiLowLines>
        <c:marker val="1"/>
        <c:smooth val="0"/>
        <c:axId val="-2133578208"/>
        <c:axId val="-2133571840"/>
      </c:lineChart>
      <c:catAx>
        <c:axId val="-213357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571840"/>
        <c:crosses val="autoZero"/>
        <c:auto val="0"/>
        <c:lblAlgn val="ctr"/>
        <c:lblOffset val="100"/>
        <c:noMultiLvlLbl val="0"/>
      </c:catAx>
      <c:valAx>
        <c:axId val="-213357184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578208"/>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1"/>
          <c:tx>
            <c:v>Acceptable WIP Range</c:v>
          </c:tx>
          <c:spPr>
            <a:solidFill>
              <a:schemeClr val="accent6">
                <a:lumMod val="20000"/>
                <a:lumOff val="80000"/>
                <a:alpha val="63000"/>
              </a:schemeClr>
            </a:solidFill>
            <a:ln>
              <a:noFill/>
            </a:ln>
            <a:effectLst/>
          </c:spPr>
          <c:val>
            <c:numRef>
              <c:f>CALC!$N$3:$N$26</c:f>
              <c:numCache>
                <c:formatCode>0</c:formatCode>
                <c:ptCount val="24"/>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numCache>
            </c:numRef>
          </c:val>
        </c:ser>
        <c:ser>
          <c:idx val="3"/>
          <c:order val="2"/>
          <c:tx>
            <c:strRef>
              <c:f>CALC!$O$2</c:f>
              <c:strCache>
                <c:ptCount val="1"/>
                <c:pt idx="0">
                  <c:v>Lower Range</c:v>
                </c:pt>
              </c:strCache>
            </c:strRef>
          </c:tx>
          <c:spPr>
            <a:solidFill>
              <a:schemeClr val="bg1"/>
            </a:solidFill>
            <a:ln>
              <a:noFill/>
            </a:ln>
            <a:effectLst/>
          </c:spPr>
          <c:val>
            <c:numRef>
              <c:f>CALC!$O$3:$O$26</c:f>
              <c:numCache>
                <c:formatCode>0</c:formatCode>
                <c:ptCount val="24"/>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numCache>
            </c:numRef>
          </c:val>
        </c:ser>
        <c:dLbls>
          <c:showLegendKey val="0"/>
          <c:showVal val="0"/>
          <c:showCatName val="0"/>
          <c:showSerName val="0"/>
          <c:showPercent val="0"/>
          <c:showBubbleSize val="0"/>
        </c:dLbls>
        <c:axId val="-2134809552"/>
        <c:axId val="-2134815504"/>
      </c:areaChart>
      <c:lineChart>
        <c:grouping val="standard"/>
        <c:varyColors val="0"/>
        <c:ser>
          <c:idx val="0"/>
          <c:order val="0"/>
          <c:tx>
            <c:strRef>
              <c:f>CALC!$M$2</c:f>
              <c:strCache>
                <c:ptCount val="1"/>
                <c:pt idx="0">
                  <c:v>Committed Items</c:v>
                </c:pt>
              </c:strCache>
            </c:strRef>
          </c:tx>
          <c:spPr>
            <a:ln w="44450" cap="rnd">
              <a:solidFill>
                <a:schemeClr val="accent5"/>
              </a:solidFill>
              <a:round/>
            </a:ln>
            <a:effectLst/>
          </c:spPr>
          <c:marker>
            <c:symbol val="none"/>
          </c:marker>
          <c:val>
            <c:numRef>
              <c:f>CALC!$M$3:$M$26</c:f>
              <c:numCache>
                <c:formatCode>0</c:formatCode>
                <c:ptCount val="24"/>
                <c:pt idx="0">
                  <c:v>5.0</c:v>
                </c:pt>
                <c:pt idx="1">
                  <c:v>6.0</c:v>
                </c:pt>
                <c:pt idx="2">
                  <c:v>13.0</c:v>
                </c:pt>
                <c:pt idx="3">
                  <c:v>21.0</c:v>
                </c:pt>
                <c:pt idx="4">
                  <c:v>20.0</c:v>
                </c:pt>
                <c:pt idx="5">
                  <c:v>24.0</c:v>
                </c:pt>
                <c:pt idx="6">
                  <c:v>30.0</c:v>
                </c:pt>
                <c:pt idx="7">
                  <c:v>31.0</c:v>
                </c:pt>
                <c:pt idx="8">
                  <c:v>26.0</c:v>
                </c:pt>
                <c:pt idx="9">
                  <c:v>24.0</c:v>
                </c:pt>
                <c:pt idx="10">
                  <c:v>28.0</c:v>
                </c:pt>
                <c:pt idx="11">
                  <c:v>18.0</c:v>
                </c:pt>
                <c:pt idx="12">
                  <c:v>19.0</c:v>
                </c:pt>
                <c:pt idx="13">
                  <c:v>18.0</c:v>
                </c:pt>
                <c:pt idx="14">
                  <c:v>20.0</c:v>
                </c:pt>
                <c:pt idx="15">
                  <c:v>25.0</c:v>
                </c:pt>
                <c:pt idx="16">
                  <c:v>24.0</c:v>
                </c:pt>
                <c:pt idx="17">
                  <c:v>16.0</c:v>
                </c:pt>
                <c:pt idx="18">
                  <c:v>19.0</c:v>
                </c:pt>
                <c:pt idx="19">
                  <c:v>11.0</c:v>
                </c:pt>
                <c:pt idx="20">
                  <c:v>10.0</c:v>
                </c:pt>
                <c:pt idx="21">
                  <c:v>2.0</c:v>
                </c:pt>
                <c:pt idx="22">
                  <c:v>1.0</c:v>
                </c:pt>
                <c:pt idx="23">
                  <c:v>1.0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3"/>
          <c:tx>
            <c:strRef>
              <c:f>CALC!$P$2</c:f>
              <c:strCache>
                <c:ptCount val="1"/>
                <c:pt idx="0">
                  <c:v>WIP-Limit</c:v>
                </c:pt>
              </c:strCache>
            </c:strRef>
          </c:tx>
          <c:spPr>
            <a:ln w="31750" cap="rnd">
              <a:solidFill>
                <a:schemeClr val="accent6"/>
              </a:solidFill>
              <a:prstDash val="sysDot"/>
              <a:round/>
            </a:ln>
            <a:effectLst/>
          </c:spPr>
          <c:marker>
            <c:symbol val="none"/>
          </c:marker>
          <c:val>
            <c:numRef>
              <c:f>'Stability Metric'!$C$3:$C$26</c:f>
              <c:numCache>
                <c:formatCode>0</c:formatCode>
                <c:ptCount val="24"/>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4"/>
          <c:order val="4"/>
          <c:tx>
            <c:strRef>
              <c:f>CALC!$L$2</c:f>
              <c:strCache>
                <c:ptCount val="1"/>
                <c:pt idx="0">
                  <c:v>Options</c:v>
                </c:pt>
              </c:strCache>
            </c:strRef>
          </c:tx>
          <c:spPr>
            <a:ln w="28575" cap="rnd">
              <a:solidFill>
                <a:schemeClr val="accent2"/>
              </a:solidFill>
              <a:round/>
            </a:ln>
            <a:effectLst/>
          </c:spPr>
          <c:marker>
            <c:symbol val="none"/>
          </c:marker>
          <c:val>
            <c:numRef>
              <c:f>CALC!$L$3:$L$26</c:f>
              <c:numCache>
                <c:formatCode>0</c:formatCode>
                <c:ptCount val="24"/>
                <c:pt idx="0">
                  <c:v>100.0</c:v>
                </c:pt>
                <c:pt idx="1">
                  <c:v>99.0</c:v>
                </c:pt>
                <c:pt idx="2">
                  <c:v>90.0</c:v>
                </c:pt>
                <c:pt idx="3">
                  <c:v>78.0</c:v>
                </c:pt>
                <c:pt idx="4">
                  <c:v>74.0</c:v>
                </c:pt>
                <c:pt idx="5">
                  <c:v>66.0</c:v>
                </c:pt>
                <c:pt idx="6">
                  <c:v>60.0</c:v>
                </c:pt>
                <c:pt idx="7">
                  <c:v>55.0</c:v>
                </c:pt>
                <c:pt idx="8">
                  <c:v>52.0</c:v>
                </c:pt>
                <c:pt idx="9">
                  <c:v>50.0</c:v>
                </c:pt>
                <c:pt idx="10">
                  <c:v>41.0</c:v>
                </c:pt>
                <c:pt idx="11">
                  <c:v>38.0</c:v>
                </c:pt>
                <c:pt idx="12">
                  <c:v>30.0</c:v>
                </c:pt>
                <c:pt idx="13">
                  <c:v>27.0</c:v>
                </c:pt>
                <c:pt idx="14">
                  <c:v>19.0</c:v>
                </c:pt>
                <c:pt idx="15">
                  <c:v>14.0</c:v>
                </c:pt>
                <c:pt idx="16">
                  <c:v>13.0</c:v>
                </c:pt>
                <c:pt idx="17">
                  <c:v>9.0</c:v>
                </c:pt>
                <c:pt idx="18">
                  <c:v>5.0</c:v>
                </c:pt>
                <c:pt idx="19">
                  <c:v>5.0</c:v>
                </c:pt>
                <c:pt idx="20">
                  <c:v>5.0</c:v>
                </c:pt>
                <c:pt idx="21">
                  <c:v>5.0</c:v>
                </c:pt>
                <c:pt idx="22">
                  <c:v>5.0</c:v>
                </c:pt>
                <c:pt idx="23">
                  <c:v>5.0</c:v>
                </c:pt>
              </c:numCache>
            </c:numRef>
          </c:val>
          <c:smooth val="1"/>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hiLowLines>
          <c:spPr>
            <a:ln w="9525" cap="flat" cmpd="sng" algn="ctr">
              <a:solidFill>
                <a:schemeClr val="accent5">
                  <a:alpha val="18000"/>
                </a:schemeClr>
              </a:solidFill>
              <a:round/>
            </a:ln>
            <a:effectLst/>
          </c:spPr>
        </c:hiLowLines>
        <c:marker val="1"/>
        <c:smooth val="0"/>
        <c:axId val="-2134809552"/>
        <c:axId val="-2134815504"/>
      </c:lineChart>
      <c:catAx>
        <c:axId val="-213480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15504"/>
        <c:crosses val="autoZero"/>
        <c:auto val="0"/>
        <c:lblAlgn val="ctr"/>
        <c:lblOffset val="100"/>
        <c:noMultiLvlLbl val="0"/>
      </c:catAx>
      <c:valAx>
        <c:axId val="-21348155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in Progress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accent5"/>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09552"/>
        <c:crosses val="autoZero"/>
        <c:crossBetween val="between"/>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a:t>
          </a:r>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You can also specify your initial WIP of your OPTIONS, COMMITTED, and DONE columns. Initial WIP is the state of the board (ito WIP) before the timestamp data start. Timestamp data will be visualized in the tab "Stability Metric"</a:t>
          </a:r>
        </a:p>
        <a:p>
          <a:endParaRPr lang="en-US" sz="1100" baseline="0"/>
        </a:p>
        <a:p>
          <a:r>
            <a:rPr lang="en-US" sz="1100" b="1"/>
            <a:t>Tab "</a:t>
          </a:r>
          <a:r>
            <a:rPr lang="en-US" sz="1100" b="1" baseline="0"/>
            <a:t>Stability Metric"</a:t>
          </a:r>
          <a:r>
            <a:rPr lang="en-US" sz="1100" baseline="0"/>
            <a:t>: Do only edit fields with </a:t>
          </a:r>
          <a:r>
            <a:rPr lang="en-US" sz="1100" b="1" baseline="0">
              <a:solidFill>
                <a:schemeClr val="accent6"/>
              </a:solidFill>
            </a:rPr>
            <a:t>GREEN</a:t>
          </a:r>
          <a:r>
            <a:rPr lang="en-US" sz="1100" baseline="0"/>
            <a:t> background! You can specify the board's WIP limit per calendar week and an acceptable fluctuation range (upper boundery, lower boundery) for the WIP limit. The fluctuation range is stated in percent and for the upper boundery we round up the number to the next whole integer, for the lower boundery we round down the number to the next whole integer.</a:t>
          </a:r>
        </a:p>
        <a:p>
          <a:endParaRPr lang="en-US" sz="1100" baseline="0"/>
        </a:p>
        <a:p>
          <a:r>
            <a:rPr lang="en-US" sz="1100" b="1"/>
            <a:t>Tab "</a:t>
          </a:r>
          <a:r>
            <a:rPr lang="en-US" sz="1100" b="1" baseline="0"/>
            <a:t>Stability Metric": </a:t>
          </a:r>
          <a:r>
            <a:rPr lang="en-US" sz="1100" b="0" baseline="0"/>
            <a:t>Some data to play around with.</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oneCellAnchor>
    <xdr:from>
      <xdr:col>10</xdr:col>
      <xdr:colOff>558800</xdr:colOff>
      <xdr:row>1</xdr:row>
      <xdr:rowOff>25400</xdr:rowOff>
    </xdr:from>
    <xdr:ext cx="3441700" cy="1244600"/>
    <xdr:sp macro="" textlink="">
      <xdr:nvSpPr>
        <xdr:cNvPr id="4" name="TextBox 3"/>
        <xdr:cNvSpPr txBox="1"/>
      </xdr:nvSpPr>
      <xdr:spPr>
        <a:xfrm>
          <a:off x="8813800" y="228600"/>
          <a:ext cx="3441700" cy="1244600"/>
        </a:xfrm>
        <a:prstGeom prst="rect">
          <a:avLst/>
        </a:prstGeom>
        <a:solidFill>
          <a:schemeClr val="bg1">
            <a:lumMod val="95000"/>
            <a:alpha val="57000"/>
          </a:schemeClr>
        </a:solidFill>
        <a:ln w="3175">
          <a:solidFill>
            <a:schemeClr val="bg1">
              <a:lumMod val="75000"/>
            </a:schemeClr>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Change Log</a:t>
          </a:r>
        </a:p>
        <a:p>
          <a:endParaRPr lang="en-US" sz="1100"/>
        </a:p>
        <a:p>
          <a:r>
            <a:rPr lang="en-US" sz="1100"/>
            <a:t>2016-07-03</a:t>
          </a:r>
          <a:r>
            <a:rPr lang="en-US" sz="1100" baseline="0"/>
            <a:t> Initial version</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515116</xdr:colOff>
      <xdr:row>7</xdr:row>
      <xdr:rowOff>144112</xdr:rowOff>
    </xdr:from>
    <xdr:to>
      <xdr:col>17</xdr:col>
      <xdr:colOff>317500</xdr:colOff>
      <xdr:row>34</xdr:row>
      <xdr:rowOff>63499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464316</xdr:colOff>
      <xdr:row>36</xdr:row>
      <xdr:rowOff>93312</xdr:rowOff>
    </xdr:from>
    <xdr:to>
      <xdr:col>17</xdr:col>
      <xdr:colOff>215900</xdr:colOff>
      <xdr:row>63</xdr:row>
      <xdr:rowOff>12699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63500</xdr:colOff>
      <xdr:row>7</xdr:row>
      <xdr:rowOff>83185</xdr:rowOff>
    </xdr:from>
    <xdr:to>
      <xdr:col>9</xdr:col>
      <xdr:colOff>203200</xdr:colOff>
      <xdr:row>12</xdr:row>
      <xdr:rowOff>31115</xdr:rowOff>
    </xdr:to>
    <xdr:sp macro="" textlink="">
      <xdr:nvSpPr>
        <xdr:cNvPr id="2" name="Rounded Rectangular Callout 1"/>
        <xdr:cNvSpPr/>
      </xdr:nvSpPr>
      <xdr:spPr>
        <a:xfrm>
          <a:off x="4749800" y="1505585"/>
          <a:ext cx="3441700" cy="963930"/>
        </a:xfrm>
        <a:prstGeom prst="wedgeRoundRectCallout">
          <a:avLst>
            <a:gd name="adj1" fmla="val -73600"/>
            <a:gd name="adj2" fmla="val -89215"/>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twoCellAnchor>
    <xdr:from>
      <xdr:col>5</xdr:col>
      <xdr:colOff>114300</xdr:colOff>
      <xdr:row>0</xdr:row>
      <xdr:rowOff>190500</xdr:rowOff>
    </xdr:from>
    <xdr:to>
      <xdr:col>9</xdr:col>
      <xdr:colOff>254000</xdr:colOff>
      <xdr:row>5</xdr:row>
      <xdr:rowOff>50800</xdr:rowOff>
    </xdr:to>
    <xdr:sp macro="" textlink="">
      <xdr:nvSpPr>
        <xdr:cNvPr id="3" name="Rounded Rectangular Callout 2"/>
        <xdr:cNvSpPr/>
      </xdr:nvSpPr>
      <xdr:spPr>
        <a:xfrm>
          <a:off x="4800600" y="190500"/>
          <a:ext cx="3441700" cy="876300"/>
        </a:xfrm>
        <a:prstGeom prst="wedgeRoundRectCallout">
          <a:avLst>
            <a:gd name="adj1" fmla="val -75445"/>
            <a:gd name="adj2" fmla="val -35592"/>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initial WIP on the board - before timestamps</a:t>
          </a:r>
          <a:r>
            <a:rPr lang="en-US" sz="1800" baseline="0"/>
            <a:t> start</a:t>
          </a:r>
          <a:endParaRPr lang="en-US" sz="1800"/>
        </a:p>
      </xdr:txBody>
    </xdr:sp>
    <xdr:clientData/>
  </xdr:twoCellAnchor>
</xdr:wsDr>
</file>

<file path=xl/tables/table1.xml><?xml version="1.0" encoding="utf-8"?>
<table xmlns="http://schemas.openxmlformats.org/spreadsheetml/2006/main" id="2" name="tabWIPLimits" displayName="tabWIPLimits" ref="B2:C26" totalsRowShown="0">
  <autoFilter ref="B2:C26"/>
  <tableColumns count="2">
    <tableColumn id="1" name="Week">
      <calculatedColumnFormula>tabMainCalc[[#This Row],[Week]]</calculatedColumnFormula>
    </tableColumn>
    <tableColumn id="2" name="WIP limit" dataDxfId="51">
      <calculatedColumnFormula>$I$3</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5" name="tabMainCalc" displayName="tabMainCalc" ref="H2:P26" headerRowDxfId="18">
  <autoFilter ref="H2:P26"/>
  <tableColumns count="9">
    <tableColumn id="1" name="Week" totalsRowLabel="Total"/>
    <tableColumn id="9" name="O/Week" totalsRowFunction="sum" dataDxfId="17">
      <calculatedColumnFormula>SUMIF(tabTmp1[Week],tabMainCalc[[#This Row],[Week]],tabTmp1[Options])</calculatedColumnFormula>
    </tableColumn>
    <tableColumn id="2" name="Com/week" totalsRowFunction="sum" dataDxfId="16">
      <calculatedColumnFormula>SUMIF(tabTmp1[Week],tabMainCalc[[#This Row],[Week]],tabTmp1[Committed])</calculatedColumnFormula>
    </tableColumn>
    <tableColumn id="3" name="Done/week" totalsRowFunction="sum" dataDxfId="15">
      <calculatedColumnFormula>SUMIF(tabTmp1[Week],tabMainCalc[[#This Row],[Week]],tabTmp1[Done])</calculatedColumnFormula>
    </tableColumn>
    <tableColumn id="11" name="Options" dataDxfId="14">
      <calculatedColumnFormula>L2+tabMainCalc[[#This Row],[Committed Items]]</calculatedColumnFormula>
    </tableColumn>
    <tableColumn id="10" name="Committed Items" dataDxfId="13">
      <calculatedColumnFormula>M2+tabMainCalc[[#This Row],[Com/week]]-tabMainCalc[[#This Row],[Done/week]]</calculatedColumnFormula>
    </tableColumn>
    <tableColumn id="6" name="Upper Range" totalsRowFunction="sum" dataDxfId="12" totalsRowDxfId="11">
      <calculatedColumnFormula>ROUNDUP(tabMainCalc[[#This Row],[WIP-Limit]]*(1+'Stability Metric'!$F$3),0)</calculatedColumnFormula>
    </tableColumn>
    <tableColumn id="4" name="Lower Range" dataDxfId="10">
      <calculatedColumnFormula>ROUNDDOWN(tabMainCalc[[#This Row],[WIP-Limit]]*(1+'Stability Metric'!$F$4),0)</calculatedColumnFormula>
    </tableColumn>
    <tableColumn id="5" name="WIP-Limit" dataDxfId="9">
      <calculatedColumnFormula>tabWIPLimits[[#This Row],[WIP limit]]</calculatedColumnFormula>
    </tableColumn>
  </tableColumns>
  <tableStyleInfo name="TableStyleLight1" showFirstColumn="0" showLastColumn="0" showRowStripes="1" showColumnStripes="0"/>
</table>
</file>

<file path=xl/tables/table11.xml><?xml version="1.0" encoding="utf-8"?>
<table xmlns="http://schemas.openxmlformats.org/spreadsheetml/2006/main" id="6" name="Table6" displayName="Table6" ref="B2:F102" totalsRowShown="0" dataDxfId="8">
  <autoFilter ref="B2:F102"/>
  <tableColumns count="5">
    <tableColumn id="1" name="ID">
      <calculatedColumnFormula>'Timestamp Data'!A6</calculatedColumnFormula>
    </tableColumn>
    <tableColumn id="2" name="Options" dataDxfId="7">
      <calculatedColumnFormula>'Timestamp Data'!B6</calculatedColumnFormula>
    </tableColumn>
    <tableColumn id="3" name="Committed" dataDxfId="6">
      <calculatedColumnFormula>'Timestamp Data'!C6</calculatedColumnFormula>
    </tableColumn>
    <tableColumn id="4" name="Done" dataDxfId="5">
      <calculatedColumnFormula>'Timestamp Data'!D6</calculatedColumnFormula>
    </tableColumn>
    <tableColumn id="5" name="WIP Age">
      <calculatedColumnFormula>E3-D3</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1" name="tabTS" displayName="tabTS" ref="A5:D105" totalsRowShown="0" headerRowDxfId="50" dataDxfId="0">
  <autoFilter ref="A5:D105"/>
  <tableColumns count="4">
    <tableColumn id="1" name="ID" dataDxfId="4"/>
    <tableColumn id="2" name="Options" dataDxfId="3"/>
    <tableColumn id="3" name="Committed" dataDxfId="2"/>
    <tableColumn id="4" name="Done" dataDxfId="1"/>
  </tableColumns>
  <tableStyleInfo name="TableStyleLight9" showFirstColumn="0" showLastColumn="0" showRowStripes="1" showColumnStripes="0"/>
</table>
</file>

<file path=xl/tables/table3.xml><?xml version="1.0" encoding="utf-8"?>
<table xmlns="http://schemas.openxmlformats.org/spreadsheetml/2006/main" id="5" name="tabInitWIP" displayName="tabInitWIP" ref="A1:D2" totalsRowShown="0" headerRowDxfId="49">
  <autoFilter ref="A1:D2"/>
  <tableColumns count="4">
    <tableColumn id="1" name="_"/>
    <tableColumn id="2" name="Options"/>
    <tableColumn id="3" name="Committed"/>
    <tableColumn id="4" name="Done"/>
  </tableColumns>
  <tableStyleInfo name="TableStyleLight9" showFirstColumn="0" showLastColumn="0" showRowStripes="1" showColumnStripes="0"/>
</table>
</file>

<file path=xl/tables/table4.xml><?xml version="1.0" encoding="utf-8"?>
<table xmlns="http://schemas.openxmlformats.org/spreadsheetml/2006/main" id="11" name="TimeStamps12" displayName="TimeStamps12" ref="B3:E103" totalsRowShown="0" headerRowDxfId="48">
  <autoFilter ref="B3:E103"/>
  <tableColumns count="4">
    <tableColumn id="1" name="ID"/>
    <tableColumn id="2" name="Options" dataDxfId="47"/>
    <tableColumn id="3" name="Committed" dataDxfId="46"/>
    <tableColumn id="4" name="Done" dataDxfId="45"/>
  </tableColumns>
  <tableStyleInfo name="TableStyleLight9" showFirstColumn="0" showLastColumn="0" showRowStripes="1" showColumnStripes="0"/>
</table>
</file>

<file path=xl/tables/table5.xml><?xml version="1.0" encoding="utf-8"?>
<table xmlns="http://schemas.openxmlformats.org/spreadsheetml/2006/main" id="12" name="TimeStamps1213" displayName="TimeStamps1213" ref="G3:J103" totalsRowShown="0" headerRowDxfId="44">
  <autoFilter ref="G3:J103"/>
  <tableColumns count="4">
    <tableColumn id="1" name="ID"/>
    <tableColumn id="2" name="Options" dataDxfId="43"/>
    <tableColumn id="3" name="Committed" dataDxfId="42">
      <calculatedColumnFormula>H4+20</calculatedColumnFormula>
    </tableColumn>
    <tableColumn id="4" name="Done" dataDxfId="41">
      <calculatedColumnFormula>I4+20</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6" name="TimeStamps121317" displayName="TimeStamps121317" ref="L3:O103" totalsRowShown="0" headerRowDxfId="40">
  <autoFilter ref="L3:O103"/>
  <tableColumns count="4">
    <tableColumn id="1" name="ID"/>
    <tableColumn id="2" name="Options" dataDxfId="39"/>
    <tableColumn id="3" name="Committed" dataDxfId="38">
      <calculatedColumnFormula>M4+10</calculatedColumnFormula>
    </tableColumn>
    <tableColumn id="4" name="Done" dataDxfId="37"/>
  </tableColumns>
  <tableStyleInfo name="TableStyleLight9" showFirstColumn="0" showLastColumn="0" showRowStripes="1" showColumnStripes="0"/>
</table>
</file>

<file path=xl/tables/table7.xml><?xml version="1.0" encoding="utf-8"?>
<table xmlns="http://schemas.openxmlformats.org/spreadsheetml/2006/main" id="18" name="TimeStamps19" displayName="TimeStamps19" ref="Q3:T103" totalsRowShown="0" headerRowDxfId="36">
  <autoFilter ref="Q3:T103"/>
  <tableColumns count="4">
    <tableColumn id="1" name="ID"/>
    <tableColumn id="2" name="Options" dataDxfId="35"/>
    <tableColumn id="3" name="Committed" dataDxfId="34"/>
    <tableColumn id="4" name="Done" dataDxfId="33"/>
  </tableColumns>
  <tableStyleInfo name="TableStyleLight9" showFirstColumn="0" showLastColumn="0" showRowStripes="1" showColumnStripes="0"/>
</table>
</file>

<file path=xl/tables/table8.xml><?xml version="1.0" encoding="utf-8"?>
<table xmlns="http://schemas.openxmlformats.org/spreadsheetml/2006/main" id="4" name="Table4" displayName="Table4" ref="V3:Y103" totalsRowShown="0" headerRowDxfId="32" tableBorderDxfId="31">
  <autoFilter ref="V3:Y103"/>
  <tableColumns count="4">
    <tableColumn id="1" name="ID" dataDxfId="30"/>
    <tableColumn id="2" name="Options" dataDxfId="29"/>
    <tableColumn id="3" name="Committed" dataDxfId="28"/>
    <tableColumn id="4" name="Done" dataDxfId="27"/>
  </tableColumns>
  <tableStyleInfo name="TableStyleLight9" showFirstColumn="0" showLastColumn="0" showRowStripes="1" showColumnStripes="0"/>
</table>
</file>

<file path=xl/tables/table9.xml><?xml version="1.0" encoding="utf-8"?>
<table xmlns="http://schemas.openxmlformats.org/spreadsheetml/2006/main" id="14" name="tabTmp1" displayName="tabTmp1" ref="B2:F166" headerRowDxfId="26">
  <autoFilter ref="B2:F166"/>
  <tableColumns count="5">
    <tableColumn id="1" name="Date" totalsRowLabel="Total" dataDxfId="25" totalsRowDxfId="24">
      <calculatedColumnFormula>#REF!</calculatedColumnFormula>
    </tableColumn>
    <tableColumn id="4" name="Week" dataDxfId="23" totalsRowDxfId="22">
      <calculatedColumnFormula>WEEKNUM(tabTmp1[[#This Row],[Date]])</calculatedColumnFormula>
    </tableColumn>
    <tableColumn id="5" name="Options" totalsRowFunction="sum" dataDxfId="21">
      <calculatedColumnFormula>COUNTIF(tabTS[Options],tabTmp1[[#This Row],[Date]])</calculatedColumnFormula>
    </tableColumn>
    <tableColumn id="2" name="Committed" totalsRowFunction="sum" dataDxfId="20">
      <calculatedColumnFormula>COUNTIF(tabTS[Committed],B3)</calculatedColumnFormula>
    </tableColumn>
    <tableColumn id="3" name="Done" totalsRowFunction="sum" dataDxfId="19">
      <calculatedColumnFormula>COUNTIF(tabTS[Done],B3)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1" Type="http://schemas.openxmlformats.org/officeDocument/2006/relationships/table" Target="../tables/table4.xml"/><Relationship Id="rId2"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 Id="rId2"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22"/>
  </cols>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6"/>
  <sheetViews>
    <sheetView tabSelected="1" workbookViewId="0">
      <selection activeCell="C3" sqref="C3:C26"/>
    </sheetView>
  </sheetViews>
  <sheetFormatPr baseColWidth="10" defaultRowHeight="16" x14ac:dyDescent="0.2"/>
  <cols>
    <col min="1" max="1" width="3.5" customWidth="1"/>
    <col min="2" max="2" width="8.5" bestFit="1" customWidth="1"/>
    <col min="3" max="3" width="11.33203125" bestFit="1" customWidth="1"/>
    <col min="4" max="4" width="3.83203125" customWidth="1"/>
    <col min="5" max="5" width="14.1640625" bestFit="1" customWidth="1"/>
    <col min="6" max="6" width="6.83203125" customWidth="1"/>
    <col min="7" max="7" width="3.6640625" customWidth="1"/>
    <col min="8" max="8" width="20" bestFit="1" customWidth="1"/>
    <col min="9" max="9" width="5.1640625" bestFit="1" customWidth="1"/>
    <col min="10" max="10" width="3" customWidth="1"/>
    <col min="11" max="11" width="17.1640625" bestFit="1" customWidth="1"/>
    <col min="12" max="12" width="6.1640625" bestFit="1" customWidth="1"/>
  </cols>
  <sheetData>
    <row r="2" spans="2:12" x14ac:dyDescent="0.2">
      <c r="B2" t="s">
        <v>108</v>
      </c>
      <c r="C2" t="s">
        <v>117</v>
      </c>
      <c r="E2" s="23" t="s">
        <v>118</v>
      </c>
      <c r="F2" s="24"/>
      <c r="H2" s="23" t="s">
        <v>127</v>
      </c>
      <c r="I2" s="24"/>
      <c r="K2" s="23" t="s">
        <v>128</v>
      </c>
      <c r="L2" s="24"/>
    </row>
    <row r="3" spans="2:12" x14ac:dyDescent="0.2">
      <c r="B3">
        <f>tabMainCalc[[#This Row],[Week]]</f>
        <v>26</v>
      </c>
      <c r="C3" s="9">
        <v>8</v>
      </c>
      <c r="E3" t="s">
        <v>119</v>
      </c>
      <c r="F3" s="10">
        <v>0.1</v>
      </c>
      <c r="H3" t="s">
        <v>124</v>
      </c>
      <c r="I3" s="27">
        <f>AVERAGE(tabMainCalc[Com/week])</f>
        <v>4.166666666666667</v>
      </c>
      <c r="K3" t="s">
        <v>134</v>
      </c>
      <c r="L3" s="27">
        <f>'WIP Age'!I2</f>
        <v>29.68</v>
      </c>
    </row>
    <row r="4" spans="2:12" x14ac:dyDescent="0.2">
      <c r="B4">
        <f>tabMainCalc[[#This Row],[Week]]</f>
        <v>27</v>
      </c>
      <c r="C4" s="9">
        <v>8</v>
      </c>
      <c r="E4" t="s">
        <v>120</v>
      </c>
      <c r="F4" s="10">
        <v>-0.2</v>
      </c>
      <c r="H4" t="s">
        <v>125</v>
      </c>
      <c r="I4" s="27">
        <f>AVERAGE(tabMainCalc[Done/week])</f>
        <v>4.125</v>
      </c>
      <c r="K4" t="s">
        <v>135</v>
      </c>
      <c r="L4" s="27">
        <f>'WIP Age'!I3</f>
        <v>36.28</v>
      </c>
    </row>
    <row r="5" spans="2:12" x14ac:dyDescent="0.2">
      <c r="B5">
        <f>tabMainCalc[[#This Row],[Week]]</f>
        <v>28</v>
      </c>
      <c r="C5" s="9">
        <v>8</v>
      </c>
      <c r="H5" t="s">
        <v>126</v>
      </c>
      <c r="I5" s="28">
        <f>1-I3/I4</f>
        <v>-1.0101010101010166E-2</v>
      </c>
      <c r="K5" t="s">
        <v>136</v>
      </c>
      <c r="L5" s="27">
        <f>'WIP Age'!I4</f>
        <v>26.8</v>
      </c>
    </row>
    <row r="6" spans="2:12" x14ac:dyDescent="0.2">
      <c r="B6">
        <f>tabMainCalc[[#This Row],[Week]]</f>
        <v>29</v>
      </c>
      <c r="C6" s="9">
        <v>8</v>
      </c>
      <c r="K6" t="s">
        <v>137</v>
      </c>
      <c r="L6" s="27">
        <f>'WIP Age'!I5</f>
        <v>24.88</v>
      </c>
    </row>
    <row r="7" spans="2:12" x14ac:dyDescent="0.2">
      <c r="B7">
        <f>tabMainCalc[[#This Row],[Week]]</f>
        <v>30</v>
      </c>
      <c r="C7" s="9">
        <v>8</v>
      </c>
    </row>
    <row r="8" spans="2:12" x14ac:dyDescent="0.2">
      <c r="B8">
        <f>tabMainCalc[[#This Row],[Week]]</f>
        <v>31</v>
      </c>
      <c r="C8" s="9">
        <v>8</v>
      </c>
    </row>
    <row r="9" spans="2:12" x14ac:dyDescent="0.2">
      <c r="B9">
        <f>tabMainCalc[[#This Row],[Week]]</f>
        <v>32</v>
      </c>
      <c r="C9" s="9">
        <v>8</v>
      </c>
    </row>
    <row r="10" spans="2:12" x14ac:dyDescent="0.2">
      <c r="B10">
        <f>tabMainCalc[[#This Row],[Week]]</f>
        <v>33</v>
      </c>
      <c r="C10" s="9">
        <v>8</v>
      </c>
    </row>
    <row r="11" spans="2:12" x14ac:dyDescent="0.2">
      <c r="B11">
        <f>tabMainCalc[[#This Row],[Week]]</f>
        <v>34</v>
      </c>
      <c r="C11" s="9">
        <v>8</v>
      </c>
    </row>
    <row r="12" spans="2:12" x14ac:dyDescent="0.2">
      <c r="B12">
        <f>tabMainCalc[[#This Row],[Week]]</f>
        <v>35</v>
      </c>
      <c r="C12" s="9">
        <v>8</v>
      </c>
    </row>
    <row r="13" spans="2:12" x14ac:dyDescent="0.2">
      <c r="B13">
        <f>tabMainCalc[[#This Row],[Week]]</f>
        <v>36</v>
      </c>
      <c r="C13" s="9">
        <v>8</v>
      </c>
    </row>
    <row r="14" spans="2:12" x14ac:dyDescent="0.2">
      <c r="B14">
        <f>tabMainCalc[[#This Row],[Week]]</f>
        <v>37</v>
      </c>
      <c r="C14" s="9">
        <v>8</v>
      </c>
    </row>
    <row r="15" spans="2:12" x14ac:dyDescent="0.2">
      <c r="B15">
        <f>tabMainCalc[[#This Row],[Week]]</f>
        <v>38</v>
      </c>
      <c r="C15" s="9">
        <v>8</v>
      </c>
    </row>
    <row r="16" spans="2:12" x14ac:dyDescent="0.2">
      <c r="B16">
        <f>tabMainCalc[[#This Row],[Week]]</f>
        <v>39</v>
      </c>
      <c r="C16" s="9">
        <v>8</v>
      </c>
    </row>
    <row r="17" spans="2:3" x14ac:dyDescent="0.2">
      <c r="B17">
        <f>tabMainCalc[[#This Row],[Week]]</f>
        <v>40</v>
      </c>
      <c r="C17" s="9">
        <v>8</v>
      </c>
    </row>
    <row r="18" spans="2:3" x14ac:dyDescent="0.2">
      <c r="B18">
        <f>tabMainCalc[[#This Row],[Week]]</f>
        <v>41</v>
      </c>
      <c r="C18" s="9">
        <v>8</v>
      </c>
    </row>
    <row r="19" spans="2:3" x14ac:dyDescent="0.2">
      <c r="B19">
        <f>tabMainCalc[[#This Row],[Week]]</f>
        <v>42</v>
      </c>
      <c r="C19" s="9">
        <v>8</v>
      </c>
    </row>
    <row r="20" spans="2:3" x14ac:dyDescent="0.2">
      <c r="B20">
        <f>tabMainCalc[[#This Row],[Week]]</f>
        <v>43</v>
      </c>
      <c r="C20" s="9">
        <v>8</v>
      </c>
    </row>
    <row r="21" spans="2:3" x14ac:dyDescent="0.2">
      <c r="B21">
        <f>tabMainCalc[[#This Row],[Week]]</f>
        <v>44</v>
      </c>
      <c r="C21" s="9">
        <v>8</v>
      </c>
    </row>
    <row r="22" spans="2:3" x14ac:dyDescent="0.2">
      <c r="B22">
        <f>tabMainCalc[[#This Row],[Week]]</f>
        <v>45</v>
      </c>
      <c r="C22" s="9">
        <v>8</v>
      </c>
    </row>
    <row r="23" spans="2:3" x14ac:dyDescent="0.2">
      <c r="B23">
        <f>tabMainCalc[[#This Row],[Week]]</f>
        <v>46</v>
      </c>
      <c r="C23" s="9">
        <v>8</v>
      </c>
    </row>
    <row r="24" spans="2:3" x14ac:dyDescent="0.2">
      <c r="B24">
        <f>tabMainCalc[[#This Row],[Week]]</f>
        <v>47</v>
      </c>
      <c r="C24" s="9">
        <v>8</v>
      </c>
    </row>
    <row r="25" spans="2:3" x14ac:dyDescent="0.2">
      <c r="B25">
        <f>tabMainCalc[[#This Row],[Week]]</f>
        <v>48</v>
      </c>
      <c r="C25" s="9">
        <v>8</v>
      </c>
    </row>
    <row r="26" spans="2:3" x14ac:dyDescent="0.2">
      <c r="B26">
        <f>tabMainCalc[[#This Row],[Week]]</f>
        <v>49</v>
      </c>
      <c r="C26" s="9">
        <v>8</v>
      </c>
    </row>
  </sheetData>
  <mergeCells count="3">
    <mergeCell ref="E2:F2"/>
    <mergeCell ref="H2:I2"/>
    <mergeCell ref="K2:L2"/>
  </mergeCells>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workbookViewId="0">
      <selection activeCell="A6" sqref="A6:D105"/>
    </sheetView>
  </sheetViews>
  <sheetFormatPr baseColWidth="10" defaultRowHeight="16" x14ac:dyDescent="0.2"/>
  <cols>
    <col min="1" max="1" width="9.6640625" bestFit="1" customWidth="1"/>
    <col min="2" max="2" width="10.33203125" bestFit="1" customWidth="1"/>
    <col min="3" max="3" width="13.1640625" bestFit="1" customWidth="1"/>
    <col min="4" max="4" width="10" customWidth="1"/>
  </cols>
  <sheetData>
    <row r="1" spans="1:5" x14ac:dyDescent="0.2">
      <c r="A1" s="20" t="s">
        <v>123</v>
      </c>
      <c r="B1" s="20" t="s">
        <v>0</v>
      </c>
      <c r="C1" s="20" t="s">
        <v>1</v>
      </c>
      <c r="D1" s="20" t="s">
        <v>4</v>
      </c>
    </row>
    <row r="2" spans="1:5" x14ac:dyDescent="0.2">
      <c r="A2" s="17" t="s">
        <v>122</v>
      </c>
      <c r="B2">
        <v>0</v>
      </c>
      <c r="C2">
        <v>0</v>
      </c>
      <c r="D2">
        <v>0</v>
      </c>
    </row>
    <row r="5" spans="1:5" x14ac:dyDescent="0.2">
      <c r="A5" s="21" t="s">
        <v>3</v>
      </c>
      <c r="B5" s="21" t="s">
        <v>0</v>
      </c>
      <c r="C5" s="21" t="s">
        <v>1</v>
      </c>
      <c r="D5" s="21" t="s">
        <v>4</v>
      </c>
      <c r="E5" s="3"/>
    </row>
    <row r="6" spans="1:5" x14ac:dyDescent="0.2">
      <c r="A6" t="s">
        <v>8</v>
      </c>
      <c r="B6" s="1">
        <v>41085</v>
      </c>
      <c r="C6" s="1">
        <v>41085</v>
      </c>
      <c r="D6" s="1">
        <v>41137</v>
      </c>
      <c r="E6" s="1"/>
    </row>
    <row r="7" spans="1:5" x14ac:dyDescent="0.2">
      <c r="A7" t="s">
        <v>9</v>
      </c>
      <c r="B7" s="1">
        <v>41085</v>
      </c>
      <c r="C7" s="1">
        <v>41086</v>
      </c>
      <c r="D7" s="1">
        <v>41137</v>
      </c>
      <c r="E7" s="1"/>
    </row>
    <row r="8" spans="1:5" x14ac:dyDescent="0.2">
      <c r="A8" t="s">
        <v>10</v>
      </c>
      <c r="B8" s="1">
        <v>41085</v>
      </c>
      <c r="C8" s="1">
        <v>41086</v>
      </c>
      <c r="D8" s="1">
        <v>41142</v>
      </c>
    </row>
    <row r="9" spans="1:5" x14ac:dyDescent="0.2">
      <c r="A9" t="s">
        <v>11</v>
      </c>
      <c r="B9" s="1">
        <v>41085</v>
      </c>
      <c r="C9" s="1">
        <v>41089</v>
      </c>
      <c r="D9" s="1">
        <v>41114</v>
      </c>
    </row>
    <row r="10" spans="1:5" x14ac:dyDescent="0.2">
      <c r="A10" t="s">
        <v>12</v>
      </c>
      <c r="B10" s="1">
        <v>41085</v>
      </c>
      <c r="C10" s="1">
        <v>41089</v>
      </c>
      <c r="D10" s="1">
        <v>41115</v>
      </c>
    </row>
    <row r="11" spans="1:5" x14ac:dyDescent="0.2">
      <c r="A11" t="s">
        <v>13</v>
      </c>
      <c r="B11" s="1">
        <v>41085</v>
      </c>
      <c r="C11" s="1">
        <v>41093</v>
      </c>
      <c r="D11" s="1">
        <v>41115</v>
      </c>
    </row>
    <row r="12" spans="1:5" x14ac:dyDescent="0.2">
      <c r="A12" t="s">
        <v>14</v>
      </c>
      <c r="B12" s="1">
        <v>41085</v>
      </c>
      <c r="C12" s="1">
        <v>41100</v>
      </c>
      <c r="D12" s="1">
        <v>41100</v>
      </c>
    </row>
    <row r="13" spans="1:5" x14ac:dyDescent="0.2">
      <c r="A13" t="s">
        <v>15</v>
      </c>
      <c r="B13" s="1">
        <v>41085</v>
      </c>
      <c r="C13" s="1">
        <v>41100</v>
      </c>
      <c r="D13" s="1">
        <v>41100</v>
      </c>
    </row>
    <row r="14" spans="1:5" x14ac:dyDescent="0.2">
      <c r="A14" t="s">
        <v>16</v>
      </c>
      <c r="B14" s="1">
        <v>41085</v>
      </c>
      <c r="C14" s="1">
        <v>41100</v>
      </c>
      <c r="D14" s="1">
        <v>41114</v>
      </c>
    </row>
    <row r="15" spans="1:5" x14ac:dyDescent="0.2">
      <c r="A15" t="s">
        <v>17</v>
      </c>
      <c r="B15" s="1">
        <v>41085</v>
      </c>
      <c r="C15" s="1">
        <v>41100</v>
      </c>
      <c r="D15" s="1">
        <v>41115</v>
      </c>
    </row>
    <row r="16" spans="1:5" x14ac:dyDescent="0.2">
      <c r="A16" t="s">
        <v>18</v>
      </c>
      <c r="B16" s="1">
        <v>41085</v>
      </c>
      <c r="C16" s="1">
        <v>41100</v>
      </c>
      <c r="D16" s="1">
        <v>41145</v>
      </c>
    </row>
    <row r="17" spans="1:4" x14ac:dyDescent="0.2">
      <c r="A17" t="s">
        <v>19</v>
      </c>
      <c r="B17" s="1">
        <v>41085</v>
      </c>
      <c r="C17" s="1">
        <v>41100</v>
      </c>
      <c r="D17" s="1">
        <v>41165</v>
      </c>
    </row>
    <row r="18" spans="1:4" x14ac:dyDescent="0.2">
      <c r="A18" t="s">
        <v>20</v>
      </c>
      <c r="B18" s="1">
        <v>41085</v>
      </c>
      <c r="C18" s="1">
        <v>41101</v>
      </c>
      <c r="D18" s="1">
        <v>41120</v>
      </c>
    </row>
    <row r="19" spans="1:4" x14ac:dyDescent="0.2">
      <c r="A19" t="s">
        <v>21</v>
      </c>
      <c r="B19" s="1">
        <v>41085</v>
      </c>
      <c r="C19" s="1">
        <v>41101</v>
      </c>
      <c r="D19" s="1">
        <v>41156</v>
      </c>
    </row>
    <row r="20" spans="1:4" x14ac:dyDescent="0.2">
      <c r="A20" t="s">
        <v>22</v>
      </c>
      <c r="B20" s="1">
        <v>41085</v>
      </c>
      <c r="C20" s="1">
        <v>41104</v>
      </c>
      <c r="D20" s="1">
        <v>41148</v>
      </c>
    </row>
    <row r="21" spans="1:4" x14ac:dyDescent="0.2">
      <c r="A21" t="s">
        <v>23</v>
      </c>
      <c r="B21" s="1">
        <v>41085</v>
      </c>
      <c r="C21" s="1">
        <v>41107</v>
      </c>
      <c r="D21" s="1">
        <v>41107</v>
      </c>
    </row>
    <row r="22" spans="1:4" x14ac:dyDescent="0.2">
      <c r="A22" t="s">
        <v>24</v>
      </c>
      <c r="B22" s="1">
        <v>41085</v>
      </c>
      <c r="C22" s="1">
        <v>41107</v>
      </c>
      <c r="D22" s="1">
        <v>41107</v>
      </c>
    </row>
    <row r="23" spans="1:4" x14ac:dyDescent="0.2">
      <c r="A23" t="s">
        <v>25</v>
      </c>
      <c r="B23" s="1">
        <v>41085</v>
      </c>
      <c r="C23" s="1">
        <v>41107</v>
      </c>
      <c r="D23" s="1">
        <v>41107</v>
      </c>
    </row>
    <row r="24" spans="1:4" x14ac:dyDescent="0.2">
      <c r="A24" t="s">
        <v>26</v>
      </c>
      <c r="B24" s="1">
        <v>41085</v>
      </c>
      <c r="C24" s="1">
        <v>41107</v>
      </c>
      <c r="D24" s="1">
        <v>41107</v>
      </c>
    </row>
    <row r="25" spans="1:4" x14ac:dyDescent="0.2">
      <c r="A25" t="s">
        <v>27</v>
      </c>
      <c r="B25" s="1">
        <v>41085</v>
      </c>
      <c r="C25" s="1">
        <v>41107</v>
      </c>
      <c r="D25" s="1">
        <v>41145</v>
      </c>
    </row>
    <row r="26" spans="1:4" x14ac:dyDescent="0.2">
      <c r="A26" t="s">
        <v>28</v>
      </c>
      <c r="B26" s="1">
        <v>41085</v>
      </c>
      <c r="C26" s="1">
        <v>41107</v>
      </c>
      <c r="D26" s="1">
        <v>41148</v>
      </c>
    </row>
    <row r="27" spans="1:4" x14ac:dyDescent="0.2">
      <c r="A27" t="s">
        <v>29</v>
      </c>
      <c r="B27" s="1">
        <v>41085</v>
      </c>
      <c r="C27" s="1">
        <v>41108</v>
      </c>
      <c r="D27" s="1">
        <v>41145</v>
      </c>
    </row>
    <row r="28" spans="1:4" x14ac:dyDescent="0.2">
      <c r="A28" t="s">
        <v>30</v>
      </c>
      <c r="B28" s="1">
        <v>41085</v>
      </c>
      <c r="C28" s="1">
        <v>41108</v>
      </c>
      <c r="D28" s="1">
        <v>41145</v>
      </c>
    </row>
    <row r="29" spans="1:4" x14ac:dyDescent="0.2">
      <c r="A29" t="s">
        <v>31</v>
      </c>
      <c r="B29" s="1">
        <v>41085</v>
      </c>
      <c r="C29" s="1">
        <v>41108</v>
      </c>
      <c r="D29" s="1">
        <v>41150</v>
      </c>
    </row>
    <row r="30" spans="1:4" x14ac:dyDescent="0.2">
      <c r="A30" t="s">
        <v>32</v>
      </c>
      <c r="B30" s="1">
        <v>41085</v>
      </c>
      <c r="C30" s="1">
        <v>41108</v>
      </c>
      <c r="D30" s="1">
        <v>41166</v>
      </c>
    </row>
    <row r="31" spans="1:4" x14ac:dyDescent="0.2">
      <c r="A31" t="s">
        <v>33</v>
      </c>
      <c r="B31" s="1">
        <v>41085</v>
      </c>
      <c r="C31" s="1">
        <v>41108</v>
      </c>
      <c r="D31" s="1">
        <v>41170</v>
      </c>
    </row>
    <row r="32" spans="1:4" x14ac:dyDescent="0.2">
      <c r="A32" t="s">
        <v>34</v>
      </c>
      <c r="B32" s="1">
        <v>41085</v>
      </c>
      <c r="C32" s="1">
        <v>41109</v>
      </c>
      <c r="D32" s="1">
        <v>41137</v>
      </c>
    </row>
    <row r="33" spans="1:5" x14ac:dyDescent="0.2">
      <c r="A33" t="s">
        <v>35</v>
      </c>
      <c r="B33" s="1">
        <v>41085</v>
      </c>
      <c r="C33" s="1">
        <v>41115</v>
      </c>
      <c r="D33" s="1">
        <v>41122</v>
      </c>
    </row>
    <row r="34" spans="1:5" x14ac:dyDescent="0.2">
      <c r="A34" t="s">
        <v>36</v>
      </c>
      <c r="B34" s="1">
        <v>41085</v>
      </c>
      <c r="C34" s="1">
        <v>41115</v>
      </c>
      <c r="D34" s="1">
        <v>41122</v>
      </c>
    </row>
    <row r="35" spans="1:5" x14ac:dyDescent="0.2">
      <c r="A35" t="s">
        <v>37</v>
      </c>
      <c r="B35" s="1">
        <v>41085</v>
      </c>
      <c r="C35" s="1">
        <v>41115</v>
      </c>
      <c r="D35" s="1">
        <v>41123</v>
      </c>
    </row>
    <row r="36" spans="1:5" x14ac:dyDescent="0.2">
      <c r="A36" t="s">
        <v>38</v>
      </c>
      <c r="B36" s="1">
        <v>41085</v>
      </c>
      <c r="C36" s="1">
        <v>41115</v>
      </c>
      <c r="D36" s="1">
        <v>41180</v>
      </c>
    </row>
    <row r="37" spans="1:5" x14ac:dyDescent="0.2">
      <c r="A37" t="s">
        <v>39</v>
      </c>
      <c r="B37" s="1">
        <v>41085</v>
      </c>
      <c r="C37" s="1">
        <v>41120</v>
      </c>
      <c r="D37" s="1">
        <v>41150</v>
      </c>
    </row>
    <row r="38" spans="1:5" x14ac:dyDescent="0.2">
      <c r="A38" t="s">
        <v>40</v>
      </c>
      <c r="B38" s="1">
        <v>41085</v>
      </c>
      <c r="C38" s="1">
        <v>41120</v>
      </c>
      <c r="D38" s="1">
        <v>41163</v>
      </c>
    </row>
    <row r="39" spans="1:5" x14ac:dyDescent="0.2">
      <c r="A39" t="s">
        <v>41</v>
      </c>
      <c r="B39" s="1">
        <v>41085</v>
      </c>
      <c r="C39" s="1">
        <v>41120</v>
      </c>
      <c r="D39" s="1">
        <v>41163</v>
      </c>
    </row>
    <row r="40" spans="1:5" x14ac:dyDescent="0.2">
      <c r="A40" t="s">
        <v>42</v>
      </c>
      <c r="B40" s="1">
        <v>41085</v>
      </c>
      <c r="C40" s="1">
        <v>41120</v>
      </c>
      <c r="D40" s="1">
        <v>41163</v>
      </c>
    </row>
    <row r="41" spans="1:5" x14ac:dyDescent="0.2">
      <c r="A41" t="s">
        <v>43</v>
      </c>
      <c r="B41" s="1">
        <v>41085</v>
      </c>
      <c r="C41" s="1">
        <v>41120</v>
      </c>
      <c r="D41" s="1">
        <v>41163</v>
      </c>
      <c r="E41" s="1"/>
    </row>
    <row r="42" spans="1:5" x14ac:dyDescent="0.2">
      <c r="A42" t="s">
        <v>44</v>
      </c>
      <c r="B42" s="1">
        <v>41085</v>
      </c>
      <c r="C42" s="1">
        <v>41123</v>
      </c>
      <c r="D42" s="1">
        <v>41163</v>
      </c>
      <c r="E42" s="1"/>
    </row>
    <row r="43" spans="1:5" x14ac:dyDescent="0.2">
      <c r="A43" t="s">
        <v>45</v>
      </c>
      <c r="B43" s="1">
        <v>41085</v>
      </c>
      <c r="C43" s="1">
        <v>41123</v>
      </c>
      <c r="D43" s="1">
        <v>41172</v>
      </c>
    </row>
    <row r="44" spans="1:5" x14ac:dyDescent="0.2">
      <c r="A44" t="s">
        <v>46</v>
      </c>
      <c r="B44" s="1">
        <v>41085</v>
      </c>
      <c r="C44" s="1">
        <v>41123</v>
      </c>
      <c r="D44" s="1">
        <v>41172</v>
      </c>
    </row>
    <row r="45" spans="1:5" x14ac:dyDescent="0.2">
      <c r="A45" t="s">
        <v>47</v>
      </c>
      <c r="B45" s="1">
        <v>41085</v>
      </c>
      <c r="C45" s="1">
        <v>41127</v>
      </c>
      <c r="D45" s="1">
        <v>41136</v>
      </c>
    </row>
    <row r="46" spans="1:5" x14ac:dyDescent="0.2">
      <c r="A46" t="s">
        <v>48</v>
      </c>
      <c r="B46" s="1">
        <v>41085</v>
      </c>
      <c r="C46" s="1">
        <v>41127</v>
      </c>
      <c r="D46" s="1">
        <v>41207</v>
      </c>
    </row>
    <row r="47" spans="1:5" x14ac:dyDescent="0.2">
      <c r="A47" t="s">
        <v>49</v>
      </c>
      <c r="B47" s="1">
        <v>41085</v>
      </c>
      <c r="C47" s="1">
        <v>41127</v>
      </c>
      <c r="D47" s="1">
        <v>41207</v>
      </c>
    </row>
    <row r="48" spans="1:5" x14ac:dyDescent="0.2">
      <c r="A48" t="s">
        <v>50</v>
      </c>
      <c r="B48" s="1">
        <v>41085</v>
      </c>
      <c r="C48" s="1">
        <v>41128</v>
      </c>
      <c r="D48" s="1">
        <v>41145</v>
      </c>
    </row>
    <row r="49" spans="1:4" x14ac:dyDescent="0.2">
      <c r="A49" t="s">
        <v>51</v>
      </c>
      <c r="B49" s="1">
        <v>41085</v>
      </c>
      <c r="C49" s="1">
        <v>41128</v>
      </c>
      <c r="D49" s="1">
        <v>41145</v>
      </c>
    </row>
    <row r="50" spans="1:4" x14ac:dyDescent="0.2">
      <c r="A50" t="s">
        <v>52</v>
      </c>
      <c r="B50" s="1">
        <v>41085</v>
      </c>
      <c r="C50" s="1">
        <v>41129</v>
      </c>
      <c r="D50" s="1">
        <v>41158</v>
      </c>
    </row>
    <row r="51" spans="1:4" x14ac:dyDescent="0.2">
      <c r="A51" t="s">
        <v>53</v>
      </c>
      <c r="B51" s="1">
        <v>41085</v>
      </c>
      <c r="C51" s="1">
        <v>41134</v>
      </c>
      <c r="D51" s="1">
        <v>41159</v>
      </c>
    </row>
    <row r="52" spans="1:4" x14ac:dyDescent="0.2">
      <c r="A52" t="s">
        <v>54</v>
      </c>
      <c r="B52" s="1">
        <v>41085</v>
      </c>
      <c r="C52" s="1">
        <v>41134</v>
      </c>
      <c r="D52" s="1">
        <v>41159</v>
      </c>
    </row>
    <row r="53" spans="1:4" x14ac:dyDescent="0.2">
      <c r="A53" t="s">
        <v>55</v>
      </c>
      <c r="B53" s="1">
        <v>41085</v>
      </c>
      <c r="C53" s="1">
        <v>41134</v>
      </c>
      <c r="D53" s="1">
        <v>41171</v>
      </c>
    </row>
    <row r="54" spans="1:4" x14ac:dyDescent="0.2">
      <c r="A54" t="s">
        <v>56</v>
      </c>
      <c r="B54" s="1">
        <v>41085</v>
      </c>
      <c r="C54" s="1">
        <v>41135</v>
      </c>
      <c r="D54" s="1">
        <v>41183</v>
      </c>
    </row>
    <row r="55" spans="1:4" x14ac:dyDescent="0.2">
      <c r="A55" t="s">
        <v>57</v>
      </c>
      <c r="B55" s="1">
        <v>41085</v>
      </c>
      <c r="C55" s="1">
        <v>41136</v>
      </c>
      <c r="D55" s="1">
        <v>41159</v>
      </c>
    </row>
    <row r="56" spans="1:4" x14ac:dyDescent="0.2">
      <c r="A56" t="s">
        <v>58</v>
      </c>
      <c r="B56" s="1">
        <v>41085</v>
      </c>
      <c r="C56" s="1">
        <v>41141</v>
      </c>
      <c r="D56" s="1">
        <v>41172</v>
      </c>
    </row>
    <row r="57" spans="1:4" x14ac:dyDescent="0.2">
      <c r="A57" t="s">
        <v>59</v>
      </c>
      <c r="B57" s="1">
        <v>41085</v>
      </c>
      <c r="C57" s="1">
        <v>41143</v>
      </c>
      <c r="D57" s="1">
        <v>41143</v>
      </c>
    </row>
    <row r="58" spans="1:4" x14ac:dyDescent="0.2">
      <c r="A58" t="s">
        <v>60</v>
      </c>
      <c r="B58" s="1">
        <v>41085</v>
      </c>
      <c r="C58" s="1">
        <v>41144</v>
      </c>
      <c r="D58" s="1">
        <v>41164</v>
      </c>
    </row>
    <row r="59" spans="1:4" x14ac:dyDescent="0.2">
      <c r="A59" t="s">
        <v>61</v>
      </c>
      <c r="B59" s="1">
        <v>41085</v>
      </c>
      <c r="C59" s="1">
        <v>41149</v>
      </c>
      <c r="D59" s="1">
        <v>41171</v>
      </c>
    </row>
    <row r="60" spans="1:4" x14ac:dyDescent="0.2">
      <c r="A60" t="s">
        <v>62</v>
      </c>
      <c r="B60" s="1">
        <v>41085</v>
      </c>
      <c r="C60" s="1">
        <v>41151</v>
      </c>
      <c r="D60" s="1">
        <v>41185</v>
      </c>
    </row>
    <row r="61" spans="1:4" x14ac:dyDescent="0.2">
      <c r="A61" t="s">
        <v>63</v>
      </c>
      <c r="B61" s="1">
        <v>41085</v>
      </c>
      <c r="C61" s="1">
        <v>41155</v>
      </c>
      <c r="D61" s="1">
        <v>41187</v>
      </c>
    </row>
    <row r="62" spans="1:4" x14ac:dyDescent="0.2">
      <c r="A62" t="s">
        <v>64</v>
      </c>
      <c r="B62" s="1">
        <v>41085</v>
      </c>
      <c r="C62" s="1">
        <v>41155</v>
      </c>
      <c r="D62" s="1">
        <v>41187</v>
      </c>
    </row>
    <row r="63" spans="1:4" x14ac:dyDescent="0.2">
      <c r="A63" t="s">
        <v>65</v>
      </c>
      <c r="B63" s="1">
        <v>41085</v>
      </c>
      <c r="C63" s="1">
        <v>41156</v>
      </c>
      <c r="D63" s="1">
        <v>41162</v>
      </c>
    </row>
    <row r="64" spans="1:4" x14ac:dyDescent="0.2">
      <c r="A64" t="s">
        <v>66</v>
      </c>
      <c r="B64" s="1">
        <v>41085</v>
      </c>
      <c r="C64" s="1">
        <v>41156</v>
      </c>
      <c r="D64" s="1">
        <v>41163</v>
      </c>
    </row>
    <row r="65" spans="1:4" x14ac:dyDescent="0.2">
      <c r="A65" t="s">
        <v>67</v>
      </c>
      <c r="B65" s="1">
        <v>41085</v>
      </c>
      <c r="C65" s="1">
        <v>41156</v>
      </c>
      <c r="D65" s="1">
        <v>41163</v>
      </c>
    </row>
    <row r="66" spans="1:4" x14ac:dyDescent="0.2">
      <c r="A66" t="s">
        <v>68</v>
      </c>
      <c r="B66" s="1">
        <v>41085</v>
      </c>
      <c r="C66" s="1">
        <v>41156</v>
      </c>
      <c r="D66" s="1">
        <v>41163</v>
      </c>
    </row>
    <row r="67" spans="1:4" x14ac:dyDescent="0.2">
      <c r="A67" t="s">
        <v>69</v>
      </c>
      <c r="B67" s="1">
        <v>41085</v>
      </c>
      <c r="C67" s="1">
        <v>41156</v>
      </c>
      <c r="D67" s="1">
        <v>41163</v>
      </c>
    </row>
    <row r="68" spans="1:4" x14ac:dyDescent="0.2">
      <c r="A68" t="s">
        <v>70</v>
      </c>
      <c r="B68" s="1">
        <v>41085</v>
      </c>
      <c r="C68" s="1">
        <v>41156</v>
      </c>
      <c r="D68" s="1">
        <v>41170</v>
      </c>
    </row>
    <row r="69" spans="1:4" x14ac:dyDescent="0.2">
      <c r="A69" t="s">
        <v>71</v>
      </c>
      <c r="B69" s="1">
        <v>41085</v>
      </c>
      <c r="C69" s="1">
        <v>41156</v>
      </c>
      <c r="D69" s="1">
        <v>41178</v>
      </c>
    </row>
    <row r="70" spans="1:4" x14ac:dyDescent="0.2">
      <c r="A70" t="s">
        <v>72</v>
      </c>
      <c r="B70" s="1">
        <v>41085</v>
      </c>
      <c r="C70" s="1">
        <v>41163</v>
      </c>
      <c r="D70" s="1">
        <v>41208</v>
      </c>
    </row>
    <row r="71" spans="1:4" x14ac:dyDescent="0.2">
      <c r="A71" t="s">
        <v>73</v>
      </c>
      <c r="B71" s="1">
        <v>41085</v>
      </c>
      <c r="C71" s="1">
        <v>41163</v>
      </c>
      <c r="D71" s="1">
        <v>41208</v>
      </c>
    </row>
    <row r="72" spans="1:4" x14ac:dyDescent="0.2">
      <c r="A72" t="s">
        <v>74</v>
      </c>
      <c r="B72" s="1">
        <v>41085</v>
      </c>
      <c r="C72" s="1">
        <v>41163</v>
      </c>
      <c r="D72" s="1">
        <v>41249</v>
      </c>
    </row>
    <row r="73" spans="1:4" x14ac:dyDescent="0.2">
      <c r="A73" t="s">
        <v>75</v>
      </c>
      <c r="B73" s="1">
        <v>41085</v>
      </c>
      <c r="C73" s="1">
        <v>41169</v>
      </c>
      <c r="D73" s="1">
        <v>41184</v>
      </c>
    </row>
    <row r="74" spans="1:4" x14ac:dyDescent="0.2">
      <c r="A74" t="s">
        <v>76</v>
      </c>
      <c r="B74" s="1">
        <v>41085</v>
      </c>
      <c r="C74" s="1">
        <v>41170</v>
      </c>
      <c r="D74" s="1">
        <v>41205</v>
      </c>
    </row>
    <row r="75" spans="1:4" x14ac:dyDescent="0.2">
      <c r="A75" t="s">
        <v>77</v>
      </c>
      <c r="B75" s="1">
        <v>41085</v>
      </c>
      <c r="C75" s="1">
        <v>41170</v>
      </c>
      <c r="D75" s="1">
        <v>41205</v>
      </c>
    </row>
    <row r="76" spans="1:4" x14ac:dyDescent="0.2">
      <c r="A76" t="s">
        <v>78</v>
      </c>
      <c r="B76" s="1">
        <v>41085</v>
      </c>
      <c r="C76" s="1">
        <v>41170</v>
      </c>
      <c r="D76" s="1">
        <v>41205</v>
      </c>
    </row>
    <row r="77" spans="1:4" x14ac:dyDescent="0.2">
      <c r="A77" t="s">
        <v>79</v>
      </c>
      <c r="B77" s="1">
        <v>41085</v>
      </c>
      <c r="C77" s="1">
        <v>41173</v>
      </c>
      <c r="D77" s="1">
        <v>41201</v>
      </c>
    </row>
    <row r="78" spans="1:4" x14ac:dyDescent="0.2">
      <c r="A78" t="s">
        <v>80</v>
      </c>
      <c r="B78" s="1">
        <v>41085</v>
      </c>
      <c r="C78" s="1">
        <v>41173</v>
      </c>
      <c r="D78" s="1">
        <v>41205</v>
      </c>
    </row>
    <row r="79" spans="1:4" x14ac:dyDescent="0.2">
      <c r="A79" t="s">
        <v>81</v>
      </c>
      <c r="B79" s="1">
        <v>41085</v>
      </c>
      <c r="C79" s="1">
        <v>41173</v>
      </c>
      <c r="D79" s="1">
        <v>41207</v>
      </c>
    </row>
    <row r="80" spans="1:4" x14ac:dyDescent="0.2">
      <c r="A80" t="s">
        <v>82</v>
      </c>
      <c r="B80" s="1">
        <v>41085</v>
      </c>
      <c r="C80" s="1">
        <v>41173</v>
      </c>
      <c r="D80" s="1">
        <v>41212</v>
      </c>
    </row>
    <row r="81" spans="1:4" x14ac:dyDescent="0.2">
      <c r="A81" t="s">
        <v>83</v>
      </c>
      <c r="B81" s="1">
        <v>41085</v>
      </c>
      <c r="C81" s="1">
        <v>41176</v>
      </c>
      <c r="D81" s="1">
        <v>41176</v>
      </c>
    </row>
    <row r="82" spans="1:4" x14ac:dyDescent="0.2">
      <c r="A82" t="s">
        <v>84</v>
      </c>
      <c r="B82" s="1">
        <v>41085</v>
      </c>
      <c r="C82" s="1">
        <v>41176</v>
      </c>
      <c r="D82" s="1">
        <v>41176</v>
      </c>
    </row>
    <row r="83" spans="1:4" x14ac:dyDescent="0.2">
      <c r="A83" t="s">
        <v>85</v>
      </c>
      <c r="B83" s="1">
        <v>41085</v>
      </c>
      <c r="C83" s="1">
        <v>41180</v>
      </c>
      <c r="D83" s="1">
        <v>41222</v>
      </c>
    </row>
    <row r="84" spans="1:4" x14ac:dyDescent="0.2">
      <c r="A84" t="s">
        <v>86</v>
      </c>
      <c r="B84" s="1">
        <v>41085</v>
      </c>
      <c r="C84" s="1">
        <v>41184</v>
      </c>
      <c r="D84" s="1">
        <v>41186</v>
      </c>
    </row>
    <row r="85" spans="1:4" x14ac:dyDescent="0.2">
      <c r="A85" t="s">
        <v>87</v>
      </c>
      <c r="B85" s="1">
        <v>41085</v>
      </c>
      <c r="C85" s="1">
        <v>41184</v>
      </c>
      <c r="D85" s="1">
        <v>41199</v>
      </c>
    </row>
    <row r="86" spans="1:4" x14ac:dyDescent="0.2">
      <c r="A86" t="s">
        <v>88</v>
      </c>
      <c r="B86" s="1">
        <v>41085</v>
      </c>
      <c r="C86" s="1">
        <v>41184</v>
      </c>
      <c r="D86" s="1">
        <v>41207</v>
      </c>
    </row>
    <row r="87" spans="1:4" x14ac:dyDescent="0.2">
      <c r="A87" t="s">
        <v>89</v>
      </c>
      <c r="B87" s="1">
        <v>41085</v>
      </c>
      <c r="C87" s="1">
        <v>41184</v>
      </c>
      <c r="D87" s="1">
        <v>41222</v>
      </c>
    </row>
    <row r="88" spans="1:4" x14ac:dyDescent="0.2">
      <c r="A88" t="s">
        <v>90</v>
      </c>
      <c r="B88" s="1">
        <v>41085</v>
      </c>
      <c r="C88" s="1">
        <v>41184</v>
      </c>
      <c r="D88" s="1">
        <v>41222</v>
      </c>
    </row>
    <row r="89" spans="1:4" x14ac:dyDescent="0.2">
      <c r="A89" t="s">
        <v>91</v>
      </c>
      <c r="B89" s="1">
        <v>41085</v>
      </c>
      <c r="C89" s="1">
        <v>41184</v>
      </c>
      <c r="D89" s="1">
        <v>41233</v>
      </c>
    </row>
    <row r="90" spans="1:4" x14ac:dyDescent="0.2">
      <c r="A90" t="s">
        <v>92</v>
      </c>
      <c r="B90" s="1">
        <v>41085</v>
      </c>
      <c r="C90" s="1">
        <v>41184</v>
      </c>
      <c r="D90" s="1">
        <v>41233</v>
      </c>
    </row>
    <row r="91" spans="1:4" x14ac:dyDescent="0.2">
      <c r="A91" t="s">
        <v>93</v>
      </c>
      <c r="B91" s="1">
        <v>41085</v>
      </c>
      <c r="C91" s="1">
        <v>41185</v>
      </c>
      <c r="D91" s="1">
        <v>41234</v>
      </c>
    </row>
    <row r="92" spans="1:4" x14ac:dyDescent="0.2">
      <c r="A92" t="s">
        <v>94</v>
      </c>
      <c r="B92" s="1">
        <v>41085</v>
      </c>
      <c r="C92" s="1">
        <v>41191</v>
      </c>
      <c r="D92" s="1">
        <v>41207</v>
      </c>
    </row>
    <row r="93" spans="1:4" x14ac:dyDescent="0.2">
      <c r="A93" t="s">
        <v>95</v>
      </c>
      <c r="B93" s="1">
        <v>41085</v>
      </c>
      <c r="C93" s="1">
        <v>41191</v>
      </c>
      <c r="D93" s="1">
        <v>41234</v>
      </c>
    </row>
    <row r="94" spans="1:4" x14ac:dyDescent="0.2">
      <c r="A94" t="s">
        <v>96</v>
      </c>
      <c r="B94" s="1">
        <v>41085</v>
      </c>
      <c r="C94" s="1">
        <v>41191</v>
      </c>
      <c r="D94" s="1">
        <v>41234</v>
      </c>
    </row>
    <row r="95" spans="1:4" x14ac:dyDescent="0.2">
      <c r="A95" t="s">
        <v>97</v>
      </c>
      <c r="B95" s="1">
        <v>41085</v>
      </c>
      <c r="C95" s="1">
        <v>41194</v>
      </c>
      <c r="D95" s="1">
        <v>41219</v>
      </c>
    </row>
    <row r="96" spans="1:4" x14ac:dyDescent="0.2">
      <c r="A96" t="s">
        <v>98</v>
      </c>
      <c r="B96" s="1">
        <v>41085</v>
      </c>
      <c r="C96" s="1">
        <v>41194</v>
      </c>
      <c r="D96" s="1">
        <v>41234</v>
      </c>
    </row>
    <row r="97" spans="1:4" x14ac:dyDescent="0.2">
      <c r="A97" t="s">
        <v>99</v>
      </c>
      <c r="B97" s="1">
        <v>41085</v>
      </c>
      <c r="C97" s="1">
        <v>41197</v>
      </c>
      <c r="D97" s="1">
        <v>41208</v>
      </c>
    </row>
    <row r="98" spans="1:4" x14ac:dyDescent="0.2">
      <c r="A98" t="s">
        <v>100</v>
      </c>
      <c r="B98" s="1">
        <v>41085</v>
      </c>
      <c r="C98" s="1">
        <v>41205</v>
      </c>
      <c r="D98" s="1">
        <v>41234</v>
      </c>
    </row>
    <row r="99" spans="1:4" x14ac:dyDescent="0.2">
      <c r="A99" t="s">
        <v>101</v>
      </c>
      <c r="B99" s="1">
        <v>41085</v>
      </c>
      <c r="C99" s="1">
        <v>41206</v>
      </c>
      <c r="D99" s="1">
        <v>41228</v>
      </c>
    </row>
    <row r="100" spans="1:4" x14ac:dyDescent="0.2">
      <c r="A100" t="s">
        <v>102</v>
      </c>
      <c r="B100" s="1">
        <v>41085</v>
      </c>
      <c r="C100" s="1">
        <v>41207</v>
      </c>
      <c r="D100" s="1">
        <v>41220</v>
      </c>
    </row>
    <row r="101" spans="1:4" x14ac:dyDescent="0.2">
      <c r="A101" t="s">
        <v>103</v>
      </c>
      <c r="B101" s="1">
        <v>41085</v>
      </c>
      <c r="C101" s="1">
        <v>41207</v>
      </c>
      <c r="D101" s="1">
        <v>41233</v>
      </c>
    </row>
    <row r="102" spans="1:4" x14ac:dyDescent="0.2">
      <c r="A102" t="s">
        <v>104</v>
      </c>
      <c r="B102" s="1">
        <v>41085</v>
      </c>
      <c r="C102" s="1">
        <v>41212</v>
      </c>
      <c r="D102" s="1">
        <v>41220</v>
      </c>
    </row>
    <row r="103" spans="1:4" x14ac:dyDescent="0.2">
      <c r="A103" t="s">
        <v>105</v>
      </c>
      <c r="B103" s="1">
        <v>41085</v>
      </c>
      <c r="C103" s="1">
        <v>41212</v>
      </c>
      <c r="D103" s="1">
        <v>41239</v>
      </c>
    </row>
    <row r="104" spans="1:4" x14ac:dyDescent="0.2">
      <c r="A104" t="s">
        <v>106</v>
      </c>
      <c r="B104" s="1">
        <v>41085</v>
      </c>
      <c r="C104" s="1">
        <v>41214</v>
      </c>
      <c r="D104" s="1">
        <v>41221</v>
      </c>
    </row>
    <row r="105" spans="1:4" x14ac:dyDescent="0.2">
      <c r="A105" t="s">
        <v>107</v>
      </c>
      <c r="B105" s="1">
        <v>41085</v>
      </c>
      <c r="C105" s="1">
        <v>41214</v>
      </c>
      <c r="D105" s="1">
        <v>41221</v>
      </c>
    </row>
    <row r="106" spans="1:4" x14ac:dyDescent="0.2">
      <c r="B106" s="7"/>
      <c r="C106" s="7"/>
      <c r="D106" s="7"/>
    </row>
    <row r="107" spans="1:4" x14ac:dyDescent="0.2">
      <c r="B107" s="7"/>
      <c r="C107" s="7"/>
      <c r="D107" s="7"/>
    </row>
    <row r="108" spans="1:4" x14ac:dyDescent="0.2">
      <c r="B108" s="7"/>
      <c r="C108" s="7"/>
      <c r="D108" s="7"/>
    </row>
    <row r="109" spans="1:4" x14ac:dyDescent="0.2">
      <c r="B109" s="7"/>
      <c r="C109" s="7"/>
      <c r="D109" s="7"/>
    </row>
    <row r="110" spans="1:4" x14ac:dyDescent="0.2">
      <c r="B110" s="7"/>
      <c r="C110" s="7"/>
      <c r="D110" s="7"/>
    </row>
    <row r="111" spans="1:4" x14ac:dyDescent="0.2">
      <c r="B111" s="7"/>
      <c r="C111" s="7"/>
      <c r="D111" s="7"/>
    </row>
    <row r="112" spans="1:4" x14ac:dyDescent="0.2">
      <c r="B112" s="7"/>
      <c r="C112" s="7"/>
      <c r="D112" s="7"/>
    </row>
    <row r="113" spans="2:4" x14ac:dyDescent="0.2">
      <c r="B113" s="7"/>
      <c r="C113" s="7"/>
      <c r="D113" s="7"/>
    </row>
    <row r="114" spans="2:4" x14ac:dyDescent="0.2">
      <c r="B114" s="7"/>
      <c r="C114" s="7"/>
      <c r="D114" s="7"/>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B2:AE111"/>
  <sheetViews>
    <sheetView workbookViewId="0">
      <selection activeCell="Q4" sqref="Q4:T103"/>
    </sheetView>
  </sheetViews>
  <sheetFormatPr baseColWidth="10" defaultRowHeight="16" x14ac:dyDescent="0.2"/>
  <cols>
    <col min="3" max="5" width="10.83203125" style="1"/>
    <col min="22" max="22" width="8.1640625" bestFit="1" customWidth="1"/>
    <col min="23" max="23" width="13" bestFit="1" customWidth="1"/>
    <col min="24" max="24" width="15.83203125" bestFit="1" customWidth="1"/>
  </cols>
  <sheetData>
    <row r="2" spans="2:31" ht="19" x14ac:dyDescent="0.25">
      <c r="B2" s="25" t="s">
        <v>138</v>
      </c>
      <c r="C2" s="25"/>
      <c r="D2" s="25"/>
      <c r="E2" s="25"/>
      <c r="G2" s="25" t="s">
        <v>139</v>
      </c>
      <c r="H2" s="25"/>
      <c r="I2" s="25"/>
      <c r="J2" s="25"/>
      <c r="L2" s="25" t="s">
        <v>140</v>
      </c>
      <c r="M2" s="25"/>
      <c r="N2" s="25"/>
      <c r="O2" s="25"/>
      <c r="Q2" s="25" t="s">
        <v>141</v>
      </c>
      <c r="R2" s="25"/>
      <c r="S2" s="25"/>
      <c r="T2" s="25"/>
      <c r="V2" s="25" t="s">
        <v>142</v>
      </c>
      <c r="W2" s="25"/>
      <c r="X2" s="25"/>
      <c r="Y2" s="25"/>
    </row>
    <row r="3" spans="2:31" x14ac:dyDescent="0.2">
      <c r="B3" s="5" t="s">
        <v>3</v>
      </c>
      <c r="C3" s="6" t="s">
        <v>0</v>
      </c>
      <c r="D3" s="6" t="s">
        <v>1</v>
      </c>
      <c r="E3" s="6" t="s">
        <v>4</v>
      </c>
      <c r="G3" s="5" t="s">
        <v>3</v>
      </c>
      <c r="H3" s="6" t="s">
        <v>0</v>
      </c>
      <c r="I3" s="6" t="s">
        <v>1</v>
      </c>
      <c r="J3" s="6" t="s">
        <v>4</v>
      </c>
      <c r="L3" s="5" t="s">
        <v>3</v>
      </c>
      <c r="M3" s="6" t="s">
        <v>0</v>
      </c>
      <c r="N3" s="6" t="s">
        <v>1</v>
      </c>
      <c r="O3" s="6" t="s">
        <v>4</v>
      </c>
      <c r="Q3" s="5" t="s">
        <v>3</v>
      </c>
      <c r="R3" s="5" t="s">
        <v>0</v>
      </c>
      <c r="S3" s="5" t="s">
        <v>1</v>
      </c>
      <c r="T3" s="5" t="s">
        <v>4</v>
      </c>
      <c r="V3" s="13" t="s">
        <v>3</v>
      </c>
      <c r="W3" s="13" t="s">
        <v>0</v>
      </c>
      <c r="X3" s="13" t="s">
        <v>1</v>
      </c>
      <c r="Y3" s="14" t="s">
        <v>4</v>
      </c>
    </row>
    <row r="4" spans="2:31" x14ac:dyDescent="0.2">
      <c r="B4" t="s">
        <v>8</v>
      </c>
      <c r="C4" s="7">
        <v>41085</v>
      </c>
      <c r="D4" s="7">
        <f>C4+10</f>
        <v>41095</v>
      </c>
      <c r="E4" s="7">
        <f>D4+20</f>
        <v>41115</v>
      </c>
      <c r="G4" t="s">
        <v>8</v>
      </c>
      <c r="H4" s="7">
        <v>41085</v>
      </c>
      <c r="I4" s="7">
        <f>H4+20</f>
        <v>41105</v>
      </c>
      <c r="J4" s="7">
        <f>I4+20</f>
        <v>41125</v>
      </c>
      <c r="L4" t="s">
        <v>8</v>
      </c>
      <c r="M4" s="7">
        <v>41085</v>
      </c>
      <c r="N4" s="8">
        <f>M4+10</f>
        <v>41095</v>
      </c>
      <c r="O4" s="8">
        <f>N4+10</f>
        <v>41105</v>
      </c>
      <c r="Q4" t="s">
        <v>8</v>
      </c>
      <c r="R4" s="1">
        <v>41085</v>
      </c>
      <c r="S4" s="1">
        <v>41085</v>
      </c>
      <c r="T4" s="1">
        <v>41137</v>
      </c>
      <c r="V4" s="11" t="s">
        <v>8</v>
      </c>
      <c r="W4" s="15">
        <v>41085</v>
      </c>
      <c r="X4" s="15">
        <v>41085</v>
      </c>
      <c r="Y4" s="15">
        <v>41089</v>
      </c>
      <c r="Z4" s="15"/>
      <c r="AA4" s="15"/>
      <c r="AB4" s="15"/>
      <c r="AC4" s="1"/>
      <c r="AD4" s="1"/>
      <c r="AE4" s="1"/>
    </row>
    <row r="5" spans="2:31" x14ac:dyDescent="0.2">
      <c r="B5" t="s">
        <v>9</v>
      </c>
      <c r="C5" s="7">
        <f ca="1">C4+RANDBETWEEN(0.5,2.5)</f>
        <v>41087</v>
      </c>
      <c r="D5" s="7">
        <f ca="1">D4+RANDBETWEEN(1,5)</f>
        <v>41100</v>
      </c>
      <c r="E5" s="7">
        <f t="shared" ref="E5:E68" ca="1" si="0">D5+20</f>
        <v>41120</v>
      </c>
      <c r="G5" t="s">
        <v>9</v>
      </c>
      <c r="H5" s="7">
        <f ca="1">H4+RANDBETWEEN(1,4)</f>
        <v>41088</v>
      </c>
      <c r="I5" s="7">
        <f t="shared" ref="I5:I68" ca="1" si="1">H5+20</f>
        <v>41108</v>
      </c>
      <c r="J5" s="7">
        <f t="shared" ref="J5:J68" ca="1" si="2">I5+20</f>
        <v>41128</v>
      </c>
      <c r="L5" t="s">
        <v>9</v>
      </c>
      <c r="M5" s="7">
        <f ca="1">M4+RANDBETWEEN(1,3)</f>
        <v>41088</v>
      </c>
      <c r="N5" s="7">
        <f ca="1">M5+10</f>
        <v>41098</v>
      </c>
      <c r="O5" s="7">
        <f ca="1">O4+RANDBETWEEN(2,4)</f>
        <v>41109</v>
      </c>
      <c r="Q5" t="s">
        <v>9</v>
      </c>
      <c r="R5" s="1">
        <v>41085</v>
      </c>
      <c r="S5" s="1">
        <v>41086</v>
      </c>
      <c r="T5" s="1">
        <v>41137</v>
      </c>
      <c r="V5" s="11" t="s">
        <v>9</v>
      </c>
      <c r="W5" s="15">
        <v>41085</v>
      </c>
      <c r="X5" s="15">
        <v>41085</v>
      </c>
      <c r="Y5" s="15">
        <v>41089</v>
      </c>
      <c r="Z5" s="15"/>
      <c r="AA5" s="15"/>
      <c r="AB5" s="15"/>
      <c r="AC5" s="1"/>
      <c r="AD5" s="1"/>
      <c r="AE5" s="1"/>
    </row>
    <row r="6" spans="2:31" x14ac:dyDescent="0.2">
      <c r="B6" t="s">
        <v>10</v>
      </c>
      <c r="C6" s="7">
        <f t="shared" ref="C6:C69" ca="1" si="3">C5+RANDBETWEEN(0.5,2.5)</f>
        <v>41088</v>
      </c>
      <c r="D6" s="7">
        <f t="shared" ref="D6:D69" ca="1" si="4">D5+RANDBETWEEN(1,5)</f>
        <v>41102</v>
      </c>
      <c r="E6" s="7">
        <f t="shared" ca="1" si="0"/>
        <v>41122</v>
      </c>
      <c r="G6" t="s">
        <v>10</v>
      </c>
      <c r="H6" s="7">
        <f t="shared" ref="H6:H69" ca="1" si="5">H5+RANDBETWEEN(1,4)</f>
        <v>41090</v>
      </c>
      <c r="I6" s="7">
        <f t="shared" ca="1" si="1"/>
        <v>41110</v>
      </c>
      <c r="J6" s="7">
        <f t="shared" ca="1" si="2"/>
        <v>41130</v>
      </c>
      <c r="L6" t="s">
        <v>10</v>
      </c>
      <c r="M6" s="7">
        <f t="shared" ref="M6:M69" ca="1" si="6">M5+RANDBETWEEN(1,3)</f>
        <v>41091</v>
      </c>
      <c r="N6" s="7">
        <f t="shared" ref="N6:N69" ca="1" si="7">M6+10</f>
        <v>41101</v>
      </c>
      <c r="O6" s="7">
        <f t="shared" ref="O6:O69" ca="1" si="8">O5+RANDBETWEEN(2,4)</f>
        <v>41113</v>
      </c>
      <c r="Q6" t="s">
        <v>10</v>
      </c>
      <c r="R6" s="1">
        <v>41085</v>
      </c>
      <c r="S6" s="1">
        <v>41086</v>
      </c>
      <c r="T6" s="1">
        <v>41142</v>
      </c>
      <c r="V6" s="11" t="s">
        <v>10</v>
      </c>
      <c r="W6" s="15">
        <v>41081</v>
      </c>
      <c r="X6" s="15">
        <v>41081</v>
      </c>
      <c r="Y6" s="15">
        <v>41092</v>
      </c>
      <c r="Z6" s="15"/>
      <c r="AA6" s="15"/>
      <c r="AB6" s="15"/>
      <c r="AC6" s="1"/>
      <c r="AD6" s="1"/>
      <c r="AE6" s="1"/>
    </row>
    <row r="7" spans="2:31" x14ac:dyDescent="0.2">
      <c r="B7" t="s">
        <v>11</v>
      </c>
      <c r="C7" s="7">
        <f t="shared" ca="1" si="3"/>
        <v>41089</v>
      </c>
      <c r="D7" s="7">
        <f t="shared" ca="1" si="4"/>
        <v>41103</v>
      </c>
      <c r="E7" s="7">
        <f t="shared" ca="1" si="0"/>
        <v>41123</v>
      </c>
      <c r="G7" t="s">
        <v>11</v>
      </c>
      <c r="H7" s="7">
        <f t="shared" ca="1" si="5"/>
        <v>41092</v>
      </c>
      <c r="I7" s="7">
        <f t="shared" ca="1" si="1"/>
        <v>41112</v>
      </c>
      <c r="J7" s="7">
        <f t="shared" ca="1" si="2"/>
        <v>41132</v>
      </c>
      <c r="L7" t="s">
        <v>11</v>
      </c>
      <c r="M7" s="7">
        <f t="shared" ca="1" si="6"/>
        <v>41094</v>
      </c>
      <c r="N7" s="7">
        <f t="shared" ca="1" si="7"/>
        <v>41104</v>
      </c>
      <c r="O7" s="7">
        <f t="shared" ca="1" si="8"/>
        <v>41115</v>
      </c>
      <c r="Q7" t="s">
        <v>11</v>
      </c>
      <c r="R7" s="1">
        <v>41085</v>
      </c>
      <c r="S7" s="1">
        <v>41089</v>
      </c>
      <c r="T7" s="1">
        <v>41114</v>
      </c>
      <c r="V7" s="11" t="s">
        <v>11</v>
      </c>
      <c r="W7" s="15">
        <v>41081</v>
      </c>
      <c r="X7" s="15">
        <v>41081</v>
      </c>
      <c r="Y7" s="15">
        <v>41092</v>
      </c>
      <c r="Z7" s="15"/>
      <c r="AA7" s="15"/>
      <c r="AB7" s="15"/>
      <c r="AC7" s="1"/>
      <c r="AD7" s="1"/>
      <c r="AE7" s="1"/>
    </row>
    <row r="8" spans="2:31" x14ac:dyDescent="0.2">
      <c r="B8" t="s">
        <v>12</v>
      </c>
      <c r="C8" s="7">
        <f t="shared" ca="1" si="3"/>
        <v>41090</v>
      </c>
      <c r="D8" s="7">
        <f t="shared" ca="1" si="4"/>
        <v>41108</v>
      </c>
      <c r="E8" s="7">
        <f t="shared" ca="1" si="0"/>
        <v>41128</v>
      </c>
      <c r="G8" t="s">
        <v>12</v>
      </c>
      <c r="H8" s="7">
        <f t="shared" ca="1" si="5"/>
        <v>41096</v>
      </c>
      <c r="I8" s="7">
        <f t="shared" ca="1" si="1"/>
        <v>41116</v>
      </c>
      <c r="J8" s="7">
        <f t="shared" ca="1" si="2"/>
        <v>41136</v>
      </c>
      <c r="L8" t="s">
        <v>12</v>
      </c>
      <c r="M8" s="7">
        <f t="shared" ca="1" si="6"/>
        <v>41095</v>
      </c>
      <c r="N8" s="7">
        <f t="shared" ca="1" si="7"/>
        <v>41105</v>
      </c>
      <c r="O8" s="7">
        <f t="shared" ca="1" si="8"/>
        <v>41119</v>
      </c>
      <c r="Q8" t="s">
        <v>12</v>
      </c>
      <c r="R8" s="1">
        <v>41085</v>
      </c>
      <c r="S8" s="1">
        <v>41089</v>
      </c>
      <c r="T8" s="1">
        <v>41115</v>
      </c>
      <c r="V8" s="11" t="s">
        <v>12</v>
      </c>
      <c r="W8" s="15">
        <v>41081</v>
      </c>
      <c r="X8" s="15">
        <v>41081</v>
      </c>
      <c r="Y8" s="15">
        <v>41092</v>
      </c>
      <c r="Z8" s="15"/>
      <c r="AA8" s="15"/>
      <c r="AB8" s="15"/>
      <c r="AC8" s="1"/>
      <c r="AD8" s="1"/>
      <c r="AE8" s="1"/>
    </row>
    <row r="9" spans="2:31" x14ac:dyDescent="0.2">
      <c r="B9" t="s">
        <v>13</v>
      </c>
      <c r="C9" s="7">
        <f t="shared" ca="1" si="3"/>
        <v>41092</v>
      </c>
      <c r="D9" s="7">
        <f t="shared" ca="1" si="4"/>
        <v>41109</v>
      </c>
      <c r="E9" s="7">
        <f t="shared" ca="1" si="0"/>
        <v>41129</v>
      </c>
      <c r="G9" t="s">
        <v>13</v>
      </c>
      <c r="H9" s="7">
        <f t="shared" ca="1" si="5"/>
        <v>41099</v>
      </c>
      <c r="I9" s="7">
        <f t="shared" ca="1" si="1"/>
        <v>41119</v>
      </c>
      <c r="J9" s="7">
        <f t="shared" ca="1" si="2"/>
        <v>41139</v>
      </c>
      <c r="L9" t="s">
        <v>13</v>
      </c>
      <c r="M9" s="7">
        <f t="shared" ca="1" si="6"/>
        <v>41096</v>
      </c>
      <c r="N9" s="7">
        <f t="shared" ca="1" si="7"/>
        <v>41106</v>
      </c>
      <c r="O9" s="7">
        <f t="shared" ca="1" si="8"/>
        <v>41123</v>
      </c>
      <c r="Q9" t="s">
        <v>13</v>
      </c>
      <c r="R9" s="1">
        <v>41085</v>
      </c>
      <c r="S9" s="1">
        <v>41093</v>
      </c>
      <c r="T9" s="1">
        <v>41115</v>
      </c>
      <c r="V9" s="11" t="s">
        <v>13</v>
      </c>
      <c r="W9" s="15">
        <v>41081</v>
      </c>
      <c r="X9" s="15">
        <v>41082</v>
      </c>
      <c r="Y9" s="15">
        <v>41092</v>
      </c>
      <c r="Z9" s="15"/>
      <c r="AA9" s="15"/>
      <c r="AB9" s="15"/>
      <c r="AC9" s="1"/>
      <c r="AD9" s="1"/>
      <c r="AE9" s="1"/>
    </row>
    <row r="10" spans="2:31" x14ac:dyDescent="0.2">
      <c r="B10" t="s">
        <v>14</v>
      </c>
      <c r="C10" s="7">
        <f t="shared" ca="1" si="3"/>
        <v>41093</v>
      </c>
      <c r="D10" s="7">
        <f t="shared" ca="1" si="4"/>
        <v>41112</v>
      </c>
      <c r="E10" s="7">
        <f t="shared" ca="1" si="0"/>
        <v>41132</v>
      </c>
      <c r="G10" t="s">
        <v>14</v>
      </c>
      <c r="H10" s="7">
        <f t="shared" ca="1" si="5"/>
        <v>41100</v>
      </c>
      <c r="I10" s="7">
        <f t="shared" ca="1" si="1"/>
        <v>41120</v>
      </c>
      <c r="J10" s="7">
        <f t="shared" ca="1" si="2"/>
        <v>41140</v>
      </c>
      <c r="L10" t="s">
        <v>14</v>
      </c>
      <c r="M10" s="7">
        <f t="shared" ca="1" si="6"/>
        <v>41097</v>
      </c>
      <c r="N10" s="7">
        <f t="shared" ca="1" si="7"/>
        <v>41107</v>
      </c>
      <c r="O10" s="7">
        <f t="shared" ca="1" si="8"/>
        <v>41127</v>
      </c>
      <c r="Q10" t="s">
        <v>14</v>
      </c>
      <c r="R10" s="1">
        <v>41085</v>
      </c>
      <c r="S10" s="1">
        <v>41100</v>
      </c>
      <c r="T10" s="1">
        <v>41100</v>
      </c>
      <c r="V10" s="11" t="s">
        <v>14</v>
      </c>
      <c r="W10" s="15">
        <v>41085</v>
      </c>
      <c r="X10" s="15">
        <v>41085</v>
      </c>
      <c r="Y10" s="15">
        <v>41092</v>
      </c>
      <c r="Z10" s="15"/>
      <c r="AA10" s="15"/>
      <c r="AB10" s="15"/>
      <c r="AC10" s="1"/>
      <c r="AD10" s="1"/>
      <c r="AE10" s="1"/>
    </row>
    <row r="11" spans="2:31" x14ac:dyDescent="0.2">
      <c r="B11" t="s">
        <v>15</v>
      </c>
      <c r="C11" s="7">
        <f t="shared" ca="1" si="3"/>
        <v>41094</v>
      </c>
      <c r="D11" s="7">
        <f t="shared" ca="1" si="4"/>
        <v>41116</v>
      </c>
      <c r="E11" s="7">
        <f t="shared" ca="1" si="0"/>
        <v>41136</v>
      </c>
      <c r="G11" t="s">
        <v>15</v>
      </c>
      <c r="H11" s="7">
        <f t="shared" ca="1" si="5"/>
        <v>41102</v>
      </c>
      <c r="I11" s="7">
        <f t="shared" ca="1" si="1"/>
        <v>41122</v>
      </c>
      <c r="J11" s="7">
        <f t="shared" ca="1" si="2"/>
        <v>41142</v>
      </c>
      <c r="L11" t="s">
        <v>15</v>
      </c>
      <c r="M11" s="7">
        <f t="shared" ca="1" si="6"/>
        <v>41100</v>
      </c>
      <c r="N11" s="7">
        <f t="shared" ca="1" si="7"/>
        <v>41110</v>
      </c>
      <c r="O11" s="7">
        <f t="shared" ca="1" si="8"/>
        <v>41131</v>
      </c>
      <c r="Q11" t="s">
        <v>15</v>
      </c>
      <c r="R11" s="1">
        <v>41085</v>
      </c>
      <c r="S11" s="1">
        <v>41100</v>
      </c>
      <c r="T11" s="1">
        <v>41100</v>
      </c>
      <c r="V11" s="11" t="s">
        <v>15</v>
      </c>
      <c r="W11" s="15">
        <v>41085</v>
      </c>
      <c r="X11" s="15">
        <v>41085</v>
      </c>
      <c r="Y11" s="15">
        <v>41092</v>
      </c>
      <c r="Z11" s="15"/>
      <c r="AA11" s="15"/>
      <c r="AB11" s="15"/>
      <c r="AC11" s="1"/>
      <c r="AD11" s="1"/>
      <c r="AE11" s="1"/>
    </row>
    <row r="12" spans="2:31" x14ac:dyDescent="0.2">
      <c r="B12" t="s">
        <v>16</v>
      </c>
      <c r="C12" s="7">
        <f t="shared" ca="1" si="3"/>
        <v>41095</v>
      </c>
      <c r="D12" s="7">
        <f t="shared" ca="1" si="4"/>
        <v>41119</v>
      </c>
      <c r="E12" s="7">
        <f t="shared" ca="1" si="0"/>
        <v>41139</v>
      </c>
      <c r="G12" t="s">
        <v>16</v>
      </c>
      <c r="H12" s="7">
        <f t="shared" ca="1" si="5"/>
        <v>41104</v>
      </c>
      <c r="I12" s="7">
        <f t="shared" ca="1" si="1"/>
        <v>41124</v>
      </c>
      <c r="J12" s="7">
        <f t="shared" ca="1" si="2"/>
        <v>41144</v>
      </c>
      <c r="L12" t="s">
        <v>16</v>
      </c>
      <c r="M12" s="7">
        <f t="shared" ca="1" si="6"/>
        <v>41102</v>
      </c>
      <c r="N12" s="7">
        <f t="shared" ca="1" si="7"/>
        <v>41112</v>
      </c>
      <c r="O12" s="7">
        <f t="shared" ca="1" si="8"/>
        <v>41133</v>
      </c>
      <c r="Q12" t="s">
        <v>16</v>
      </c>
      <c r="R12" s="1">
        <v>41085</v>
      </c>
      <c r="S12" s="1">
        <v>41100</v>
      </c>
      <c r="T12" s="1">
        <v>41114</v>
      </c>
      <c r="V12" s="11" t="s">
        <v>16</v>
      </c>
      <c r="W12" s="15">
        <v>41081</v>
      </c>
      <c r="X12" s="15">
        <v>41082</v>
      </c>
      <c r="Y12" s="15">
        <v>41093</v>
      </c>
      <c r="Z12" s="15"/>
      <c r="AA12" s="15"/>
      <c r="AB12" s="15"/>
      <c r="AC12" s="1"/>
      <c r="AD12" s="1"/>
      <c r="AE12" s="1"/>
    </row>
    <row r="13" spans="2:31" x14ac:dyDescent="0.2">
      <c r="B13" t="s">
        <v>17</v>
      </c>
      <c r="C13" s="7">
        <f t="shared" ca="1" si="3"/>
        <v>41096</v>
      </c>
      <c r="D13" s="7">
        <f t="shared" ca="1" si="4"/>
        <v>41123</v>
      </c>
      <c r="E13" s="7">
        <f t="shared" ca="1" si="0"/>
        <v>41143</v>
      </c>
      <c r="G13" t="s">
        <v>17</v>
      </c>
      <c r="H13" s="7">
        <f t="shared" ca="1" si="5"/>
        <v>41105</v>
      </c>
      <c r="I13" s="7">
        <f t="shared" ca="1" si="1"/>
        <v>41125</v>
      </c>
      <c r="J13" s="7">
        <f t="shared" ca="1" si="2"/>
        <v>41145</v>
      </c>
      <c r="L13" t="s">
        <v>17</v>
      </c>
      <c r="M13" s="7">
        <f t="shared" ca="1" si="6"/>
        <v>41105</v>
      </c>
      <c r="N13" s="7">
        <f t="shared" ca="1" si="7"/>
        <v>41115</v>
      </c>
      <c r="O13" s="7">
        <f t="shared" ca="1" si="8"/>
        <v>41136</v>
      </c>
      <c r="Q13" t="s">
        <v>17</v>
      </c>
      <c r="R13" s="1">
        <v>41085</v>
      </c>
      <c r="S13" s="1">
        <v>41100</v>
      </c>
      <c r="T13" s="1">
        <v>41115</v>
      </c>
      <c r="V13" s="11" t="s">
        <v>17</v>
      </c>
      <c r="W13" s="15">
        <v>41085</v>
      </c>
      <c r="X13" s="15">
        <v>41092</v>
      </c>
      <c r="Y13" s="15">
        <v>41096</v>
      </c>
      <c r="Z13" s="15"/>
      <c r="AA13" s="15"/>
      <c r="AB13" s="15"/>
      <c r="AC13" s="1"/>
      <c r="AD13" s="1"/>
      <c r="AE13" s="1"/>
    </row>
    <row r="14" spans="2:31" x14ac:dyDescent="0.2">
      <c r="B14" t="s">
        <v>18</v>
      </c>
      <c r="C14" s="7">
        <f t="shared" ca="1" si="3"/>
        <v>41097</v>
      </c>
      <c r="D14" s="7">
        <f t="shared" ca="1" si="4"/>
        <v>41127</v>
      </c>
      <c r="E14" s="7">
        <f t="shared" ca="1" si="0"/>
        <v>41147</v>
      </c>
      <c r="G14" t="s">
        <v>18</v>
      </c>
      <c r="H14" s="7">
        <f t="shared" ca="1" si="5"/>
        <v>41109</v>
      </c>
      <c r="I14" s="7">
        <f t="shared" ca="1" si="1"/>
        <v>41129</v>
      </c>
      <c r="J14" s="7">
        <f t="shared" ca="1" si="2"/>
        <v>41149</v>
      </c>
      <c r="L14" t="s">
        <v>18</v>
      </c>
      <c r="M14" s="7">
        <f t="shared" ca="1" si="6"/>
        <v>41107</v>
      </c>
      <c r="N14" s="7">
        <f t="shared" ca="1" si="7"/>
        <v>41117</v>
      </c>
      <c r="O14" s="7">
        <f t="shared" ca="1" si="8"/>
        <v>41138</v>
      </c>
      <c r="Q14" t="s">
        <v>18</v>
      </c>
      <c r="R14" s="1">
        <v>41085</v>
      </c>
      <c r="S14" s="1">
        <v>41100</v>
      </c>
      <c r="T14" s="1">
        <v>41145</v>
      </c>
      <c r="V14" s="11" t="s">
        <v>18</v>
      </c>
      <c r="W14" s="15">
        <v>41085</v>
      </c>
      <c r="X14" s="15">
        <v>41092</v>
      </c>
      <c r="Y14" s="15">
        <v>41096</v>
      </c>
      <c r="Z14" s="15"/>
      <c r="AA14" s="15"/>
      <c r="AB14" s="15"/>
      <c r="AC14" s="1"/>
      <c r="AD14" s="1"/>
      <c r="AE14" s="1"/>
    </row>
    <row r="15" spans="2:31" x14ac:dyDescent="0.2">
      <c r="B15" t="s">
        <v>19</v>
      </c>
      <c r="C15" s="7">
        <f t="shared" ca="1" si="3"/>
        <v>41099</v>
      </c>
      <c r="D15" s="7">
        <f t="shared" ca="1" si="4"/>
        <v>41128</v>
      </c>
      <c r="E15" s="7">
        <f t="shared" ca="1" si="0"/>
        <v>41148</v>
      </c>
      <c r="G15" t="s">
        <v>19</v>
      </c>
      <c r="H15" s="7">
        <f t="shared" ca="1" si="5"/>
        <v>41112</v>
      </c>
      <c r="I15" s="7">
        <f t="shared" ca="1" si="1"/>
        <v>41132</v>
      </c>
      <c r="J15" s="7">
        <f t="shared" ca="1" si="2"/>
        <v>41152</v>
      </c>
      <c r="L15" t="s">
        <v>19</v>
      </c>
      <c r="M15" s="7">
        <f t="shared" ca="1" si="6"/>
        <v>41109</v>
      </c>
      <c r="N15" s="7">
        <f t="shared" ca="1" si="7"/>
        <v>41119</v>
      </c>
      <c r="O15" s="7">
        <f t="shared" ca="1" si="8"/>
        <v>41142</v>
      </c>
      <c r="Q15" t="s">
        <v>19</v>
      </c>
      <c r="R15" s="1">
        <v>41085</v>
      </c>
      <c r="S15" s="1">
        <v>41100</v>
      </c>
      <c r="T15" s="1">
        <v>41165</v>
      </c>
      <c r="V15" s="11" t="s">
        <v>19</v>
      </c>
      <c r="W15" s="15">
        <v>41089</v>
      </c>
      <c r="X15" s="15">
        <v>41093</v>
      </c>
      <c r="Y15" s="15">
        <v>41096</v>
      </c>
      <c r="Z15" s="15"/>
      <c r="AA15" s="15"/>
      <c r="AB15" s="15"/>
      <c r="AC15" s="1"/>
      <c r="AD15" s="1"/>
      <c r="AE15" s="1"/>
    </row>
    <row r="16" spans="2:31" x14ac:dyDescent="0.2">
      <c r="B16" t="s">
        <v>20</v>
      </c>
      <c r="C16" s="7">
        <f t="shared" ca="1" si="3"/>
        <v>41101</v>
      </c>
      <c r="D16" s="7">
        <f t="shared" ca="1" si="4"/>
        <v>41132</v>
      </c>
      <c r="E16" s="7">
        <f t="shared" ca="1" si="0"/>
        <v>41152</v>
      </c>
      <c r="G16" t="s">
        <v>20</v>
      </c>
      <c r="H16" s="7">
        <f t="shared" ca="1" si="5"/>
        <v>41113</v>
      </c>
      <c r="I16" s="7">
        <f t="shared" ca="1" si="1"/>
        <v>41133</v>
      </c>
      <c r="J16" s="7">
        <f t="shared" ca="1" si="2"/>
        <v>41153</v>
      </c>
      <c r="L16" t="s">
        <v>20</v>
      </c>
      <c r="M16" s="7">
        <f t="shared" ca="1" si="6"/>
        <v>41110</v>
      </c>
      <c r="N16" s="7">
        <f t="shared" ca="1" si="7"/>
        <v>41120</v>
      </c>
      <c r="O16" s="7">
        <f t="shared" ca="1" si="8"/>
        <v>41144</v>
      </c>
      <c r="Q16" t="s">
        <v>20</v>
      </c>
      <c r="R16" s="1">
        <v>41085</v>
      </c>
      <c r="S16" s="1">
        <v>41101</v>
      </c>
      <c r="T16" s="1">
        <v>41120</v>
      </c>
      <c r="V16" s="11" t="s">
        <v>20</v>
      </c>
      <c r="W16" s="15">
        <v>41089</v>
      </c>
      <c r="X16" s="15">
        <v>41096</v>
      </c>
      <c r="Y16" s="15">
        <v>41096</v>
      </c>
      <c r="Z16" s="15"/>
      <c r="AA16" s="15"/>
      <c r="AB16" s="15"/>
      <c r="AC16" s="1"/>
      <c r="AD16" s="1"/>
      <c r="AE16" s="1"/>
    </row>
    <row r="17" spans="2:31" x14ac:dyDescent="0.2">
      <c r="B17" t="s">
        <v>21</v>
      </c>
      <c r="C17" s="7">
        <f t="shared" ca="1" si="3"/>
        <v>41102</v>
      </c>
      <c r="D17" s="7">
        <f t="shared" ca="1" si="4"/>
        <v>41134</v>
      </c>
      <c r="E17" s="7">
        <f t="shared" ca="1" si="0"/>
        <v>41154</v>
      </c>
      <c r="G17" t="s">
        <v>21</v>
      </c>
      <c r="H17" s="7">
        <f t="shared" ca="1" si="5"/>
        <v>41115</v>
      </c>
      <c r="I17" s="7">
        <f t="shared" ca="1" si="1"/>
        <v>41135</v>
      </c>
      <c r="J17" s="7">
        <f t="shared" ca="1" si="2"/>
        <v>41155</v>
      </c>
      <c r="L17" t="s">
        <v>21</v>
      </c>
      <c r="M17" s="7">
        <f t="shared" ca="1" si="6"/>
        <v>41111</v>
      </c>
      <c r="N17" s="7">
        <f t="shared" ca="1" si="7"/>
        <v>41121</v>
      </c>
      <c r="O17" s="7">
        <f t="shared" ca="1" si="8"/>
        <v>41148</v>
      </c>
      <c r="Q17" t="s">
        <v>21</v>
      </c>
      <c r="R17" s="1">
        <v>41085</v>
      </c>
      <c r="S17" s="1">
        <v>41101</v>
      </c>
      <c r="T17" s="1">
        <v>41156</v>
      </c>
      <c r="V17" s="11" t="s">
        <v>21</v>
      </c>
      <c r="W17" s="15">
        <v>41096</v>
      </c>
      <c r="X17" s="15">
        <v>41096</v>
      </c>
      <c r="Y17" s="15">
        <v>41096</v>
      </c>
      <c r="Z17" s="15"/>
      <c r="AA17" s="15"/>
      <c r="AB17" s="15"/>
      <c r="AC17" s="1"/>
      <c r="AD17" s="1"/>
      <c r="AE17" s="1"/>
    </row>
    <row r="18" spans="2:31" x14ac:dyDescent="0.2">
      <c r="B18" t="s">
        <v>22</v>
      </c>
      <c r="C18" s="7">
        <f t="shared" ca="1" si="3"/>
        <v>41103</v>
      </c>
      <c r="D18" s="7">
        <f t="shared" ca="1" si="4"/>
        <v>41139</v>
      </c>
      <c r="E18" s="7">
        <f t="shared" ca="1" si="0"/>
        <v>41159</v>
      </c>
      <c r="G18" t="s">
        <v>22</v>
      </c>
      <c r="H18" s="7">
        <f t="shared" ca="1" si="5"/>
        <v>41117</v>
      </c>
      <c r="I18" s="7">
        <f t="shared" ca="1" si="1"/>
        <v>41137</v>
      </c>
      <c r="J18" s="7">
        <f t="shared" ca="1" si="2"/>
        <v>41157</v>
      </c>
      <c r="L18" t="s">
        <v>22</v>
      </c>
      <c r="M18" s="7">
        <f t="shared" ca="1" si="6"/>
        <v>41113</v>
      </c>
      <c r="N18" s="7">
        <f t="shared" ca="1" si="7"/>
        <v>41123</v>
      </c>
      <c r="O18" s="7">
        <f t="shared" ca="1" si="8"/>
        <v>41151</v>
      </c>
      <c r="Q18" t="s">
        <v>22</v>
      </c>
      <c r="R18" s="1">
        <v>41085</v>
      </c>
      <c r="S18" s="1">
        <v>41104</v>
      </c>
      <c r="T18" s="1">
        <v>41148</v>
      </c>
      <c r="V18" s="11" t="s">
        <v>22</v>
      </c>
      <c r="W18" s="15">
        <v>41096</v>
      </c>
      <c r="X18" s="15">
        <v>41096</v>
      </c>
      <c r="Y18" s="15">
        <v>41096</v>
      </c>
      <c r="Z18" s="15"/>
      <c r="AA18" s="15"/>
      <c r="AB18" s="15"/>
      <c r="AC18" s="1"/>
      <c r="AD18" s="1"/>
      <c r="AE18" s="1"/>
    </row>
    <row r="19" spans="2:31" x14ac:dyDescent="0.2">
      <c r="B19" t="s">
        <v>23</v>
      </c>
      <c r="C19" s="7">
        <f t="shared" ca="1" si="3"/>
        <v>41104</v>
      </c>
      <c r="D19" s="7">
        <f t="shared" ca="1" si="4"/>
        <v>41140</v>
      </c>
      <c r="E19" s="7">
        <f t="shared" ca="1" si="0"/>
        <v>41160</v>
      </c>
      <c r="G19" t="s">
        <v>23</v>
      </c>
      <c r="H19" s="7">
        <f t="shared" ca="1" si="5"/>
        <v>41118</v>
      </c>
      <c r="I19" s="7">
        <f t="shared" ca="1" si="1"/>
        <v>41138</v>
      </c>
      <c r="J19" s="7">
        <f t="shared" ca="1" si="2"/>
        <v>41158</v>
      </c>
      <c r="L19" t="s">
        <v>23</v>
      </c>
      <c r="M19" s="7">
        <f t="shared" ca="1" si="6"/>
        <v>41116</v>
      </c>
      <c r="N19" s="7">
        <f t="shared" ca="1" si="7"/>
        <v>41126</v>
      </c>
      <c r="O19" s="7">
        <f t="shared" ca="1" si="8"/>
        <v>41154</v>
      </c>
      <c r="Q19" t="s">
        <v>23</v>
      </c>
      <c r="R19" s="1">
        <v>41085</v>
      </c>
      <c r="S19" s="1">
        <v>41107</v>
      </c>
      <c r="T19" s="1">
        <v>41107</v>
      </c>
      <c r="V19" s="11" t="s">
        <v>23</v>
      </c>
      <c r="W19" s="15">
        <v>41096</v>
      </c>
      <c r="X19" s="15">
        <v>41096</v>
      </c>
      <c r="Y19" s="15">
        <v>41096</v>
      </c>
      <c r="Z19" s="15"/>
      <c r="AA19" s="15"/>
      <c r="AB19" s="15"/>
      <c r="AC19" s="1"/>
      <c r="AD19" s="1"/>
      <c r="AE19" s="1"/>
    </row>
    <row r="20" spans="2:31" x14ac:dyDescent="0.2">
      <c r="B20" t="s">
        <v>24</v>
      </c>
      <c r="C20" s="7">
        <f t="shared" ca="1" si="3"/>
        <v>41105</v>
      </c>
      <c r="D20" s="7">
        <f t="shared" ca="1" si="4"/>
        <v>41145</v>
      </c>
      <c r="E20" s="7">
        <f t="shared" ca="1" si="0"/>
        <v>41165</v>
      </c>
      <c r="G20" t="s">
        <v>24</v>
      </c>
      <c r="H20" s="7">
        <f t="shared" ca="1" si="5"/>
        <v>41122</v>
      </c>
      <c r="I20" s="7">
        <f t="shared" ca="1" si="1"/>
        <v>41142</v>
      </c>
      <c r="J20" s="7">
        <f t="shared" ca="1" si="2"/>
        <v>41162</v>
      </c>
      <c r="L20" t="s">
        <v>24</v>
      </c>
      <c r="M20" s="7">
        <f t="shared" ca="1" si="6"/>
        <v>41119</v>
      </c>
      <c r="N20" s="7">
        <f t="shared" ca="1" si="7"/>
        <v>41129</v>
      </c>
      <c r="O20" s="7">
        <f t="shared" ca="1" si="8"/>
        <v>41156</v>
      </c>
      <c r="Q20" t="s">
        <v>24</v>
      </c>
      <c r="R20" s="1">
        <v>41085</v>
      </c>
      <c r="S20" s="1">
        <v>41107</v>
      </c>
      <c r="T20" s="1">
        <v>41107</v>
      </c>
      <c r="V20" s="11" t="s">
        <v>24</v>
      </c>
      <c r="W20" s="15">
        <v>41081</v>
      </c>
      <c r="X20" s="15">
        <v>41081</v>
      </c>
      <c r="Y20" s="15">
        <v>41099</v>
      </c>
      <c r="Z20" s="15"/>
      <c r="AA20" s="15"/>
      <c r="AB20" s="15"/>
      <c r="AC20" s="1"/>
      <c r="AD20" s="1"/>
      <c r="AE20" s="1"/>
    </row>
    <row r="21" spans="2:31" x14ac:dyDescent="0.2">
      <c r="B21" t="s">
        <v>25</v>
      </c>
      <c r="C21" s="7">
        <f t="shared" ca="1" si="3"/>
        <v>41106</v>
      </c>
      <c r="D21" s="7">
        <f t="shared" ca="1" si="4"/>
        <v>41146</v>
      </c>
      <c r="E21" s="7">
        <f t="shared" ca="1" si="0"/>
        <v>41166</v>
      </c>
      <c r="G21" t="s">
        <v>25</v>
      </c>
      <c r="H21" s="7">
        <f t="shared" ca="1" si="5"/>
        <v>41125</v>
      </c>
      <c r="I21" s="7">
        <f t="shared" ca="1" si="1"/>
        <v>41145</v>
      </c>
      <c r="J21" s="7">
        <f t="shared" ca="1" si="2"/>
        <v>41165</v>
      </c>
      <c r="L21" t="s">
        <v>25</v>
      </c>
      <c r="M21" s="7">
        <f t="shared" ca="1" si="6"/>
        <v>41120</v>
      </c>
      <c r="N21" s="7">
        <f t="shared" ca="1" si="7"/>
        <v>41130</v>
      </c>
      <c r="O21" s="7">
        <f t="shared" ca="1" si="8"/>
        <v>41160</v>
      </c>
      <c r="Q21" t="s">
        <v>25</v>
      </c>
      <c r="R21" s="1">
        <v>41085</v>
      </c>
      <c r="S21" s="1">
        <v>41107</v>
      </c>
      <c r="T21" s="1">
        <v>41107</v>
      </c>
      <c r="V21" s="11" t="s">
        <v>25</v>
      </c>
      <c r="W21" s="15">
        <v>41081</v>
      </c>
      <c r="X21" s="15">
        <v>41081</v>
      </c>
      <c r="Y21" s="15">
        <v>41100</v>
      </c>
      <c r="Z21" s="15"/>
      <c r="AA21" s="15"/>
      <c r="AB21" s="15"/>
      <c r="AC21" s="1"/>
      <c r="AD21" s="1"/>
      <c r="AE21" s="1"/>
    </row>
    <row r="22" spans="2:31" x14ac:dyDescent="0.2">
      <c r="B22" t="s">
        <v>26</v>
      </c>
      <c r="C22" s="7">
        <f t="shared" ca="1" si="3"/>
        <v>41107</v>
      </c>
      <c r="D22" s="7">
        <f t="shared" ca="1" si="4"/>
        <v>41147</v>
      </c>
      <c r="E22" s="7">
        <f t="shared" ca="1" si="0"/>
        <v>41167</v>
      </c>
      <c r="G22" t="s">
        <v>26</v>
      </c>
      <c r="H22" s="7">
        <f t="shared" ca="1" si="5"/>
        <v>41128</v>
      </c>
      <c r="I22" s="7">
        <f t="shared" ca="1" si="1"/>
        <v>41148</v>
      </c>
      <c r="J22" s="7">
        <f t="shared" ca="1" si="2"/>
        <v>41168</v>
      </c>
      <c r="L22" t="s">
        <v>26</v>
      </c>
      <c r="M22" s="7">
        <f t="shared" ca="1" si="6"/>
        <v>41121</v>
      </c>
      <c r="N22" s="7">
        <f t="shared" ca="1" si="7"/>
        <v>41131</v>
      </c>
      <c r="O22" s="7">
        <f t="shared" ca="1" si="8"/>
        <v>41163</v>
      </c>
      <c r="Q22" t="s">
        <v>26</v>
      </c>
      <c r="R22" s="1">
        <v>41085</v>
      </c>
      <c r="S22" s="1">
        <v>41107</v>
      </c>
      <c r="T22" s="1">
        <v>41107</v>
      </c>
      <c r="V22" s="11" t="s">
        <v>26</v>
      </c>
      <c r="W22" s="15">
        <v>41081</v>
      </c>
      <c r="X22" s="15">
        <v>41081</v>
      </c>
      <c r="Y22" s="15">
        <v>41100</v>
      </c>
      <c r="Z22" s="15"/>
      <c r="AA22" s="15"/>
      <c r="AB22" s="15"/>
      <c r="AC22" s="1"/>
      <c r="AD22" s="1"/>
      <c r="AE22" s="1"/>
    </row>
    <row r="23" spans="2:31" x14ac:dyDescent="0.2">
      <c r="B23" t="s">
        <v>27</v>
      </c>
      <c r="C23" s="7">
        <f t="shared" ca="1" si="3"/>
        <v>41109</v>
      </c>
      <c r="D23" s="7">
        <f t="shared" ca="1" si="4"/>
        <v>41152</v>
      </c>
      <c r="E23" s="7">
        <f t="shared" ca="1" si="0"/>
        <v>41172</v>
      </c>
      <c r="G23" t="s">
        <v>27</v>
      </c>
      <c r="H23" s="7">
        <f t="shared" ca="1" si="5"/>
        <v>41132</v>
      </c>
      <c r="I23" s="7">
        <f t="shared" ca="1" si="1"/>
        <v>41152</v>
      </c>
      <c r="J23" s="7">
        <f t="shared" ca="1" si="2"/>
        <v>41172</v>
      </c>
      <c r="L23" t="s">
        <v>27</v>
      </c>
      <c r="M23" s="7">
        <f t="shared" ca="1" si="6"/>
        <v>41124</v>
      </c>
      <c r="N23" s="7">
        <f t="shared" ca="1" si="7"/>
        <v>41134</v>
      </c>
      <c r="O23" s="7">
        <f t="shared" ca="1" si="8"/>
        <v>41165</v>
      </c>
      <c r="Q23" t="s">
        <v>27</v>
      </c>
      <c r="R23" s="1">
        <v>41085</v>
      </c>
      <c r="S23" s="1">
        <v>41107</v>
      </c>
      <c r="T23" s="1">
        <v>41145</v>
      </c>
      <c r="V23" s="11" t="s">
        <v>27</v>
      </c>
      <c r="W23" s="15">
        <v>41086</v>
      </c>
      <c r="X23" s="15">
        <v>41086</v>
      </c>
      <c r="Y23" s="15">
        <v>41100</v>
      </c>
      <c r="Z23" s="15"/>
      <c r="AA23" s="15"/>
      <c r="AB23" s="15"/>
      <c r="AC23" s="1"/>
      <c r="AD23" s="1"/>
      <c r="AE23" s="1"/>
    </row>
    <row r="24" spans="2:31" x14ac:dyDescent="0.2">
      <c r="B24" t="s">
        <v>28</v>
      </c>
      <c r="C24" s="7">
        <f t="shared" ca="1" si="3"/>
        <v>41110</v>
      </c>
      <c r="D24" s="7">
        <f t="shared" ca="1" si="4"/>
        <v>41153</v>
      </c>
      <c r="E24" s="7">
        <f t="shared" ca="1" si="0"/>
        <v>41173</v>
      </c>
      <c r="G24" t="s">
        <v>28</v>
      </c>
      <c r="H24" s="7">
        <f t="shared" ca="1" si="5"/>
        <v>41135</v>
      </c>
      <c r="I24" s="7">
        <f t="shared" ca="1" si="1"/>
        <v>41155</v>
      </c>
      <c r="J24" s="7">
        <f t="shared" ca="1" si="2"/>
        <v>41175</v>
      </c>
      <c r="L24" t="s">
        <v>28</v>
      </c>
      <c r="M24" s="7">
        <f t="shared" ca="1" si="6"/>
        <v>41127</v>
      </c>
      <c r="N24" s="7">
        <f t="shared" ca="1" si="7"/>
        <v>41137</v>
      </c>
      <c r="O24" s="7">
        <f t="shared" ca="1" si="8"/>
        <v>41168</v>
      </c>
      <c r="Q24" t="s">
        <v>28</v>
      </c>
      <c r="R24" s="1">
        <v>41085</v>
      </c>
      <c r="S24" s="1">
        <v>41107</v>
      </c>
      <c r="T24" s="1">
        <v>41148</v>
      </c>
      <c r="V24" s="11" t="s">
        <v>28</v>
      </c>
      <c r="W24" s="15">
        <v>41100</v>
      </c>
      <c r="X24" s="15">
        <v>41100</v>
      </c>
      <c r="Y24" s="15">
        <v>41100</v>
      </c>
      <c r="Z24" s="15"/>
      <c r="AA24" s="15"/>
      <c r="AB24" s="15"/>
      <c r="AC24" s="1"/>
      <c r="AD24" s="1"/>
      <c r="AE24" s="1"/>
    </row>
    <row r="25" spans="2:31" x14ac:dyDescent="0.2">
      <c r="B25" t="s">
        <v>29</v>
      </c>
      <c r="C25" s="7">
        <f t="shared" ca="1" si="3"/>
        <v>41111</v>
      </c>
      <c r="D25" s="7">
        <f t="shared" ca="1" si="4"/>
        <v>41154</v>
      </c>
      <c r="E25" s="7">
        <f t="shared" ca="1" si="0"/>
        <v>41174</v>
      </c>
      <c r="G25" t="s">
        <v>29</v>
      </c>
      <c r="H25" s="7">
        <f t="shared" ca="1" si="5"/>
        <v>41138</v>
      </c>
      <c r="I25" s="7">
        <f t="shared" ca="1" si="1"/>
        <v>41158</v>
      </c>
      <c r="J25" s="7">
        <f t="shared" ca="1" si="2"/>
        <v>41178</v>
      </c>
      <c r="L25" t="s">
        <v>29</v>
      </c>
      <c r="M25" s="7">
        <f t="shared" ca="1" si="6"/>
        <v>41128</v>
      </c>
      <c r="N25" s="7">
        <f t="shared" ca="1" si="7"/>
        <v>41138</v>
      </c>
      <c r="O25" s="7">
        <f t="shared" ca="1" si="8"/>
        <v>41171</v>
      </c>
      <c r="Q25" t="s">
        <v>29</v>
      </c>
      <c r="R25" s="1">
        <v>41085</v>
      </c>
      <c r="S25" s="1">
        <v>41108</v>
      </c>
      <c r="T25" s="1">
        <v>41145</v>
      </c>
      <c r="V25" s="11" t="s">
        <v>29</v>
      </c>
      <c r="W25" s="15">
        <v>41100</v>
      </c>
      <c r="X25" s="15">
        <v>41100</v>
      </c>
      <c r="Y25" s="15">
        <v>41100</v>
      </c>
      <c r="Z25" s="15"/>
      <c r="AA25" s="15"/>
      <c r="AB25" s="15"/>
      <c r="AC25" s="1"/>
      <c r="AD25" s="1"/>
      <c r="AE25" s="1"/>
    </row>
    <row r="26" spans="2:31" x14ac:dyDescent="0.2">
      <c r="B26" t="s">
        <v>30</v>
      </c>
      <c r="C26" s="7">
        <f t="shared" ca="1" si="3"/>
        <v>41112</v>
      </c>
      <c r="D26" s="7">
        <f t="shared" ca="1" si="4"/>
        <v>41157</v>
      </c>
      <c r="E26" s="7">
        <f t="shared" ca="1" si="0"/>
        <v>41177</v>
      </c>
      <c r="G26" t="s">
        <v>30</v>
      </c>
      <c r="H26" s="7">
        <f t="shared" ca="1" si="5"/>
        <v>41141</v>
      </c>
      <c r="I26" s="7">
        <f t="shared" ca="1" si="1"/>
        <v>41161</v>
      </c>
      <c r="J26" s="7">
        <f t="shared" ca="1" si="2"/>
        <v>41181</v>
      </c>
      <c r="L26" t="s">
        <v>30</v>
      </c>
      <c r="M26" s="7">
        <f t="shared" ca="1" si="6"/>
        <v>41130</v>
      </c>
      <c r="N26" s="7">
        <f t="shared" ca="1" si="7"/>
        <v>41140</v>
      </c>
      <c r="O26" s="7">
        <f t="shared" ca="1" si="8"/>
        <v>41174</v>
      </c>
      <c r="Q26" t="s">
        <v>30</v>
      </c>
      <c r="R26" s="1">
        <v>41085</v>
      </c>
      <c r="S26" s="1">
        <v>41108</v>
      </c>
      <c r="T26" s="1">
        <v>41145</v>
      </c>
      <c r="V26" s="11" t="s">
        <v>30</v>
      </c>
      <c r="W26" s="15">
        <v>41085</v>
      </c>
      <c r="X26" s="15">
        <v>41088</v>
      </c>
      <c r="Y26" s="15">
        <v>41101</v>
      </c>
      <c r="Z26" s="15"/>
      <c r="AA26" s="15"/>
      <c r="AB26" s="15"/>
      <c r="AC26" s="1"/>
      <c r="AD26" s="1"/>
      <c r="AE26" s="1"/>
    </row>
    <row r="27" spans="2:31" x14ac:dyDescent="0.2">
      <c r="B27" t="s">
        <v>31</v>
      </c>
      <c r="C27" s="7">
        <f t="shared" ca="1" si="3"/>
        <v>41114</v>
      </c>
      <c r="D27" s="7">
        <f t="shared" ca="1" si="4"/>
        <v>41161</v>
      </c>
      <c r="E27" s="7">
        <f t="shared" ca="1" si="0"/>
        <v>41181</v>
      </c>
      <c r="G27" t="s">
        <v>31</v>
      </c>
      <c r="H27" s="7">
        <f t="shared" ca="1" si="5"/>
        <v>41145</v>
      </c>
      <c r="I27" s="7">
        <f t="shared" ca="1" si="1"/>
        <v>41165</v>
      </c>
      <c r="J27" s="7">
        <f t="shared" ca="1" si="2"/>
        <v>41185</v>
      </c>
      <c r="L27" t="s">
        <v>31</v>
      </c>
      <c r="M27" s="7">
        <f t="shared" ca="1" si="6"/>
        <v>41131</v>
      </c>
      <c r="N27" s="7">
        <f t="shared" ca="1" si="7"/>
        <v>41141</v>
      </c>
      <c r="O27" s="7">
        <f t="shared" ca="1" si="8"/>
        <v>41178</v>
      </c>
      <c r="Q27" t="s">
        <v>31</v>
      </c>
      <c r="R27" s="1">
        <v>41085</v>
      </c>
      <c r="S27" s="1">
        <v>41108</v>
      </c>
      <c r="T27" s="1">
        <v>41150</v>
      </c>
      <c r="V27" s="11" t="s">
        <v>31</v>
      </c>
      <c r="W27" s="15">
        <v>41089</v>
      </c>
      <c r="X27" s="15">
        <v>41089</v>
      </c>
      <c r="Y27" s="15">
        <v>41103</v>
      </c>
      <c r="Z27" s="15"/>
      <c r="AA27" s="15"/>
      <c r="AB27" s="15"/>
      <c r="AC27" s="1"/>
      <c r="AD27" s="1"/>
      <c r="AE27" s="1"/>
    </row>
    <row r="28" spans="2:31" x14ac:dyDescent="0.2">
      <c r="B28" t="s">
        <v>32</v>
      </c>
      <c r="C28" s="7">
        <f t="shared" ca="1" si="3"/>
        <v>41116</v>
      </c>
      <c r="D28" s="7">
        <f t="shared" ca="1" si="4"/>
        <v>41165</v>
      </c>
      <c r="E28" s="7">
        <f t="shared" ca="1" si="0"/>
        <v>41185</v>
      </c>
      <c r="G28" t="s">
        <v>32</v>
      </c>
      <c r="H28" s="7">
        <f t="shared" ca="1" si="5"/>
        <v>41148</v>
      </c>
      <c r="I28" s="7">
        <f t="shared" ca="1" si="1"/>
        <v>41168</v>
      </c>
      <c r="J28" s="7">
        <f t="shared" ca="1" si="2"/>
        <v>41188</v>
      </c>
      <c r="L28" t="s">
        <v>32</v>
      </c>
      <c r="M28" s="7">
        <f t="shared" ca="1" si="6"/>
        <v>41133</v>
      </c>
      <c r="N28" s="7">
        <f t="shared" ca="1" si="7"/>
        <v>41143</v>
      </c>
      <c r="O28" s="7">
        <f t="shared" ca="1" si="8"/>
        <v>41181</v>
      </c>
      <c r="Q28" t="s">
        <v>32</v>
      </c>
      <c r="R28" s="1">
        <v>41085</v>
      </c>
      <c r="S28" s="1">
        <v>41108</v>
      </c>
      <c r="T28" s="1">
        <v>41166</v>
      </c>
      <c r="V28" s="11" t="s">
        <v>32</v>
      </c>
      <c r="W28" s="15">
        <v>41087</v>
      </c>
      <c r="X28" s="15">
        <v>41092</v>
      </c>
      <c r="Y28" s="15">
        <v>41106</v>
      </c>
      <c r="Z28" s="15"/>
      <c r="AA28" s="15"/>
      <c r="AB28" s="15"/>
      <c r="AC28" s="1"/>
      <c r="AD28" s="1"/>
      <c r="AE28" s="1"/>
    </row>
    <row r="29" spans="2:31" x14ac:dyDescent="0.2">
      <c r="B29" t="s">
        <v>33</v>
      </c>
      <c r="C29" s="7">
        <f t="shared" ca="1" si="3"/>
        <v>41118</v>
      </c>
      <c r="D29" s="7">
        <f t="shared" ca="1" si="4"/>
        <v>41169</v>
      </c>
      <c r="E29" s="7">
        <f t="shared" ca="1" si="0"/>
        <v>41189</v>
      </c>
      <c r="G29" t="s">
        <v>33</v>
      </c>
      <c r="H29" s="7">
        <f t="shared" ca="1" si="5"/>
        <v>41152</v>
      </c>
      <c r="I29" s="7">
        <f t="shared" ca="1" si="1"/>
        <v>41172</v>
      </c>
      <c r="J29" s="7">
        <f t="shared" ca="1" si="2"/>
        <v>41192</v>
      </c>
      <c r="L29" t="s">
        <v>33</v>
      </c>
      <c r="M29" s="7">
        <f t="shared" ca="1" si="6"/>
        <v>41134</v>
      </c>
      <c r="N29" s="7">
        <f t="shared" ca="1" si="7"/>
        <v>41144</v>
      </c>
      <c r="O29" s="7">
        <f t="shared" ca="1" si="8"/>
        <v>41184</v>
      </c>
      <c r="Q29" t="s">
        <v>33</v>
      </c>
      <c r="R29" s="1">
        <v>41085</v>
      </c>
      <c r="S29" s="1">
        <v>41108</v>
      </c>
      <c r="T29" s="1">
        <v>41170</v>
      </c>
      <c r="V29" s="11" t="s">
        <v>33</v>
      </c>
      <c r="W29" s="15">
        <v>41081</v>
      </c>
      <c r="X29" s="15">
        <v>41081</v>
      </c>
      <c r="Y29" s="15">
        <v>41107</v>
      </c>
      <c r="Z29" s="15"/>
      <c r="AA29" s="15"/>
      <c r="AB29" s="15"/>
      <c r="AC29" s="1"/>
      <c r="AD29" s="1"/>
      <c r="AE29" s="1"/>
    </row>
    <row r="30" spans="2:31" x14ac:dyDescent="0.2">
      <c r="B30" t="s">
        <v>34</v>
      </c>
      <c r="C30" s="7">
        <f t="shared" ca="1" si="3"/>
        <v>41119</v>
      </c>
      <c r="D30" s="7">
        <f t="shared" ca="1" si="4"/>
        <v>41174</v>
      </c>
      <c r="E30" s="7">
        <f t="shared" ca="1" si="0"/>
        <v>41194</v>
      </c>
      <c r="G30" t="s">
        <v>34</v>
      </c>
      <c r="H30" s="7">
        <f t="shared" ca="1" si="5"/>
        <v>41155</v>
      </c>
      <c r="I30" s="7">
        <f t="shared" ca="1" si="1"/>
        <v>41175</v>
      </c>
      <c r="J30" s="7">
        <f t="shared" ca="1" si="2"/>
        <v>41195</v>
      </c>
      <c r="L30" t="s">
        <v>34</v>
      </c>
      <c r="M30" s="7">
        <f t="shared" ca="1" si="6"/>
        <v>41137</v>
      </c>
      <c r="N30" s="7">
        <f t="shared" ca="1" si="7"/>
        <v>41147</v>
      </c>
      <c r="O30" s="7">
        <f t="shared" ca="1" si="8"/>
        <v>41187</v>
      </c>
      <c r="Q30" t="s">
        <v>34</v>
      </c>
      <c r="R30" s="1">
        <v>41085</v>
      </c>
      <c r="S30" s="1">
        <v>41109</v>
      </c>
      <c r="T30" s="1">
        <v>41137</v>
      </c>
      <c r="V30" s="11" t="s">
        <v>34</v>
      </c>
      <c r="W30" s="15">
        <v>41081</v>
      </c>
      <c r="X30" s="15">
        <v>41081</v>
      </c>
      <c r="Y30" s="15">
        <v>41107</v>
      </c>
      <c r="Z30" s="15"/>
      <c r="AA30" s="15"/>
      <c r="AB30" s="15"/>
      <c r="AC30" s="1"/>
      <c r="AD30" s="1"/>
      <c r="AE30" s="1"/>
    </row>
    <row r="31" spans="2:31" x14ac:dyDescent="0.2">
      <c r="B31" t="s">
        <v>35</v>
      </c>
      <c r="C31" s="7">
        <f t="shared" ca="1" si="3"/>
        <v>41120</v>
      </c>
      <c r="D31" s="7">
        <f t="shared" ca="1" si="4"/>
        <v>41176</v>
      </c>
      <c r="E31" s="7">
        <f t="shared" ca="1" si="0"/>
        <v>41196</v>
      </c>
      <c r="G31" t="s">
        <v>35</v>
      </c>
      <c r="H31" s="7">
        <f t="shared" ca="1" si="5"/>
        <v>41158</v>
      </c>
      <c r="I31" s="7">
        <f t="shared" ca="1" si="1"/>
        <v>41178</v>
      </c>
      <c r="J31" s="7">
        <f t="shared" ca="1" si="2"/>
        <v>41198</v>
      </c>
      <c r="L31" t="s">
        <v>35</v>
      </c>
      <c r="M31" s="7">
        <f t="shared" ca="1" si="6"/>
        <v>41138</v>
      </c>
      <c r="N31" s="7">
        <f t="shared" ca="1" si="7"/>
        <v>41148</v>
      </c>
      <c r="O31" s="7">
        <f t="shared" ca="1" si="8"/>
        <v>41189</v>
      </c>
      <c r="Q31" t="s">
        <v>35</v>
      </c>
      <c r="R31" s="1">
        <v>41085</v>
      </c>
      <c r="S31" s="1">
        <v>41115</v>
      </c>
      <c r="T31" s="1">
        <v>41122</v>
      </c>
      <c r="V31" s="11" t="s">
        <v>35</v>
      </c>
      <c r="W31" s="15">
        <v>41096</v>
      </c>
      <c r="X31" s="15">
        <v>41102</v>
      </c>
      <c r="Y31" s="15">
        <v>41107</v>
      </c>
      <c r="Z31" s="15"/>
      <c r="AA31" s="15"/>
      <c r="AB31" s="15"/>
      <c r="AC31" s="1"/>
      <c r="AD31" s="1"/>
      <c r="AE31" s="1"/>
    </row>
    <row r="32" spans="2:31" x14ac:dyDescent="0.2">
      <c r="B32" t="s">
        <v>36</v>
      </c>
      <c r="C32" s="7">
        <f t="shared" ca="1" si="3"/>
        <v>41122</v>
      </c>
      <c r="D32" s="7">
        <f t="shared" ca="1" si="4"/>
        <v>41179</v>
      </c>
      <c r="E32" s="7">
        <f t="shared" ca="1" si="0"/>
        <v>41199</v>
      </c>
      <c r="G32" t="s">
        <v>36</v>
      </c>
      <c r="H32" s="7">
        <f t="shared" ca="1" si="5"/>
        <v>41160</v>
      </c>
      <c r="I32" s="7">
        <f t="shared" ca="1" si="1"/>
        <v>41180</v>
      </c>
      <c r="J32" s="7">
        <f t="shared" ca="1" si="2"/>
        <v>41200</v>
      </c>
      <c r="L32" t="s">
        <v>36</v>
      </c>
      <c r="M32" s="7">
        <f t="shared" ca="1" si="6"/>
        <v>41140</v>
      </c>
      <c r="N32" s="7">
        <f t="shared" ca="1" si="7"/>
        <v>41150</v>
      </c>
      <c r="O32" s="7">
        <f t="shared" ca="1" si="8"/>
        <v>41191</v>
      </c>
      <c r="Q32" t="s">
        <v>36</v>
      </c>
      <c r="R32" s="1">
        <v>41085</v>
      </c>
      <c r="S32" s="1">
        <v>41115</v>
      </c>
      <c r="T32" s="1">
        <v>41122</v>
      </c>
      <c r="V32" s="11" t="s">
        <v>36</v>
      </c>
      <c r="W32" s="15">
        <v>41107</v>
      </c>
      <c r="X32" s="15">
        <v>41107</v>
      </c>
      <c r="Y32" s="15">
        <v>41107</v>
      </c>
      <c r="Z32" s="15"/>
      <c r="AA32" s="15"/>
      <c r="AB32" s="15"/>
      <c r="AC32" s="1"/>
      <c r="AD32" s="1"/>
      <c r="AE32" s="1"/>
    </row>
    <row r="33" spans="2:31" x14ac:dyDescent="0.2">
      <c r="B33" t="s">
        <v>37</v>
      </c>
      <c r="C33" s="7">
        <f t="shared" ca="1" si="3"/>
        <v>41124</v>
      </c>
      <c r="D33" s="7">
        <f t="shared" ca="1" si="4"/>
        <v>41180</v>
      </c>
      <c r="E33" s="7">
        <f t="shared" ca="1" si="0"/>
        <v>41200</v>
      </c>
      <c r="G33" t="s">
        <v>37</v>
      </c>
      <c r="H33" s="7">
        <f t="shared" ca="1" si="5"/>
        <v>41162</v>
      </c>
      <c r="I33" s="7">
        <f t="shared" ca="1" si="1"/>
        <v>41182</v>
      </c>
      <c r="J33" s="7">
        <f t="shared" ca="1" si="2"/>
        <v>41202</v>
      </c>
      <c r="L33" t="s">
        <v>37</v>
      </c>
      <c r="M33" s="7">
        <f t="shared" ca="1" si="6"/>
        <v>41143</v>
      </c>
      <c r="N33" s="7">
        <f t="shared" ca="1" si="7"/>
        <v>41153</v>
      </c>
      <c r="O33" s="7">
        <f t="shared" ca="1" si="8"/>
        <v>41194</v>
      </c>
      <c r="Q33" t="s">
        <v>37</v>
      </c>
      <c r="R33" s="1">
        <v>41085</v>
      </c>
      <c r="S33" s="1">
        <v>41115</v>
      </c>
      <c r="T33" s="1">
        <v>41123</v>
      </c>
      <c r="V33" s="11" t="s">
        <v>37</v>
      </c>
      <c r="W33" s="15">
        <v>41107</v>
      </c>
      <c r="X33" s="15">
        <v>41107</v>
      </c>
      <c r="Y33" s="15">
        <v>41107</v>
      </c>
      <c r="Z33" s="15"/>
      <c r="AA33" s="15"/>
      <c r="AB33" s="15"/>
      <c r="AC33" s="1"/>
      <c r="AD33" s="1"/>
      <c r="AE33" s="1"/>
    </row>
    <row r="34" spans="2:31" x14ac:dyDescent="0.2">
      <c r="B34" t="s">
        <v>38</v>
      </c>
      <c r="C34" s="7">
        <f t="shared" ca="1" si="3"/>
        <v>41126</v>
      </c>
      <c r="D34" s="7">
        <f t="shared" ca="1" si="4"/>
        <v>41182</v>
      </c>
      <c r="E34" s="7">
        <f t="shared" ca="1" si="0"/>
        <v>41202</v>
      </c>
      <c r="G34" t="s">
        <v>38</v>
      </c>
      <c r="H34" s="7">
        <f t="shared" ca="1" si="5"/>
        <v>41163</v>
      </c>
      <c r="I34" s="7">
        <f t="shared" ca="1" si="1"/>
        <v>41183</v>
      </c>
      <c r="J34" s="7">
        <f t="shared" ca="1" si="2"/>
        <v>41203</v>
      </c>
      <c r="L34" t="s">
        <v>38</v>
      </c>
      <c r="M34" s="7">
        <f t="shared" ca="1" si="6"/>
        <v>41144</v>
      </c>
      <c r="N34" s="7">
        <f t="shared" ca="1" si="7"/>
        <v>41154</v>
      </c>
      <c r="O34" s="7">
        <f t="shared" ca="1" si="8"/>
        <v>41196</v>
      </c>
      <c r="Q34" t="s">
        <v>38</v>
      </c>
      <c r="R34" s="1">
        <v>41085</v>
      </c>
      <c r="S34" s="1">
        <v>41115</v>
      </c>
      <c r="T34" s="1">
        <v>41180</v>
      </c>
      <c r="V34" s="11" t="s">
        <v>38</v>
      </c>
      <c r="W34" s="15">
        <v>41107</v>
      </c>
      <c r="X34" s="15">
        <v>41107</v>
      </c>
      <c r="Y34" s="15">
        <v>41107</v>
      </c>
      <c r="Z34" s="15"/>
      <c r="AA34" s="15"/>
      <c r="AB34" s="15"/>
      <c r="AC34" s="1"/>
      <c r="AD34" s="1"/>
      <c r="AE34" s="1"/>
    </row>
    <row r="35" spans="2:31" x14ac:dyDescent="0.2">
      <c r="B35" t="s">
        <v>39</v>
      </c>
      <c r="C35" s="7">
        <f t="shared" ca="1" si="3"/>
        <v>41127</v>
      </c>
      <c r="D35" s="7">
        <f t="shared" ca="1" si="4"/>
        <v>41187</v>
      </c>
      <c r="E35" s="7">
        <f t="shared" ca="1" si="0"/>
        <v>41207</v>
      </c>
      <c r="G35" t="s">
        <v>39</v>
      </c>
      <c r="H35" s="7">
        <f t="shared" ca="1" si="5"/>
        <v>41167</v>
      </c>
      <c r="I35" s="7">
        <f t="shared" ca="1" si="1"/>
        <v>41187</v>
      </c>
      <c r="J35" s="7">
        <f t="shared" ca="1" si="2"/>
        <v>41207</v>
      </c>
      <c r="L35" t="s">
        <v>39</v>
      </c>
      <c r="M35" s="7">
        <f t="shared" ca="1" si="6"/>
        <v>41145</v>
      </c>
      <c r="N35" s="7">
        <f t="shared" ca="1" si="7"/>
        <v>41155</v>
      </c>
      <c r="O35" s="7">
        <f t="shared" ca="1" si="8"/>
        <v>41199</v>
      </c>
      <c r="Q35" t="s">
        <v>39</v>
      </c>
      <c r="R35" s="1">
        <v>41085</v>
      </c>
      <c r="S35" s="1">
        <v>41120</v>
      </c>
      <c r="T35" s="1">
        <v>41150</v>
      </c>
      <c r="V35" s="11" t="s">
        <v>39</v>
      </c>
      <c r="W35" s="15">
        <v>41107</v>
      </c>
      <c r="X35" s="15">
        <v>41107</v>
      </c>
      <c r="Y35" s="15">
        <v>41107</v>
      </c>
      <c r="Z35" s="15"/>
      <c r="AA35" s="15"/>
      <c r="AB35" s="15"/>
      <c r="AC35" s="1"/>
      <c r="AD35" s="1"/>
      <c r="AE35" s="1"/>
    </row>
    <row r="36" spans="2:31" x14ac:dyDescent="0.2">
      <c r="B36" t="s">
        <v>40</v>
      </c>
      <c r="C36" s="7">
        <f t="shared" ca="1" si="3"/>
        <v>41129</v>
      </c>
      <c r="D36" s="7">
        <f t="shared" ca="1" si="4"/>
        <v>41188</v>
      </c>
      <c r="E36" s="7">
        <f t="shared" ca="1" si="0"/>
        <v>41208</v>
      </c>
      <c r="G36" t="s">
        <v>40</v>
      </c>
      <c r="H36" s="7">
        <f t="shared" ca="1" si="5"/>
        <v>41170</v>
      </c>
      <c r="I36" s="7">
        <f t="shared" ca="1" si="1"/>
        <v>41190</v>
      </c>
      <c r="J36" s="7">
        <f t="shared" ca="1" si="2"/>
        <v>41210</v>
      </c>
      <c r="L36" t="s">
        <v>40</v>
      </c>
      <c r="M36" s="7">
        <f t="shared" ca="1" si="6"/>
        <v>41147</v>
      </c>
      <c r="N36" s="7">
        <f t="shared" ca="1" si="7"/>
        <v>41157</v>
      </c>
      <c r="O36" s="7">
        <f t="shared" ca="1" si="8"/>
        <v>41203</v>
      </c>
      <c r="Q36" t="s">
        <v>40</v>
      </c>
      <c r="R36" s="1">
        <v>41085</v>
      </c>
      <c r="S36" s="1">
        <v>41120</v>
      </c>
      <c r="T36" s="1">
        <v>41163</v>
      </c>
      <c r="V36" s="11" t="s">
        <v>40</v>
      </c>
      <c r="W36" s="15">
        <v>41102</v>
      </c>
      <c r="X36" s="15">
        <v>41102</v>
      </c>
      <c r="Y36" s="15">
        <v>41108</v>
      </c>
      <c r="Z36" s="15"/>
      <c r="AA36" s="15"/>
      <c r="AB36" s="15"/>
      <c r="AC36" s="1"/>
      <c r="AD36" s="1"/>
      <c r="AE36" s="1"/>
    </row>
    <row r="37" spans="2:31" x14ac:dyDescent="0.2">
      <c r="B37" t="s">
        <v>41</v>
      </c>
      <c r="C37" s="7">
        <f t="shared" ca="1" si="3"/>
        <v>41130</v>
      </c>
      <c r="D37" s="7">
        <f t="shared" ca="1" si="4"/>
        <v>41193</v>
      </c>
      <c r="E37" s="7">
        <f t="shared" ca="1" si="0"/>
        <v>41213</v>
      </c>
      <c r="G37" t="s">
        <v>41</v>
      </c>
      <c r="H37" s="7">
        <f t="shared" ca="1" si="5"/>
        <v>41172</v>
      </c>
      <c r="I37" s="7">
        <f t="shared" ca="1" si="1"/>
        <v>41192</v>
      </c>
      <c r="J37" s="7">
        <f t="shared" ca="1" si="2"/>
        <v>41212</v>
      </c>
      <c r="L37" t="s">
        <v>41</v>
      </c>
      <c r="M37" s="7">
        <f t="shared" ca="1" si="6"/>
        <v>41149</v>
      </c>
      <c r="N37" s="7">
        <f t="shared" ca="1" si="7"/>
        <v>41159</v>
      </c>
      <c r="O37" s="7">
        <f t="shared" ca="1" si="8"/>
        <v>41205</v>
      </c>
      <c r="Q37" t="s">
        <v>41</v>
      </c>
      <c r="R37" s="1">
        <v>41085</v>
      </c>
      <c r="S37" s="1">
        <v>41120</v>
      </c>
      <c r="T37" s="1">
        <v>41163</v>
      </c>
      <c r="V37" s="11" t="s">
        <v>41</v>
      </c>
      <c r="W37" s="15">
        <v>41107</v>
      </c>
      <c r="X37" s="15">
        <v>41107</v>
      </c>
      <c r="Y37" s="15">
        <v>41108</v>
      </c>
      <c r="Z37" s="15"/>
      <c r="AA37" s="15"/>
      <c r="AB37" s="15"/>
      <c r="AC37" s="1"/>
      <c r="AD37" s="1"/>
      <c r="AE37" s="1"/>
    </row>
    <row r="38" spans="2:31" x14ac:dyDescent="0.2">
      <c r="B38" t="s">
        <v>42</v>
      </c>
      <c r="C38" s="7">
        <f t="shared" ca="1" si="3"/>
        <v>41132</v>
      </c>
      <c r="D38" s="7">
        <f t="shared" ca="1" si="4"/>
        <v>41196</v>
      </c>
      <c r="E38" s="7">
        <f t="shared" ca="1" si="0"/>
        <v>41216</v>
      </c>
      <c r="G38" t="s">
        <v>42</v>
      </c>
      <c r="H38" s="7">
        <f t="shared" ca="1" si="5"/>
        <v>41174</v>
      </c>
      <c r="I38" s="7">
        <f t="shared" ca="1" si="1"/>
        <v>41194</v>
      </c>
      <c r="J38" s="7">
        <f t="shared" ca="1" si="2"/>
        <v>41214</v>
      </c>
      <c r="L38" t="s">
        <v>42</v>
      </c>
      <c r="M38" s="7">
        <f t="shared" ca="1" si="6"/>
        <v>41152</v>
      </c>
      <c r="N38" s="7">
        <f t="shared" ca="1" si="7"/>
        <v>41162</v>
      </c>
      <c r="O38" s="7">
        <f t="shared" ca="1" si="8"/>
        <v>41208</v>
      </c>
      <c r="Q38" t="s">
        <v>42</v>
      </c>
      <c r="R38" s="1">
        <v>41085</v>
      </c>
      <c r="S38" s="1">
        <v>41120</v>
      </c>
      <c r="T38" s="1">
        <v>41163</v>
      </c>
      <c r="V38" s="11" t="s">
        <v>42</v>
      </c>
      <c r="W38" s="15">
        <v>41107</v>
      </c>
      <c r="X38" s="15">
        <v>41107</v>
      </c>
      <c r="Y38" s="15">
        <v>41108</v>
      </c>
      <c r="Z38" s="15"/>
      <c r="AA38" s="15"/>
      <c r="AB38" s="15"/>
      <c r="AC38" s="1"/>
      <c r="AD38" s="1"/>
      <c r="AE38" s="1"/>
    </row>
    <row r="39" spans="2:31" x14ac:dyDescent="0.2">
      <c r="B39" t="s">
        <v>43</v>
      </c>
      <c r="C39" s="7">
        <f t="shared" ca="1" si="3"/>
        <v>41134</v>
      </c>
      <c r="D39" s="7">
        <f t="shared" ca="1" si="4"/>
        <v>41198</v>
      </c>
      <c r="E39" s="7">
        <f t="shared" ca="1" si="0"/>
        <v>41218</v>
      </c>
      <c r="G39" t="s">
        <v>43</v>
      </c>
      <c r="H39" s="7">
        <f t="shared" ca="1" si="5"/>
        <v>41176</v>
      </c>
      <c r="I39" s="7">
        <f t="shared" ca="1" si="1"/>
        <v>41196</v>
      </c>
      <c r="J39" s="7">
        <f t="shared" ca="1" si="2"/>
        <v>41216</v>
      </c>
      <c r="L39" t="s">
        <v>43</v>
      </c>
      <c r="M39" s="7">
        <f t="shared" ca="1" si="6"/>
        <v>41154</v>
      </c>
      <c r="N39" s="7">
        <f t="shared" ca="1" si="7"/>
        <v>41164</v>
      </c>
      <c r="O39" s="7">
        <f t="shared" ca="1" si="8"/>
        <v>41210</v>
      </c>
      <c r="Q39" t="s">
        <v>43</v>
      </c>
      <c r="R39" s="1">
        <v>41085</v>
      </c>
      <c r="S39" s="1">
        <v>41120</v>
      </c>
      <c r="T39" s="1">
        <v>41163</v>
      </c>
      <c r="V39" s="11" t="s">
        <v>43</v>
      </c>
      <c r="W39" s="15">
        <v>41085</v>
      </c>
      <c r="X39" s="15">
        <v>41086</v>
      </c>
      <c r="Y39" s="15">
        <v>41109</v>
      </c>
      <c r="Z39" s="15"/>
      <c r="AA39" s="15"/>
      <c r="AB39" s="15"/>
      <c r="AC39" s="1"/>
      <c r="AD39" s="1"/>
      <c r="AE39" s="1"/>
    </row>
    <row r="40" spans="2:31" x14ac:dyDescent="0.2">
      <c r="B40" t="s">
        <v>44</v>
      </c>
      <c r="C40" s="7">
        <f t="shared" ca="1" si="3"/>
        <v>41136</v>
      </c>
      <c r="D40" s="7">
        <f t="shared" ca="1" si="4"/>
        <v>41199</v>
      </c>
      <c r="E40" s="7">
        <f t="shared" ca="1" si="0"/>
        <v>41219</v>
      </c>
      <c r="G40" t="s">
        <v>44</v>
      </c>
      <c r="H40" s="7">
        <f t="shared" ca="1" si="5"/>
        <v>41180</v>
      </c>
      <c r="I40" s="7">
        <f t="shared" ca="1" si="1"/>
        <v>41200</v>
      </c>
      <c r="J40" s="7">
        <f t="shared" ca="1" si="2"/>
        <v>41220</v>
      </c>
      <c r="L40" t="s">
        <v>44</v>
      </c>
      <c r="M40" s="7">
        <f t="shared" ca="1" si="6"/>
        <v>41157</v>
      </c>
      <c r="N40" s="7">
        <f t="shared" ca="1" si="7"/>
        <v>41167</v>
      </c>
      <c r="O40" s="7">
        <f t="shared" ca="1" si="8"/>
        <v>41213</v>
      </c>
      <c r="Q40" t="s">
        <v>44</v>
      </c>
      <c r="R40" s="1">
        <v>41085</v>
      </c>
      <c r="S40" s="1">
        <v>41123</v>
      </c>
      <c r="T40" s="1">
        <v>41163</v>
      </c>
      <c r="V40" s="11" t="s">
        <v>44</v>
      </c>
      <c r="W40" s="15">
        <v>41089</v>
      </c>
      <c r="X40" s="15">
        <v>41096</v>
      </c>
      <c r="Y40" s="15">
        <v>41109</v>
      </c>
      <c r="Z40" s="15"/>
      <c r="AA40" s="15"/>
      <c r="AB40" s="15"/>
      <c r="AC40" s="1"/>
      <c r="AD40" s="1"/>
      <c r="AE40" s="1"/>
    </row>
    <row r="41" spans="2:31" x14ac:dyDescent="0.2">
      <c r="B41" t="s">
        <v>45</v>
      </c>
      <c r="C41" s="7">
        <f t="shared" ca="1" si="3"/>
        <v>41138</v>
      </c>
      <c r="D41" s="7">
        <f t="shared" ca="1" si="4"/>
        <v>41204</v>
      </c>
      <c r="E41" s="7">
        <f t="shared" ca="1" si="0"/>
        <v>41224</v>
      </c>
      <c r="G41" t="s">
        <v>45</v>
      </c>
      <c r="H41" s="7">
        <f t="shared" ca="1" si="5"/>
        <v>41182</v>
      </c>
      <c r="I41" s="7">
        <f t="shared" ca="1" si="1"/>
        <v>41202</v>
      </c>
      <c r="J41" s="7">
        <f t="shared" ca="1" si="2"/>
        <v>41222</v>
      </c>
      <c r="L41" t="s">
        <v>45</v>
      </c>
      <c r="M41" s="7">
        <f t="shared" ca="1" si="6"/>
        <v>41160</v>
      </c>
      <c r="N41" s="7">
        <f t="shared" ca="1" si="7"/>
        <v>41170</v>
      </c>
      <c r="O41" s="7">
        <f t="shared" ca="1" si="8"/>
        <v>41217</v>
      </c>
      <c r="Q41" t="s">
        <v>45</v>
      </c>
      <c r="R41" s="1">
        <v>41085</v>
      </c>
      <c r="S41" s="1">
        <v>41123</v>
      </c>
      <c r="T41" s="1">
        <v>41172</v>
      </c>
      <c r="V41" s="11" t="s">
        <v>45</v>
      </c>
      <c r="W41" s="15">
        <v>41089</v>
      </c>
      <c r="X41" s="15">
        <v>41096</v>
      </c>
      <c r="Y41" s="15">
        <v>41109</v>
      </c>
      <c r="Z41" s="15"/>
      <c r="AA41" s="15"/>
      <c r="AB41" s="15"/>
      <c r="AC41" s="1"/>
      <c r="AD41" s="1"/>
      <c r="AE41" s="1"/>
    </row>
    <row r="42" spans="2:31" x14ac:dyDescent="0.2">
      <c r="B42" t="s">
        <v>46</v>
      </c>
      <c r="C42" s="7">
        <f t="shared" ca="1" si="3"/>
        <v>41139</v>
      </c>
      <c r="D42" s="7">
        <f t="shared" ca="1" si="4"/>
        <v>41206</v>
      </c>
      <c r="E42" s="7">
        <f t="shared" ca="1" si="0"/>
        <v>41226</v>
      </c>
      <c r="G42" t="s">
        <v>46</v>
      </c>
      <c r="H42" s="7">
        <f t="shared" ca="1" si="5"/>
        <v>41184</v>
      </c>
      <c r="I42" s="7">
        <f t="shared" ca="1" si="1"/>
        <v>41204</v>
      </c>
      <c r="J42" s="7">
        <f t="shared" ca="1" si="2"/>
        <v>41224</v>
      </c>
      <c r="L42" t="s">
        <v>46</v>
      </c>
      <c r="M42" s="7">
        <f t="shared" ca="1" si="6"/>
        <v>41162</v>
      </c>
      <c r="N42" s="7">
        <f t="shared" ca="1" si="7"/>
        <v>41172</v>
      </c>
      <c r="O42" s="7">
        <f t="shared" ca="1" si="8"/>
        <v>41221</v>
      </c>
      <c r="Q42" t="s">
        <v>46</v>
      </c>
      <c r="R42" s="1">
        <v>41085</v>
      </c>
      <c r="S42" s="1">
        <v>41123</v>
      </c>
      <c r="T42" s="1">
        <v>41172</v>
      </c>
      <c r="V42" s="11" t="s">
        <v>46</v>
      </c>
      <c r="W42" s="15">
        <v>41095</v>
      </c>
      <c r="X42" s="15">
        <v>41095</v>
      </c>
      <c r="Y42" s="15">
        <v>41109</v>
      </c>
      <c r="Z42" s="15"/>
      <c r="AA42" s="15"/>
      <c r="AB42" s="15"/>
      <c r="AC42" s="1"/>
      <c r="AD42" s="1"/>
      <c r="AE42" s="1"/>
    </row>
    <row r="43" spans="2:31" x14ac:dyDescent="0.2">
      <c r="B43" t="s">
        <v>47</v>
      </c>
      <c r="C43" s="7">
        <f t="shared" ca="1" si="3"/>
        <v>41140</v>
      </c>
      <c r="D43" s="7">
        <f t="shared" ca="1" si="4"/>
        <v>41211</v>
      </c>
      <c r="E43" s="7">
        <f t="shared" ca="1" si="0"/>
        <v>41231</v>
      </c>
      <c r="G43" t="s">
        <v>47</v>
      </c>
      <c r="H43" s="7">
        <f t="shared" ca="1" si="5"/>
        <v>41188</v>
      </c>
      <c r="I43" s="7">
        <f t="shared" ca="1" si="1"/>
        <v>41208</v>
      </c>
      <c r="J43" s="7">
        <f t="shared" ca="1" si="2"/>
        <v>41228</v>
      </c>
      <c r="L43" t="s">
        <v>47</v>
      </c>
      <c r="M43" s="7">
        <f t="shared" ca="1" si="6"/>
        <v>41164</v>
      </c>
      <c r="N43" s="7">
        <f t="shared" ca="1" si="7"/>
        <v>41174</v>
      </c>
      <c r="O43" s="7">
        <f t="shared" ca="1" si="8"/>
        <v>41223</v>
      </c>
      <c r="Q43" t="s">
        <v>47</v>
      </c>
      <c r="R43" s="1">
        <v>41085</v>
      </c>
      <c r="S43" s="1">
        <v>41127</v>
      </c>
      <c r="T43" s="1">
        <v>41136</v>
      </c>
      <c r="V43" s="11" t="s">
        <v>47</v>
      </c>
      <c r="W43" s="15">
        <v>41106</v>
      </c>
      <c r="X43" s="15">
        <v>41108</v>
      </c>
      <c r="Y43" s="15">
        <v>41109</v>
      </c>
      <c r="Z43" s="15"/>
      <c r="AA43" s="15"/>
      <c r="AB43" s="15"/>
      <c r="AC43" s="1"/>
      <c r="AD43" s="1"/>
      <c r="AE43" s="1"/>
    </row>
    <row r="44" spans="2:31" x14ac:dyDescent="0.2">
      <c r="B44" t="s">
        <v>48</v>
      </c>
      <c r="C44" s="7">
        <f t="shared" ca="1" si="3"/>
        <v>41141</v>
      </c>
      <c r="D44" s="7">
        <f t="shared" ca="1" si="4"/>
        <v>41212</v>
      </c>
      <c r="E44" s="7">
        <f t="shared" ca="1" si="0"/>
        <v>41232</v>
      </c>
      <c r="G44" t="s">
        <v>48</v>
      </c>
      <c r="H44" s="7">
        <f t="shared" ca="1" si="5"/>
        <v>41191</v>
      </c>
      <c r="I44" s="7">
        <f t="shared" ca="1" si="1"/>
        <v>41211</v>
      </c>
      <c r="J44" s="7">
        <f t="shared" ca="1" si="2"/>
        <v>41231</v>
      </c>
      <c r="L44" t="s">
        <v>48</v>
      </c>
      <c r="M44" s="7">
        <f t="shared" ca="1" si="6"/>
        <v>41167</v>
      </c>
      <c r="N44" s="7">
        <f t="shared" ca="1" si="7"/>
        <v>41177</v>
      </c>
      <c r="O44" s="7">
        <f t="shared" ca="1" si="8"/>
        <v>41226</v>
      </c>
      <c r="Q44" t="s">
        <v>48</v>
      </c>
      <c r="R44" s="1">
        <v>41085</v>
      </c>
      <c r="S44" s="1">
        <v>41127</v>
      </c>
      <c r="T44" s="1">
        <v>41207</v>
      </c>
      <c r="V44" s="11" t="s">
        <v>48</v>
      </c>
      <c r="W44" s="15">
        <v>41086</v>
      </c>
      <c r="X44" s="15">
        <v>41107</v>
      </c>
      <c r="Y44" s="15">
        <v>41113</v>
      </c>
      <c r="Z44" s="15"/>
      <c r="AA44" s="15"/>
      <c r="AB44" s="15"/>
      <c r="AC44" s="1"/>
      <c r="AD44" s="1"/>
      <c r="AE44" s="1"/>
    </row>
    <row r="45" spans="2:31" x14ac:dyDescent="0.2">
      <c r="B45" t="s">
        <v>49</v>
      </c>
      <c r="C45" s="7">
        <f t="shared" ca="1" si="3"/>
        <v>41142</v>
      </c>
      <c r="D45" s="7">
        <f t="shared" ca="1" si="4"/>
        <v>41213</v>
      </c>
      <c r="E45" s="7">
        <f t="shared" ca="1" si="0"/>
        <v>41233</v>
      </c>
      <c r="G45" t="s">
        <v>49</v>
      </c>
      <c r="H45" s="7">
        <f t="shared" ca="1" si="5"/>
        <v>41194</v>
      </c>
      <c r="I45" s="7">
        <f t="shared" ca="1" si="1"/>
        <v>41214</v>
      </c>
      <c r="J45" s="7">
        <f t="shared" ca="1" si="2"/>
        <v>41234</v>
      </c>
      <c r="L45" t="s">
        <v>49</v>
      </c>
      <c r="M45" s="7">
        <f t="shared" ca="1" si="6"/>
        <v>41170</v>
      </c>
      <c r="N45" s="7">
        <f t="shared" ca="1" si="7"/>
        <v>41180</v>
      </c>
      <c r="O45" s="7">
        <f t="shared" ca="1" si="8"/>
        <v>41230</v>
      </c>
      <c r="Q45" t="s">
        <v>49</v>
      </c>
      <c r="R45" s="1">
        <v>41085</v>
      </c>
      <c r="S45" s="1">
        <v>41127</v>
      </c>
      <c r="T45" s="1">
        <v>41207</v>
      </c>
      <c r="V45" s="11" t="s">
        <v>49</v>
      </c>
      <c r="W45" s="15">
        <v>41099</v>
      </c>
      <c r="X45" s="15">
        <v>41099</v>
      </c>
      <c r="Y45" s="15">
        <v>41113</v>
      </c>
      <c r="Z45" s="15"/>
      <c r="AA45" s="15"/>
      <c r="AB45" s="15"/>
      <c r="AC45" s="1"/>
      <c r="AD45" s="1"/>
      <c r="AE45" s="1"/>
    </row>
    <row r="46" spans="2:31" x14ac:dyDescent="0.2">
      <c r="B46" t="s">
        <v>50</v>
      </c>
      <c r="C46" s="7">
        <f t="shared" ca="1" si="3"/>
        <v>41144</v>
      </c>
      <c r="D46" s="7">
        <f t="shared" ca="1" si="4"/>
        <v>41216</v>
      </c>
      <c r="E46" s="7">
        <f t="shared" ca="1" si="0"/>
        <v>41236</v>
      </c>
      <c r="G46" t="s">
        <v>50</v>
      </c>
      <c r="H46" s="7">
        <f t="shared" ca="1" si="5"/>
        <v>41197</v>
      </c>
      <c r="I46" s="7">
        <f t="shared" ca="1" si="1"/>
        <v>41217</v>
      </c>
      <c r="J46" s="7">
        <f t="shared" ca="1" si="2"/>
        <v>41237</v>
      </c>
      <c r="L46" t="s">
        <v>50</v>
      </c>
      <c r="M46" s="7">
        <f t="shared" ca="1" si="6"/>
        <v>41171</v>
      </c>
      <c r="N46" s="7">
        <f t="shared" ca="1" si="7"/>
        <v>41181</v>
      </c>
      <c r="O46" s="7">
        <f t="shared" ca="1" si="8"/>
        <v>41234</v>
      </c>
      <c r="Q46" t="s">
        <v>50</v>
      </c>
      <c r="R46" s="1">
        <v>41085</v>
      </c>
      <c r="S46" s="1">
        <v>41128</v>
      </c>
      <c r="T46" s="1">
        <v>41145</v>
      </c>
      <c r="V46" s="11" t="s">
        <v>50</v>
      </c>
      <c r="W46" s="15">
        <v>41081</v>
      </c>
      <c r="X46" s="15">
        <v>41081</v>
      </c>
      <c r="Y46" s="15">
        <v>41114</v>
      </c>
      <c r="Z46" s="15"/>
      <c r="AA46" s="15"/>
      <c r="AB46" s="15"/>
      <c r="AC46" s="1"/>
      <c r="AD46" s="1"/>
      <c r="AE46" s="1"/>
    </row>
    <row r="47" spans="2:31" x14ac:dyDescent="0.2">
      <c r="B47" t="s">
        <v>51</v>
      </c>
      <c r="C47" s="7">
        <f t="shared" ca="1" si="3"/>
        <v>41145</v>
      </c>
      <c r="D47" s="7">
        <f t="shared" ca="1" si="4"/>
        <v>41218</v>
      </c>
      <c r="E47" s="7">
        <f t="shared" ca="1" si="0"/>
        <v>41238</v>
      </c>
      <c r="G47" t="s">
        <v>51</v>
      </c>
      <c r="H47" s="7">
        <f t="shared" ca="1" si="5"/>
        <v>41201</v>
      </c>
      <c r="I47" s="7">
        <f t="shared" ca="1" si="1"/>
        <v>41221</v>
      </c>
      <c r="J47" s="7">
        <f t="shared" ca="1" si="2"/>
        <v>41241</v>
      </c>
      <c r="L47" t="s">
        <v>51</v>
      </c>
      <c r="M47" s="7">
        <f t="shared" ca="1" si="6"/>
        <v>41172</v>
      </c>
      <c r="N47" s="7">
        <f t="shared" ca="1" si="7"/>
        <v>41182</v>
      </c>
      <c r="O47" s="7">
        <f t="shared" ca="1" si="8"/>
        <v>41237</v>
      </c>
      <c r="Q47" t="s">
        <v>51</v>
      </c>
      <c r="R47" s="1">
        <v>41085</v>
      </c>
      <c r="S47" s="1">
        <v>41128</v>
      </c>
      <c r="T47" s="1">
        <v>41145</v>
      </c>
      <c r="V47" s="11" t="s">
        <v>51</v>
      </c>
      <c r="W47" s="15">
        <v>41089</v>
      </c>
      <c r="X47" s="15">
        <v>41089</v>
      </c>
      <c r="Y47" s="15">
        <v>41114</v>
      </c>
      <c r="Z47" s="15"/>
      <c r="AA47" s="15"/>
      <c r="AB47" s="15"/>
      <c r="AC47" s="1"/>
      <c r="AD47" s="1"/>
      <c r="AE47" s="1"/>
    </row>
    <row r="48" spans="2:31" x14ac:dyDescent="0.2">
      <c r="B48" t="s">
        <v>52</v>
      </c>
      <c r="C48" s="7">
        <f t="shared" ca="1" si="3"/>
        <v>41147</v>
      </c>
      <c r="D48" s="7">
        <f t="shared" ca="1" si="4"/>
        <v>41223</v>
      </c>
      <c r="E48" s="7">
        <f t="shared" ca="1" si="0"/>
        <v>41243</v>
      </c>
      <c r="G48" t="s">
        <v>52</v>
      </c>
      <c r="H48" s="7">
        <f t="shared" ca="1" si="5"/>
        <v>41205</v>
      </c>
      <c r="I48" s="7">
        <f t="shared" ca="1" si="1"/>
        <v>41225</v>
      </c>
      <c r="J48" s="7">
        <f t="shared" ca="1" si="2"/>
        <v>41245</v>
      </c>
      <c r="L48" t="s">
        <v>52</v>
      </c>
      <c r="M48" s="7">
        <f t="shared" ca="1" si="6"/>
        <v>41173</v>
      </c>
      <c r="N48" s="7">
        <f t="shared" ca="1" si="7"/>
        <v>41183</v>
      </c>
      <c r="O48" s="7">
        <f t="shared" ca="1" si="8"/>
        <v>41241</v>
      </c>
      <c r="Q48" t="s">
        <v>52</v>
      </c>
      <c r="R48" s="1">
        <v>41085</v>
      </c>
      <c r="S48" s="1">
        <v>41129</v>
      </c>
      <c r="T48" s="1">
        <v>41158</v>
      </c>
      <c r="V48" s="11" t="s">
        <v>52</v>
      </c>
      <c r="W48" s="15">
        <v>41100</v>
      </c>
      <c r="X48" s="15">
        <v>41100</v>
      </c>
      <c r="Y48" s="15">
        <v>41114</v>
      </c>
      <c r="Z48" s="15"/>
      <c r="AA48" s="15"/>
      <c r="AB48" s="15"/>
      <c r="AC48" s="1"/>
      <c r="AD48" s="1"/>
      <c r="AE48" s="1"/>
    </row>
    <row r="49" spans="2:31" x14ac:dyDescent="0.2">
      <c r="B49" t="s">
        <v>53</v>
      </c>
      <c r="C49" s="7">
        <f t="shared" ca="1" si="3"/>
        <v>41149</v>
      </c>
      <c r="D49" s="7">
        <f t="shared" ca="1" si="4"/>
        <v>41227</v>
      </c>
      <c r="E49" s="7">
        <f t="shared" ca="1" si="0"/>
        <v>41247</v>
      </c>
      <c r="G49" t="s">
        <v>53</v>
      </c>
      <c r="H49" s="7">
        <f t="shared" ca="1" si="5"/>
        <v>41209</v>
      </c>
      <c r="I49" s="7">
        <f t="shared" ca="1" si="1"/>
        <v>41229</v>
      </c>
      <c r="J49" s="7">
        <f t="shared" ca="1" si="2"/>
        <v>41249</v>
      </c>
      <c r="L49" t="s">
        <v>53</v>
      </c>
      <c r="M49" s="7">
        <f t="shared" ca="1" si="6"/>
        <v>41175</v>
      </c>
      <c r="N49" s="7">
        <f t="shared" ca="1" si="7"/>
        <v>41185</v>
      </c>
      <c r="O49" s="7">
        <f t="shared" ca="1" si="8"/>
        <v>41243</v>
      </c>
      <c r="Q49" t="s">
        <v>53</v>
      </c>
      <c r="R49" s="1">
        <v>41085</v>
      </c>
      <c r="S49" s="1">
        <v>41134</v>
      </c>
      <c r="T49" s="1">
        <v>41159</v>
      </c>
      <c r="V49" s="11" t="s">
        <v>53</v>
      </c>
      <c r="W49" s="15">
        <v>41109</v>
      </c>
      <c r="X49" s="15">
        <v>41109</v>
      </c>
      <c r="Y49" s="15">
        <v>41114</v>
      </c>
      <c r="Z49" s="15"/>
      <c r="AA49" s="15"/>
      <c r="AB49" s="15"/>
      <c r="AC49" s="1"/>
      <c r="AD49" s="1"/>
      <c r="AE49" s="1"/>
    </row>
    <row r="50" spans="2:31" x14ac:dyDescent="0.2">
      <c r="B50" t="s">
        <v>54</v>
      </c>
      <c r="C50" s="7">
        <f t="shared" ca="1" si="3"/>
        <v>41150</v>
      </c>
      <c r="D50" s="7">
        <f t="shared" ca="1" si="4"/>
        <v>41231</v>
      </c>
      <c r="E50" s="7">
        <f t="shared" ca="1" si="0"/>
        <v>41251</v>
      </c>
      <c r="G50" t="s">
        <v>54</v>
      </c>
      <c r="H50" s="7">
        <f t="shared" ca="1" si="5"/>
        <v>41210</v>
      </c>
      <c r="I50" s="7">
        <f t="shared" ca="1" si="1"/>
        <v>41230</v>
      </c>
      <c r="J50" s="7">
        <f t="shared" ca="1" si="2"/>
        <v>41250</v>
      </c>
      <c r="L50" t="s">
        <v>54</v>
      </c>
      <c r="M50" s="7">
        <f t="shared" ca="1" si="6"/>
        <v>41177</v>
      </c>
      <c r="N50" s="7">
        <f t="shared" ca="1" si="7"/>
        <v>41187</v>
      </c>
      <c r="O50" s="7">
        <f t="shared" ca="1" si="8"/>
        <v>41245</v>
      </c>
      <c r="Q50" t="s">
        <v>54</v>
      </c>
      <c r="R50" s="1">
        <v>41085</v>
      </c>
      <c r="S50" s="1">
        <v>41134</v>
      </c>
      <c r="T50" s="1">
        <v>41159</v>
      </c>
      <c r="V50" s="11" t="s">
        <v>54</v>
      </c>
      <c r="W50" s="15">
        <v>41085</v>
      </c>
      <c r="X50" s="15">
        <v>41085</v>
      </c>
      <c r="Y50" s="15">
        <v>41115</v>
      </c>
      <c r="Z50" s="15"/>
      <c r="AA50" s="15"/>
      <c r="AB50" s="15"/>
      <c r="AC50" s="1"/>
      <c r="AD50" s="1"/>
      <c r="AE50" s="1"/>
    </row>
    <row r="51" spans="2:31" x14ac:dyDescent="0.2">
      <c r="B51" t="s">
        <v>55</v>
      </c>
      <c r="C51" s="7">
        <f t="shared" ca="1" si="3"/>
        <v>41151</v>
      </c>
      <c r="D51" s="7">
        <f t="shared" ca="1" si="4"/>
        <v>41234</v>
      </c>
      <c r="E51" s="7">
        <f t="shared" ca="1" si="0"/>
        <v>41254</v>
      </c>
      <c r="G51" t="s">
        <v>55</v>
      </c>
      <c r="H51" s="7">
        <f t="shared" ca="1" si="5"/>
        <v>41214</v>
      </c>
      <c r="I51" s="7">
        <f t="shared" ca="1" si="1"/>
        <v>41234</v>
      </c>
      <c r="J51" s="7">
        <f t="shared" ca="1" si="2"/>
        <v>41254</v>
      </c>
      <c r="L51" t="s">
        <v>55</v>
      </c>
      <c r="M51" s="7">
        <f t="shared" ca="1" si="6"/>
        <v>41179</v>
      </c>
      <c r="N51" s="7">
        <f t="shared" ca="1" si="7"/>
        <v>41189</v>
      </c>
      <c r="O51" s="7">
        <f t="shared" ca="1" si="8"/>
        <v>41248</v>
      </c>
      <c r="Q51" t="s">
        <v>55</v>
      </c>
      <c r="R51" s="1">
        <v>41085</v>
      </c>
      <c r="S51" s="1">
        <v>41134</v>
      </c>
      <c r="T51" s="1">
        <v>41171</v>
      </c>
      <c r="V51" s="11" t="s">
        <v>55</v>
      </c>
      <c r="W51" s="15">
        <v>41089</v>
      </c>
      <c r="X51" s="15">
        <v>41089</v>
      </c>
      <c r="Y51" s="15">
        <v>41115</v>
      </c>
      <c r="Z51" s="15"/>
      <c r="AA51" s="15"/>
      <c r="AB51" s="15"/>
      <c r="AC51" s="1"/>
      <c r="AD51" s="1"/>
      <c r="AE51" s="1"/>
    </row>
    <row r="52" spans="2:31" x14ac:dyDescent="0.2">
      <c r="B52" t="s">
        <v>56</v>
      </c>
      <c r="C52" s="7">
        <f t="shared" ca="1" si="3"/>
        <v>41153</v>
      </c>
      <c r="D52" s="7">
        <f t="shared" ca="1" si="4"/>
        <v>41238</v>
      </c>
      <c r="E52" s="7">
        <f t="shared" ca="1" si="0"/>
        <v>41258</v>
      </c>
      <c r="G52" t="s">
        <v>56</v>
      </c>
      <c r="H52" s="7">
        <f t="shared" ca="1" si="5"/>
        <v>41216</v>
      </c>
      <c r="I52" s="7">
        <f t="shared" ca="1" si="1"/>
        <v>41236</v>
      </c>
      <c r="J52" s="7">
        <f t="shared" ca="1" si="2"/>
        <v>41256</v>
      </c>
      <c r="L52" t="s">
        <v>56</v>
      </c>
      <c r="M52" s="7">
        <f t="shared" ca="1" si="6"/>
        <v>41182</v>
      </c>
      <c r="N52" s="7">
        <f t="shared" ca="1" si="7"/>
        <v>41192</v>
      </c>
      <c r="O52" s="7">
        <f t="shared" ca="1" si="8"/>
        <v>41251</v>
      </c>
      <c r="Q52" t="s">
        <v>56</v>
      </c>
      <c r="R52" s="1">
        <v>41085</v>
      </c>
      <c r="S52" s="1">
        <v>41135</v>
      </c>
      <c r="T52" s="1">
        <v>41183</v>
      </c>
      <c r="V52" s="11" t="s">
        <v>56</v>
      </c>
      <c r="W52" s="15">
        <v>41093</v>
      </c>
      <c r="X52" s="15">
        <v>41115</v>
      </c>
      <c r="Y52" s="15">
        <v>41115</v>
      </c>
      <c r="Z52" s="15"/>
      <c r="AA52" s="15"/>
      <c r="AB52" s="15"/>
      <c r="AC52" s="1"/>
      <c r="AD52" s="1"/>
      <c r="AE52" s="1"/>
    </row>
    <row r="53" spans="2:31" x14ac:dyDescent="0.2">
      <c r="B53" t="s">
        <v>57</v>
      </c>
      <c r="C53" s="7">
        <f t="shared" ca="1" si="3"/>
        <v>41154</v>
      </c>
      <c r="D53" s="7">
        <f t="shared" ca="1" si="4"/>
        <v>41242</v>
      </c>
      <c r="E53" s="7">
        <f t="shared" ca="1" si="0"/>
        <v>41262</v>
      </c>
      <c r="G53" t="s">
        <v>57</v>
      </c>
      <c r="H53" s="7">
        <f t="shared" ca="1" si="5"/>
        <v>41220</v>
      </c>
      <c r="I53" s="7">
        <f t="shared" ca="1" si="1"/>
        <v>41240</v>
      </c>
      <c r="J53" s="7">
        <f t="shared" ca="1" si="2"/>
        <v>41260</v>
      </c>
      <c r="L53" t="s">
        <v>57</v>
      </c>
      <c r="M53" s="7">
        <f t="shared" ca="1" si="6"/>
        <v>41184</v>
      </c>
      <c r="N53" s="7">
        <f t="shared" ca="1" si="7"/>
        <v>41194</v>
      </c>
      <c r="O53" s="7">
        <f t="shared" ca="1" si="8"/>
        <v>41254</v>
      </c>
      <c r="Q53" t="s">
        <v>57</v>
      </c>
      <c r="R53" s="1">
        <v>41085</v>
      </c>
      <c r="S53" s="1">
        <v>41136</v>
      </c>
      <c r="T53" s="1">
        <v>41159</v>
      </c>
      <c r="V53" s="11" t="s">
        <v>57</v>
      </c>
      <c r="W53" s="15">
        <v>41100</v>
      </c>
      <c r="X53" s="15">
        <v>41100</v>
      </c>
      <c r="Y53" s="15">
        <v>41115</v>
      </c>
      <c r="Z53" s="15"/>
      <c r="AA53" s="15"/>
      <c r="AB53" s="15"/>
      <c r="AC53" s="1"/>
      <c r="AD53" s="1"/>
      <c r="AE53" s="1"/>
    </row>
    <row r="54" spans="2:31" x14ac:dyDescent="0.2">
      <c r="B54" t="s">
        <v>58</v>
      </c>
      <c r="C54" s="7">
        <f t="shared" ca="1" si="3"/>
        <v>41155</v>
      </c>
      <c r="D54" s="7">
        <f t="shared" ca="1" si="4"/>
        <v>41244</v>
      </c>
      <c r="E54" s="7">
        <f t="shared" ca="1" si="0"/>
        <v>41264</v>
      </c>
      <c r="G54" t="s">
        <v>58</v>
      </c>
      <c r="H54" s="7">
        <f t="shared" ca="1" si="5"/>
        <v>41223</v>
      </c>
      <c r="I54" s="7">
        <f t="shared" ca="1" si="1"/>
        <v>41243</v>
      </c>
      <c r="J54" s="7">
        <f t="shared" ca="1" si="2"/>
        <v>41263</v>
      </c>
      <c r="L54" t="s">
        <v>58</v>
      </c>
      <c r="M54" s="7">
        <f t="shared" ca="1" si="6"/>
        <v>41185</v>
      </c>
      <c r="N54" s="7">
        <f t="shared" ca="1" si="7"/>
        <v>41195</v>
      </c>
      <c r="O54" s="7">
        <f t="shared" ca="1" si="8"/>
        <v>41256</v>
      </c>
      <c r="Q54" t="s">
        <v>58</v>
      </c>
      <c r="R54" s="1">
        <v>41085</v>
      </c>
      <c r="S54" s="1">
        <v>41141</v>
      </c>
      <c r="T54" s="1">
        <v>41172</v>
      </c>
      <c r="V54" s="11" t="s">
        <v>58</v>
      </c>
      <c r="W54" s="15">
        <v>41086</v>
      </c>
      <c r="X54" s="15">
        <v>41107</v>
      </c>
      <c r="Y54" s="15">
        <v>41116</v>
      </c>
      <c r="Z54" s="15"/>
      <c r="AA54" s="15"/>
      <c r="AB54" s="15"/>
      <c r="AC54" s="1"/>
      <c r="AD54" s="1"/>
      <c r="AE54" s="1"/>
    </row>
    <row r="55" spans="2:31" x14ac:dyDescent="0.2">
      <c r="B55" t="s">
        <v>59</v>
      </c>
      <c r="C55" s="7">
        <f t="shared" ca="1" si="3"/>
        <v>41157</v>
      </c>
      <c r="D55" s="7">
        <f t="shared" ca="1" si="4"/>
        <v>41247</v>
      </c>
      <c r="E55" s="7">
        <f t="shared" ca="1" si="0"/>
        <v>41267</v>
      </c>
      <c r="G55" t="s">
        <v>59</v>
      </c>
      <c r="H55" s="7">
        <f t="shared" ca="1" si="5"/>
        <v>41224</v>
      </c>
      <c r="I55" s="7">
        <f t="shared" ca="1" si="1"/>
        <v>41244</v>
      </c>
      <c r="J55" s="7">
        <f t="shared" ca="1" si="2"/>
        <v>41264</v>
      </c>
      <c r="L55" t="s">
        <v>59</v>
      </c>
      <c r="M55" s="7">
        <f t="shared" ca="1" si="6"/>
        <v>41186</v>
      </c>
      <c r="N55" s="7">
        <f t="shared" ca="1" si="7"/>
        <v>41196</v>
      </c>
      <c r="O55" s="7">
        <f t="shared" ca="1" si="8"/>
        <v>41259</v>
      </c>
      <c r="Q55" t="s">
        <v>59</v>
      </c>
      <c r="R55" s="1">
        <v>41085</v>
      </c>
      <c r="S55" s="1">
        <v>41143</v>
      </c>
      <c r="T55" s="1">
        <v>41143</v>
      </c>
      <c r="V55" s="11" t="s">
        <v>59</v>
      </c>
      <c r="W55" s="15">
        <v>41100</v>
      </c>
      <c r="X55" s="15">
        <v>41100</v>
      </c>
      <c r="Y55" s="15">
        <v>41116</v>
      </c>
      <c r="Z55" s="15"/>
      <c r="AA55" s="15"/>
      <c r="AB55" s="15"/>
      <c r="AC55" s="1"/>
      <c r="AD55" s="1"/>
      <c r="AE55" s="1"/>
    </row>
    <row r="56" spans="2:31" x14ac:dyDescent="0.2">
      <c r="B56" t="s">
        <v>60</v>
      </c>
      <c r="C56" s="7">
        <f t="shared" ca="1" si="3"/>
        <v>41158</v>
      </c>
      <c r="D56" s="7">
        <f t="shared" ca="1" si="4"/>
        <v>41248</v>
      </c>
      <c r="E56" s="7">
        <f t="shared" ca="1" si="0"/>
        <v>41268</v>
      </c>
      <c r="G56" t="s">
        <v>60</v>
      </c>
      <c r="H56" s="7">
        <f t="shared" ca="1" si="5"/>
        <v>41225</v>
      </c>
      <c r="I56" s="7">
        <f t="shared" ca="1" si="1"/>
        <v>41245</v>
      </c>
      <c r="J56" s="7">
        <f t="shared" ca="1" si="2"/>
        <v>41265</v>
      </c>
      <c r="L56" t="s">
        <v>60</v>
      </c>
      <c r="M56" s="7">
        <f t="shared" ca="1" si="6"/>
        <v>41188</v>
      </c>
      <c r="N56" s="7">
        <f t="shared" ca="1" si="7"/>
        <v>41198</v>
      </c>
      <c r="O56" s="7">
        <f t="shared" ca="1" si="8"/>
        <v>41262</v>
      </c>
      <c r="Q56" t="s">
        <v>60</v>
      </c>
      <c r="R56" s="1">
        <v>41085</v>
      </c>
      <c r="S56" s="1">
        <v>41144</v>
      </c>
      <c r="T56" s="1">
        <v>41164</v>
      </c>
      <c r="V56" s="11" t="s">
        <v>60</v>
      </c>
      <c r="W56" s="15">
        <v>41088</v>
      </c>
      <c r="X56" s="15">
        <v>41117</v>
      </c>
      <c r="Y56" s="15">
        <v>41117</v>
      </c>
      <c r="Z56" s="15"/>
      <c r="AA56" s="15"/>
      <c r="AB56" s="15"/>
      <c r="AC56" s="1"/>
      <c r="AD56" s="1"/>
      <c r="AE56" s="1"/>
    </row>
    <row r="57" spans="2:31" x14ac:dyDescent="0.2">
      <c r="B57" t="s">
        <v>61</v>
      </c>
      <c r="C57" s="7">
        <f t="shared" ca="1" si="3"/>
        <v>41159</v>
      </c>
      <c r="D57" s="7">
        <f t="shared" ca="1" si="4"/>
        <v>41251</v>
      </c>
      <c r="E57" s="7">
        <f t="shared" ca="1" si="0"/>
        <v>41271</v>
      </c>
      <c r="G57" t="s">
        <v>61</v>
      </c>
      <c r="H57" s="7">
        <f t="shared" ca="1" si="5"/>
        <v>41227</v>
      </c>
      <c r="I57" s="7">
        <f t="shared" ca="1" si="1"/>
        <v>41247</v>
      </c>
      <c r="J57" s="7">
        <f t="shared" ca="1" si="2"/>
        <v>41267</v>
      </c>
      <c r="L57" t="s">
        <v>61</v>
      </c>
      <c r="M57" s="7">
        <f t="shared" ca="1" si="6"/>
        <v>41189</v>
      </c>
      <c r="N57" s="7">
        <f t="shared" ca="1" si="7"/>
        <v>41199</v>
      </c>
      <c r="O57" s="7">
        <f t="shared" ca="1" si="8"/>
        <v>41265</v>
      </c>
      <c r="Q57" t="s">
        <v>61</v>
      </c>
      <c r="R57" s="1">
        <v>41085</v>
      </c>
      <c r="S57" s="1">
        <v>41149</v>
      </c>
      <c r="T57" s="1">
        <v>41171</v>
      </c>
      <c r="V57" s="11" t="s">
        <v>61</v>
      </c>
      <c r="W57" s="15">
        <v>41089</v>
      </c>
      <c r="X57" s="15">
        <v>41093</v>
      </c>
      <c r="Y57" s="15">
        <v>41117</v>
      </c>
      <c r="Z57" s="15"/>
      <c r="AA57" s="15"/>
      <c r="AB57" s="15"/>
      <c r="AC57" s="1"/>
      <c r="AD57" s="1"/>
      <c r="AE57" s="1"/>
    </row>
    <row r="58" spans="2:31" x14ac:dyDescent="0.2">
      <c r="B58" t="s">
        <v>62</v>
      </c>
      <c r="C58" s="7">
        <f t="shared" ca="1" si="3"/>
        <v>41161</v>
      </c>
      <c r="D58" s="7">
        <f t="shared" ca="1" si="4"/>
        <v>41256</v>
      </c>
      <c r="E58" s="7">
        <f t="shared" ca="1" si="0"/>
        <v>41276</v>
      </c>
      <c r="G58" t="s">
        <v>62</v>
      </c>
      <c r="H58" s="7">
        <f t="shared" ca="1" si="5"/>
        <v>41229</v>
      </c>
      <c r="I58" s="7">
        <f t="shared" ca="1" si="1"/>
        <v>41249</v>
      </c>
      <c r="J58" s="7">
        <f t="shared" ca="1" si="2"/>
        <v>41269</v>
      </c>
      <c r="L58" t="s">
        <v>62</v>
      </c>
      <c r="M58" s="7">
        <f t="shared" ca="1" si="6"/>
        <v>41192</v>
      </c>
      <c r="N58" s="7">
        <f t="shared" ca="1" si="7"/>
        <v>41202</v>
      </c>
      <c r="O58" s="7">
        <f t="shared" ca="1" si="8"/>
        <v>41267</v>
      </c>
      <c r="Q58" t="s">
        <v>62</v>
      </c>
      <c r="R58" s="1">
        <v>41085</v>
      </c>
      <c r="S58" s="1">
        <v>41151</v>
      </c>
      <c r="T58" s="1">
        <v>41185</v>
      </c>
      <c r="V58" s="11" t="s">
        <v>62</v>
      </c>
      <c r="W58" s="15">
        <v>41101</v>
      </c>
      <c r="X58" s="15">
        <v>41101</v>
      </c>
      <c r="Y58" s="15">
        <v>41120</v>
      </c>
      <c r="Z58" s="15"/>
      <c r="AA58" s="15"/>
      <c r="AB58" s="15"/>
      <c r="AC58" s="1"/>
      <c r="AD58" s="1"/>
      <c r="AE58" s="1"/>
    </row>
    <row r="59" spans="2:31" x14ac:dyDescent="0.2">
      <c r="B59" t="s">
        <v>63</v>
      </c>
      <c r="C59" s="7">
        <f t="shared" ca="1" si="3"/>
        <v>41162</v>
      </c>
      <c r="D59" s="7">
        <f t="shared" ca="1" si="4"/>
        <v>41260</v>
      </c>
      <c r="E59" s="7">
        <f t="shared" ca="1" si="0"/>
        <v>41280</v>
      </c>
      <c r="G59" t="s">
        <v>63</v>
      </c>
      <c r="H59" s="7">
        <f t="shared" ca="1" si="5"/>
        <v>41231</v>
      </c>
      <c r="I59" s="7">
        <f t="shared" ca="1" si="1"/>
        <v>41251</v>
      </c>
      <c r="J59" s="7">
        <f t="shared" ca="1" si="2"/>
        <v>41271</v>
      </c>
      <c r="L59" t="s">
        <v>63</v>
      </c>
      <c r="M59" s="7">
        <f t="shared" ca="1" si="6"/>
        <v>41195</v>
      </c>
      <c r="N59" s="7">
        <f t="shared" ca="1" si="7"/>
        <v>41205</v>
      </c>
      <c r="O59" s="7">
        <f t="shared" ca="1" si="8"/>
        <v>41271</v>
      </c>
      <c r="Q59" t="s">
        <v>63</v>
      </c>
      <c r="R59" s="1">
        <v>41085</v>
      </c>
      <c r="S59" s="1">
        <v>41155</v>
      </c>
      <c r="T59" s="1">
        <v>41187</v>
      </c>
      <c r="V59" s="11" t="s">
        <v>63</v>
      </c>
      <c r="W59" s="15">
        <v>41110</v>
      </c>
      <c r="X59" s="15">
        <v>41120</v>
      </c>
      <c r="Y59" s="15">
        <v>41120</v>
      </c>
      <c r="Z59" s="15"/>
      <c r="AA59" s="15"/>
      <c r="AB59" s="15"/>
      <c r="AC59" s="1"/>
      <c r="AD59" s="1"/>
      <c r="AE59" s="1"/>
    </row>
    <row r="60" spans="2:31" x14ac:dyDescent="0.2">
      <c r="B60" t="s">
        <v>64</v>
      </c>
      <c r="C60" s="7">
        <f t="shared" ca="1" si="3"/>
        <v>41164</v>
      </c>
      <c r="D60" s="7">
        <f t="shared" ca="1" si="4"/>
        <v>41264</v>
      </c>
      <c r="E60" s="7">
        <f t="shared" ca="1" si="0"/>
        <v>41284</v>
      </c>
      <c r="G60" t="s">
        <v>64</v>
      </c>
      <c r="H60" s="7">
        <f t="shared" ca="1" si="5"/>
        <v>41235</v>
      </c>
      <c r="I60" s="7">
        <f t="shared" ca="1" si="1"/>
        <v>41255</v>
      </c>
      <c r="J60" s="7">
        <f t="shared" ca="1" si="2"/>
        <v>41275</v>
      </c>
      <c r="L60" t="s">
        <v>64</v>
      </c>
      <c r="M60" s="7">
        <f t="shared" ca="1" si="6"/>
        <v>41198</v>
      </c>
      <c r="N60" s="7">
        <f t="shared" ca="1" si="7"/>
        <v>41208</v>
      </c>
      <c r="O60" s="7">
        <f t="shared" ca="1" si="8"/>
        <v>41273</v>
      </c>
      <c r="Q60" t="s">
        <v>64</v>
      </c>
      <c r="R60" s="1">
        <v>41085</v>
      </c>
      <c r="S60" s="1">
        <v>41155</v>
      </c>
      <c r="T60" s="1">
        <v>41187</v>
      </c>
      <c r="V60" s="11" t="s">
        <v>64</v>
      </c>
      <c r="W60" s="15">
        <v>41087</v>
      </c>
      <c r="X60" s="15">
        <v>41087</v>
      </c>
      <c r="Y60" s="15">
        <v>41121</v>
      </c>
      <c r="Z60" s="15"/>
      <c r="AA60" s="15"/>
      <c r="AB60" s="15"/>
      <c r="AC60" s="1"/>
      <c r="AD60" s="1"/>
      <c r="AE60" s="1"/>
    </row>
    <row r="61" spans="2:31" x14ac:dyDescent="0.2">
      <c r="B61" t="s">
        <v>65</v>
      </c>
      <c r="C61" s="7">
        <f t="shared" ca="1" si="3"/>
        <v>41165</v>
      </c>
      <c r="D61" s="7">
        <f t="shared" ca="1" si="4"/>
        <v>41266</v>
      </c>
      <c r="E61" s="7">
        <f t="shared" ca="1" si="0"/>
        <v>41286</v>
      </c>
      <c r="G61" t="s">
        <v>65</v>
      </c>
      <c r="H61" s="7">
        <f t="shared" ca="1" si="5"/>
        <v>41237</v>
      </c>
      <c r="I61" s="7">
        <f t="shared" ca="1" si="1"/>
        <v>41257</v>
      </c>
      <c r="J61" s="7">
        <f t="shared" ca="1" si="2"/>
        <v>41277</v>
      </c>
      <c r="L61" t="s">
        <v>65</v>
      </c>
      <c r="M61" s="7">
        <f t="shared" ca="1" si="6"/>
        <v>41201</v>
      </c>
      <c r="N61" s="7">
        <f t="shared" ca="1" si="7"/>
        <v>41211</v>
      </c>
      <c r="O61" s="7">
        <f t="shared" ca="1" si="8"/>
        <v>41275</v>
      </c>
      <c r="Q61" t="s">
        <v>65</v>
      </c>
      <c r="R61" s="1">
        <v>41085</v>
      </c>
      <c r="S61" s="1">
        <v>41156</v>
      </c>
      <c r="T61" s="1">
        <v>41162</v>
      </c>
      <c r="V61" s="11" t="s">
        <v>65</v>
      </c>
      <c r="W61" s="15">
        <v>41102</v>
      </c>
      <c r="X61" s="15">
        <v>41102</v>
      </c>
      <c r="Y61" s="15">
        <v>41121</v>
      </c>
      <c r="Z61" s="15"/>
      <c r="AA61" s="15"/>
      <c r="AB61" s="15"/>
      <c r="AC61" s="1"/>
      <c r="AD61" s="1"/>
      <c r="AE61" s="1"/>
    </row>
    <row r="62" spans="2:31" x14ac:dyDescent="0.2">
      <c r="B62" t="s">
        <v>66</v>
      </c>
      <c r="C62" s="7">
        <f t="shared" ca="1" si="3"/>
        <v>41166</v>
      </c>
      <c r="D62" s="7">
        <f t="shared" ca="1" si="4"/>
        <v>41268</v>
      </c>
      <c r="E62" s="7">
        <f t="shared" ca="1" si="0"/>
        <v>41288</v>
      </c>
      <c r="G62" t="s">
        <v>66</v>
      </c>
      <c r="H62" s="7">
        <f t="shared" ca="1" si="5"/>
        <v>41240</v>
      </c>
      <c r="I62" s="7">
        <f t="shared" ca="1" si="1"/>
        <v>41260</v>
      </c>
      <c r="J62" s="7">
        <f t="shared" ca="1" si="2"/>
        <v>41280</v>
      </c>
      <c r="L62" t="s">
        <v>66</v>
      </c>
      <c r="M62" s="7">
        <f t="shared" ca="1" si="6"/>
        <v>41203</v>
      </c>
      <c r="N62" s="7">
        <f t="shared" ca="1" si="7"/>
        <v>41213</v>
      </c>
      <c r="O62" s="7">
        <f t="shared" ca="1" si="8"/>
        <v>41279</v>
      </c>
      <c r="Q62" t="s">
        <v>66</v>
      </c>
      <c r="R62" s="1">
        <v>41085</v>
      </c>
      <c r="S62" s="1">
        <v>41156</v>
      </c>
      <c r="T62" s="1">
        <v>41163</v>
      </c>
      <c r="V62" s="11" t="s">
        <v>66</v>
      </c>
      <c r="W62" s="15">
        <v>41109</v>
      </c>
      <c r="X62" s="15">
        <v>41109</v>
      </c>
      <c r="Y62" s="15">
        <v>41121</v>
      </c>
      <c r="Z62" s="15"/>
      <c r="AA62" s="15"/>
      <c r="AB62" s="15"/>
      <c r="AC62" s="1"/>
      <c r="AD62" s="1"/>
      <c r="AE62" s="1"/>
    </row>
    <row r="63" spans="2:31" x14ac:dyDescent="0.2">
      <c r="B63" t="s">
        <v>67</v>
      </c>
      <c r="C63" s="7">
        <f t="shared" ca="1" si="3"/>
        <v>41168</v>
      </c>
      <c r="D63" s="7">
        <f t="shared" ca="1" si="4"/>
        <v>41271</v>
      </c>
      <c r="E63" s="7">
        <f t="shared" ca="1" si="0"/>
        <v>41291</v>
      </c>
      <c r="G63" t="s">
        <v>67</v>
      </c>
      <c r="H63" s="7">
        <f t="shared" ca="1" si="5"/>
        <v>41244</v>
      </c>
      <c r="I63" s="7">
        <f t="shared" ca="1" si="1"/>
        <v>41264</v>
      </c>
      <c r="J63" s="7">
        <f t="shared" ca="1" si="2"/>
        <v>41284</v>
      </c>
      <c r="L63" t="s">
        <v>67</v>
      </c>
      <c r="M63" s="7">
        <f t="shared" ca="1" si="6"/>
        <v>41204</v>
      </c>
      <c r="N63" s="7">
        <f t="shared" ca="1" si="7"/>
        <v>41214</v>
      </c>
      <c r="O63" s="7">
        <f t="shared" ca="1" si="8"/>
        <v>41281</v>
      </c>
      <c r="Q63" t="s">
        <v>67</v>
      </c>
      <c r="R63" s="1">
        <v>41085</v>
      </c>
      <c r="S63" s="1">
        <v>41156</v>
      </c>
      <c r="T63" s="1">
        <v>41163</v>
      </c>
      <c r="V63" s="11" t="s">
        <v>67</v>
      </c>
      <c r="W63" s="15">
        <v>41121</v>
      </c>
      <c r="X63" s="15">
        <v>41121</v>
      </c>
      <c r="Y63" s="15">
        <v>41121</v>
      </c>
      <c r="Z63" s="15"/>
      <c r="AA63" s="15"/>
      <c r="AB63" s="15"/>
      <c r="AC63" s="1"/>
      <c r="AD63" s="1"/>
      <c r="AE63" s="1"/>
    </row>
    <row r="64" spans="2:31" x14ac:dyDescent="0.2">
      <c r="B64" t="s">
        <v>68</v>
      </c>
      <c r="C64" s="7">
        <f t="shared" ca="1" si="3"/>
        <v>41169</v>
      </c>
      <c r="D64" s="7">
        <f t="shared" ca="1" si="4"/>
        <v>41274</v>
      </c>
      <c r="E64" s="7">
        <f t="shared" ca="1" si="0"/>
        <v>41294</v>
      </c>
      <c r="G64" t="s">
        <v>68</v>
      </c>
      <c r="H64" s="7">
        <f t="shared" ca="1" si="5"/>
        <v>41248</v>
      </c>
      <c r="I64" s="7">
        <f t="shared" ca="1" si="1"/>
        <v>41268</v>
      </c>
      <c r="J64" s="7">
        <f t="shared" ca="1" si="2"/>
        <v>41288</v>
      </c>
      <c r="L64" t="s">
        <v>68</v>
      </c>
      <c r="M64" s="7">
        <f t="shared" ca="1" si="6"/>
        <v>41205</v>
      </c>
      <c r="N64" s="7">
        <f t="shared" ca="1" si="7"/>
        <v>41215</v>
      </c>
      <c r="O64" s="7">
        <f t="shared" ca="1" si="8"/>
        <v>41284</v>
      </c>
      <c r="Q64" t="s">
        <v>68</v>
      </c>
      <c r="R64" s="1">
        <v>41085</v>
      </c>
      <c r="S64" s="1">
        <v>41156</v>
      </c>
      <c r="T64" s="1">
        <v>41163</v>
      </c>
      <c r="V64" s="11" t="s">
        <v>68</v>
      </c>
      <c r="W64" s="15">
        <v>41087</v>
      </c>
      <c r="X64" s="15">
        <v>41087</v>
      </c>
      <c r="Y64" s="15">
        <v>41122</v>
      </c>
      <c r="Z64" s="15"/>
      <c r="AA64" s="15"/>
      <c r="AB64" s="15"/>
      <c r="AC64" s="1"/>
      <c r="AD64" s="1"/>
      <c r="AE64" s="1"/>
    </row>
    <row r="65" spans="2:31" x14ac:dyDescent="0.2">
      <c r="B65" t="s">
        <v>69</v>
      </c>
      <c r="C65" s="7">
        <f t="shared" ca="1" si="3"/>
        <v>41171</v>
      </c>
      <c r="D65" s="7">
        <f t="shared" ca="1" si="4"/>
        <v>41275</v>
      </c>
      <c r="E65" s="7">
        <f t="shared" ca="1" si="0"/>
        <v>41295</v>
      </c>
      <c r="G65" t="s">
        <v>69</v>
      </c>
      <c r="H65" s="7">
        <f t="shared" ca="1" si="5"/>
        <v>41249</v>
      </c>
      <c r="I65" s="7">
        <f t="shared" ca="1" si="1"/>
        <v>41269</v>
      </c>
      <c r="J65" s="7">
        <f t="shared" ca="1" si="2"/>
        <v>41289</v>
      </c>
      <c r="L65" t="s">
        <v>69</v>
      </c>
      <c r="M65" s="7">
        <f t="shared" ca="1" si="6"/>
        <v>41208</v>
      </c>
      <c r="N65" s="7">
        <f t="shared" ca="1" si="7"/>
        <v>41218</v>
      </c>
      <c r="O65" s="7">
        <f t="shared" ca="1" si="8"/>
        <v>41286</v>
      </c>
      <c r="Q65" t="s">
        <v>69</v>
      </c>
      <c r="R65" s="1">
        <v>41085</v>
      </c>
      <c r="S65" s="1">
        <v>41156</v>
      </c>
      <c r="T65" s="1">
        <v>41163</v>
      </c>
      <c r="V65" s="11" t="s">
        <v>69</v>
      </c>
      <c r="W65" s="15">
        <v>41087</v>
      </c>
      <c r="X65" s="15">
        <v>41087</v>
      </c>
      <c r="Y65" s="15">
        <v>41122</v>
      </c>
      <c r="Z65" s="15"/>
      <c r="AA65" s="15"/>
      <c r="AB65" s="15"/>
      <c r="AC65" s="1"/>
      <c r="AD65" s="1"/>
      <c r="AE65" s="1"/>
    </row>
    <row r="66" spans="2:31" x14ac:dyDescent="0.2">
      <c r="B66" t="s">
        <v>70</v>
      </c>
      <c r="C66" s="7">
        <f t="shared" ca="1" si="3"/>
        <v>41173</v>
      </c>
      <c r="D66" s="7">
        <f t="shared" ca="1" si="4"/>
        <v>41276</v>
      </c>
      <c r="E66" s="7">
        <f t="shared" ca="1" si="0"/>
        <v>41296</v>
      </c>
      <c r="G66" t="s">
        <v>70</v>
      </c>
      <c r="H66" s="7">
        <f t="shared" ca="1" si="5"/>
        <v>41251</v>
      </c>
      <c r="I66" s="7">
        <f t="shared" ca="1" si="1"/>
        <v>41271</v>
      </c>
      <c r="J66" s="7">
        <f t="shared" ca="1" si="2"/>
        <v>41291</v>
      </c>
      <c r="L66" t="s">
        <v>70</v>
      </c>
      <c r="M66" s="7">
        <f t="shared" ca="1" si="6"/>
        <v>41210</v>
      </c>
      <c r="N66" s="7">
        <f t="shared" ca="1" si="7"/>
        <v>41220</v>
      </c>
      <c r="O66" s="7">
        <f t="shared" ca="1" si="8"/>
        <v>41289</v>
      </c>
      <c r="Q66" t="s">
        <v>70</v>
      </c>
      <c r="R66" s="1">
        <v>41085</v>
      </c>
      <c r="S66" s="1">
        <v>41156</v>
      </c>
      <c r="T66" s="1">
        <v>41170</v>
      </c>
      <c r="V66" s="11" t="s">
        <v>70</v>
      </c>
      <c r="W66" s="15">
        <v>41099</v>
      </c>
      <c r="X66" s="15">
        <v>41099</v>
      </c>
      <c r="Y66" s="15">
        <v>41122</v>
      </c>
      <c r="Z66" s="15"/>
      <c r="AA66" s="15"/>
      <c r="AB66" s="15"/>
      <c r="AC66" s="1"/>
      <c r="AD66" s="1"/>
      <c r="AE66" s="1"/>
    </row>
    <row r="67" spans="2:31" x14ac:dyDescent="0.2">
      <c r="B67" t="s">
        <v>71</v>
      </c>
      <c r="C67" s="7">
        <f t="shared" ca="1" si="3"/>
        <v>41175</v>
      </c>
      <c r="D67" s="7">
        <f t="shared" ca="1" si="4"/>
        <v>41279</v>
      </c>
      <c r="E67" s="7">
        <f t="shared" ca="1" si="0"/>
        <v>41299</v>
      </c>
      <c r="G67" t="s">
        <v>71</v>
      </c>
      <c r="H67" s="7">
        <f t="shared" ca="1" si="5"/>
        <v>41255</v>
      </c>
      <c r="I67" s="7">
        <f t="shared" ca="1" si="1"/>
        <v>41275</v>
      </c>
      <c r="J67" s="7">
        <f t="shared" ca="1" si="2"/>
        <v>41295</v>
      </c>
      <c r="L67" t="s">
        <v>71</v>
      </c>
      <c r="M67" s="7">
        <f t="shared" ca="1" si="6"/>
        <v>41212</v>
      </c>
      <c r="N67" s="7">
        <f t="shared" ca="1" si="7"/>
        <v>41222</v>
      </c>
      <c r="O67" s="7">
        <f t="shared" ca="1" si="8"/>
        <v>41292</v>
      </c>
      <c r="Q67" t="s">
        <v>71</v>
      </c>
      <c r="R67" s="1">
        <v>41085</v>
      </c>
      <c r="S67" s="1">
        <v>41156</v>
      </c>
      <c r="T67" s="1">
        <v>41178</v>
      </c>
      <c r="V67" s="11" t="s">
        <v>71</v>
      </c>
      <c r="W67" s="15">
        <v>41115</v>
      </c>
      <c r="X67" s="15">
        <v>41115</v>
      </c>
      <c r="Y67" s="15">
        <v>41122</v>
      </c>
      <c r="Z67" s="15"/>
      <c r="AA67" s="15"/>
      <c r="AB67" s="15"/>
      <c r="AC67" s="1"/>
      <c r="AD67" s="1"/>
      <c r="AE67" s="1"/>
    </row>
    <row r="68" spans="2:31" x14ac:dyDescent="0.2">
      <c r="B68" t="s">
        <v>72</v>
      </c>
      <c r="C68" s="7">
        <f t="shared" ca="1" si="3"/>
        <v>41177</v>
      </c>
      <c r="D68" s="7">
        <f t="shared" ca="1" si="4"/>
        <v>41282</v>
      </c>
      <c r="E68" s="7">
        <f t="shared" ca="1" si="0"/>
        <v>41302</v>
      </c>
      <c r="G68" t="s">
        <v>72</v>
      </c>
      <c r="H68" s="7">
        <f t="shared" ca="1" si="5"/>
        <v>41259</v>
      </c>
      <c r="I68" s="7">
        <f t="shared" ca="1" si="1"/>
        <v>41279</v>
      </c>
      <c r="J68" s="7">
        <f t="shared" ca="1" si="2"/>
        <v>41299</v>
      </c>
      <c r="L68" t="s">
        <v>72</v>
      </c>
      <c r="M68" s="7">
        <f t="shared" ca="1" si="6"/>
        <v>41213</v>
      </c>
      <c r="N68" s="7">
        <f t="shared" ca="1" si="7"/>
        <v>41223</v>
      </c>
      <c r="O68" s="7">
        <f t="shared" ca="1" si="8"/>
        <v>41296</v>
      </c>
      <c r="Q68" t="s">
        <v>72</v>
      </c>
      <c r="R68" s="1">
        <v>41085</v>
      </c>
      <c r="S68" s="1">
        <v>41163</v>
      </c>
      <c r="T68" s="1">
        <v>41208</v>
      </c>
      <c r="V68" s="11" t="s">
        <v>72</v>
      </c>
      <c r="W68" s="15">
        <v>41115</v>
      </c>
      <c r="X68" s="15">
        <v>41115</v>
      </c>
      <c r="Y68" s="15">
        <v>41122</v>
      </c>
      <c r="Z68" s="15"/>
      <c r="AA68" s="15"/>
      <c r="AB68" s="15"/>
      <c r="AC68" s="1"/>
      <c r="AD68" s="1"/>
      <c r="AE68" s="1"/>
    </row>
    <row r="69" spans="2:31" x14ac:dyDescent="0.2">
      <c r="B69" t="s">
        <v>73</v>
      </c>
      <c r="C69" s="7">
        <f t="shared" ca="1" si="3"/>
        <v>41179</v>
      </c>
      <c r="D69" s="7">
        <f t="shared" ca="1" si="4"/>
        <v>41285</v>
      </c>
      <c r="E69" s="7">
        <f t="shared" ref="E69:E111" ca="1" si="9">D69+20</f>
        <v>41305</v>
      </c>
      <c r="G69" t="s">
        <v>73</v>
      </c>
      <c r="H69" s="7">
        <f t="shared" ca="1" si="5"/>
        <v>41260</v>
      </c>
      <c r="I69" s="7">
        <f t="shared" ref="I69:I111" ca="1" si="10">H69+20</f>
        <v>41280</v>
      </c>
      <c r="J69" s="7">
        <f t="shared" ref="J69:J111" ca="1" si="11">I69+20</f>
        <v>41300</v>
      </c>
      <c r="L69" t="s">
        <v>73</v>
      </c>
      <c r="M69" s="7">
        <f t="shared" ca="1" si="6"/>
        <v>41216</v>
      </c>
      <c r="N69" s="7">
        <f t="shared" ca="1" si="7"/>
        <v>41226</v>
      </c>
      <c r="O69" s="7">
        <f t="shared" ca="1" si="8"/>
        <v>41298</v>
      </c>
      <c r="Q69" t="s">
        <v>73</v>
      </c>
      <c r="R69" s="1">
        <v>41085</v>
      </c>
      <c r="S69" s="1">
        <v>41163</v>
      </c>
      <c r="T69" s="1">
        <v>41208</v>
      </c>
      <c r="V69" s="11" t="s">
        <v>73</v>
      </c>
      <c r="W69" s="15">
        <v>41121</v>
      </c>
      <c r="X69" s="15">
        <v>41122</v>
      </c>
      <c r="Y69" s="15">
        <v>41122</v>
      </c>
      <c r="Z69" s="15"/>
      <c r="AA69" s="15"/>
      <c r="AB69" s="15"/>
      <c r="AC69" s="1"/>
      <c r="AD69" s="1"/>
      <c r="AE69" s="1"/>
    </row>
    <row r="70" spans="2:31" x14ac:dyDescent="0.2">
      <c r="B70" t="s">
        <v>74</v>
      </c>
      <c r="C70" s="7">
        <f t="shared" ref="C70:C111" ca="1" si="12">C69+RANDBETWEEN(0.5,2.5)</f>
        <v>41180</v>
      </c>
      <c r="D70" s="7">
        <f t="shared" ref="D70:D111" ca="1" si="13">D69+RANDBETWEEN(1,5)</f>
        <v>41288</v>
      </c>
      <c r="E70" s="7">
        <f t="shared" ca="1" si="9"/>
        <v>41308</v>
      </c>
      <c r="G70" t="s">
        <v>74</v>
      </c>
      <c r="H70" s="7">
        <f t="shared" ref="H70:H111" ca="1" si="14">H69+RANDBETWEEN(1,4)</f>
        <v>41261</v>
      </c>
      <c r="I70" s="7">
        <f t="shared" ca="1" si="10"/>
        <v>41281</v>
      </c>
      <c r="J70" s="7">
        <f t="shared" ca="1" si="11"/>
        <v>41301</v>
      </c>
      <c r="L70" t="s">
        <v>74</v>
      </c>
      <c r="M70" s="7">
        <f t="shared" ref="M70:M111" ca="1" si="15">M69+RANDBETWEEN(1,3)</f>
        <v>41217</v>
      </c>
      <c r="N70" s="7">
        <f t="shared" ref="N70:N111" ca="1" si="16">M70+10</f>
        <v>41227</v>
      </c>
      <c r="O70" s="7">
        <f t="shared" ref="O70:O111" ca="1" si="17">O69+RANDBETWEEN(2,4)</f>
        <v>41302</v>
      </c>
      <c r="Q70" t="s">
        <v>74</v>
      </c>
      <c r="R70" s="1">
        <v>41085</v>
      </c>
      <c r="S70" s="1">
        <v>41163</v>
      </c>
      <c r="T70" s="1">
        <v>41249</v>
      </c>
      <c r="V70" s="11" t="s">
        <v>74</v>
      </c>
      <c r="W70" s="15">
        <v>41094</v>
      </c>
      <c r="X70" s="15">
        <v>41109</v>
      </c>
      <c r="Y70" s="15">
        <v>41123</v>
      </c>
      <c r="Z70" s="15"/>
      <c r="AA70" s="15"/>
      <c r="AB70" s="15"/>
      <c r="AC70" s="1"/>
      <c r="AD70" s="1"/>
      <c r="AE70" s="1"/>
    </row>
    <row r="71" spans="2:31" x14ac:dyDescent="0.2">
      <c r="B71" t="s">
        <v>75</v>
      </c>
      <c r="C71" s="7">
        <f t="shared" ca="1" si="12"/>
        <v>41182</v>
      </c>
      <c r="D71" s="7">
        <f t="shared" ca="1" si="13"/>
        <v>41290</v>
      </c>
      <c r="E71" s="7">
        <f t="shared" ca="1" si="9"/>
        <v>41310</v>
      </c>
      <c r="G71" t="s">
        <v>75</v>
      </c>
      <c r="H71" s="7">
        <f t="shared" ca="1" si="14"/>
        <v>41263</v>
      </c>
      <c r="I71" s="7">
        <f t="shared" ca="1" si="10"/>
        <v>41283</v>
      </c>
      <c r="J71" s="7">
        <f t="shared" ca="1" si="11"/>
        <v>41303</v>
      </c>
      <c r="L71" t="s">
        <v>75</v>
      </c>
      <c r="M71" s="7">
        <f t="shared" ca="1" si="15"/>
        <v>41220</v>
      </c>
      <c r="N71" s="7">
        <f t="shared" ca="1" si="16"/>
        <v>41230</v>
      </c>
      <c r="O71" s="7">
        <f t="shared" ca="1" si="17"/>
        <v>41304</v>
      </c>
      <c r="Q71" t="s">
        <v>75</v>
      </c>
      <c r="R71" s="1">
        <v>41085</v>
      </c>
      <c r="S71" s="1">
        <v>41169</v>
      </c>
      <c r="T71" s="1">
        <v>41184</v>
      </c>
      <c r="V71" s="11" t="s">
        <v>75</v>
      </c>
      <c r="W71" s="15">
        <v>41095</v>
      </c>
      <c r="X71" s="15">
        <v>41095</v>
      </c>
      <c r="Y71" s="15">
        <v>41123</v>
      </c>
      <c r="Z71" s="15"/>
      <c r="AA71" s="15"/>
      <c r="AB71" s="15"/>
      <c r="AC71" s="1"/>
      <c r="AD71" s="1"/>
      <c r="AE71" s="1"/>
    </row>
    <row r="72" spans="2:31" x14ac:dyDescent="0.2">
      <c r="B72" t="s">
        <v>76</v>
      </c>
      <c r="C72" s="7">
        <f t="shared" ca="1" si="12"/>
        <v>41184</v>
      </c>
      <c r="D72" s="7">
        <f t="shared" ca="1" si="13"/>
        <v>41294</v>
      </c>
      <c r="E72" s="7">
        <f t="shared" ca="1" si="9"/>
        <v>41314</v>
      </c>
      <c r="G72" t="s">
        <v>76</v>
      </c>
      <c r="H72" s="7">
        <f t="shared" ca="1" si="14"/>
        <v>41266</v>
      </c>
      <c r="I72" s="7">
        <f t="shared" ca="1" si="10"/>
        <v>41286</v>
      </c>
      <c r="J72" s="7">
        <f t="shared" ca="1" si="11"/>
        <v>41306</v>
      </c>
      <c r="L72" t="s">
        <v>76</v>
      </c>
      <c r="M72" s="7">
        <f t="shared" ca="1" si="15"/>
        <v>41223</v>
      </c>
      <c r="N72" s="7">
        <f t="shared" ca="1" si="16"/>
        <v>41233</v>
      </c>
      <c r="O72" s="7">
        <f t="shared" ca="1" si="17"/>
        <v>41307</v>
      </c>
      <c r="Q72" t="s">
        <v>76</v>
      </c>
      <c r="R72" s="1">
        <v>41085</v>
      </c>
      <c r="S72" s="1">
        <v>41170</v>
      </c>
      <c r="T72" s="1">
        <v>41205</v>
      </c>
      <c r="V72" s="11" t="s">
        <v>76</v>
      </c>
      <c r="W72" s="15">
        <v>41095</v>
      </c>
      <c r="X72" s="15">
        <v>41095</v>
      </c>
      <c r="Y72" s="15">
        <v>41123</v>
      </c>
      <c r="Z72" s="15"/>
      <c r="AA72" s="15"/>
      <c r="AB72" s="15"/>
      <c r="AC72" s="1"/>
      <c r="AD72" s="1"/>
      <c r="AE72" s="1"/>
    </row>
    <row r="73" spans="2:31" x14ac:dyDescent="0.2">
      <c r="B73" t="s">
        <v>77</v>
      </c>
      <c r="C73" s="7">
        <f t="shared" ca="1" si="12"/>
        <v>41185</v>
      </c>
      <c r="D73" s="7">
        <f t="shared" ca="1" si="13"/>
        <v>41296</v>
      </c>
      <c r="E73" s="7">
        <f t="shared" ca="1" si="9"/>
        <v>41316</v>
      </c>
      <c r="G73" t="s">
        <v>77</v>
      </c>
      <c r="H73" s="7">
        <f t="shared" ca="1" si="14"/>
        <v>41267</v>
      </c>
      <c r="I73" s="7">
        <f t="shared" ca="1" si="10"/>
        <v>41287</v>
      </c>
      <c r="J73" s="7">
        <f t="shared" ca="1" si="11"/>
        <v>41307</v>
      </c>
      <c r="L73" t="s">
        <v>77</v>
      </c>
      <c r="M73" s="7">
        <f t="shared" ca="1" si="15"/>
        <v>41224</v>
      </c>
      <c r="N73" s="7">
        <f t="shared" ca="1" si="16"/>
        <v>41234</v>
      </c>
      <c r="O73" s="7">
        <f t="shared" ca="1" si="17"/>
        <v>41310</v>
      </c>
      <c r="Q73" t="s">
        <v>77</v>
      </c>
      <c r="R73" s="1">
        <v>41085</v>
      </c>
      <c r="S73" s="1">
        <v>41170</v>
      </c>
      <c r="T73" s="1">
        <v>41205</v>
      </c>
      <c r="V73" s="11" t="s">
        <v>77</v>
      </c>
      <c r="W73" s="15">
        <v>41113</v>
      </c>
      <c r="X73" s="15">
        <v>41116</v>
      </c>
      <c r="Y73" s="15">
        <v>41123</v>
      </c>
      <c r="Z73" s="15"/>
      <c r="AA73" s="15"/>
      <c r="AB73" s="15"/>
      <c r="AC73" s="1"/>
      <c r="AD73" s="1"/>
      <c r="AE73" s="1"/>
    </row>
    <row r="74" spans="2:31" x14ac:dyDescent="0.2">
      <c r="B74" t="s">
        <v>78</v>
      </c>
      <c r="C74" s="7">
        <f t="shared" ca="1" si="12"/>
        <v>41186</v>
      </c>
      <c r="D74" s="7">
        <f t="shared" ca="1" si="13"/>
        <v>41298</v>
      </c>
      <c r="E74" s="7">
        <f t="shared" ca="1" si="9"/>
        <v>41318</v>
      </c>
      <c r="G74" t="s">
        <v>78</v>
      </c>
      <c r="H74" s="7">
        <f t="shared" ca="1" si="14"/>
        <v>41270</v>
      </c>
      <c r="I74" s="7">
        <f t="shared" ca="1" si="10"/>
        <v>41290</v>
      </c>
      <c r="J74" s="7">
        <f t="shared" ca="1" si="11"/>
        <v>41310</v>
      </c>
      <c r="L74" t="s">
        <v>78</v>
      </c>
      <c r="M74" s="7">
        <f t="shared" ca="1" si="15"/>
        <v>41226</v>
      </c>
      <c r="N74" s="7">
        <f t="shared" ca="1" si="16"/>
        <v>41236</v>
      </c>
      <c r="O74" s="7">
        <f t="shared" ca="1" si="17"/>
        <v>41312</v>
      </c>
      <c r="Q74" t="s">
        <v>78</v>
      </c>
      <c r="R74" s="1">
        <v>41085</v>
      </c>
      <c r="S74" s="1">
        <v>41170</v>
      </c>
      <c r="T74" s="1">
        <v>41205</v>
      </c>
      <c r="V74" s="11" t="s">
        <v>78</v>
      </c>
      <c r="W74" s="15">
        <v>41114</v>
      </c>
      <c r="X74" s="15">
        <v>41116</v>
      </c>
      <c r="Y74" s="15">
        <v>41123</v>
      </c>
      <c r="Z74" s="15"/>
      <c r="AA74" s="15"/>
      <c r="AB74" s="15"/>
      <c r="AC74" s="1"/>
      <c r="AD74" s="1"/>
      <c r="AE74" s="1"/>
    </row>
    <row r="75" spans="2:31" x14ac:dyDescent="0.2">
      <c r="B75" t="s">
        <v>79</v>
      </c>
      <c r="C75" s="7">
        <f t="shared" ca="1" si="12"/>
        <v>41187</v>
      </c>
      <c r="D75" s="7">
        <f t="shared" ca="1" si="13"/>
        <v>41300</v>
      </c>
      <c r="E75" s="7">
        <f t="shared" ca="1" si="9"/>
        <v>41320</v>
      </c>
      <c r="G75" t="s">
        <v>79</v>
      </c>
      <c r="H75" s="7">
        <f t="shared" ca="1" si="14"/>
        <v>41272</v>
      </c>
      <c r="I75" s="7">
        <f t="shared" ca="1" si="10"/>
        <v>41292</v>
      </c>
      <c r="J75" s="7">
        <f t="shared" ca="1" si="11"/>
        <v>41312</v>
      </c>
      <c r="L75" t="s">
        <v>79</v>
      </c>
      <c r="M75" s="7">
        <f t="shared" ca="1" si="15"/>
        <v>41228</v>
      </c>
      <c r="N75" s="7">
        <f t="shared" ca="1" si="16"/>
        <v>41238</v>
      </c>
      <c r="O75" s="7">
        <f t="shared" ca="1" si="17"/>
        <v>41315</v>
      </c>
      <c r="Q75" t="s">
        <v>79</v>
      </c>
      <c r="R75" s="1">
        <v>41085</v>
      </c>
      <c r="S75" s="1">
        <v>41173</v>
      </c>
      <c r="T75" s="1">
        <v>41201</v>
      </c>
      <c r="V75" s="11" t="s">
        <v>79</v>
      </c>
      <c r="W75" s="15">
        <v>41115</v>
      </c>
      <c r="X75" s="15">
        <v>41115</v>
      </c>
      <c r="Y75" s="15">
        <v>41123</v>
      </c>
      <c r="Z75" s="15"/>
      <c r="AA75" s="15"/>
      <c r="AB75" s="15"/>
      <c r="AC75" s="1"/>
      <c r="AD75" s="1"/>
      <c r="AE75" s="1"/>
    </row>
    <row r="76" spans="2:31" x14ac:dyDescent="0.2">
      <c r="B76" t="s">
        <v>80</v>
      </c>
      <c r="C76" s="7">
        <f t="shared" ca="1" si="12"/>
        <v>41189</v>
      </c>
      <c r="D76" s="7">
        <f t="shared" ca="1" si="13"/>
        <v>41303</v>
      </c>
      <c r="E76" s="7">
        <f t="shared" ca="1" si="9"/>
        <v>41323</v>
      </c>
      <c r="G76" t="s">
        <v>80</v>
      </c>
      <c r="H76" s="7">
        <f t="shared" ca="1" si="14"/>
        <v>41276</v>
      </c>
      <c r="I76" s="7">
        <f t="shared" ca="1" si="10"/>
        <v>41296</v>
      </c>
      <c r="J76" s="7">
        <f t="shared" ca="1" si="11"/>
        <v>41316</v>
      </c>
      <c r="L76" t="s">
        <v>80</v>
      </c>
      <c r="M76" s="7">
        <f t="shared" ca="1" si="15"/>
        <v>41230</v>
      </c>
      <c r="N76" s="7">
        <f t="shared" ca="1" si="16"/>
        <v>41240</v>
      </c>
      <c r="O76" s="7">
        <f t="shared" ca="1" si="17"/>
        <v>41318</v>
      </c>
      <c r="Q76" t="s">
        <v>80</v>
      </c>
      <c r="R76" s="1">
        <v>41085</v>
      </c>
      <c r="S76" s="1">
        <v>41173</v>
      </c>
      <c r="T76" s="1">
        <v>41205</v>
      </c>
      <c r="V76" s="11" t="s">
        <v>80</v>
      </c>
      <c r="W76" s="15">
        <v>41115</v>
      </c>
      <c r="X76" s="15">
        <v>41116</v>
      </c>
      <c r="Y76" s="15">
        <v>41123</v>
      </c>
      <c r="Z76" s="15"/>
      <c r="AA76" s="15"/>
      <c r="AB76" s="15"/>
      <c r="AC76" s="1"/>
      <c r="AD76" s="1"/>
      <c r="AE76" s="1"/>
    </row>
    <row r="77" spans="2:31" x14ac:dyDescent="0.2">
      <c r="B77" t="s">
        <v>81</v>
      </c>
      <c r="C77" s="7">
        <f t="shared" ca="1" si="12"/>
        <v>41191</v>
      </c>
      <c r="D77" s="7">
        <f t="shared" ca="1" si="13"/>
        <v>41306</v>
      </c>
      <c r="E77" s="7">
        <f t="shared" ca="1" si="9"/>
        <v>41326</v>
      </c>
      <c r="G77" t="s">
        <v>81</v>
      </c>
      <c r="H77" s="7">
        <f t="shared" ca="1" si="14"/>
        <v>41279</v>
      </c>
      <c r="I77" s="7">
        <f t="shared" ca="1" si="10"/>
        <v>41299</v>
      </c>
      <c r="J77" s="7">
        <f t="shared" ca="1" si="11"/>
        <v>41319</v>
      </c>
      <c r="L77" t="s">
        <v>81</v>
      </c>
      <c r="M77" s="7">
        <f t="shared" ca="1" si="15"/>
        <v>41233</v>
      </c>
      <c r="N77" s="7">
        <f t="shared" ca="1" si="16"/>
        <v>41243</v>
      </c>
      <c r="O77" s="7">
        <f t="shared" ca="1" si="17"/>
        <v>41320</v>
      </c>
      <c r="Q77" t="s">
        <v>81</v>
      </c>
      <c r="R77" s="1">
        <v>41085</v>
      </c>
      <c r="S77" s="1">
        <v>41173</v>
      </c>
      <c r="T77" s="1">
        <v>41207</v>
      </c>
      <c r="V77" s="11" t="s">
        <v>81</v>
      </c>
      <c r="W77" s="15">
        <v>41120</v>
      </c>
      <c r="X77" s="15">
        <v>41120</v>
      </c>
      <c r="Y77" s="15">
        <v>41123</v>
      </c>
      <c r="Z77" s="15"/>
      <c r="AA77" s="15"/>
      <c r="AB77" s="15"/>
      <c r="AC77" s="1"/>
      <c r="AD77" s="1"/>
      <c r="AE77" s="1"/>
    </row>
    <row r="78" spans="2:31" x14ac:dyDescent="0.2">
      <c r="B78" t="s">
        <v>82</v>
      </c>
      <c r="C78" s="7">
        <f t="shared" ca="1" si="12"/>
        <v>41192</v>
      </c>
      <c r="D78" s="7">
        <f t="shared" ca="1" si="13"/>
        <v>41311</v>
      </c>
      <c r="E78" s="7">
        <f t="shared" ca="1" si="9"/>
        <v>41331</v>
      </c>
      <c r="G78" t="s">
        <v>82</v>
      </c>
      <c r="H78" s="7">
        <f t="shared" ca="1" si="14"/>
        <v>41282</v>
      </c>
      <c r="I78" s="7">
        <f t="shared" ca="1" si="10"/>
        <v>41302</v>
      </c>
      <c r="J78" s="7">
        <f t="shared" ca="1" si="11"/>
        <v>41322</v>
      </c>
      <c r="L78" t="s">
        <v>82</v>
      </c>
      <c r="M78" s="7">
        <f t="shared" ca="1" si="15"/>
        <v>41235</v>
      </c>
      <c r="N78" s="7">
        <f t="shared" ca="1" si="16"/>
        <v>41245</v>
      </c>
      <c r="O78" s="7">
        <f t="shared" ca="1" si="17"/>
        <v>41324</v>
      </c>
      <c r="Q78" t="s">
        <v>82</v>
      </c>
      <c r="R78" s="1">
        <v>41085</v>
      </c>
      <c r="S78" s="1">
        <v>41173</v>
      </c>
      <c r="T78" s="1">
        <v>41212</v>
      </c>
      <c r="V78" s="11" t="s">
        <v>82</v>
      </c>
      <c r="W78" s="15">
        <v>41088</v>
      </c>
      <c r="X78" s="15">
        <v>41099</v>
      </c>
      <c r="Y78" s="15">
        <v>41124</v>
      </c>
      <c r="Z78" s="15"/>
      <c r="AA78" s="15"/>
      <c r="AB78" s="15"/>
      <c r="AC78" s="1"/>
      <c r="AD78" s="1"/>
      <c r="AE78" s="1"/>
    </row>
    <row r="79" spans="2:31" x14ac:dyDescent="0.2">
      <c r="B79" t="s">
        <v>83</v>
      </c>
      <c r="C79" s="7">
        <f t="shared" ca="1" si="12"/>
        <v>41194</v>
      </c>
      <c r="D79" s="7">
        <f t="shared" ca="1" si="13"/>
        <v>41313</v>
      </c>
      <c r="E79" s="7">
        <f t="shared" ca="1" si="9"/>
        <v>41333</v>
      </c>
      <c r="G79" t="s">
        <v>83</v>
      </c>
      <c r="H79" s="7">
        <f t="shared" ca="1" si="14"/>
        <v>41284</v>
      </c>
      <c r="I79" s="7">
        <f t="shared" ca="1" si="10"/>
        <v>41304</v>
      </c>
      <c r="J79" s="7">
        <f t="shared" ca="1" si="11"/>
        <v>41324</v>
      </c>
      <c r="L79" t="s">
        <v>83</v>
      </c>
      <c r="M79" s="7">
        <f t="shared" ca="1" si="15"/>
        <v>41236</v>
      </c>
      <c r="N79" s="7">
        <f t="shared" ca="1" si="16"/>
        <v>41246</v>
      </c>
      <c r="O79" s="7">
        <f t="shared" ca="1" si="17"/>
        <v>41326</v>
      </c>
      <c r="Q79" t="s">
        <v>83</v>
      </c>
      <c r="R79" s="1">
        <v>41085</v>
      </c>
      <c r="S79" s="1">
        <v>41176</v>
      </c>
      <c r="T79" s="1">
        <v>41176</v>
      </c>
      <c r="V79" s="11" t="s">
        <v>83</v>
      </c>
      <c r="W79" s="15">
        <v>41106</v>
      </c>
      <c r="X79" s="15">
        <v>41109</v>
      </c>
      <c r="Y79" s="15">
        <v>41124</v>
      </c>
      <c r="Z79" s="15"/>
      <c r="AA79" s="15"/>
      <c r="AB79" s="15"/>
      <c r="AC79" s="1"/>
      <c r="AD79" s="1"/>
      <c r="AE79" s="1"/>
    </row>
    <row r="80" spans="2:31" x14ac:dyDescent="0.2">
      <c r="B80" t="s">
        <v>84</v>
      </c>
      <c r="C80" s="7">
        <f t="shared" ca="1" si="12"/>
        <v>41196</v>
      </c>
      <c r="D80" s="7">
        <f t="shared" ca="1" si="13"/>
        <v>41314</v>
      </c>
      <c r="E80" s="7">
        <f t="shared" ca="1" si="9"/>
        <v>41334</v>
      </c>
      <c r="G80" t="s">
        <v>84</v>
      </c>
      <c r="H80" s="7">
        <f t="shared" ca="1" si="14"/>
        <v>41286</v>
      </c>
      <c r="I80" s="7">
        <f t="shared" ca="1" si="10"/>
        <v>41306</v>
      </c>
      <c r="J80" s="7">
        <f t="shared" ca="1" si="11"/>
        <v>41326</v>
      </c>
      <c r="L80" t="s">
        <v>84</v>
      </c>
      <c r="M80" s="7">
        <f t="shared" ca="1" si="15"/>
        <v>41238</v>
      </c>
      <c r="N80" s="7">
        <f t="shared" ca="1" si="16"/>
        <v>41248</v>
      </c>
      <c r="O80" s="7">
        <f t="shared" ca="1" si="17"/>
        <v>41328</v>
      </c>
      <c r="Q80" t="s">
        <v>84</v>
      </c>
      <c r="R80" s="1">
        <v>41085</v>
      </c>
      <c r="S80" s="1">
        <v>41176</v>
      </c>
      <c r="T80" s="1">
        <v>41176</v>
      </c>
      <c r="V80" s="11" t="s">
        <v>84</v>
      </c>
      <c r="W80" s="15">
        <v>41108</v>
      </c>
      <c r="X80" s="15">
        <v>41108</v>
      </c>
      <c r="Y80" s="15">
        <v>41124</v>
      </c>
      <c r="Z80" s="15"/>
      <c r="AA80" s="15"/>
      <c r="AB80" s="15"/>
      <c r="AC80" s="1"/>
      <c r="AD80" s="1"/>
      <c r="AE80" s="1"/>
    </row>
    <row r="81" spans="2:31" x14ac:dyDescent="0.2">
      <c r="B81" t="s">
        <v>85</v>
      </c>
      <c r="C81" s="7">
        <f t="shared" ca="1" si="12"/>
        <v>41197</v>
      </c>
      <c r="D81" s="7">
        <f t="shared" ca="1" si="13"/>
        <v>41317</v>
      </c>
      <c r="E81" s="7">
        <f t="shared" ca="1" si="9"/>
        <v>41337</v>
      </c>
      <c r="G81" t="s">
        <v>85</v>
      </c>
      <c r="H81" s="7">
        <f t="shared" ca="1" si="14"/>
        <v>41287</v>
      </c>
      <c r="I81" s="7">
        <f t="shared" ca="1" si="10"/>
        <v>41307</v>
      </c>
      <c r="J81" s="7">
        <f t="shared" ca="1" si="11"/>
        <v>41327</v>
      </c>
      <c r="L81" t="s">
        <v>85</v>
      </c>
      <c r="M81" s="7">
        <f t="shared" ca="1" si="15"/>
        <v>41241</v>
      </c>
      <c r="N81" s="7">
        <f t="shared" ca="1" si="16"/>
        <v>41251</v>
      </c>
      <c r="O81" s="7">
        <f t="shared" ca="1" si="17"/>
        <v>41330</v>
      </c>
      <c r="Q81" t="s">
        <v>85</v>
      </c>
      <c r="R81" s="1">
        <v>41085</v>
      </c>
      <c r="S81" s="1">
        <v>41180</v>
      </c>
      <c r="T81" s="1">
        <v>41222</v>
      </c>
      <c r="V81" s="11" t="s">
        <v>85</v>
      </c>
      <c r="W81" s="15">
        <v>41110</v>
      </c>
      <c r="X81" s="15">
        <v>41120</v>
      </c>
      <c r="Y81" s="15">
        <v>41124</v>
      </c>
      <c r="Z81" s="15"/>
      <c r="AA81" s="15"/>
      <c r="AB81" s="15"/>
      <c r="AC81" s="1"/>
      <c r="AD81" s="1"/>
      <c r="AE81" s="1"/>
    </row>
    <row r="82" spans="2:31" x14ac:dyDescent="0.2">
      <c r="B82" t="s">
        <v>86</v>
      </c>
      <c r="C82" s="7">
        <f t="shared" ca="1" si="12"/>
        <v>41198</v>
      </c>
      <c r="D82" s="7">
        <f t="shared" ca="1" si="13"/>
        <v>41318</v>
      </c>
      <c r="E82" s="7">
        <f t="shared" ca="1" si="9"/>
        <v>41338</v>
      </c>
      <c r="G82" t="s">
        <v>86</v>
      </c>
      <c r="H82" s="7">
        <f t="shared" ca="1" si="14"/>
        <v>41289</v>
      </c>
      <c r="I82" s="7">
        <f t="shared" ca="1" si="10"/>
        <v>41309</v>
      </c>
      <c r="J82" s="7">
        <f t="shared" ca="1" si="11"/>
        <v>41329</v>
      </c>
      <c r="L82" t="s">
        <v>86</v>
      </c>
      <c r="M82" s="7">
        <f t="shared" ca="1" si="15"/>
        <v>41243</v>
      </c>
      <c r="N82" s="7">
        <f t="shared" ca="1" si="16"/>
        <v>41253</v>
      </c>
      <c r="O82" s="7">
        <f t="shared" ca="1" si="17"/>
        <v>41333</v>
      </c>
      <c r="Q82" t="s">
        <v>86</v>
      </c>
      <c r="R82" s="1">
        <v>41085</v>
      </c>
      <c r="S82" s="1">
        <v>41184</v>
      </c>
      <c r="T82" s="1">
        <v>41186</v>
      </c>
      <c r="V82" s="11" t="s">
        <v>86</v>
      </c>
      <c r="W82" s="15">
        <v>41110</v>
      </c>
      <c r="X82" s="15">
        <v>41120</v>
      </c>
      <c r="Y82" s="15">
        <v>41124</v>
      </c>
      <c r="Z82" s="15"/>
      <c r="AA82" s="15"/>
      <c r="AB82" s="15"/>
      <c r="AC82" s="1"/>
      <c r="AD82" s="1"/>
      <c r="AE82" s="1"/>
    </row>
    <row r="83" spans="2:31" x14ac:dyDescent="0.2">
      <c r="B83" t="s">
        <v>87</v>
      </c>
      <c r="C83" s="7">
        <f t="shared" ca="1" si="12"/>
        <v>41200</v>
      </c>
      <c r="D83" s="7">
        <f t="shared" ca="1" si="13"/>
        <v>41322</v>
      </c>
      <c r="E83" s="7">
        <f t="shared" ca="1" si="9"/>
        <v>41342</v>
      </c>
      <c r="G83" t="s">
        <v>87</v>
      </c>
      <c r="H83" s="7">
        <f t="shared" ca="1" si="14"/>
        <v>41290</v>
      </c>
      <c r="I83" s="7">
        <f t="shared" ca="1" si="10"/>
        <v>41310</v>
      </c>
      <c r="J83" s="7">
        <f t="shared" ca="1" si="11"/>
        <v>41330</v>
      </c>
      <c r="L83" t="s">
        <v>87</v>
      </c>
      <c r="M83" s="7">
        <f t="shared" ca="1" si="15"/>
        <v>41246</v>
      </c>
      <c r="N83" s="7">
        <f t="shared" ca="1" si="16"/>
        <v>41256</v>
      </c>
      <c r="O83" s="7">
        <f t="shared" ca="1" si="17"/>
        <v>41336</v>
      </c>
      <c r="Q83" t="s">
        <v>87</v>
      </c>
      <c r="R83" s="1">
        <v>41085</v>
      </c>
      <c r="S83" s="1">
        <v>41184</v>
      </c>
      <c r="T83" s="1">
        <v>41199</v>
      </c>
      <c r="V83" s="11" t="s">
        <v>87</v>
      </c>
      <c r="W83" s="15">
        <v>41116</v>
      </c>
      <c r="X83" s="15">
        <v>41116</v>
      </c>
      <c r="Y83" s="15">
        <v>41124</v>
      </c>
      <c r="Z83" s="15"/>
      <c r="AA83" s="15"/>
      <c r="AB83" s="15"/>
      <c r="AC83" s="1"/>
      <c r="AD83" s="1"/>
      <c r="AE83" s="1"/>
    </row>
    <row r="84" spans="2:31" x14ac:dyDescent="0.2">
      <c r="B84" t="s">
        <v>88</v>
      </c>
      <c r="C84" s="7">
        <f t="shared" ca="1" si="12"/>
        <v>41202</v>
      </c>
      <c r="D84" s="7">
        <f t="shared" ca="1" si="13"/>
        <v>41323</v>
      </c>
      <c r="E84" s="7">
        <f t="shared" ca="1" si="9"/>
        <v>41343</v>
      </c>
      <c r="G84" t="s">
        <v>88</v>
      </c>
      <c r="H84" s="7">
        <f t="shared" ca="1" si="14"/>
        <v>41292</v>
      </c>
      <c r="I84" s="7">
        <f t="shared" ca="1" si="10"/>
        <v>41312</v>
      </c>
      <c r="J84" s="7">
        <f t="shared" ca="1" si="11"/>
        <v>41332</v>
      </c>
      <c r="L84" t="s">
        <v>88</v>
      </c>
      <c r="M84" s="7">
        <f t="shared" ca="1" si="15"/>
        <v>41247</v>
      </c>
      <c r="N84" s="7">
        <f t="shared" ca="1" si="16"/>
        <v>41257</v>
      </c>
      <c r="O84" s="7">
        <f t="shared" ca="1" si="17"/>
        <v>41340</v>
      </c>
      <c r="Q84" t="s">
        <v>88</v>
      </c>
      <c r="R84" s="1">
        <v>41085</v>
      </c>
      <c r="S84" s="1">
        <v>41184</v>
      </c>
      <c r="T84" s="1">
        <v>41207</v>
      </c>
      <c r="V84" s="11" t="s">
        <v>88</v>
      </c>
      <c r="W84" s="15">
        <v>41120</v>
      </c>
      <c r="X84" s="15">
        <v>41122</v>
      </c>
      <c r="Y84" s="15">
        <v>41124</v>
      </c>
      <c r="Z84" s="15"/>
      <c r="AA84" s="15"/>
      <c r="AB84" s="15"/>
      <c r="AC84" s="1"/>
      <c r="AD84" s="1"/>
      <c r="AE84" s="1"/>
    </row>
    <row r="85" spans="2:31" x14ac:dyDescent="0.2">
      <c r="B85" t="s">
        <v>89</v>
      </c>
      <c r="C85" s="7">
        <f t="shared" ca="1" si="12"/>
        <v>41204</v>
      </c>
      <c r="D85" s="7">
        <f t="shared" ca="1" si="13"/>
        <v>41324</v>
      </c>
      <c r="E85" s="7">
        <f t="shared" ca="1" si="9"/>
        <v>41344</v>
      </c>
      <c r="G85" t="s">
        <v>89</v>
      </c>
      <c r="H85" s="7">
        <f t="shared" ca="1" si="14"/>
        <v>41294</v>
      </c>
      <c r="I85" s="7">
        <f t="shared" ca="1" si="10"/>
        <v>41314</v>
      </c>
      <c r="J85" s="7">
        <f t="shared" ca="1" si="11"/>
        <v>41334</v>
      </c>
      <c r="L85" t="s">
        <v>89</v>
      </c>
      <c r="M85" s="7">
        <f t="shared" ca="1" si="15"/>
        <v>41250</v>
      </c>
      <c r="N85" s="7">
        <f t="shared" ca="1" si="16"/>
        <v>41260</v>
      </c>
      <c r="O85" s="7">
        <f t="shared" ca="1" si="17"/>
        <v>41344</v>
      </c>
      <c r="Q85" t="s">
        <v>89</v>
      </c>
      <c r="R85" s="1">
        <v>41085</v>
      </c>
      <c r="S85" s="1">
        <v>41184</v>
      </c>
      <c r="T85" s="1">
        <v>41222</v>
      </c>
      <c r="V85" s="11" t="s">
        <v>89</v>
      </c>
      <c r="W85" s="15">
        <v>41124</v>
      </c>
      <c r="X85" s="15">
        <v>41124</v>
      </c>
      <c r="Y85" s="15">
        <v>41124</v>
      </c>
      <c r="Z85" s="15"/>
      <c r="AA85" s="15"/>
      <c r="AB85" s="15"/>
      <c r="AC85" s="1"/>
      <c r="AD85" s="1"/>
      <c r="AE85" s="1"/>
    </row>
    <row r="86" spans="2:31" x14ac:dyDescent="0.2">
      <c r="B86" t="s">
        <v>90</v>
      </c>
      <c r="C86" s="7">
        <f t="shared" ca="1" si="12"/>
        <v>41205</v>
      </c>
      <c r="D86" s="7">
        <f t="shared" ca="1" si="13"/>
        <v>41328</v>
      </c>
      <c r="E86" s="7">
        <f t="shared" ca="1" si="9"/>
        <v>41348</v>
      </c>
      <c r="G86" t="s">
        <v>90</v>
      </c>
      <c r="H86" s="7">
        <f t="shared" ca="1" si="14"/>
        <v>41297</v>
      </c>
      <c r="I86" s="7">
        <f t="shared" ca="1" si="10"/>
        <v>41317</v>
      </c>
      <c r="J86" s="7">
        <f t="shared" ca="1" si="11"/>
        <v>41337</v>
      </c>
      <c r="L86" t="s">
        <v>90</v>
      </c>
      <c r="M86" s="7">
        <f t="shared" ca="1" si="15"/>
        <v>41253</v>
      </c>
      <c r="N86" s="7">
        <f t="shared" ca="1" si="16"/>
        <v>41263</v>
      </c>
      <c r="O86" s="7">
        <f t="shared" ca="1" si="17"/>
        <v>41346</v>
      </c>
      <c r="Q86" t="s">
        <v>90</v>
      </c>
      <c r="R86" s="1">
        <v>41085</v>
      </c>
      <c r="S86" s="1">
        <v>41184</v>
      </c>
      <c r="T86" s="1">
        <v>41222</v>
      </c>
      <c r="V86" s="11" t="s">
        <v>90</v>
      </c>
      <c r="W86" s="15">
        <v>41113</v>
      </c>
      <c r="X86" s="15">
        <v>41116</v>
      </c>
      <c r="Y86" s="15">
        <v>41126</v>
      </c>
      <c r="Z86" s="15"/>
      <c r="AA86" s="15"/>
      <c r="AB86" s="15"/>
      <c r="AC86" s="1"/>
      <c r="AD86" s="1"/>
      <c r="AE86" s="1"/>
    </row>
    <row r="87" spans="2:31" x14ac:dyDescent="0.2">
      <c r="B87" t="s">
        <v>91</v>
      </c>
      <c r="C87" s="7">
        <f t="shared" ca="1" si="12"/>
        <v>41207</v>
      </c>
      <c r="D87" s="7">
        <f t="shared" ca="1" si="13"/>
        <v>41333</v>
      </c>
      <c r="E87" s="7">
        <f t="shared" ca="1" si="9"/>
        <v>41353</v>
      </c>
      <c r="G87" t="s">
        <v>91</v>
      </c>
      <c r="H87" s="7">
        <f t="shared" ca="1" si="14"/>
        <v>41300</v>
      </c>
      <c r="I87" s="7">
        <f t="shared" ca="1" si="10"/>
        <v>41320</v>
      </c>
      <c r="J87" s="7">
        <f t="shared" ca="1" si="11"/>
        <v>41340</v>
      </c>
      <c r="L87" t="s">
        <v>91</v>
      </c>
      <c r="M87" s="7">
        <f t="shared" ca="1" si="15"/>
        <v>41254</v>
      </c>
      <c r="N87" s="7">
        <f t="shared" ca="1" si="16"/>
        <v>41264</v>
      </c>
      <c r="O87" s="7">
        <f t="shared" ca="1" si="17"/>
        <v>41350</v>
      </c>
      <c r="Q87" t="s">
        <v>91</v>
      </c>
      <c r="R87" s="1">
        <v>41085</v>
      </c>
      <c r="S87" s="1">
        <v>41184</v>
      </c>
      <c r="T87" s="1">
        <v>41233</v>
      </c>
      <c r="V87" s="11" t="s">
        <v>91</v>
      </c>
      <c r="W87" s="15">
        <v>41089</v>
      </c>
      <c r="X87" s="15">
        <v>41089</v>
      </c>
      <c r="Y87" s="15">
        <v>41127</v>
      </c>
      <c r="Z87" s="15"/>
      <c r="AA87" s="15"/>
      <c r="AB87" s="15"/>
      <c r="AC87" s="1"/>
      <c r="AD87" s="1"/>
      <c r="AE87" s="1"/>
    </row>
    <row r="88" spans="2:31" x14ac:dyDescent="0.2">
      <c r="B88" t="s">
        <v>92</v>
      </c>
      <c r="C88" s="7">
        <f t="shared" ca="1" si="12"/>
        <v>41209</v>
      </c>
      <c r="D88" s="7">
        <f t="shared" ca="1" si="13"/>
        <v>41335</v>
      </c>
      <c r="E88" s="7">
        <f t="shared" ca="1" si="9"/>
        <v>41355</v>
      </c>
      <c r="G88" t="s">
        <v>92</v>
      </c>
      <c r="H88" s="7">
        <f t="shared" ca="1" si="14"/>
        <v>41304</v>
      </c>
      <c r="I88" s="7">
        <f t="shared" ca="1" si="10"/>
        <v>41324</v>
      </c>
      <c r="J88" s="7">
        <f t="shared" ca="1" si="11"/>
        <v>41344</v>
      </c>
      <c r="L88" t="s">
        <v>92</v>
      </c>
      <c r="M88" s="7">
        <f t="shared" ca="1" si="15"/>
        <v>41255</v>
      </c>
      <c r="N88" s="7">
        <f t="shared" ca="1" si="16"/>
        <v>41265</v>
      </c>
      <c r="O88" s="7">
        <f t="shared" ca="1" si="17"/>
        <v>41353</v>
      </c>
      <c r="Q88" t="s">
        <v>92</v>
      </c>
      <c r="R88" s="1">
        <v>41085</v>
      </c>
      <c r="S88" s="1">
        <v>41184</v>
      </c>
      <c r="T88" s="1">
        <v>41233</v>
      </c>
      <c r="V88" s="11" t="s">
        <v>92</v>
      </c>
      <c r="W88" s="15">
        <v>41081</v>
      </c>
      <c r="X88" s="15">
        <v>41081</v>
      </c>
      <c r="Y88" s="15">
        <v>41128</v>
      </c>
      <c r="Z88" s="15"/>
      <c r="AA88" s="15"/>
      <c r="AB88" s="15"/>
      <c r="AC88" s="1"/>
      <c r="AD88" s="1"/>
      <c r="AE88" s="1"/>
    </row>
    <row r="89" spans="2:31" x14ac:dyDescent="0.2">
      <c r="B89" t="s">
        <v>93</v>
      </c>
      <c r="C89" s="7">
        <f t="shared" ca="1" si="12"/>
        <v>41210</v>
      </c>
      <c r="D89" s="7">
        <f t="shared" ca="1" si="13"/>
        <v>41336</v>
      </c>
      <c r="E89" s="7">
        <f t="shared" ca="1" si="9"/>
        <v>41356</v>
      </c>
      <c r="G89" t="s">
        <v>93</v>
      </c>
      <c r="H89" s="7">
        <f t="shared" ca="1" si="14"/>
        <v>41306</v>
      </c>
      <c r="I89" s="7">
        <f t="shared" ca="1" si="10"/>
        <v>41326</v>
      </c>
      <c r="J89" s="7">
        <f t="shared" ca="1" si="11"/>
        <v>41346</v>
      </c>
      <c r="L89" t="s">
        <v>93</v>
      </c>
      <c r="M89" s="7">
        <f t="shared" ca="1" si="15"/>
        <v>41256</v>
      </c>
      <c r="N89" s="7">
        <f t="shared" ca="1" si="16"/>
        <v>41266</v>
      </c>
      <c r="O89" s="7">
        <f t="shared" ca="1" si="17"/>
        <v>41355</v>
      </c>
      <c r="Q89" t="s">
        <v>93</v>
      </c>
      <c r="R89" s="1">
        <v>41085</v>
      </c>
      <c r="S89" s="1">
        <v>41185</v>
      </c>
      <c r="T89" s="1">
        <v>41234</v>
      </c>
      <c r="V89" s="11" t="s">
        <v>93</v>
      </c>
      <c r="W89" s="15">
        <v>41089</v>
      </c>
      <c r="X89" s="15">
        <v>41095</v>
      </c>
      <c r="Y89" s="15">
        <v>41128</v>
      </c>
      <c r="Z89" s="15"/>
      <c r="AA89" s="15"/>
      <c r="AB89" s="15"/>
      <c r="AC89" s="1"/>
      <c r="AD89" s="1"/>
      <c r="AE89" s="1"/>
    </row>
    <row r="90" spans="2:31" x14ac:dyDescent="0.2">
      <c r="B90" t="s">
        <v>94</v>
      </c>
      <c r="C90" s="7">
        <f t="shared" ca="1" si="12"/>
        <v>41212</v>
      </c>
      <c r="D90" s="7">
        <f t="shared" ca="1" si="13"/>
        <v>41341</v>
      </c>
      <c r="E90" s="7">
        <f t="shared" ca="1" si="9"/>
        <v>41361</v>
      </c>
      <c r="G90" t="s">
        <v>94</v>
      </c>
      <c r="H90" s="7">
        <f t="shared" ca="1" si="14"/>
        <v>41307</v>
      </c>
      <c r="I90" s="7">
        <f t="shared" ca="1" si="10"/>
        <v>41327</v>
      </c>
      <c r="J90" s="7">
        <f t="shared" ca="1" si="11"/>
        <v>41347</v>
      </c>
      <c r="L90" t="s">
        <v>94</v>
      </c>
      <c r="M90" s="7">
        <f t="shared" ca="1" si="15"/>
        <v>41258</v>
      </c>
      <c r="N90" s="7">
        <f t="shared" ca="1" si="16"/>
        <v>41268</v>
      </c>
      <c r="O90" s="7">
        <f t="shared" ca="1" si="17"/>
        <v>41359</v>
      </c>
      <c r="Q90" t="s">
        <v>94</v>
      </c>
      <c r="R90" s="1">
        <v>41085</v>
      </c>
      <c r="S90" s="1">
        <v>41191</v>
      </c>
      <c r="T90" s="1">
        <v>41207</v>
      </c>
      <c r="V90" s="11" t="s">
        <v>94</v>
      </c>
      <c r="W90" s="15">
        <v>41089</v>
      </c>
      <c r="X90" s="15">
        <v>41096</v>
      </c>
      <c r="Y90" s="15">
        <v>41128</v>
      </c>
      <c r="Z90" s="15"/>
      <c r="AA90" s="15"/>
      <c r="AB90" s="15"/>
      <c r="AC90" s="1"/>
      <c r="AD90" s="1"/>
      <c r="AE90" s="1"/>
    </row>
    <row r="91" spans="2:31" x14ac:dyDescent="0.2">
      <c r="B91" t="s">
        <v>95</v>
      </c>
      <c r="C91" s="7">
        <f t="shared" ca="1" si="12"/>
        <v>41213</v>
      </c>
      <c r="D91" s="7">
        <f t="shared" ca="1" si="13"/>
        <v>41346</v>
      </c>
      <c r="E91" s="7">
        <f t="shared" ca="1" si="9"/>
        <v>41366</v>
      </c>
      <c r="G91" t="s">
        <v>95</v>
      </c>
      <c r="H91" s="7">
        <f t="shared" ca="1" si="14"/>
        <v>41308</v>
      </c>
      <c r="I91" s="7">
        <f t="shared" ca="1" si="10"/>
        <v>41328</v>
      </c>
      <c r="J91" s="7">
        <f t="shared" ca="1" si="11"/>
        <v>41348</v>
      </c>
      <c r="L91" t="s">
        <v>95</v>
      </c>
      <c r="M91" s="7">
        <f t="shared" ca="1" si="15"/>
        <v>41260</v>
      </c>
      <c r="N91" s="7">
        <f t="shared" ca="1" si="16"/>
        <v>41270</v>
      </c>
      <c r="O91" s="7">
        <f t="shared" ca="1" si="17"/>
        <v>41363</v>
      </c>
      <c r="Q91" t="s">
        <v>95</v>
      </c>
      <c r="R91" s="1">
        <v>41085</v>
      </c>
      <c r="S91" s="1">
        <v>41191</v>
      </c>
      <c r="T91" s="1">
        <v>41234</v>
      </c>
      <c r="V91" s="11" t="s">
        <v>95</v>
      </c>
      <c r="W91" s="15">
        <v>41106</v>
      </c>
      <c r="X91" s="15">
        <v>41106</v>
      </c>
      <c r="Y91" s="15">
        <v>41128</v>
      </c>
      <c r="Z91" s="15"/>
      <c r="AA91" s="15"/>
      <c r="AB91" s="15"/>
      <c r="AC91" s="1"/>
      <c r="AD91" s="1"/>
      <c r="AE91" s="1"/>
    </row>
    <row r="92" spans="2:31" x14ac:dyDescent="0.2">
      <c r="B92" t="s">
        <v>96</v>
      </c>
      <c r="C92" s="7">
        <f t="shared" ca="1" si="12"/>
        <v>41214</v>
      </c>
      <c r="D92" s="7">
        <f t="shared" ca="1" si="13"/>
        <v>41351</v>
      </c>
      <c r="E92" s="7">
        <f t="shared" ca="1" si="9"/>
        <v>41371</v>
      </c>
      <c r="G92" t="s">
        <v>96</v>
      </c>
      <c r="H92" s="7">
        <f t="shared" ca="1" si="14"/>
        <v>41311</v>
      </c>
      <c r="I92" s="7">
        <f t="shared" ca="1" si="10"/>
        <v>41331</v>
      </c>
      <c r="J92" s="7">
        <f t="shared" ca="1" si="11"/>
        <v>41351</v>
      </c>
      <c r="L92" t="s">
        <v>96</v>
      </c>
      <c r="M92" s="7">
        <f t="shared" ca="1" si="15"/>
        <v>41262</v>
      </c>
      <c r="N92" s="7">
        <f t="shared" ca="1" si="16"/>
        <v>41272</v>
      </c>
      <c r="O92" s="7">
        <f t="shared" ca="1" si="17"/>
        <v>41367</v>
      </c>
      <c r="Q92" t="s">
        <v>96</v>
      </c>
      <c r="R92" s="1">
        <v>41085</v>
      </c>
      <c r="S92" s="1">
        <v>41191</v>
      </c>
      <c r="T92" s="1">
        <v>41234</v>
      </c>
      <c r="V92" s="11" t="s">
        <v>96</v>
      </c>
      <c r="W92" s="15">
        <v>41114</v>
      </c>
      <c r="X92" s="15">
        <v>41114</v>
      </c>
      <c r="Y92" s="15">
        <v>41128</v>
      </c>
      <c r="Z92" s="15"/>
      <c r="AA92" s="15"/>
      <c r="AB92" s="15"/>
      <c r="AC92" s="1"/>
      <c r="AD92" s="1"/>
      <c r="AE92" s="1"/>
    </row>
    <row r="93" spans="2:31" x14ac:dyDescent="0.2">
      <c r="B93" t="s">
        <v>97</v>
      </c>
      <c r="C93" s="7">
        <f t="shared" ca="1" si="12"/>
        <v>41215</v>
      </c>
      <c r="D93" s="7">
        <f t="shared" ca="1" si="13"/>
        <v>41354</v>
      </c>
      <c r="E93" s="7">
        <f t="shared" ca="1" si="9"/>
        <v>41374</v>
      </c>
      <c r="G93" t="s">
        <v>97</v>
      </c>
      <c r="H93" s="7">
        <f t="shared" ca="1" si="14"/>
        <v>41315</v>
      </c>
      <c r="I93" s="7">
        <f t="shared" ca="1" si="10"/>
        <v>41335</v>
      </c>
      <c r="J93" s="7">
        <f t="shared" ca="1" si="11"/>
        <v>41355</v>
      </c>
      <c r="L93" t="s">
        <v>97</v>
      </c>
      <c r="M93" s="7">
        <f t="shared" ca="1" si="15"/>
        <v>41264</v>
      </c>
      <c r="N93" s="7">
        <f t="shared" ca="1" si="16"/>
        <v>41274</v>
      </c>
      <c r="O93" s="7">
        <f t="shared" ca="1" si="17"/>
        <v>41369</v>
      </c>
      <c r="Q93" t="s">
        <v>97</v>
      </c>
      <c r="R93" s="1">
        <v>41085</v>
      </c>
      <c r="S93" s="1">
        <v>41194</v>
      </c>
      <c r="T93" s="1">
        <v>41219</v>
      </c>
      <c r="V93" s="11" t="s">
        <v>97</v>
      </c>
      <c r="W93" s="15">
        <v>41128</v>
      </c>
      <c r="X93" s="15">
        <v>41128</v>
      </c>
      <c r="Y93" s="15">
        <v>41128</v>
      </c>
      <c r="Z93" s="15"/>
      <c r="AA93" s="15"/>
      <c r="AB93" s="15"/>
      <c r="AC93" s="1"/>
      <c r="AD93" s="1"/>
      <c r="AE93" s="1"/>
    </row>
    <row r="94" spans="2:31" x14ac:dyDescent="0.2">
      <c r="B94" t="s">
        <v>98</v>
      </c>
      <c r="C94" s="7">
        <f t="shared" ca="1" si="12"/>
        <v>41217</v>
      </c>
      <c r="D94" s="7">
        <f t="shared" ca="1" si="13"/>
        <v>41359</v>
      </c>
      <c r="E94" s="7">
        <f t="shared" ca="1" si="9"/>
        <v>41379</v>
      </c>
      <c r="G94" t="s">
        <v>98</v>
      </c>
      <c r="H94" s="7">
        <f t="shared" ca="1" si="14"/>
        <v>41319</v>
      </c>
      <c r="I94" s="7">
        <f t="shared" ca="1" si="10"/>
        <v>41339</v>
      </c>
      <c r="J94" s="7">
        <f t="shared" ca="1" si="11"/>
        <v>41359</v>
      </c>
      <c r="L94" t="s">
        <v>98</v>
      </c>
      <c r="M94" s="7">
        <f t="shared" ca="1" si="15"/>
        <v>41267</v>
      </c>
      <c r="N94" s="7">
        <f t="shared" ca="1" si="16"/>
        <v>41277</v>
      </c>
      <c r="O94" s="7">
        <f t="shared" ca="1" si="17"/>
        <v>41372</v>
      </c>
      <c r="Q94" t="s">
        <v>98</v>
      </c>
      <c r="R94" s="1">
        <v>41085</v>
      </c>
      <c r="S94" s="1">
        <v>41194</v>
      </c>
      <c r="T94" s="1">
        <v>41234</v>
      </c>
      <c r="V94" s="11" t="s">
        <v>98</v>
      </c>
      <c r="W94" s="15">
        <v>41087</v>
      </c>
      <c r="X94" s="15">
        <v>41087</v>
      </c>
      <c r="Y94" s="15">
        <v>41129</v>
      </c>
      <c r="Z94" s="15"/>
      <c r="AA94" s="15"/>
      <c r="AB94" s="15"/>
      <c r="AC94" s="1"/>
      <c r="AD94" s="1"/>
      <c r="AE94" s="1"/>
    </row>
    <row r="95" spans="2:31" x14ac:dyDescent="0.2">
      <c r="B95" t="s">
        <v>99</v>
      </c>
      <c r="C95" s="7">
        <f t="shared" ca="1" si="12"/>
        <v>41218</v>
      </c>
      <c r="D95" s="7">
        <f t="shared" ca="1" si="13"/>
        <v>41360</v>
      </c>
      <c r="E95" s="7">
        <f t="shared" ca="1" si="9"/>
        <v>41380</v>
      </c>
      <c r="G95" t="s">
        <v>99</v>
      </c>
      <c r="H95" s="7">
        <f t="shared" ca="1" si="14"/>
        <v>41321</v>
      </c>
      <c r="I95" s="7">
        <f t="shared" ca="1" si="10"/>
        <v>41341</v>
      </c>
      <c r="J95" s="7">
        <f t="shared" ca="1" si="11"/>
        <v>41361</v>
      </c>
      <c r="L95" t="s">
        <v>99</v>
      </c>
      <c r="M95" s="7">
        <f t="shared" ca="1" si="15"/>
        <v>41268</v>
      </c>
      <c r="N95" s="7">
        <f t="shared" ca="1" si="16"/>
        <v>41278</v>
      </c>
      <c r="O95" s="7">
        <f t="shared" ca="1" si="17"/>
        <v>41375</v>
      </c>
      <c r="Q95" t="s">
        <v>99</v>
      </c>
      <c r="R95" s="1">
        <v>41085</v>
      </c>
      <c r="S95" s="1">
        <v>41197</v>
      </c>
      <c r="T95" s="1">
        <v>41208</v>
      </c>
      <c r="V95" s="11" t="s">
        <v>99</v>
      </c>
      <c r="W95" s="15">
        <v>41087</v>
      </c>
      <c r="X95" s="15">
        <v>41109</v>
      </c>
      <c r="Y95" s="15">
        <v>41129</v>
      </c>
      <c r="Z95" s="15"/>
      <c r="AA95" s="15"/>
      <c r="AB95" s="15"/>
      <c r="AC95" s="1"/>
      <c r="AD95" s="1"/>
      <c r="AE95" s="1"/>
    </row>
    <row r="96" spans="2:31" x14ac:dyDescent="0.2">
      <c r="B96" t="s">
        <v>100</v>
      </c>
      <c r="C96" s="7">
        <f t="shared" ca="1" si="12"/>
        <v>41220</v>
      </c>
      <c r="D96" s="7">
        <f t="shared" ca="1" si="13"/>
        <v>41364</v>
      </c>
      <c r="E96" s="7">
        <f t="shared" ca="1" si="9"/>
        <v>41384</v>
      </c>
      <c r="G96" t="s">
        <v>100</v>
      </c>
      <c r="H96" s="7">
        <f t="shared" ca="1" si="14"/>
        <v>41323</v>
      </c>
      <c r="I96" s="7">
        <f t="shared" ca="1" si="10"/>
        <v>41343</v>
      </c>
      <c r="J96" s="7">
        <f t="shared" ca="1" si="11"/>
        <v>41363</v>
      </c>
      <c r="L96" t="s">
        <v>100</v>
      </c>
      <c r="M96" s="7">
        <f t="shared" ca="1" si="15"/>
        <v>41270</v>
      </c>
      <c r="N96" s="7">
        <f t="shared" ca="1" si="16"/>
        <v>41280</v>
      </c>
      <c r="O96" s="7">
        <f t="shared" ca="1" si="17"/>
        <v>41377</v>
      </c>
      <c r="Q96" t="s">
        <v>100</v>
      </c>
      <c r="R96" s="1">
        <v>41085</v>
      </c>
      <c r="S96" s="1">
        <v>41205</v>
      </c>
      <c r="T96" s="1">
        <v>41234</v>
      </c>
      <c r="V96" s="11" t="s">
        <v>100</v>
      </c>
      <c r="W96" s="15">
        <v>41086</v>
      </c>
      <c r="X96" s="15">
        <v>41099</v>
      </c>
      <c r="Y96" s="15">
        <v>41130</v>
      </c>
      <c r="Z96" s="15"/>
      <c r="AA96" s="15"/>
      <c r="AB96" s="15"/>
      <c r="AC96" s="1"/>
      <c r="AD96" s="1"/>
      <c r="AE96" s="1"/>
    </row>
    <row r="97" spans="2:31" x14ac:dyDescent="0.2">
      <c r="B97" t="s">
        <v>101</v>
      </c>
      <c r="C97" s="7">
        <f t="shared" ca="1" si="12"/>
        <v>41222</v>
      </c>
      <c r="D97" s="7">
        <f t="shared" ca="1" si="13"/>
        <v>41368</v>
      </c>
      <c r="E97" s="7">
        <f t="shared" ca="1" si="9"/>
        <v>41388</v>
      </c>
      <c r="G97" t="s">
        <v>101</v>
      </c>
      <c r="H97" s="7">
        <f t="shared" ca="1" si="14"/>
        <v>41325</v>
      </c>
      <c r="I97" s="7">
        <f t="shared" ca="1" si="10"/>
        <v>41345</v>
      </c>
      <c r="J97" s="7">
        <f t="shared" ca="1" si="11"/>
        <v>41365</v>
      </c>
      <c r="L97" t="s">
        <v>101</v>
      </c>
      <c r="M97" s="7">
        <f t="shared" ca="1" si="15"/>
        <v>41273</v>
      </c>
      <c r="N97" s="7">
        <f t="shared" ca="1" si="16"/>
        <v>41283</v>
      </c>
      <c r="O97" s="7">
        <f t="shared" ca="1" si="17"/>
        <v>41380</v>
      </c>
      <c r="Q97" t="s">
        <v>101</v>
      </c>
      <c r="R97" s="1">
        <v>41085</v>
      </c>
      <c r="S97" s="1">
        <v>41206</v>
      </c>
      <c r="T97" s="1">
        <v>41228</v>
      </c>
      <c r="V97" s="11" t="s">
        <v>101</v>
      </c>
      <c r="W97" s="15">
        <v>41102</v>
      </c>
      <c r="X97" s="15">
        <v>41102</v>
      </c>
      <c r="Y97" s="15">
        <v>41130</v>
      </c>
      <c r="Z97" s="15"/>
      <c r="AA97" s="15"/>
      <c r="AB97" s="15"/>
      <c r="AC97" s="1"/>
      <c r="AD97" s="1"/>
      <c r="AE97" s="1"/>
    </row>
    <row r="98" spans="2:31" x14ac:dyDescent="0.2">
      <c r="B98" t="s">
        <v>102</v>
      </c>
      <c r="C98" s="7">
        <f t="shared" ca="1" si="12"/>
        <v>41223</v>
      </c>
      <c r="D98" s="7">
        <f t="shared" ca="1" si="13"/>
        <v>41369</v>
      </c>
      <c r="E98" s="7">
        <f t="shared" ca="1" si="9"/>
        <v>41389</v>
      </c>
      <c r="G98" t="s">
        <v>102</v>
      </c>
      <c r="H98" s="7">
        <f t="shared" ca="1" si="14"/>
        <v>41328</v>
      </c>
      <c r="I98" s="7">
        <f t="shared" ca="1" si="10"/>
        <v>41348</v>
      </c>
      <c r="J98" s="7">
        <f t="shared" ca="1" si="11"/>
        <v>41368</v>
      </c>
      <c r="L98" t="s">
        <v>102</v>
      </c>
      <c r="M98" s="7">
        <f t="shared" ca="1" si="15"/>
        <v>41274</v>
      </c>
      <c r="N98" s="7">
        <f t="shared" ca="1" si="16"/>
        <v>41284</v>
      </c>
      <c r="O98" s="7">
        <f t="shared" ca="1" si="17"/>
        <v>41384</v>
      </c>
      <c r="Q98" t="s">
        <v>102</v>
      </c>
      <c r="R98" s="1">
        <v>41085</v>
      </c>
      <c r="S98" s="1">
        <v>41207</v>
      </c>
      <c r="T98" s="1">
        <v>41220</v>
      </c>
      <c r="V98" s="11" t="s">
        <v>102</v>
      </c>
      <c r="W98" s="15">
        <v>41110</v>
      </c>
      <c r="X98" s="15">
        <v>41120</v>
      </c>
      <c r="Y98" s="15">
        <v>41130</v>
      </c>
      <c r="Z98" s="15"/>
      <c r="AA98" s="15"/>
      <c r="AB98" s="15"/>
      <c r="AC98" s="1"/>
      <c r="AD98" s="1"/>
      <c r="AE98" s="1"/>
    </row>
    <row r="99" spans="2:31" x14ac:dyDescent="0.2">
      <c r="B99" t="s">
        <v>103</v>
      </c>
      <c r="C99" s="7">
        <f t="shared" ca="1" si="12"/>
        <v>41224</v>
      </c>
      <c r="D99" s="7">
        <f t="shared" ca="1" si="13"/>
        <v>41374</v>
      </c>
      <c r="E99" s="7">
        <f t="shared" ca="1" si="9"/>
        <v>41394</v>
      </c>
      <c r="G99" t="s">
        <v>103</v>
      </c>
      <c r="H99" s="7">
        <f t="shared" ca="1" si="14"/>
        <v>41331</v>
      </c>
      <c r="I99" s="7">
        <f t="shared" ca="1" si="10"/>
        <v>41351</v>
      </c>
      <c r="J99" s="7">
        <f t="shared" ca="1" si="11"/>
        <v>41371</v>
      </c>
      <c r="L99" t="s">
        <v>103</v>
      </c>
      <c r="M99" s="7">
        <f t="shared" ca="1" si="15"/>
        <v>41275</v>
      </c>
      <c r="N99" s="7">
        <f t="shared" ca="1" si="16"/>
        <v>41285</v>
      </c>
      <c r="O99" s="7">
        <f t="shared" ca="1" si="17"/>
        <v>41388</v>
      </c>
      <c r="Q99" t="s">
        <v>103</v>
      </c>
      <c r="R99" s="1">
        <v>41085</v>
      </c>
      <c r="S99" s="1">
        <v>41207</v>
      </c>
      <c r="T99" s="1">
        <v>41233</v>
      </c>
      <c r="V99" s="11" t="s">
        <v>103</v>
      </c>
      <c r="W99" s="15">
        <v>41116</v>
      </c>
      <c r="X99" s="15">
        <v>41117</v>
      </c>
      <c r="Y99" s="15">
        <v>41130</v>
      </c>
      <c r="Z99" s="15"/>
      <c r="AA99" s="15"/>
      <c r="AB99" s="15"/>
      <c r="AC99" s="1"/>
      <c r="AD99" s="1"/>
      <c r="AE99" s="1"/>
    </row>
    <row r="100" spans="2:31" x14ac:dyDescent="0.2">
      <c r="B100" t="s">
        <v>104</v>
      </c>
      <c r="C100" s="7">
        <f t="shared" ca="1" si="12"/>
        <v>41225</v>
      </c>
      <c r="D100" s="7">
        <f t="shared" ca="1" si="13"/>
        <v>41377</v>
      </c>
      <c r="E100" s="7">
        <f t="shared" ca="1" si="9"/>
        <v>41397</v>
      </c>
      <c r="G100" t="s">
        <v>104</v>
      </c>
      <c r="H100" s="7">
        <f t="shared" ca="1" si="14"/>
        <v>41333</v>
      </c>
      <c r="I100" s="7">
        <f t="shared" ca="1" si="10"/>
        <v>41353</v>
      </c>
      <c r="J100" s="7">
        <f t="shared" ca="1" si="11"/>
        <v>41373</v>
      </c>
      <c r="L100" t="s">
        <v>104</v>
      </c>
      <c r="M100" s="7">
        <f t="shared" ca="1" si="15"/>
        <v>41277</v>
      </c>
      <c r="N100" s="7">
        <f t="shared" ca="1" si="16"/>
        <v>41287</v>
      </c>
      <c r="O100" s="7">
        <f t="shared" ca="1" si="17"/>
        <v>41391</v>
      </c>
      <c r="Q100" t="s">
        <v>104</v>
      </c>
      <c r="R100" s="1">
        <v>41085</v>
      </c>
      <c r="S100" s="1">
        <v>41212</v>
      </c>
      <c r="T100" s="1">
        <v>41220</v>
      </c>
      <c r="V100" s="11" t="s">
        <v>104</v>
      </c>
      <c r="W100" s="15">
        <v>41117</v>
      </c>
      <c r="X100" s="15">
        <v>41117</v>
      </c>
      <c r="Y100" s="15">
        <v>41130</v>
      </c>
      <c r="Z100" s="15"/>
      <c r="AA100" s="15"/>
      <c r="AB100" s="15"/>
      <c r="AC100" s="1"/>
      <c r="AD100" s="1"/>
      <c r="AE100" s="1"/>
    </row>
    <row r="101" spans="2:31" x14ac:dyDescent="0.2">
      <c r="B101" t="s">
        <v>105</v>
      </c>
      <c r="C101" s="7">
        <f t="shared" ca="1" si="12"/>
        <v>41227</v>
      </c>
      <c r="D101" s="7">
        <f t="shared" ca="1" si="13"/>
        <v>41381</v>
      </c>
      <c r="E101" s="7">
        <f t="shared" ca="1" si="9"/>
        <v>41401</v>
      </c>
      <c r="G101" t="s">
        <v>105</v>
      </c>
      <c r="H101" s="7">
        <f t="shared" ca="1" si="14"/>
        <v>41335</v>
      </c>
      <c r="I101" s="7">
        <f t="shared" ca="1" si="10"/>
        <v>41355</v>
      </c>
      <c r="J101" s="7">
        <f t="shared" ca="1" si="11"/>
        <v>41375</v>
      </c>
      <c r="L101" t="s">
        <v>105</v>
      </c>
      <c r="M101" s="7">
        <f t="shared" ca="1" si="15"/>
        <v>41279</v>
      </c>
      <c r="N101" s="7">
        <f t="shared" ca="1" si="16"/>
        <v>41289</v>
      </c>
      <c r="O101" s="7">
        <f t="shared" ca="1" si="17"/>
        <v>41394</v>
      </c>
      <c r="Q101" t="s">
        <v>105</v>
      </c>
      <c r="R101" s="1">
        <v>41085</v>
      </c>
      <c r="S101" s="1">
        <v>41212</v>
      </c>
      <c r="T101" s="1">
        <v>41239</v>
      </c>
      <c r="V101" s="11" t="s">
        <v>105</v>
      </c>
      <c r="W101" s="15">
        <v>41120</v>
      </c>
      <c r="X101" s="15">
        <v>41120</v>
      </c>
      <c r="Y101" s="15">
        <v>41130</v>
      </c>
      <c r="Z101" s="15"/>
      <c r="AA101" s="15"/>
      <c r="AB101" s="15"/>
      <c r="AC101" s="1"/>
      <c r="AD101" s="1"/>
      <c r="AE101" s="1"/>
    </row>
    <row r="102" spans="2:31" x14ac:dyDescent="0.2">
      <c r="B102" t="s">
        <v>106</v>
      </c>
      <c r="C102" s="7">
        <f t="shared" ca="1" si="12"/>
        <v>41228</v>
      </c>
      <c r="D102" s="7">
        <f t="shared" ca="1" si="13"/>
        <v>41382</v>
      </c>
      <c r="E102" s="7">
        <f t="shared" ca="1" si="9"/>
        <v>41402</v>
      </c>
      <c r="G102" t="s">
        <v>106</v>
      </c>
      <c r="H102" s="7">
        <f t="shared" ca="1" si="14"/>
        <v>41337</v>
      </c>
      <c r="I102" s="7">
        <f t="shared" ca="1" si="10"/>
        <v>41357</v>
      </c>
      <c r="J102" s="7">
        <f t="shared" ca="1" si="11"/>
        <v>41377</v>
      </c>
      <c r="L102" t="s">
        <v>106</v>
      </c>
      <c r="M102" s="7">
        <f t="shared" ca="1" si="15"/>
        <v>41282</v>
      </c>
      <c r="N102" s="7">
        <f t="shared" ca="1" si="16"/>
        <v>41292</v>
      </c>
      <c r="O102" s="7">
        <f t="shared" ca="1" si="17"/>
        <v>41396</v>
      </c>
      <c r="Q102" t="s">
        <v>106</v>
      </c>
      <c r="R102" s="1">
        <v>41085</v>
      </c>
      <c r="S102" s="1">
        <v>41214</v>
      </c>
      <c r="T102" s="1">
        <v>41221</v>
      </c>
      <c r="V102" s="11" t="s">
        <v>106</v>
      </c>
      <c r="W102" s="15">
        <v>41129</v>
      </c>
      <c r="X102" s="15">
        <v>41129</v>
      </c>
      <c r="Y102" s="15">
        <v>41130</v>
      </c>
      <c r="Z102" s="15"/>
      <c r="AA102" s="15"/>
      <c r="AB102" s="15"/>
      <c r="AC102" s="1"/>
      <c r="AD102" s="1"/>
      <c r="AE102" s="1"/>
    </row>
    <row r="103" spans="2:31" x14ac:dyDescent="0.2">
      <c r="B103" t="s">
        <v>107</v>
      </c>
      <c r="C103" s="7">
        <f t="shared" ca="1" si="12"/>
        <v>41229</v>
      </c>
      <c r="D103" s="7">
        <f t="shared" ca="1" si="13"/>
        <v>41386</v>
      </c>
      <c r="E103" s="7">
        <f t="shared" ca="1" si="9"/>
        <v>41406</v>
      </c>
      <c r="G103" t="s">
        <v>107</v>
      </c>
      <c r="H103" s="7">
        <f t="shared" ca="1" si="14"/>
        <v>41339</v>
      </c>
      <c r="I103" s="7">
        <f t="shared" ca="1" si="10"/>
        <v>41359</v>
      </c>
      <c r="J103" s="7">
        <f t="shared" ca="1" si="11"/>
        <v>41379</v>
      </c>
      <c r="L103" t="s">
        <v>107</v>
      </c>
      <c r="M103" s="7">
        <f t="shared" ca="1" si="15"/>
        <v>41283</v>
      </c>
      <c r="N103" s="7">
        <f t="shared" ca="1" si="16"/>
        <v>41293</v>
      </c>
      <c r="O103" s="7">
        <f t="shared" ca="1" si="17"/>
        <v>41400</v>
      </c>
      <c r="Q103" t="s">
        <v>107</v>
      </c>
      <c r="R103" s="1">
        <v>41085</v>
      </c>
      <c r="S103" s="1">
        <v>41214</v>
      </c>
      <c r="T103" s="1">
        <v>41221</v>
      </c>
      <c r="V103" s="11" t="s">
        <v>107</v>
      </c>
      <c r="W103" s="15">
        <v>41129</v>
      </c>
      <c r="X103" s="15">
        <v>41129</v>
      </c>
      <c r="Y103" s="15">
        <v>41130</v>
      </c>
      <c r="Z103" s="15"/>
      <c r="AA103" s="15"/>
      <c r="AB103" s="15"/>
      <c r="AC103" s="1"/>
      <c r="AD103" s="1"/>
      <c r="AE103" s="1"/>
    </row>
    <row r="104" spans="2:31" x14ac:dyDescent="0.2">
      <c r="C104" s="7"/>
      <c r="D104" s="7"/>
      <c r="E104" s="7"/>
      <c r="H104" s="7"/>
      <c r="I104" s="7"/>
      <c r="J104" s="7"/>
      <c r="M104" s="7"/>
      <c r="N104" s="7"/>
      <c r="O104" s="7"/>
      <c r="R104" s="1"/>
      <c r="S104" s="1"/>
      <c r="T104" s="1"/>
      <c r="V104" s="11"/>
      <c r="W104" s="15"/>
      <c r="X104" s="15"/>
      <c r="Y104" s="15"/>
      <c r="Z104" s="15"/>
      <c r="AA104" s="15"/>
      <c r="AB104" s="15"/>
      <c r="AC104" s="1"/>
      <c r="AD104" s="1"/>
      <c r="AE104" s="1"/>
    </row>
    <row r="105" spans="2:31" x14ac:dyDescent="0.2">
      <c r="C105" s="7"/>
      <c r="D105" s="7"/>
      <c r="E105" s="7"/>
      <c r="H105" s="7"/>
      <c r="I105" s="7"/>
      <c r="J105" s="7"/>
      <c r="M105" s="7"/>
      <c r="N105" s="7"/>
      <c r="O105" s="7"/>
      <c r="R105" s="1"/>
      <c r="S105" s="1"/>
      <c r="T105" s="1"/>
      <c r="V105" s="11"/>
      <c r="W105" s="15"/>
      <c r="X105" s="15"/>
      <c r="Y105" s="15"/>
      <c r="Z105" s="15"/>
      <c r="AA105" s="15"/>
      <c r="AB105" s="15"/>
      <c r="AC105" s="1"/>
      <c r="AD105" s="1"/>
      <c r="AE105" s="1"/>
    </row>
    <row r="106" spans="2:31" x14ac:dyDescent="0.2">
      <c r="C106" s="7"/>
      <c r="D106" s="7"/>
      <c r="E106" s="7"/>
      <c r="H106" s="7"/>
      <c r="I106" s="7"/>
      <c r="J106" s="7"/>
      <c r="M106" s="7"/>
      <c r="N106" s="7"/>
      <c r="O106" s="7"/>
      <c r="R106" s="1"/>
      <c r="S106" s="1"/>
      <c r="T106" s="1"/>
      <c r="V106" s="11"/>
      <c r="W106" s="15"/>
      <c r="X106" s="15"/>
      <c r="Y106" s="15"/>
      <c r="Z106" s="15"/>
      <c r="AA106" s="15"/>
      <c r="AB106" s="15"/>
      <c r="AC106" s="1"/>
      <c r="AD106" s="1"/>
      <c r="AE106" s="1"/>
    </row>
    <row r="107" spans="2:31" x14ac:dyDescent="0.2">
      <c r="C107" s="7"/>
      <c r="D107" s="7"/>
      <c r="E107" s="7"/>
      <c r="H107" s="7"/>
      <c r="I107" s="7"/>
      <c r="J107" s="7"/>
      <c r="M107" s="7"/>
      <c r="N107" s="7"/>
      <c r="O107" s="7"/>
      <c r="R107" s="1"/>
      <c r="S107" s="1"/>
      <c r="T107" s="1"/>
      <c r="V107" s="11"/>
      <c r="W107" s="15"/>
      <c r="X107" s="15"/>
      <c r="Y107" s="15"/>
      <c r="Z107" s="15"/>
      <c r="AA107" s="15"/>
      <c r="AB107" s="15"/>
      <c r="AC107" s="1"/>
      <c r="AD107" s="1"/>
      <c r="AE107" s="1"/>
    </row>
    <row r="108" spans="2:31" x14ac:dyDescent="0.2">
      <c r="C108" s="7"/>
      <c r="D108" s="7"/>
      <c r="E108" s="7"/>
      <c r="H108" s="7"/>
      <c r="I108" s="7"/>
      <c r="J108" s="7"/>
      <c r="M108" s="7"/>
      <c r="N108" s="7"/>
      <c r="O108" s="7"/>
      <c r="R108" s="1"/>
      <c r="S108" s="1"/>
      <c r="T108" s="1"/>
      <c r="V108" s="11"/>
      <c r="W108" s="15"/>
      <c r="X108" s="15"/>
      <c r="Y108" s="15"/>
      <c r="Z108" s="15"/>
      <c r="AA108" s="15"/>
      <c r="AB108" s="15"/>
      <c r="AC108" s="1"/>
      <c r="AD108" s="1"/>
      <c r="AE108" s="1"/>
    </row>
    <row r="109" spans="2:31" x14ac:dyDescent="0.2">
      <c r="C109" s="7"/>
      <c r="D109" s="7"/>
      <c r="E109" s="7"/>
      <c r="H109" s="7"/>
      <c r="I109" s="7"/>
      <c r="J109" s="7"/>
      <c r="M109" s="7"/>
      <c r="N109" s="7"/>
      <c r="O109" s="7"/>
      <c r="R109" s="1"/>
      <c r="S109" s="1"/>
      <c r="T109" s="1"/>
      <c r="V109" s="11"/>
      <c r="W109" s="15"/>
      <c r="X109" s="15"/>
      <c r="Y109" s="15"/>
      <c r="Z109" s="15"/>
      <c r="AA109" s="15"/>
      <c r="AB109" s="15"/>
      <c r="AC109" s="1"/>
      <c r="AD109" s="1"/>
      <c r="AE109" s="1"/>
    </row>
    <row r="110" spans="2:31" x14ac:dyDescent="0.2">
      <c r="C110" s="7"/>
      <c r="D110" s="7"/>
      <c r="E110" s="7"/>
      <c r="H110" s="7"/>
      <c r="I110" s="7"/>
      <c r="J110" s="7"/>
      <c r="M110" s="7"/>
      <c r="N110" s="7"/>
      <c r="O110" s="7"/>
      <c r="R110" s="1"/>
      <c r="S110" s="1"/>
      <c r="T110" s="1"/>
      <c r="V110" s="11"/>
      <c r="W110" s="15"/>
      <c r="X110" s="15"/>
      <c r="Y110" s="15"/>
      <c r="Z110" s="15"/>
      <c r="AA110" s="15"/>
      <c r="AB110" s="15"/>
      <c r="AC110" s="1"/>
      <c r="AD110" s="1"/>
      <c r="AE110" s="1"/>
    </row>
    <row r="111" spans="2:31" x14ac:dyDescent="0.2">
      <c r="C111" s="7"/>
      <c r="D111" s="7"/>
      <c r="E111" s="7"/>
      <c r="H111" s="7"/>
      <c r="I111" s="7"/>
      <c r="J111" s="7"/>
      <c r="M111" s="7"/>
      <c r="N111" s="7"/>
      <c r="O111" s="7"/>
      <c r="R111" s="1"/>
      <c r="S111" s="1"/>
      <c r="T111" s="1"/>
      <c r="V111" s="12"/>
      <c r="W111" s="15"/>
      <c r="X111" s="15"/>
      <c r="Y111" s="15"/>
      <c r="Z111" s="15"/>
      <c r="AA111" s="15"/>
      <c r="AB111" s="15"/>
      <c r="AC111" s="1"/>
      <c r="AD111" s="1"/>
      <c r="AE111" s="1"/>
    </row>
  </sheetData>
  <mergeCells count="5">
    <mergeCell ref="B2:E2"/>
    <mergeCell ref="G2:J2"/>
    <mergeCell ref="L2:O2"/>
    <mergeCell ref="Q2:T2"/>
    <mergeCell ref="V2:Y2"/>
  </mergeCells>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S166"/>
  <sheetViews>
    <sheetView zoomScale="109" workbookViewId="0">
      <selection activeCell="G1" sqref="G1:G1048576"/>
    </sheetView>
  </sheetViews>
  <sheetFormatPr baseColWidth="10" defaultRowHeight="16" x14ac:dyDescent="0.2"/>
  <cols>
    <col min="1" max="1" width="2.6640625" customWidth="1"/>
    <col min="2" max="2" width="10.33203125" bestFit="1" customWidth="1"/>
    <col min="3" max="3" width="11.1640625" bestFit="1" customWidth="1"/>
    <col min="4" max="4" width="13" bestFit="1" customWidth="1"/>
    <col min="5" max="5" width="15.83203125" bestFit="1" customWidth="1"/>
    <col min="8" max="8" width="11.1640625" bestFit="1" customWidth="1"/>
    <col min="9" max="9" width="13.33203125" bestFit="1" customWidth="1"/>
    <col min="10" max="10" width="15.5" bestFit="1" customWidth="1"/>
    <col min="11" max="11" width="16.1640625" bestFit="1" customWidth="1"/>
    <col min="12" max="12" width="13" bestFit="1" customWidth="1"/>
    <col min="13" max="13" width="10.6640625" customWidth="1"/>
    <col min="14" max="14" width="10.33203125" customWidth="1"/>
    <col min="15" max="15" width="10.5" customWidth="1"/>
    <col min="16" max="16" width="14.6640625" bestFit="1" customWidth="1"/>
    <col min="17" max="17" width="10.5" customWidth="1"/>
    <col min="18" max="18" width="13.33203125" customWidth="1"/>
    <col min="20" max="20" width="9.33203125" bestFit="1" customWidth="1"/>
    <col min="21" max="21" width="8.1640625" bestFit="1" customWidth="1"/>
  </cols>
  <sheetData>
    <row r="2" spans="2:19" s="16" customFormat="1" ht="32" x14ac:dyDescent="0.2">
      <c r="B2" s="16" t="s">
        <v>2</v>
      </c>
      <c r="C2" s="16" t="s">
        <v>108</v>
      </c>
      <c r="D2" s="16" t="s">
        <v>0</v>
      </c>
      <c r="E2" s="16" t="s">
        <v>1</v>
      </c>
      <c r="F2" s="16" t="s">
        <v>4</v>
      </c>
      <c r="H2" s="16" t="s">
        <v>108</v>
      </c>
      <c r="I2" s="16" t="s">
        <v>113</v>
      </c>
      <c r="J2" s="16" t="s">
        <v>109</v>
      </c>
      <c r="K2" s="16" t="s">
        <v>110</v>
      </c>
      <c r="L2" s="16" t="s">
        <v>0</v>
      </c>
      <c r="M2" s="16" t="s">
        <v>116</v>
      </c>
      <c r="N2" s="16" t="s">
        <v>115</v>
      </c>
      <c r="O2" s="16" t="s">
        <v>121</v>
      </c>
      <c r="P2" s="16" t="s">
        <v>114</v>
      </c>
      <c r="R2" s="26" t="s">
        <v>7</v>
      </c>
      <c r="S2" s="26"/>
    </row>
    <row r="3" spans="2:19" x14ac:dyDescent="0.2">
      <c r="B3" s="18">
        <f>S3-1</f>
        <v>41084</v>
      </c>
      <c r="C3" s="19">
        <f>WEEKNUM(tabTmp1[[#This Row],[Date]])</f>
        <v>26</v>
      </c>
      <c r="D3" s="19">
        <f>tabInitWIP[Options]</f>
        <v>0</v>
      </c>
      <c r="E3" s="19">
        <f>tabInitWIP[Committed]</f>
        <v>0</v>
      </c>
      <c r="F3" s="19">
        <f>tabInitWIP[Done]</f>
        <v>0</v>
      </c>
      <c r="H3">
        <f>S5</f>
        <v>26</v>
      </c>
      <c r="I3">
        <f>SUMIF(tabTmp1[Week],tabMainCalc[[#This Row],[Week]],tabTmp1[Options])</f>
        <v>100</v>
      </c>
      <c r="J3">
        <f>SUMIF(tabTmp1[Week],tabMainCalc[[#This Row],[Week]],tabTmp1[Committed])</f>
        <v>5</v>
      </c>
      <c r="K3">
        <f>SUMIF(tabTmp1[Week],tabMainCalc[[#This Row],[Week]],tabTmp1[Done])</f>
        <v>0</v>
      </c>
      <c r="L3" s="2">
        <f>tabMainCalc[[#This Row],[O/Week]]</f>
        <v>100</v>
      </c>
      <c r="M3" s="2">
        <f>tabMainCalc[[#This Row],[Com/week]]</f>
        <v>5</v>
      </c>
      <c r="N3" s="2">
        <f>ROUNDUP(tabMainCalc[[#This Row],[WIP-Limit]]*(1+'Stability Metric'!$F$3),0)</f>
        <v>9</v>
      </c>
      <c r="O3" s="2">
        <f>ROUNDDOWN(tabMainCalc[[#This Row],[WIP-Limit]]*(1+'Stability Metric'!$F$4),0)</f>
        <v>6</v>
      </c>
      <c r="P3" s="2">
        <f>tabWIPLimits[[#This Row],[WIP limit]]</f>
        <v>8</v>
      </c>
      <c r="R3" t="s">
        <v>5</v>
      </c>
      <c r="S3" s="1">
        <f>MIN(tabTS[[Options]:[Done]])</f>
        <v>41085</v>
      </c>
    </row>
    <row r="4" spans="2:19" x14ac:dyDescent="0.2">
      <c r="B4" s="4">
        <f>B3+1</f>
        <v>41085</v>
      </c>
      <c r="C4">
        <f>WEEKNUM(tabTmp1[[#This Row],[Date]])</f>
        <v>26</v>
      </c>
      <c r="D4">
        <f>COUNTIF(tabTS[Options],tabTmp1[[#This Row],[Date]])</f>
        <v>100</v>
      </c>
      <c r="E4">
        <f>COUNTIF(tabTS[Committed],B4)</f>
        <v>1</v>
      </c>
      <c r="F4">
        <f>COUNTIF(tabTS[Done],B4)</f>
        <v>0</v>
      </c>
      <c r="H4">
        <f>H3+1</f>
        <v>27</v>
      </c>
      <c r="I4">
        <f>SUMIF(tabTmp1[Week],tabMainCalc[[#This Row],[Week]],tabTmp1[Options])</f>
        <v>0</v>
      </c>
      <c r="J4">
        <f>SUMIF(tabTmp1[Week],tabMainCalc[[#This Row],[Week]],tabTmp1[Committed])</f>
        <v>1</v>
      </c>
      <c r="K4">
        <f>SUMIF(tabTmp1[Week],tabMainCalc[[#This Row],[Week]],tabTmp1[Done])</f>
        <v>0</v>
      </c>
      <c r="L4" s="2">
        <f>L3+tabMainCalc[[#This Row],[O/Week]]-tabMainCalc[[#This Row],[Com/week]]</f>
        <v>99</v>
      </c>
      <c r="M4" s="2">
        <f>M3+tabMainCalc[[#This Row],[Com/week]]-tabMainCalc[[#This Row],[Done/week]]</f>
        <v>6</v>
      </c>
      <c r="N4" s="2">
        <f>ROUNDUP(tabMainCalc[[#This Row],[WIP-Limit]]*(1+'Stability Metric'!$F$3),0)</f>
        <v>9</v>
      </c>
      <c r="O4" s="2">
        <f>ROUNDDOWN(tabMainCalc[[#This Row],[WIP-Limit]]*(1+'Stability Metric'!$F$4),0)</f>
        <v>6</v>
      </c>
      <c r="P4" s="2">
        <f>tabWIPLimits[[#This Row],[WIP limit]]</f>
        <v>8</v>
      </c>
      <c r="R4" t="s">
        <v>6</v>
      </c>
      <c r="S4" s="1">
        <f>MAX(tabTS[[Options]:[Done]])</f>
        <v>41249</v>
      </c>
    </row>
    <row r="5" spans="2:19" x14ac:dyDescent="0.2">
      <c r="B5" s="4">
        <f>B4+1</f>
        <v>41086</v>
      </c>
      <c r="C5">
        <f>WEEKNUM(tabTmp1[[#This Row],[Date]])</f>
        <v>26</v>
      </c>
      <c r="D5">
        <f>COUNTIF(tabTS[Options],tabTmp1[[#This Row],[Date]])</f>
        <v>0</v>
      </c>
      <c r="E5">
        <f>COUNTIF(tabTS[Committed],B5)</f>
        <v>2</v>
      </c>
      <c r="F5">
        <f>COUNTIF(tabTS[Done],B5)</f>
        <v>0</v>
      </c>
      <c r="H5">
        <f t="shared" ref="H5:H26" si="0">H4+1</f>
        <v>28</v>
      </c>
      <c r="I5">
        <f>SUMIF(tabTmp1[Week],tabMainCalc[[#This Row],[Week]],tabTmp1[Options])</f>
        <v>0</v>
      </c>
      <c r="J5">
        <f>SUMIF(tabTmp1[Week],tabMainCalc[[#This Row],[Week]],tabTmp1[Committed])</f>
        <v>9</v>
      </c>
      <c r="K5">
        <f>SUMIF(tabTmp1[Week],tabMainCalc[[#This Row],[Week]],tabTmp1[Done])</f>
        <v>2</v>
      </c>
      <c r="L5" s="2">
        <f>L4+tabMainCalc[[#This Row],[O/Week]]-tabMainCalc[[#This Row],[Com/week]]</f>
        <v>90</v>
      </c>
      <c r="M5" s="2">
        <f>M4+tabMainCalc[[#This Row],[Com/week]]-tabMainCalc[[#This Row],[Done/week]]</f>
        <v>13</v>
      </c>
      <c r="N5" s="2">
        <f>ROUNDUP(tabMainCalc[[#This Row],[WIP-Limit]]*(1+'Stability Metric'!$F$3),0)</f>
        <v>9</v>
      </c>
      <c r="O5" s="2">
        <f>ROUNDDOWN(tabMainCalc[[#This Row],[WIP-Limit]]*(1+'Stability Metric'!$F$4),0)</f>
        <v>6</v>
      </c>
      <c r="P5" s="2">
        <f>tabWIPLimits[[#This Row],[WIP limit]]</f>
        <v>8</v>
      </c>
      <c r="R5" t="s">
        <v>111</v>
      </c>
      <c r="S5">
        <f>WEEKNUM(S3)</f>
        <v>26</v>
      </c>
    </row>
    <row r="6" spans="2:19" x14ac:dyDescent="0.2">
      <c r="B6" s="4">
        <f t="shared" ref="B6:B69" si="1">B5+1</f>
        <v>41087</v>
      </c>
      <c r="C6">
        <f>WEEKNUM(tabTmp1[[#This Row],[Date]])</f>
        <v>26</v>
      </c>
      <c r="D6">
        <f>COUNTIF(tabTS[Options],tabTmp1[[#This Row],[Date]])</f>
        <v>0</v>
      </c>
      <c r="E6">
        <f>COUNTIF(tabTS[Committed],B6)</f>
        <v>0</v>
      </c>
      <c r="F6">
        <f>COUNTIF(tabTS[Done],B6)</f>
        <v>0</v>
      </c>
      <c r="H6">
        <f t="shared" si="0"/>
        <v>29</v>
      </c>
      <c r="I6">
        <f>SUMIF(tabTmp1[Week],tabMainCalc[[#This Row],[Week]],tabTmp1[Options])</f>
        <v>0</v>
      </c>
      <c r="J6">
        <f>SUMIF(tabTmp1[Week],tabMainCalc[[#This Row],[Week]],tabTmp1[Committed])</f>
        <v>12</v>
      </c>
      <c r="K6">
        <f>SUMIF(tabTmp1[Week],tabMainCalc[[#This Row],[Week]],tabTmp1[Done])</f>
        <v>4</v>
      </c>
      <c r="L6" s="2">
        <f>L5+tabMainCalc[[#This Row],[O/Week]]-tabMainCalc[[#This Row],[Com/week]]</f>
        <v>78</v>
      </c>
      <c r="M6" s="2">
        <f>M5+tabMainCalc[[#This Row],[Com/week]]-tabMainCalc[[#This Row],[Done/week]]</f>
        <v>21</v>
      </c>
      <c r="N6" s="2">
        <f>ROUNDUP(tabMainCalc[[#This Row],[WIP-Limit]]*(1+'Stability Metric'!$F$3),0)</f>
        <v>9</v>
      </c>
      <c r="O6" s="2">
        <f>ROUNDDOWN(tabMainCalc[[#This Row],[WIP-Limit]]*(1+'Stability Metric'!$F$4),0)</f>
        <v>6</v>
      </c>
      <c r="P6" s="2">
        <f>tabWIPLimits[[#This Row],[WIP limit]]</f>
        <v>8</v>
      </c>
      <c r="R6" t="s">
        <v>112</v>
      </c>
      <c r="S6">
        <f>ROUND(AVERAGE(tabMainCalc[Committed Items]),0)</f>
        <v>17</v>
      </c>
    </row>
    <row r="7" spans="2:19" x14ac:dyDescent="0.2">
      <c r="B7" s="4">
        <f t="shared" si="1"/>
        <v>41088</v>
      </c>
      <c r="C7">
        <f>WEEKNUM(tabTmp1[[#This Row],[Date]])</f>
        <v>26</v>
      </c>
      <c r="D7">
        <f>COUNTIF(tabTS[Options],tabTmp1[[#This Row],[Date]])</f>
        <v>0</v>
      </c>
      <c r="E7">
        <f>COUNTIF(tabTS[Committed],B7)</f>
        <v>0</v>
      </c>
      <c r="F7">
        <f>COUNTIF(tabTS[Done],B7)</f>
        <v>0</v>
      </c>
      <c r="H7">
        <f t="shared" si="0"/>
        <v>30</v>
      </c>
      <c r="I7">
        <f>SUMIF(tabTmp1[Week],tabMainCalc[[#This Row],[Week]],tabTmp1[Options])</f>
        <v>0</v>
      </c>
      <c r="J7">
        <f>SUMIF(tabTmp1[Week],tabMainCalc[[#This Row],[Week]],tabTmp1[Committed])</f>
        <v>4</v>
      </c>
      <c r="K7">
        <f>SUMIF(tabTmp1[Week],tabMainCalc[[#This Row],[Week]],tabTmp1[Done])</f>
        <v>5</v>
      </c>
      <c r="L7" s="2">
        <f>L6+tabMainCalc[[#This Row],[O/Week]]-tabMainCalc[[#This Row],[Com/week]]</f>
        <v>74</v>
      </c>
      <c r="M7" s="2">
        <f>M6+tabMainCalc[[#This Row],[Com/week]]-tabMainCalc[[#This Row],[Done/week]]</f>
        <v>20</v>
      </c>
      <c r="N7" s="2">
        <f>ROUNDUP(tabMainCalc[[#This Row],[WIP-Limit]]*(1+'Stability Metric'!$F$3),0)</f>
        <v>9</v>
      </c>
      <c r="O7" s="2">
        <f>ROUNDDOWN(tabMainCalc[[#This Row],[WIP-Limit]]*(1+'Stability Metric'!$F$4),0)</f>
        <v>6</v>
      </c>
      <c r="P7" s="2">
        <f>tabWIPLimits[[#This Row],[WIP limit]]</f>
        <v>8</v>
      </c>
    </row>
    <row r="8" spans="2:19" x14ac:dyDescent="0.2">
      <c r="B8" s="4">
        <f t="shared" si="1"/>
        <v>41089</v>
      </c>
      <c r="C8">
        <f>WEEKNUM(tabTmp1[[#This Row],[Date]])</f>
        <v>26</v>
      </c>
      <c r="D8">
        <f>COUNTIF(tabTS[Options],tabTmp1[[#This Row],[Date]])</f>
        <v>0</v>
      </c>
      <c r="E8">
        <f>COUNTIF(tabTS[Committed],B8)</f>
        <v>2</v>
      </c>
      <c r="F8">
        <f>COUNTIF(tabTS[Done],B8)</f>
        <v>0</v>
      </c>
      <c r="H8">
        <f t="shared" si="0"/>
        <v>31</v>
      </c>
      <c r="I8">
        <f>SUMIF(tabTmp1[Week],tabMainCalc[[#This Row],[Week]],tabTmp1[Options])</f>
        <v>0</v>
      </c>
      <c r="J8">
        <f>SUMIF(tabTmp1[Week],tabMainCalc[[#This Row],[Week]],tabTmp1[Committed])</f>
        <v>8</v>
      </c>
      <c r="K8">
        <f>SUMIF(tabTmp1[Week],tabMainCalc[[#This Row],[Week]],tabTmp1[Done])</f>
        <v>4</v>
      </c>
      <c r="L8" s="2">
        <f>L7+tabMainCalc[[#This Row],[O/Week]]-tabMainCalc[[#This Row],[Com/week]]</f>
        <v>66</v>
      </c>
      <c r="M8" s="2">
        <f>M7+tabMainCalc[[#This Row],[Com/week]]-tabMainCalc[[#This Row],[Done/week]]</f>
        <v>24</v>
      </c>
      <c r="N8" s="2">
        <f>ROUNDUP(tabMainCalc[[#This Row],[WIP-Limit]]*(1+'Stability Metric'!$F$3),0)</f>
        <v>9</v>
      </c>
      <c r="O8" s="2">
        <f>ROUNDDOWN(tabMainCalc[[#This Row],[WIP-Limit]]*(1+'Stability Metric'!$F$4),0)</f>
        <v>6</v>
      </c>
      <c r="P8" s="2">
        <f>tabWIPLimits[[#This Row],[WIP limit]]</f>
        <v>8</v>
      </c>
    </row>
    <row r="9" spans="2:19" x14ac:dyDescent="0.2">
      <c r="B9" s="4">
        <f t="shared" si="1"/>
        <v>41090</v>
      </c>
      <c r="C9">
        <f>WEEKNUM(tabTmp1[[#This Row],[Date]])</f>
        <v>26</v>
      </c>
      <c r="D9">
        <f>COUNTIF(tabTS[Options],tabTmp1[[#This Row],[Date]])</f>
        <v>0</v>
      </c>
      <c r="E9">
        <f>COUNTIF(tabTS[Committed],B9)</f>
        <v>0</v>
      </c>
      <c r="F9">
        <f>COUNTIF(tabTS[Done],B9)</f>
        <v>0</v>
      </c>
      <c r="H9">
        <f t="shared" si="0"/>
        <v>32</v>
      </c>
      <c r="I9">
        <f>SUMIF(tabTmp1[Week],tabMainCalc[[#This Row],[Week]],tabTmp1[Options])</f>
        <v>0</v>
      </c>
      <c r="J9">
        <f>SUMIF(tabTmp1[Week],tabMainCalc[[#This Row],[Week]],tabTmp1[Committed])</f>
        <v>6</v>
      </c>
      <c r="K9">
        <f>SUMIF(tabTmp1[Week],tabMainCalc[[#This Row],[Week]],tabTmp1[Done])</f>
        <v>0</v>
      </c>
      <c r="L9" s="2">
        <f>L8+tabMainCalc[[#This Row],[O/Week]]-tabMainCalc[[#This Row],[Com/week]]</f>
        <v>60</v>
      </c>
      <c r="M9" s="2">
        <f>M8+tabMainCalc[[#This Row],[Com/week]]-tabMainCalc[[#This Row],[Done/week]]</f>
        <v>30</v>
      </c>
      <c r="N9" s="2">
        <f>ROUNDUP(tabMainCalc[[#This Row],[WIP-Limit]]*(1+'Stability Metric'!$F$3),0)</f>
        <v>9</v>
      </c>
      <c r="O9" s="2">
        <f>ROUNDDOWN(tabMainCalc[[#This Row],[WIP-Limit]]*(1+'Stability Metric'!$F$4),0)</f>
        <v>6</v>
      </c>
      <c r="P9" s="2">
        <f>tabWIPLimits[[#This Row],[WIP limit]]</f>
        <v>8</v>
      </c>
    </row>
    <row r="10" spans="2:19" x14ac:dyDescent="0.2">
      <c r="B10" s="4">
        <f t="shared" si="1"/>
        <v>41091</v>
      </c>
      <c r="C10">
        <f>WEEKNUM(tabTmp1[[#This Row],[Date]])</f>
        <v>27</v>
      </c>
      <c r="D10">
        <f>COUNTIF(tabTS[Options],tabTmp1[[#This Row],[Date]])</f>
        <v>0</v>
      </c>
      <c r="E10">
        <f>COUNTIF(tabTS[Committed],B10)</f>
        <v>0</v>
      </c>
      <c r="F10">
        <f>COUNTIF(tabTS[Done],B10)</f>
        <v>0</v>
      </c>
      <c r="H10">
        <f t="shared" si="0"/>
        <v>33</v>
      </c>
      <c r="I10">
        <f>SUMIF(tabTmp1[Week],tabMainCalc[[#This Row],[Week]],tabTmp1[Options])</f>
        <v>0</v>
      </c>
      <c r="J10">
        <f>SUMIF(tabTmp1[Week],tabMainCalc[[#This Row],[Week]],tabTmp1[Committed])</f>
        <v>5</v>
      </c>
      <c r="K10">
        <f>SUMIF(tabTmp1[Week],tabMainCalc[[#This Row],[Week]],tabTmp1[Done])</f>
        <v>4</v>
      </c>
      <c r="L10" s="2">
        <f>L9+tabMainCalc[[#This Row],[O/Week]]-tabMainCalc[[#This Row],[Com/week]]</f>
        <v>55</v>
      </c>
      <c r="M10" s="2">
        <f>M9+tabMainCalc[[#This Row],[Com/week]]-tabMainCalc[[#This Row],[Done/week]]</f>
        <v>31</v>
      </c>
      <c r="N10" s="2">
        <f>ROUNDUP(tabMainCalc[[#This Row],[WIP-Limit]]*(1+'Stability Metric'!$F$3),0)</f>
        <v>9</v>
      </c>
      <c r="O10" s="2">
        <f>ROUNDDOWN(tabMainCalc[[#This Row],[WIP-Limit]]*(1+'Stability Metric'!$F$4),0)</f>
        <v>6</v>
      </c>
      <c r="P10" s="2">
        <f>tabWIPLimits[[#This Row],[WIP limit]]</f>
        <v>8</v>
      </c>
    </row>
    <row r="11" spans="2:19" x14ac:dyDescent="0.2">
      <c r="B11" s="4">
        <f t="shared" si="1"/>
        <v>41092</v>
      </c>
      <c r="C11">
        <f>WEEKNUM(tabTmp1[[#This Row],[Date]])</f>
        <v>27</v>
      </c>
      <c r="D11">
        <f>COUNTIF(tabTS[Options],tabTmp1[[#This Row],[Date]])</f>
        <v>0</v>
      </c>
      <c r="E11">
        <f>COUNTIF(tabTS[Committed],B11)</f>
        <v>0</v>
      </c>
      <c r="F11">
        <f>COUNTIF(tabTS[Done],B11)</f>
        <v>0</v>
      </c>
      <c r="H11">
        <f t="shared" si="0"/>
        <v>34</v>
      </c>
      <c r="I11">
        <f>SUMIF(tabTmp1[Week],tabMainCalc[[#This Row],[Week]],tabTmp1[Options])</f>
        <v>0</v>
      </c>
      <c r="J11">
        <f>SUMIF(tabTmp1[Week],tabMainCalc[[#This Row],[Week]],tabTmp1[Committed])</f>
        <v>3</v>
      </c>
      <c r="K11">
        <f>SUMIF(tabTmp1[Week],tabMainCalc[[#This Row],[Week]],tabTmp1[Done])</f>
        <v>8</v>
      </c>
      <c r="L11" s="2">
        <f>L10+tabMainCalc[[#This Row],[O/Week]]-tabMainCalc[[#This Row],[Com/week]]</f>
        <v>52</v>
      </c>
      <c r="M11" s="2">
        <f>M10+tabMainCalc[[#This Row],[Com/week]]-tabMainCalc[[#This Row],[Done/week]]</f>
        <v>26</v>
      </c>
      <c r="N11" s="2">
        <f>ROUNDUP(tabMainCalc[[#This Row],[WIP-Limit]]*(1+'Stability Metric'!$F$3),0)</f>
        <v>9</v>
      </c>
      <c r="O11" s="2">
        <f>ROUNDDOWN(tabMainCalc[[#This Row],[WIP-Limit]]*(1+'Stability Metric'!$F$4),0)</f>
        <v>6</v>
      </c>
      <c r="P11" s="2">
        <f>tabWIPLimits[[#This Row],[WIP limit]]</f>
        <v>8</v>
      </c>
    </row>
    <row r="12" spans="2:19" x14ac:dyDescent="0.2">
      <c r="B12" s="4">
        <f t="shared" si="1"/>
        <v>41093</v>
      </c>
      <c r="C12">
        <f>WEEKNUM(tabTmp1[[#This Row],[Date]])</f>
        <v>27</v>
      </c>
      <c r="D12">
        <f>COUNTIF(tabTS[Options],tabTmp1[[#This Row],[Date]])</f>
        <v>0</v>
      </c>
      <c r="E12">
        <f>COUNTIF(tabTS[Committed],B12)</f>
        <v>1</v>
      </c>
      <c r="F12">
        <f>COUNTIF(tabTS[Done],B12)</f>
        <v>0</v>
      </c>
      <c r="H12">
        <f t="shared" si="0"/>
        <v>35</v>
      </c>
      <c r="I12">
        <f>SUMIF(tabTmp1[Week],tabMainCalc[[#This Row],[Week]],tabTmp1[Options])</f>
        <v>0</v>
      </c>
      <c r="J12">
        <f>SUMIF(tabTmp1[Week],tabMainCalc[[#This Row],[Week]],tabTmp1[Committed])</f>
        <v>2</v>
      </c>
      <c r="K12">
        <f>SUMIF(tabTmp1[Week],tabMainCalc[[#This Row],[Week]],tabTmp1[Done])</f>
        <v>4</v>
      </c>
      <c r="L12" s="2">
        <f>L11+tabMainCalc[[#This Row],[O/Week]]-tabMainCalc[[#This Row],[Com/week]]</f>
        <v>50</v>
      </c>
      <c r="M12" s="2">
        <f>M11+tabMainCalc[[#This Row],[Com/week]]-tabMainCalc[[#This Row],[Done/week]]</f>
        <v>24</v>
      </c>
      <c r="N12" s="2">
        <f>ROUNDUP(tabMainCalc[[#This Row],[WIP-Limit]]*(1+'Stability Metric'!$F$3),0)</f>
        <v>9</v>
      </c>
      <c r="O12" s="2">
        <f>ROUNDDOWN(tabMainCalc[[#This Row],[WIP-Limit]]*(1+'Stability Metric'!$F$4),0)</f>
        <v>6</v>
      </c>
      <c r="P12" s="2">
        <f>tabWIPLimits[[#This Row],[WIP limit]]</f>
        <v>8</v>
      </c>
    </row>
    <row r="13" spans="2:19" x14ac:dyDescent="0.2">
      <c r="B13" s="4">
        <f t="shared" si="1"/>
        <v>41094</v>
      </c>
      <c r="C13">
        <f>WEEKNUM(tabTmp1[[#This Row],[Date]])</f>
        <v>27</v>
      </c>
      <c r="D13">
        <f>COUNTIF(tabTS[Options],tabTmp1[[#This Row],[Date]])</f>
        <v>0</v>
      </c>
      <c r="E13">
        <f>COUNTIF(tabTS[Committed],B13)</f>
        <v>0</v>
      </c>
      <c r="F13">
        <f>COUNTIF(tabTS[Done],B13)</f>
        <v>0</v>
      </c>
      <c r="H13">
        <f t="shared" si="0"/>
        <v>36</v>
      </c>
      <c r="I13">
        <f>SUMIF(tabTmp1[Week],tabMainCalc[[#This Row],[Week]],tabTmp1[Options])</f>
        <v>0</v>
      </c>
      <c r="J13">
        <f>SUMIF(tabTmp1[Week],tabMainCalc[[#This Row],[Week]],tabTmp1[Committed])</f>
        <v>9</v>
      </c>
      <c r="K13">
        <f>SUMIF(tabTmp1[Week],tabMainCalc[[#This Row],[Week]],tabTmp1[Done])</f>
        <v>5</v>
      </c>
      <c r="L13" s="2">
        <f>L12+tabMainCalc[[#This Row],[O/Week]]-tabMainCalc[[#This Row],[Com/week]]</f>
        <v>41</v>
      </c>
      <c r="M13" s="2">
        <f>M12+tabMainCalc[[#This Row],[Com/week]]-tabMainCalc[[#This Row],[Done/week]]</f>
        <v>28</v>
      </c>
      <c r="N13" s="2">
        <f>ROUNDUP(tabMainCalc[[#This Row],[WIP-Limit]]*(1+'Stability Metric'!$F$3),0)</f>
        <v>9</v>
      </c>
      <c r="O13" s="2">
        <f>ROUNDDOWN(tabMainCalc[[#This Row],[WIP-Limit]]*(1+'Stability Metric'!$F$4),0)</f>
        <v>6</v>
      </c>
      <c r="P13" s="2">
        <f>tabWIPLimits[[#This Row],[WIP limit]]</f>
        <v>8</v>
      </c>
    </row>
    <row r="14" spans="2:19" x14ac:dyDescent="0.2">
      <c r="B14" s="4">
        <f t="shared" si="1"/>
        <v>41095</v>
      </c>
      <c r="C14">
        <f>WEEKNUM(tabTmp1[[#This Row],[Date]])</f>
        <v>27</v>
      </c>
      <c r="D14">
        <f>COUNTIF(tabTS[Options],tabTmp1[[#This Row],[Date]])</f>
        <v>0</v>
      </c>
      <c r="E14">
        <f>COUNTIF(tabTS[Committed],B14)</f>
        <v>0</v>
      </c>
      <c r="F14">
        <f>COUNTIF(tabTS[Done],B14)</f>
        <v>0</v>
      </c>
      <c r="H14">
        <f t="shared" si="0"/>
        <v>37</v>
      </c>
      <c r="I14">
        <f>SUMIF(tabTmp1[Week],tabMainCalc[[#This Row],[Week]],tabTmp1[Options])</f>
        <v>0</v>
      </c>
      <c r="J14">
        <f>SUMIF(tabTmp1[Week],tabMainCalc[[#This Row],[Week]],tabTmp1[Committed])</f>
        <v>3</v>
      </c>
      <c r="K14">
        <f>SUMIF(tabTmp1[Week],tabMainCalc[[#This Row],[Week]],tabTmp1[Done])</f>
        <v>13</v>
      </c>
      <c r="L14" s="2">
        <f>L13+tabMainCalc[[#This Row],[O/Week]]-tabMainCalc[[#This Row],[Com/week]]</f>
        <v>38</v>
      </c>
      <c r="M14" s="2">
        <f>M13+tabMainCalc[[#This Row],[Com/week]]-tabMainCalc[[#This Row],[Done/week]]</f>
        <v>18</v>
      </c>
      <c r="N14" s="2">
        <f>ROUNDUP(tabMainCalc[[#This Row],[WIP-Limit]]*(1+'Stability Metric'!$F$3),0)</f>
        <v>9</v>
      </c>
      <c r="O14" s="2">
        <f>ROUNDDOWN(tabMainCalc[[#This Row],[WIP-Limit]]*(1+'Stability Metric'!$F$4),0)</f>
        <v>6</v>
      </c>
      <c r="P14" s="2">
        <f>tabWIPLimits[[#This Row],[WIP limit]]</f>
        <v>8</v>
      </c>
    </row>
    <row r="15" spans="2:19" x14ac:dyDescent="0.2">
      <c r="B15" s="4">
        <f t="shared" si="1"/>
        <v>41096</v>
      </c>
      <c r="C15">
        <f>WEEKNUM(tabTmp1[[#This Row],[Date]])</f>
        <v>27</v>
      </c>
      <c r="D15">
        <f>COUNTIF(tabTS[Options],tabTmp1[[#This Row],[Date]])</f>
        <v>0</v>
      </c>
      <c r="E15">
        <f>COUNTIF(tabTS[Committed],B15)</f>
        <v>0</v>
      </c>
      <c r="F15">
        <f>COUNTIF(tabTS[Done],B15)</f>
        <v>0</v>
      </c>
      <c r="H15">
        <f t="shared" si="0"/>
        <v>38</v>
      </c>
      <c r="I15">
        <f>SUMIF(tabTmp1[Week],tabMainCalc[[#This Row],[Week]],tabTmp1[Options])</f>
        <v>0</v>
      </c>
      <c r="J15">
        <f>SUMIF(tabTmp1[Week],tabMainCalc[[#This Row],[Week]],tabTmp1[Committed])</f>
        <v>8</v>
      </c>
      <c r="K15">
        <f>SUMIF(tabTmp1[Week],tabMainCalc[[#This Row],[Week]],tabTmp1[Done])</f>
        <v>7</v>
      </c>
      <c r="L15" s="2">
        <f>L14+tabMainCalc[[#This Row],[O/Week]]-tabMainCalc[[#This Row],[Com/week]]</f>
        <v>30</v>
      </c>
      <c r="M15" s="2">
        <f>M14+tabMainCalc[[#This Row],[Com/week]]-tabMainCalc[[#This Row],[Done/week]]</f>
        <v>19</v>
      </c>
      <c r="N15" s="2">
        <f>ROUNDUP(tabMainCalc[[#This Row],[WIP-Limit]]*(1+'Stability Metric'!$F$3),0)</f>
        <v>9</v>
      </c>
      <c r="O15" s="2">
        <f>ROUNDDOWN(tabMainCalc[[#This Row],[WIP-Limit]]*(1+'Stability Metric'!$F$4),0)</f>
        <v>6</v>
      </c>
      <c r="P15" s="2">
        <f>tabWIPLimits[[#This Row],[WIP limit]]</f>
        <v>8</v>
      </c>
    </row>
    <row r="16" spans="2:19" x14ac:dyDescent="0.2">
      <c r="B16" s="4">
        <f t="shared" si="1"/>
        <v>41097</v>
      </c>
      <c r="C16">
        <f>WEEKNUM(tabTmp1[[#This Row],[Date]])</f>
        <v>27</v>
      </c>
      <c r="D16">
        <f>COUNTIF(tabTS[Options],tabTmp1[[#This Row],[Date]])</f>
        <v>0</v>
      </c>
      <c r="E16">
        <f>COUNTIF(tabTS[Committed],B16)</f>
        <v>0</v>
      </c>
      <c r="F16">
        <f>COUNTIF(tabTS[Done],B16)</f>
        <v>0</v>
      </c>
      <c r="H16">
        <f t="shared" si="0"/>
        <v>39</v>
      </c>
      <c r="I16">
        <f>SUMIF(tabTmp1[Week],tabMainCalc[[#This Row],[Week]],tabTmp1[Options])</f>
        <v>0</v>
      </c>
      <c r="J16">
        <f>SUMIF(tabTmp1[Week],tabMainCalc[[#This Row],[Week]],tabTmp1[Committed])</f>
        <v>3</v>
      </c>
      <c r="K16">
        <f>SUMIF(tabTmp1[Week],tabMainCalc[[#This Row],[Week]],tabTmp1[Done])</f>
        <v>4</v>
      </c>
      <c r="L16" s="2">
        <f>L15+tabMainCalc[[#This Row],[O/Week]]-tabMainCalc[[#This Row],[Com/week]]</f>
        <v>27</v>
      </c>
      <c r="M16" s="2">
        <f>M15+tabMainCalc[[#This Row],[Com/week]]-tabMainCalc[[#This Row],[Done/week]]</f>
        <v>18</v>
      </c>
      <c r="N16" s="2">
        <f>ROUNDUP(tabMainCalc[[#This Row],[WIP-Limit]]*(1+'Stability Metric'!$F$3),0)</f>
        <v>9</v>
      </c>
      <c r="O16" s="2">
        <f>ROUNDDOWN(tabMainCalc[[#This Row],[WIP-Limit]]*(1+'Stability Metric'!$F$4),0)</f>
        <v>6</v>
      </c>
      <c r="P16" s="2">
        <f>tabWIPLimits[[#This Row],[WIP limit]]</f>
        <v>8</v>
      </c>
    </row>
    <row r="17" spans="2:16" x14ac:dyDescent="0.2">
      <c r="B17" s="4">
        <f t="shared" si="1"/>
        <v>41098</v>
      </c>
      <c r="C17">
        <f>WEEKNUM(tabTmp1[[#This Row],[Date]])</f>
        <v>28</v>
      </c>
      <c r="D17">
        <f>COUNTIF(tabTS[Options],tabTmp1[[#This Row],[Date]])</f>
        <v>0</v>
      </c>
      <c r="E17">
        <f>COUNTIF(tabTS[Committed],B17)</f>
        <v>0</v>
      </c>
      <c r="F17">
        <f>COUNTIF(tabTS[Done],B17)</f>
        <v>0</v>
      </c>
      <c r="H17">
        <f t="shared" si="0"/>
        <v>40</v>
      </c>
      <c r="I17">
        <f>SUMIF(tabTmp1[Week],tabMainCalc[[#This Row],[Week]],tabTmp1[Options])</f>
        <v>0</v>
      </c>
      <c r="J17">
        <f>SUMIF(tabTmp1[Week],tabMainCalc[[#This Row],[Week]],tabTmp1[Committed])</f>
        <v>8</v>
      </c>
      <c r="K17">
        <f>SUMIF(tabTmp1[Week],tabMainCalc[[#This Row],[Week]],tabTmp1[Done])</f>
        <v>6</v>
      </c>
      <c r="L17" s="2">
        <f>L16+tabMainCalc[[#This Row],[O/Week]]-tabMainCalc[[#This Row],[Com/week]]</f>
        <v>19</v>
      </c>
      <c r="M17" s="2">
        <f>M16+tabMainCalc[[#This Row],[Com/week]]-tabMainCalc[[#This Row],[Done/week]]</f>
        <v>20</v>
      </c>
      <c r="N17" s="2">
        <f>ROUNDUP(tabMainCalc[[#This Row],[WIP-Limit]]*(1+'Stability Metric'!$F$3),0)</f>
        <v>9</v>
      </c>
      <c r="O17" s="2">
        <f>ROUNDDOWN(tabMainCalc[[#This Row],[WIP-Limit]]*(1+'Stability Metric'!$F$4),0)</f>
        <v>6</v>
      </c>
      <c r="P17" s="2">
        <f>tabWIPLimits[[#This Row],[WIP limit]]</f>
        <v>8</v>
      </c>
    </row>
    <row r="18" spans="2:16" x14ac:dyDescent="0.2">
      <c r="B18" s="4">
        <f t="shared" si="1"/>
        <v>41099</v>
      </c>
      <c r="C18">
        <f>WEEKNUM(tabTmp1[[#This Row],[Date]])</f>
        <v>28</v>
      </c>
      <c r="D18">
        <f>COUNTIF(tabTS[Options],tabTmp1[[#This Row],[Date]])</f>
        <v>0</v>
      </c>
      <c r="E18">
        <f>COUNTIF(tabTS[Committed],B18)</f>
        <v>0</v>
      </c>
      <c r="F18">
        <f>COUNTIF(tabTS[Done],B18)</f>
        <v>0</v>
      </c>
      <c r="H18">
        <f t="shared" si="0"/>
        <v>41</v>
      </c>
      <c r="I18">
        <f>SUMIF(tabTmp1[Week],tabMainCalc[[#This Row],[Week]],tabTmp1[Options])</f>
        <v>0</v>
      </c>
      <c r="J18">
        <f>SUMIF(tabTmp1[Week],tabMainCalc[[#This Row],[Week]],tabTmp1[Committed])</f>
        <v>5</v>
      </c>
      <c r="K18">
        <f>SUMIF(tabTmp1[Week],tabMainCalc[[#This Row],[Week]],tabTmp1[Done])</f>
        <v>0</v>
      </c>
      <c r="L18" s="2">
        <f>L17+tabMainCalc[[#This Row],[O/Week]]-tabMainCalc[[#This Row],[Com/week]]</f>
        <v>14</v>
      </c>
      <c r="M18" s="2">
        <f>M17+tabMainCalc[[#This Row],[Com/week]]-tabMainCalc[[#This Row],[Done/week]]</f>
        <v>25</v>
      </c>
      <c r="N18" s="2">
        <f>ROUNDUP(tabMainCalc[[#This Row],[WIP-Limit]]*(1+'Stability Metric'!$F$3),0)</f>
        <v>9</v>
      </c>
      <c r="O18" s="2">
        <f>ROUNDDOWN(tabMainCalc[[#This Row],[WIP-Limit]]*(1+'Stability Metric'!$F$4),0)</f>
        <v>6</v>
      </c>
      <c r="P18" s="2">
        <f>tabWIPLimits[[#This Row],[WIP limit]]</f>
        <v>8</v>
      </c>
    </row>
    <row r="19" spans="2:16" x14ac:dyDescent="0.2">
      <c r="B19" s="4">
        <f t="shared" si="1"/>
        <v>41100</v>
      </c>
      <c r="C19">
        <f>WEEKNUM(tabTmp1[[#This Row],[Date]])</f>
        <v>28</v>
      </c>
      <c r="D19">
        <f>COUNTIF(tabTS[Options],tabTmp1[[#This Row],[Date]])</f>
        <v>0</v>
      </c>
      <c r="E19">
        <f>COUNTIF(tabTS[Committed],B19)</f>
        <v>6</v>
      </c>
      <c r="F19">
        <f>COUNTIF(tabTS[Done],B19)</f>
        <v>2</v>
      </c>
      <c r="H19">
        <f t="shared" si="0"/>
        <v>42</v>
      </c>
      <c r="I19">
        <f>SUMIF(tabTmp1[Week],tabMainCalc[[#This Row],[Week]],tabTmp1[Options])</f>
        <v>0</v>
      </c>
      <c r="J19">
        <f>SUMIF(tabTmp1[Week],tabMainCalc[[#This Row],[Week]],tabTmp1[Committed])</f>
        <v>1</v>
      </c>
      <c r="K19">
        <f>SUMIF(tabTmp1[Week],tabMainCalc[[#This Row],[Week]],tabTmp1[Done])</f>
        <v>2</v>
      </c>
      <c r="L19" s="2">
        <f>L18+tabMainCalc[[#This Row],[O/Week]]-tabMainCalc[[#This Row],[Com/week]]</f>
        <v>13</v>
      </c>
      <c r="M19" s="2">
        <f>M18+tabMainCalc[[#This Row],[Com/week]]-tabMainCalc[[#This Row],[Done/week]]</f>
        <v>24</v>
      </c>
      <c r="N19" s="2">
        <f>ROUNDUP(tabMainCalc[[#This Row],[WIP-Limit]]*(1+'Stability Metric'!$F$3),0)</f>
        <v>9</v>
      </c>
      <c r="O19" s="2">
        <f>ROUNDDOWN(tabMainCalc[[#This Row],[WIP-Limit]]*(1+'Stability Metric'!$F$4),0)</f>
        <v>6</v>
      </c>
      <c r="P19" s="2">
        <f>tabWIPLimits[[#This Row],[WIP limit]]</f>
        <v>8</v>
      </c>
    </row>
    <row r="20" spans="2:16" x14ac:dyDescent="0.2">
      <c r="B20" s="4">
        <f t="shared" si="1"/>
        <v>41101</v>
      </c>
      <c r="C20">
        <f>WEEKNUM(tabTmp1[[#This Row],[Date]])</f>
        <v>28</v>
      </c>
      <c r="D20">
        <f>COUNTIF(tabTS[Options],tabTmp1[[#This Row],[Date]])</f>
        <v>0</v>
      </c>
      <c r="E20">
        <f>COUNTIF(tabTS[Committed],B20)</f>
        <v>2</v>
      </c>
      <c r="F20">
        <f>COUNTIF(tabTS[Done],B20)</f>
        <v>0</v>
      </c>
      <c r="H20">
        <f t="shared" si="0"/>
        <v>43</v>
      </c>
      <c r="I20">
        <f>SUMIF(tabTmp1[Week],tabMainCalc[[#This Row],[Week]],tabTmp1[Options])</f>
        <v>0</v>
      </c>
      <c r="J20">
        <f>SUMIF(tabTmp1[Week],tabMainCalc[[#This Row],[Week]],tabTmp1[Committed])</f>
        <v>4</v>
      </c>
      <c r="K20">
        <f>SUMIF(tabTmp1[Week],tabMainCalc[[#This Row],[Week]],tabTmp1[Done])</f>
        <v>12</v>
      </c>
      <c r="L20" s="2">
        <f>L19+tabMainCalc[[#This Row],[O/Week]]-tabMainCalc[[#This Row],[Com/week]]</f>
        <v>9</v>
      </c>
      <c r="M20" s="2">
        <f>M19+tabMainCalc[[#This Row],[Com/week]]-tabMainCalc[[#This Row],[Done/week]]</f>
        <v>16</v>
      </c>
      <c r="N20" s="2">
        <f>ROUNDUP(tabMainCalc[[#This Row],[WIP-Limit]]*(1+'Stability Metric'!$F$3),0)</f>
        <v>9</v>
      </c>
      <c r="O20" s="2">
        <f>ROUNDDOWN(tabMainCalc[[#This Row],[WIP-Limit]]*(1+'Stability Metric'!$F$4),0)</f>
        <v>6</v>
      </c>
      <c r="P20" s="2">
        <f>tabWIPLimits[[#This Row],[WIP limit]]</f>
        <v>8</v>
      </c>
    </row>
    <row r="21" spans="2:16" x14ac:dyDescent="0.2">
      <c r="B21" s="4">
        <f t="shared" si="1"/>
        <v>41102</v>
      </c>
      <c r="C21">
        <f>WEEKNUM(tabTmp1[[#This Row],[Date]])</f>
        <v>28</v>
      </c>
      <c r="D21">
        <f>COUNTIF(tabTS[Options],tabTmp1[[#This Row],[Date]])</f>
        <v>0</v>
      </c>
      <c r="E21">
        <f>COUNTIF(tabTS[Committed],B21)</f>
        <v>0</v>
      </c>
      <c r="F21">
        <f>COUNTIF(tabTS[Done],B21)</f>
        <v>0</v>
      </c>
      <c r="H21">
        <f t="shared" si="0"/>
        <v>44</v>
      </c>
      <c r="I21">
        <f>SUMIF(tabTmp1[Week],tabMainCalc[[#This Row],[Week]],tabTmp1[Options])</f>
        <v>0</v>
      </c>
      <c r="J21">
        <f>SUMIF(tabTmp1[Week],tabMainCalc[[#This Row],[Week]],tabTmp1[Committed])</f>
        <v>4</v>
      </c>
      <c r="K21">
        <f>SUMIF(tabTmp1[Week],tabMainCalc[[#This Row],[Week]],tabTmp1[Done])</f>
        <v>1</v>
      </c>
      <c r="L21" s="2">
        <f>L20+tabMainCalc[[#This Row],[O/Week]]-tabMainCalc[[#This Row],[Com/week]]</f>
        <v>5</v>
      </c>
      <c r="M21" s="2">
        <f>M20+tabMainCalc[[#This Row],[Com/week]]-tabMainCalc[[#This Row],[Done/week]]</f>
        <v>19</v>
      </c>
      <c r="N21" s="2">
        <f>ROUNDUP(tabMainCalc[[#This Row],[WIP-Limit]]*(1+'Stability Metric'!$F$3),0)</f>
        <v>9</v>
      </c>
      <c r="O21" s="2">
        <f>ROUNDDOWN(tabMainCalc[[#This Row],[WIP-Limit]]*(1+'Stability Metric'!$F$4),0)</f>
        <v>6</v>
      </c>
      <c r="P21" s="2">
        <f>tabWIPLimits[[#This Row],[WIP limit]]</f>
        <v>8</v>
      </c>
    </row>
    <row r="22" spans="2:16" x14ac:dyDescent="0.2">
      <c r="B22" s="4">
        <f t="shared" si="1"/>
        <v>41103</v>
      </c>
      <c r="C22">
        <f>WEEKNUM(tabTmp1[[#This Row],[Date]])</f>
        <v>28</v>
      </c>
      <c r="D22">
        <f>COUNTIF(tabTS[Options],tabTmp1[[#This Row],[Date]])</f>
        <v>0</v>
      </c>
      <c r="E22">
        <f>COUNTIF(tabTS[Committed],B22)</f>
        <v>0</v>
      </c>
      <c r="F22">
        <f>COUNTIF(tabTS[Done],B22)</f>
        <v>0</v>
      </c>
      <c r="H22">
        <f t="shared" si="0"/>
        <v>45</v>
      </c>
      <c r="I22">
        <f>SUMIF(tabTmp1[Week],tabMainCalc[[#This Row],[Week]],tabTmp1[Options])</f>
        <v>0</v>
      </c>
      <c r="J22">
        <f>SUMIF(tabTmp1[Week],tabMainCalc[[#This Row],[Week]],tabTmp1[Committed])</f>
        <v>0</v>
      </c>
      <c r="K22">
        <f>SUMIF(tabTmp1[Week],tabMainCalc[[#This Row],[Week]],tabTmp1[Done])</f>
        <v>8</v>
      </c>
      <c r="L22" s="2">
        <f>L21+tabMainCalc[[#This Row],[O/Week]]-tabMainCalc[[#This Row],[Com/week]]</f>
        <v>5</v>
      </c>
      <c r="M22" s="2">
        <f>M21+tabMainCalc[[#This Row],[Com/week]]-tabMainCalc[[#This Row],[Done/week]]</f>
        <v>11</v>
      </c>
      <c r="N22" s="2">
        <f>ROUNDUP(tabMainCalc[[#This Row],[WIP-Limit]]*(1+'Stability Metric'!$F$3),0)</f>
        <v>9</v>
      </c>
      <c r="O22" s="2">
        <f>ROUNDDOWN(tabMainCalc[[#This Row],[WIP-Limit]]*(1+'Stability Metric'!$F$4),0)</f>
        <v>6</v>
      </c>
      <c r="P22" s="2">
        <f>tabWIPLimits[[#This Row],[WIP limit]]</f>
        <v>8</v>
      </c>
    </row>
    <row r="23" spans="2:16" x14ac:dyDescent="0.2">
      <c r="B23" s="4">
        <f t="shared" si="1"/>
        <v>41104</v>
      </c>
      <c r="C23">
        <f>WEEKNUM(tabTmp1[[#This Row],[Date]])</f>
        <v>28</v>
      </c>
      <c r="D23">
        <f>COUNTIF(tabTS[Options],tabTmp1[[#This Row],[Date]])</f>
        <v>0</v>
      </c>
      <c r="E23">
        <f>COUNTIF(tabTS[Committed],B23)</f>
        <v>1</v>
      </c>
      <c r="F23">
        <f>COUNTIF(tabTS[Done],B23)</f>
        <v>0</v>
      </c>
      <c r="H23">
        <f t="shared" si="0"/>
        <v>46</v>
      </c>
      <c r="I23">
        <f>SUMIF(tabTmp1[Week],tabMainCalc[[#This Row],[Week]],tabTmp1[Options])</f>
        <v>0</v>
      </c>
      <c r="J23">
        <f>SUMIF(tabTmp1[Week],tabMainCalc[[#This Row],[Week]],tabTmp1[Committed])</f>
        <v>0</v>
      </c>
      <c r="K23">
        <f>SUMIF(tabTmp1[Week],tabMainCalc[[#This Row],[Week]],tabTmp1[Done])</f>
        <v>1</v>
      </c>
      <c r="L23" s="2">
        <f>L22+tabMainCalc[[#This Row],[O/Week]]-tabMainCalc[[#This Row],[Com/week]]</f>
        <v>5</v>
      </c>
      <c r="M23" s="2">
        <f>M22+tabMainCalc[[#This Row],[Com/week]]-tabMainCalc[[#This Row],[Done/week]]</f>
        <v>10</v>
      </c>
      <c r="N23" s="2">
        <f>ROUNDUP(tabMainCalc[[#This Row],[WIP-Limit]]*(1+'Stability Metric'!$F$3),0)</f>
        <v>9</v>
      </c>
      <c r="O23" s="2">
        <f>ROUNDDOWN(tabMainCalc[[#This Row],[WIP-Limit]]*(1+'Stability Metric'!$F$4),0)</f>
        <v>6</v>
      </c>
      <c r="P23" s="2">
        <f>tabWIPLimits[[#This Row],[WIP limit]]</f>
        <v>8</v>
      </c>
    </row>
    <row r="24" spans="2:16" x14ac:dyDescent="0.2">
      <c r="B24" s="4">
        <f t="shared" si="1"/>
        <v>41105</v>
      </c>
      <c r="C24">
        <f>WEEKNUM(tabTmp1[[#This Row],[Date]])</f>
        <v>29</v>
      </c>
      <c r="D24">
        <f>COUNTIF(tabTS[Options],tabTmp1[[#This Row],[Date]])</f>
        <v>0</v>
      </c>
      <c r="E24">
        <f>COUNTIF(tabTS[Committed],B24)</f>
        <v>0</v>
      </c>
      <c r="F24">
        <f>COUNTIF(tabTS[Done],B24)</f>
        <v>0</v>
      </c>
      <c r="H24">
        <f t="shared" si="0"/>
        <v>47</v>
      </c>
      <c r="I24">
        <f>SUMIF(tabTmp1[Week],tabMainCalc[[#This Row],[Week]],tabTmp1[Options])</f>
        <v>0</v>
      </c>
      <c r="J24">
        <f>SUMIF(tabTmp1[Week],tabMainCalc[[#This Row],[Week]],tabTmp1[Committed])</f>
        <v>0</v>
      </c>
      <c r="K24">
        <f>SUMIF(tabTmp1[Week],tabMainCalc[[#This Row],[Week]],tabTmp1[Done])</f>
        <v>8</v>
      </c>
      <c r="L24" s="2">
        <f>L23+tabMainCalc[[#This Row],[O/Week]]-tabMainCalc[[#This Row],[Com/week]]</f>
        <v>5</v>
      </c>
      <c r="M24" s="2">
        <f>M23+tabMainCalc[[#This Row],[Com/week]]-tabMainCalc[[#This Row],[Done/week]]</f>
        <v>2</v>
      </c>
      <c r="N24" s="2">
        <f>ROUNDUP(tabMainCalc[[#This Row],[WIP-Limit]]*(1+'Stability Metric'!$F$3),0)</f>
        <v>9</v>
      </c>
      <c r="O24" s="2">
        <f>ROUNDDOWN(tabMainCalc[[#This Row],[WIP-Limit]]*(1+'Stability Metric'!$F$4),0)</f>
        <v>6</v>
      </c>
      <c r="P24" s="2">
        <f>tabWIPLimits[[#This Row],[WIP limit]]</f>
        <v>8</v>
      </c>
    </row>
    <row r="25" spans="2:16" x14ac:dyDescent="0.2">
      <c r="B25" s="4">
        <f t="shared" si="1"/>
        <v>41106</v>
      </c>
      <c r="C25">
        <f>WEEKNUM(tabTmp1[[#This Row],[Date]])</f>
        <v>29</v>
      </c>
      <c r="D25">
        <f>COUNTIF(tabTS[Options],tabTmp1[[#This Row],[Date]])</f>
        <v>0</v>
      </c>
      <c r="E25">
        <f>COUNTIF(tabTS[Committed],B25)</f>
        <v>0</v>
      </c>
      <c r="F25">
        <f>COUNTIF(tabTS[Done],B25)</f>
        <v>0</v>
      </c>
      <c r="H25">
        <f t="shared" si="0"/>
        <v>48</v>
      </c>
      <c r="I25">
        <f>SUMIF(tabTmp1[Week],tabMainCalc[[#This Row],[Week]],tabTmp1[Options])</f>
        <v>0</v>
      </c>
      <c r="J25">
        <f>SUMIF(tabTmp1[Week],tabMainCalc[[#This Row],[Week]],tabTmp1[Committed])</f>
        <v>0</v>
      </c>
      <c r="K25">
        <f>SUMIF(tabTmp1[Week],tabMainCalc[[#This Row],[Week]],tabTmp1[Done])</f>
        <v>1</v>
      </c>
      <c r="L25" s="2">
        <f>L24+tabMainCalc[[#This Row],[O/Week]]-tabMainCalc[[#This Row],[Com/week]]</f>
        <v>5</v>
      </c>
      <c r="M25" s="2">
        <f>M24+tabMainCalc[[#This Row],[Com/week]]-tabMainCalc[[#This Row],[Done/week]]</f>
        <v>1</v>
      </c>
      <c r="N25" s="2">
        <f>ROUNDUP(tabMainCalc[[#This Row],[WIP-Limit]]*(1+'Stability Metric'!$F$3),0)</f>
        <v>9</v>
      </c>
      <c r="O25" s="2">
        <f>ROUNDDOWN(tabMainCalc[[#This Row],[WIP-Limit]]*(1+'Stability Metric'!$F$4),0)</f>
        <v>6</v>
      </c>
      <c r="P25" s="2">
        <f>tabWIPLimits[[#This Row],[WIP limit]]</f>
        <v>8</v>
      </c>
    </row>
    <row r="26" spans="2:16" x14ac:dyDescent="0.2">
      <c r="B26" s="4">
        <f t="shared" si="1"/>
        <v>41107</v>
      </c>
      <c r="C26">
        <f>WEEKNUM(tabTmp1[[#This Row],[Date]])</f>
        <v>29</v>
      </c>
      <c r="D26">
        <f>COUNTIF(tabTS[Options],tabTmp1[[#This Row],[Date]])</f>
        <v>0</v>
      </c>
      <c r="E26">
        <f>COUNTIF(tabTS[Committed],B26)</f>
        <v>6</v>
      </c>
      <c r="F26">
        <f>COUNTIF(tabTS[Done],B26)</f>
        <v>4</v>
      </c>
      <c r="H26">
        <f t="shared" si="0"/>
        <v>49</v>
      </c>
      <c r="I26">
        <f>SUMIF(tabTmp1[Week],tabMainCalc[[#This Row],[Week]],tabTmp1[Options])</f>
        <v>0</v>
      </c>
      <c r="J26">
        <f>SUMIF(tabTmp1[Week],tabMainCalc[[#This Row],[Week]],tabTmp1[Committed])</f>
        <v>0</v>
      </c>
      <c r="K26">
        <f>SUMIF(tabTmp1[Week],tabMainCalc[[#This Row],[Week]],tabTmp1[Done])</f>
        <v>0</v>
      </c>
      <c r="L26" s="2">
        <f>L25+tabMainCalc[[#This Row],[O/Week]]-tabMainCalc[[#This Row],[Com/week]]</f>
        <v>5</v>
      </c>
      <c r="M26" s="2">
        <f>M25+tabMainCalc[[#This Row],[Com/week]]-tabMainCalc[[#This Row],[Done/week]]</f>
        <v>1</v>
      </c>
      <c r="N26" s="2">
        <f>ROUNDUP(tabMainCalc[[#This Row],[WIP-Limit]]*(1+'Stability Metric'!$F$3),0)</f>
        <v>9</v>
      </c>
      <c r="O26" s="2">
        <f>ROUNDDOWN(tabMainCalc[[#This Row],[WIP-Limit]]*(1+'Stability Metric'!$F$4),0)</f>
        <v>6</v>
      </c>
      <c r="P26" s="2">
        <f>tabWIPLimits[[#This Row],[WIP limit]]</f>
        <v>8</v>
      </c>
    </row>
    <row r="27" spans="2:16" x14ac:dyDescent="0.2">
      <c r="B27" s="4">
        <f t="shared" si="1"/>
        <v>41108</v>
      </c>
      <c r="C27">
        <f>WEEKNUM(tabTmp1[[#This Row],[Date]])</f>
        <v>29</v>
      </c>
      <c r="D27">
        <f>COUNTIF(tabTS[Options],tabTmp1[[#This Row],[Date]])</f>
        <v>0</v>
      </c>
      <c r="E27">
        <f>COUNTIF(tabTS[Committed],B27)</f>
        <v>5</v>
      </c>
      <c r="F27">
        <f>COUNTIF(tabTS[Done],B27)</f>
        <v>0</v>
      </c>
    </row>
    <row r="28" spans="2:16" x14ac:dyDescent="0.2">
      <c r="B28" s="4">
        <f t="shared" si="1"/>
        <v>41109</v>
      </c>
      <c r="C28">
        <f>WEEKNUM(tabTmp1[[#This Row],[Date]])</f>
        <v>29</v>
      </c>
      <c r="D28">
        <f>COUNTIF(tabTS[Options],tabTmp1[[#This Row],[Date]])</f>
        <v>0</v>
      </c>
      <c r="E28">
        <f>COUNTIF(tabTS[Committed],B28)</f>
        <v>1</v>
      </c>
      <c r="F28">
        <f>COUNTIF(tabTS[Done],B28)</f>
        <v>0</v>
      </c>
    </row>
    <row r="29" spans="2:16" x14ac:dyDescent="0.2">
      <c r="B29" s="4">
        <f t="shared" si="1"/>
        <v>41110</v>
      </c>
      <c r="C29">
        <f>WEEKNUM(tabTmp1[[#This Row],[Date]])</f>
        <v>29</v>
      </c>
      <c r="D29">
        <f>COUNTIF(tabTS[Options],tabTmp1[[#This Row],[Date]])</f>
        <v>0</v>
      </c>
      <c r="E29">
        <f>COUNTIF(tabTS[Committed],B29)</f>
        <v>0</v>
      </c>
      <c r="F29">
        <f>COUNTIF(tabTS[Done],B29)</f>
        <v>0</v>
      </c>
    </row>
    <row r="30" spans="2:16" x14ac:dyDescent="0.2">
      <c r="B30" s="4">
        <f t="shared" si="1"/>
        <v>41111</v>
      </c>
      <c r="C30">
        <f>WEEKNUM(tabTmp1[[#This Row],[Date]])</f>
        <v>29</v>
      </c>
      <c r="D30">
        <f>COUNTIF(tabTS[Options],tabTmp1[[#This Row],[Date]])</f>
        <v>0</v>
      </c>
      <c r="E30">
        <f>COUNTIF(tabTS[Committed],B30)</f>
        <v>0</v>
      </c>
      <c r="F30">
        <f>COUNTIF(tabTS[Done],B30)</f>
        <v>0</v>
      </c>
    </row>
    <row r="31" spans="2:16" x14ac:dyDescent="0.2">
      <c r="B31" s="4">
        <f t="shared" si="1"/>
        <v>41112</v>
      </c>
      <c r="C31">
        <f>WEEKNUM(tabTmp1[[#This Row],[Date]])</f>
        <v>30</v>
      </c>
      <c r="D31">
        <f>COUNTIF(tabTS[Options],tabTmp1[[#This Row],[Date]])</f>
        <v>0</v>
      </c>
      <c r="E31">
        <f>COUNTIF(tabTS[Committed],B31)</f>
        <v>0</v>
      </c>
      <c r="F31">
        <f>COUNTIF(tabTS[Done],B31)</f>
        <v>0</v>
      </c>
    </row>
    <row r="32" spans="2:16" x14ac:dyDescent="0.2">
      <c r="B32" s="4">
        <f t="shared" si="1"/>
        <v>41113</v>
      </c>
      <c r="C32">
        <f>WEEKNUM(tabTmp1[[#This Row],[Date]])</f>
        <v>30</v>
      </c>
      <c r="D32">
        <f>COUNTIF(tabTS[Options],tabTmp1[[#This Row],[Date]])</f>
        <v>0</v>
      </c>
      <c r="E32">
        <f>COUNTIF(tabTS[Committed],B32)</f>
        <v>0</v>
      </c>
      <c r="F32">
        <f>COUNTIF(tabTS[Done],B32)</f>
        <v>0</v>
      </c>
    </row>
    <row r="33" spans="2:6" x14ac:dyDescent="0.2">
      <c r="B33" s="4">
        <f t="shared" si="1"/>
        <v>41114</v>
      </c>
      <c r="C33">
        <f>WEEKNUM(tabTmp1[[#This Row],[Date]])</f>
        <v>30</v>
      </c>
      <c r="D33">
        <f>COUNTIF(tabTS[Options],tabTmp1[[#This Row],[Date]])</f>
        <v>0</v>
      </c>
      <c r="E33">
        <f>COUNTIF(tabTS[Committed],B33)</f>
        <v>0</v>
      </c>
      <c r="F33">
        <f>COUNTIF(tabTS[Done],B33)</f>
        <v>2</v>
      </c>
    </row>
    <row r="34" spans="2:6" x14ac:dyDescent="0.2">
      <c r="B34" s="4">
        <f t="shared" si="1"/>
        <v>41115</v>
      </c>
      <c r="C34">
        <f>WEEKNUM(tabTmp1[[#This Row],[Date]])</f>
        <v>30</v>
      </c>
      <c r="D34">
        <f>COUNTIF(tabTS[Options],tabTmp1[[#This Row],[Date]])</f>
        <v>0</v>
      </c>
      <c r="E34">
        <f>COUNTIF(tabTS[Committed],B34)</f>
        <v>4</v>
      </c>
      <c r="F34">
        <f>COUNTIF(tabTS[Done],B34)</f>
        <v>3</v>
      </c>
    </row>
    <row r="35" spans="2:6" x14ac:dyDescent="0.2">
      <c r="B35" s="4">
        <f t="shared" si="1"/>
        <v>41116</v>
      </c>
      <c r="C35">
        <f>WEEKNUM(tabTmp1[[#This Row],[Date]])</f>
        <v>30</v>
      </c>
      <c r="D35">
        <f>COUNTIF(tabTS[Options],tabTmp1[[#This Row],[Date]])</f>
        <v>0</v>
      </c>
      <c r="E35">
        <f>COUNTIF(tabTS[Committed],B35)</f>
        <v>0</v>
      </c>
      <c r="F35">
        <f>COUNTIF(tabTS[Done],B35)</f>
        <v>0</v>
      </c>
    </row>
    <row r="36" spans="2:6" x14ac:dyDescent="0.2">
      <c r="B36" s="4">
        <f t="shared" si="1"/>
        <v>41117</v>
      </c>
      <c r="C36">
        <f>WEEKNUM(tabTmp1[[#This Row],[Date]])</f>
        <v>30</v>
      </c>
      <c r="D36">
        <f>COUNTIF(tabTS[Options],tabTmp1[[#This Row],[Date]])</f>
        <v>0</v>
      </c>
      <c r="E36">
        <f>COUNTIF(tabTS[Committed],B36)</f>
        <v>0</v>
      </c>
      <c r="F36">
        <f>COUNTIF(tabTS[Done],B36)</f>
        <v>0</v>
      </c>
    </row>
    <row r="37" spans="2:6" x14ac:dyDescent="0.2">
      <c r="B37" s="4">
        <f t="shared" si="1"/>
        <v>41118</v>
      </c>
      <c r="C37">
        <f>WEEKNUM(tabTmp1[[#This Row],[Date]])</f>
        <v>30</v>
      </c>
      <c r="D37">
        <f>COUNTIF(tabTS[Options],tabTmp1[[#This Row],[Date]])</f>
        <v>0</v>
      </c>
      <c r="E37">
        <f>COUNTIF(tabTS[Committed],B37)</f>
        <v>0</v>
      </c>
      <c r="F37">
        <f>COUNTIF(tabTS[Done],B37)</f>
        <v>0</v>
      </c>
    </row>
    <row r="38" spans="2:6" x14ac:dyDescent="0.2">
      <c r="B38" s="4">
        <f t="shared" si="1"/>
        <v>41119</v>
      </c>
      <c r="C38">
        <f>WEEKNUM(tabTmp1[[#This Row],[Date]])</f>
        <v>31</v>
      </c>
      <c r="D38">
        <f>COUNTIF(tabTS[Options],tabTmp1[[#This Row],[Date]])</f>
        <v>0</v>
      </c>
      <c r="E38">
        <f>COUNTIF(tabTS[Committed],B38)</f>
        <v>0</v>
      </c>
      <c r="F38">
        <f>COUNTIF(tabTS[Done],B38)</f>
        <v>0</v>
      </c>
    </row>
    <row r="39" spans="2:6" x14ac:dyDescent="0.2">
      <c r="B39" s="4">
        <f t="shared" si="1"/>
        <v>41120</v>
      </c>
      <c r="C39">
        <f>WEEKNUM(tabTmp1[[#This Row],[Date]])</f>
        <v>31</v>
      </c>
      <c r="D39">
        <f>COUNTIF(tabTS[Options],tabTmp1[[#This Row],[Date]])</f>
        <v>0</v>
      </c>
      <c r="E39">
        <f>COUNTIF(tabTS[Committed],B39)</f>
        <v>5</v>
      </c>
      <c r="F39">
        <f>COUNTIF(tabTS[Done],B39)</f>
        <v>1</v>
      </c>
    </row>
    <row r="40" spans="2:6" x14ac:dyDescent="0.2">
      <c r="B40" s="4">
        <f t="shared" si="1"/>
        <v>41121</v>
      </c>
      <c r="C40">
        <f>WEEKNUM(tabTmp1[[#This Row],[Date]])</f>
        <v>31</v>
      </c>
      <c r="D40">
        <f>COUNTIF(tabTS[Options],tabTmp1[[#This Row],[Date]])</f>
        <v>0</v>
      </c>
      <c r="E40">
        <f>COUNTIF(tabTS[Committed],B40)</f>
        <v>0</v>
      </c>
      <c r="F40">
        <f>COUNTIF(tabTS[Done],B40)</f>
        <v>0</v>
      </c>
    </row>
    <row r="41" spans="2:6" x14ac:dyDescent="0.2">
      <c r="B41" s="4">
        <f t="shared" si="1"/>
        <v>41122</v>
      </c>
      <c r="C41">
        <f>WEEKNUM(tabTmp1[[#This Row],[Date]])</f>
        <v>31</v>
      </c>
      <c r="D41">
        <f>COUNTIF(tabTS[Options],tabTmp1[[#This Row],[Date]])</f>
        <v>0</v>
      </c>
      <c r="E41">
        <f>COUNTIF(tabTS[Committed],B41)</f>
        <v>0</v>
      </c>
      <c r="F41">
        <f>COUNTIF(tabTS[Done],B41)</f>
        <v>2</v>
      </c>
    </row>
    <row r="42" spans="2:6" x14ac:dyDescent="0.2">
      <c r="B42" s="4">
        <f t="shared" si="1"/>
        <v>41123</v>
      </c>
      <c r="C42">
        <f>WEEKNUM(tabTmp1[[#This Row],[Date]])</f>
        <v>31</v>
      </c>
      <c r="D42">
        <f>COUNTIF(tabTS[Options],tabTmp1[[#This Row],[Date]])</f>
        <v>0</v>
      </c>
      <c r="E42">
        <f>COUNTIF(tabTS[Committed],B42)</f>
        <v>3</v>
      </c>
      <c r="F42">
        <f>COUNTIF(tabTS[Done],B42)</f>
        <v>1</v>
      </c>
    </row>
    <row r="43" spans="2:6" x14ac:dyDescent="0.2">
      <c r="B43" s="4">
        <f t="shared" si="1"/>
        <v>41124</v>
      </c>
      <c r="C43">
        <f>WEEKNUM(tabTmp1[[#This Row],[Date]])</f>
        <v>31</v>
      </c>
      <c r="D43">
        <f>COUNTIF(tabTS[Options],tabTmp1[[#This Row],[Date]])</f>
        <v>0</v>
      </c>
      <c r="E43">
        <f>COUNTIF(tabTS[Committed],B43)</f>
        <v>0</v>
      </c>
      <c r="F43">
        <f>COUNTIF(tabTS[Done],B43)</f>
        <v>0</v>
      </c>
    </row>
    <row r="44" spans="2:6" x14ac:dyDescent="0.2">
      <c r="B44" s="4">
        <f t="shared" si="1"/>
        <v>41125</v>
      </c>
      <c r="C44">
        <f>WEEKNUM(tabTmp1[[#This Row],[Date]])</f>
        <v>31</v>
      </c>
      <c r="D44">
        <f>COUNTIF(tabTS[Options],tabTmp1[[#This Row],[Date]])</f>
        <v>0</v>
      </c>
      <c r="E44">
        <f>COUNTIF(tabTS[Committed],B44)</f>
        <v>0</v>
      </c>
      <c r="F44">
        <f>COUNTIF(tabTS[Done],B44)</f>
        <v>0</v>
      </c>
    </row>
    <row r="45" spans="2:6" x14ac:dyDescent="0.2">
      <c r="B45" s="4">
        <f t="shared" si="1"/>
        <v>41126</v>
      </c>
      <c r="C45">
        <f>WEEKNUM(tabTmp1[[#This Row],[Date]])</f>
        <v>32</v>
      </c>
      <c r="D45">
        <f>COUNTIF(tabTS[Options],tabTmp1[[#This Row],[Date]])</f>
        <v>0</v>
      </c>
      <c r="E45">
        <f>COUNTIF(tabTS[Committed],B45)</f>
        <v>0</v>
      </c>
      <c r="F45">
        <f>COUNTIF(tabTS[Done],B45)</f>
        <v>0</v>
      </c>
    </row>
    <row r="46" spans="2:6" x14ac:dyDescent="0.2">
      <c r="B46" s="4">
        <f t="shared" si="1"/>
        <v>41127</v>
      </c>
      <c r="C46">
        <f>WEEKNUM(tabTmp1[[#This Row],[Date]])</f>
        <v>32</v>
      </c>
      <c r="D46">
        <f>COUNTIF(tabTS[Options],tabTmp1[[#This Row],[Date]])</f>
        <v>0</v>
      </c>
      <c r="E46">
        <f>COUNTIF(tabTS[Committed],B46)</f>
        <v>3</v>
      </c>
      <c r="F46">
        <f>COUNTIF(tabTS[Done],B46)</f>
        <v>0</v>
      </c>
    </row>
    <row r="47" spans="2:6" x14ac:dyDescent="0.2">
      <c r="B47" s="4">
        <f t="shared" si="1"/>
        <v>41128</v>
      </c>
      <c r="C47">
        <f>WEEKNUM(tabTmp1[[#This Row],[Date]])</f>
        <v>32</v>
      </c>
      <c r="D47">
        <f>COUNTIF(tabTS[Options],tabTmp1[[#This Row],[Date]])</f>
        <v>0</v>
      </c>
      <c r="E47">
        <f>COUNTIF(tabTS[Committed],B47)</f>
        <v>2</v>
      </c>
      <c r="F47">
        <f>COUNTIF(tabTS[Done],B47)</f>
        <v>0</v>
      </c>
    </row>
    <row r="48" spans="2:6" x14ac:dyDescent="0.2">
      <c r="B48" s="4">
        <f t="shared" si="1"/>
        <v>41129</v>
      </c>
      <c r="C48">
        <f>WEEKNUM(tabTmp1[[#This Row],[Date]])</f>
        <v>32</v>
      </c>
      <c r="D48">
        <f>COUNTIF(tabTS[Options],tabTmp1[[#This Row],[Date]])</f>
        <v>0</v>
      </c>
      <c r="E48">
        <f>COUNTIF(tabTS[Committed],B48)</f>
        <v>1</v>
      </c>
      <c r="F48">
        <f>COUNTIF(tabTS[Done],B48)</f>
        <v>0</v>
      </c>
    </row>
    <row r="49" spans="2:6" x14ac:dyDescent="0.2">
      <c r="B49" s="4">
        <f t="shared" si="1"/>
        <v>41130</v>
      </c>
      <c r="C49">
        <f>WEEKNUM(tabTmp1[[#This Row],[Date]])</f>
        <v>32</v>
      </c>
      <c r="D49">
        <f>COUNTIF(tabTS[Options],tabTmp1[[#This Row],[Date]])</f>
        <v>0</v>
      </c>
      <c r="E49">
        <f>COUNTIF(tabTS[Committed],B49)</f>
        <v>0</v>
      </c>
      <c r="F49">
        <f>COUNTIF(tabTS[Done],B49)</f>
        <v>0</v>
      </c>
    </row>
    <row r="50" spans="2:6" x14ac:dyDescent="0.2">
      <c r="B50" s="4">
        <f t="shared" si="1"/>
        <v>41131</v>
      </c>
      <c r="C50">
        <f>WEEKNUM(tabTmp1[[#This Row],[Date]])</f>
        <v>32</v>
      </c>
      <c r="D50">
        <f>COUNTIF(tabTS[Options],tabTmp1[[#This Row],[Date]])</f>
        <v>0</v>
      </c>
      <c r="E50">
        <f>COUNTIF(tabTS[Committed],B50)</f>
        <v>0</v>
      </c>
      <c r="F50">
        <f>COUNTIF(tabTS[Done],B50)</f>
        <v>0</v>
      </c>
    </row>
    <row r="51" spans="2:6" x14ac:dyDescent="0.2">
      <c r="B51" s="4">
        <f t="shared" si="1"/>
        <v>41132</v>
      </c>
      <c r="C51">
        <f>WEEKNUM(tabTmp1[[#This Row],[Date]])</f>
        <v>32</v>
      </c>
      <c r="D51">
        <f>COUNTIF(tabTS[Options],tabTmp1[[#This Row],[Date]])</f>
        <v>0</v>
      </c>
      <c r="E51">
        <f>COUNTIF(tabTS[Committed],B51)</f>
        <v>0</v>
      </c>
      <c r="F51">
        <f>COUNTIF(tabTS[Done],B51)</f>
        <v>0</v>
      </c>
    </row>
    <row r="52" spans="2:6" x14ac:dyDescent="0.2">
      <c r="B52" s="4">
        <f t="shared" si="1"/>
        <v>41133</v>
      </c>
      <c r="C52">
        <f>WEEKNUM(tabTmp1[[#This Row],[Date]])</f>
        <v>33</v>
      </c>
      <c r="D52">
        <f>COUNTIF(tabTS[Options],tabTmp1[[#This Row],[Date]])</f>
        <v>0</v>
      </c>
      <c r="E52">
        <f>COUNTIF(tabTS[Committed],B52)</f>
        <v>0</v>
      </c>
      <c r="F52">
        <f>COUNTIF(tabTS[Done],B52)</f>
        <v>0</v>
      </c>
    </row>
    <row r="53" spans="2:6" x14ac:dyDescent="0.2">
      <c r="B53" s="4">
        <f t="shared" si="1"/>
        <v>41134</v>
      </c>
      <c r="C53">
        <f>WEEKNUM(tabTmp1[[#This Row],[Date]])</f>
        <v>33</v>
      </c>
      <c r="D53">
        <f>COUNTIF(tabTS[Options],tabTmp1[[#This Row],[Date]])</f>
        <v>0</v>
      </c>
      <c r="E53">
        <f>COUNTIF(tabTS[Committed],B53)</f>
        <v>3</v>
      </c>
      <c r="F53">
        <f>COUNTIF(tabTS[Done],B53)</f>
        <v>0</v>
      </c>
    </row>
    <row r="54" spans="2:6" x14ac:dyDescent="0.2">
      <c r="B54" s="4">
        <f t="shared" si="1"/>
        <v>41135</v>
      </c>
      <c r="C54">
        <f>WEEKNUM(tabTmp1[[#This Row],[Date]])</f>
        <v>33</v>
      </c>
      <c r="D54">
        <f>COUNTIF(tabTS[Options],tabTmp1[[#This Row],[Date]])</f>
        <v>0</v>
      </c>
      <c r="E54">
        <f>COUNTIF(tabTS[Committed],B54)</f>
        <v>1</v>
      </c>
      <c r="F54">
        <f>COUNTIF(tabTS[Done],B54)</f>
        <v>0</v>
      </c>
    </row>
    <row r="55" spans="2:6" x14ac:dyDescent="0.2">
      <c r="B55" s="4">
        <f t="shared" si="1"/>
        <v>41136</v>
      </c>
      <c r="C55">
        <f>WEEKNUM(tabTmp1[[#This Row],[Date]])</f>
        <v>33</v>
      </c>
      <c r="D55">
        <f>COUNTIF(tabTS[Options],tabTmp1[[#This Row],[Date]])</f>
        <v>0</v>
      </c>
      <c r="E55">
        <f>COUNTIF(tabTS[Committed],B55)</f>
        <v>1</v>
      </c>
      <c r="F55">
        <f>COUNTIF(tabTS[Done],B55)</f>
        <v>1</v>
      </c>
    </row>
    <row r="56" spans="2:6" x14ac:dyDescent="0.2">
      <c r="B56" s="4">
        <f t="shared" si="1"/>
        <v>41137</v>
      </c>
      <c r="C56">
        <f>WEEKNUM(tabTmp1[[#This Row],[Date]])</f>
        <v>33</v>
      </c>
      <c r="D56">
        <f>COUNTIF(tabTS[Options],tabTmp1[[#This Row],[Date]])</f>
        <v>0</v>
      </c>
      <c r="E56">
        <f>COUNTIF(tabTS[Committed],B56)</f>
        <v>0</v>
      </c>
      <c r="F56">
        <f>COUNTIF(tabTS[Done],B56)</f>
        <v>3</v>
      </c>
    </row>
    <row r="57" spans="2:6" x14ac:dyDescent="0.2">
      <c r="B57" s="4">
        <f t="shared" si="1"/>
        <v>41138</v>
      </c>
      <c r="C57">
        <f>WEEKNUM(tabTmp1[[#This Row],[Date]])</f>
        <v>33</v>
      </c>
      <c r="D57">
        <f>COUNTIF(tabTS[Options],tabTmp1[[#This Row],[Date]])</f>
        <v>0</v>
      </c>
      <c r="E57">
        <f>COUNTIF(tabTS[Committed],B57)</f>
        <v>0</v>
      </c>
      <c r="F57">
        <f>COUNTIF(tabTS[Done],B57)</f>
        <v>0</v>
      </c>
    </row>
    <row r="58" spans="2:6" x14ac:dyDescent="0.2">
      <c r="B58" s="4">
        <f t="shared" si="1"/>
        <v>41139</v>
      </c>
      <c r="C58">
        <f>WEEKNUM(tabTmp1[[#This Row],[Date]])</f>
        <v>33</v>
      </c>
      <c r="D58">
        <f>COUNTIF(tabTS[Options],tabTmp1[[#This Row],[Date]])</f>
        <v>0</v>
      </c>
      <c r="E58">
        <f>COUNTIF(tabTS[Committed],B58)</f>
        <v>0</v>
      </c>
      <c r="F58">
        <f>COUNTIF(tabTS[Done],B58)</f>
        <v>0</v>
      </c>
    </row>
    <row r="59" spans="2:6" x14ac:dyDescent="0.2">
      <c r="B59" s="4">
        <f t="shared" si="1"/>
        <v>41140</v>
      </c>
      <c r="C59">
        <f>WEEKNUM(tabTmp1[[#This Row],[Date]])</f>
        <v>34</v>
      </c>
      <c r="D59">
        <f>COUNTIF(tabTS[Options],tabTmp1[[#This Row],[Date]])</f>
        <v>0</v>
      </c>
      <c r="E59">
        <f>COUNTIF(tabTS[Committed],B59)</f>
        <v>0</v>
      </c>
      <c r="F59">
        <f>COUNTIF(tabTS[Done],B59)</f>
        <v>0</v>
      </c>
    </row>
    <row r="60" spans="2:6" x14ac:dyDescent="0.2">
      <c r="B60" s="4">
        <f t="shared" si="1"/>
        <v>41141</v>
      </c>
      <c r="C60">
        <f>WEEKNUM(tabTmp1[[#This Row],[Date]])</f>
        <v>34</v>
      </c>
      <c r="D60">
        <f>COUNTIF(tabTS[Options],tabTmp1[[#This Row],[Date]])</f>
        <v>0</v>
      </c>
      <c r="E60">
        <f>COUNTIF(tabTS[Committed],B60)</f>
        <v>1</v>
      </c>
      <c r="F60">
        <f>COUNTIF(tabTS[Done],B60)</f>
        <v>0</v>
      </c>
    </row>
    <row r="61" spans="2:6" x14ac:dyDescent="0.2">
      <c r="B61" s="4">
        <f t="shared" si="1"/>
        <v>41142</v>
      </c>
      <c r="C61">
        <f>WEEKNUM(tabTmp1[[#This Row],[Date]])</f>
        <v>34</v>
      </c>
      <c r="D61">
        <f>COUNTIF(tabTS[Options],tabTmp1[[#This Row],[Date]])</f>
        <v>0</v>
      </c>
      <c r="E61">
        <f>COUNTIF(tabTS[Committed],B61)</f>
        <v>0</v>
      </c>
      <c r="F61">
        <f>COUNTIF(tabTS[Done],B61)</f>
        <v>1</v>
      </c>
    </row>
    <row r="62" spans="2:6" x14ac:dyDescent="0.2">
      <c r="B62" s="4">
        <f t="shared" si="1"/>
        <v>41143</v>
      </c>
      <c r="C62">
        <f>WEEKNUM(tabTmp1[[#This Row],[Date]])</f>
        <v>34</v>
      </c>
      <c r="D62">
        <f>COUNTIF(tabTS[Options],tabTmp1[[#This Row],[Date]])</f>
        <v>0</v>
      </c>
      <c r="E62">
        <f>COUNTIF(tabTS[Committed],B62)</f>
        <v>1</v>
      </c>
      <c r="F62">
        <f>COUNTIF(tabTS[Done],B62)</f>
        <v>1</v>
      </c>
    </row>
    <row r="63" spans="2:6" x14ac:dyDescent="0.2">
      <c r="B63" s="4">
        <f t="shared" si="1"/>
        <v>41144</v>
      </c>
      <c r="C63">
        <f>WEEKNUM(tabTmp1[[#This Row],[Date]])</f>
        <v>34</v>
      </c>
      <c r="D63">
        <f>COUNTIF(tabTS[Options],tabTmp1[[#This Row],[Date]])</f>
        <v>0</v>
      </c>
      <c r="E63">
        <f>COUNTIF(tabTS[Committed],B63)</f>
        <v>1</v>
      </c>
      <c r="F63">
        <f>COUNTIF(tabTS[Done],B63)</f>
        <v>0</v>
      </c>
    </row>
    <row r="64" spans="2:6" x14ac:dyDescent="0.2">
      <c r="B64" s="4">
        <f t="shared" si="1"/>
        <v>41145</v>
      </c>
      <c r="C64">
        <f>WEEKNUM(tabTmp1[[#This Row],[Date]])</f>
        <v>34</v>
      </c>
      <c r="D64">
        <f>COUNTIF(tabTS[Options],tabTmp1[[#This Row],[Date]])</f>
        <v>0</v>
      </c>
      <c r="E64">
        <f>COUNTIF(tabTS[Committed],B64)</f>
        <v>0</v>
      </c>
      <c r="F64">
        <f>COUNTIF(tabTS[Done],B64)</f>
        <v>6</v>
      </c>
    </row>
    <row r="65" spans="2:6" x14ac:dyDescent="0.2">
      <c r="B65" s="4">
        <f t="shared" si="1"/>
        <v>41146</v>
      </c>
      <c r="C65">
        <f>WEEKNUM(tabTmp1[[#This Row],[Date]])</f>
        <v>34</v>
      </c>
      <c r="D65">
        <f>COUNTIF(tabTS[Options],tabTmp1[[#This Row],[Date]])</f>
        <v>0</v>
      </c>
      <c r="E65">
        <f>COUNTIF(tabTS[Committed],B65)</f>
        <v>0</v>
      </c>
      <c r="F65">
        <f>COUNTIF(tabTS[Done],B65)</f>
        <v>0</v>
      </c>
    </row>
    <row r="66" spans="2:6" x14ac:dyDescent="0.2">
      <c r="B66" s="4">
        <f t="shared" si="1"/>
        <v>41147</v>
      </c>
      <c r="C66">
        <f>WEEKNUM(tabTmp1[[#This Row],[Date]])</f>
        <v>35</v>
      </c>
      <c r="D66">
        <f>COUNTIF(tabTS[Options],tabTmp1[[#This Row],[Date]])</f>
        <v>0</v>
      </c>
      <c r="E66">
        <f>COUNTIF(tabTS[Committed],B66)</f>
        <v>0</v>
      </c>
      <c r="F66">
        <f>COUNTIF(tabTS[Done],B66)</f>
        <v>0</v>
      </c>
    </row>
    <row r="67" spans="2:6" x14ac:dyDescent="0.2">
      <c r="B67" s="4">
        <f t="shared" si="1"/>
        <v>41148</v>
      </c>
      <c r="C67">
        <f>WEEKNUM(tabTmp1[[#This Row],[Date]])</f>
        <v>35</v>
      </c>
      <c r="D67">
        <f>COUNTIF(tabTS[Options],tabTmp1[[#This Row],[Date]])</f>
        <v>0</v>
      </c>
      <c r="E67">
        <f>COUNTIF(tabTS[Committed],B67)</f>
        <v>0</v>
      </c>
      <c r="F67">
        <f>COUNTIF(tabTS[Done],B67)</f>
        <v>2</v>
      </c>
    </row>
    <row r="68" spans="2:6" x14ac:dyDescent="0.2">
      <c r="B68" s="4">
        <f t="shared" si="1"/>
        <v>41149</v>
      </c>
      <c r="C68">
        <f>WEEKNUM(tabTmp1[[#This Row],[Date]])</f>
        <v>35</v>
      </c>
      <c r="D68">
        <f>COUNTIF(tabTS[Options],tabTmp1[[#This Row],[Date]])</f>
        <v>0</v>
      </c>
      <c r="E68">
        <f>COUNTIF(tabTS[Committed],B68)</f>
        <v>1</v>
      </c>
      <c r="F68">
        <f>COUNTIF(tabTS[Done],B68)</f>
        <v>0</v>
      </c>
    </row>
    <row r="69" spans="2:6" x14ac:dyDescent="0.2">
      <c r="B69" s="4">
        <f t="shared" si="1"/>
        <v>41150</v>
      </c>
      <c r="C69">
        <f>WEEKNUM(tabTmp1[[#This Row],[Date]])</f>
        <v>35</v>
      </c>
      <c r="D69">
        <f>COUNTIF(tabTS[Options],tabTmp1[[#This Row],[Date]])</f>
        <v>0</v>
      </c>
      <c r="E69">
        <f>COUNTIF(tabTS[Committed],B69)</f>
        <v>0</v>
      </c>
      <c r="F69">
        <f>COUNTIF(tabTS[Done],B69)</f>
        <v>2</v>
      </c>
    </row>
    <row r="70" spans="2:6" x14ac:dyDescent="0.2">
      <c r="B70" s="4">
        <f t="shared" ref="B70:B133" si="2">B69+1</f>
        <v>41151</v>
      </c>
      <c r="C70">
        <f>WEEKNUM(tabTmp1[[#This Row],[Date]])</f>
        <v>35</v>
      </c>
      <c r="D70">
        <f>COUNTIF(tabTS[Options],tabTmp1[[#This Row],[Date]])</f>
        <v>0</v>
      </c>
      <c r="E70">
        <f>COUNTIF(tabTS[Committed],B70)</f>
        <v>1</v>
      </c>
      <c r="F70">
        <f>COUNTIF(tabTS[Done],B70)</f>
        <v>0</v>
      </c>
    </row>
    <row r="71" spans="2:6" x14ac:dyDescent="0.2">
      <c r="B71" s="4">
        <f t="shared" si="2"/>
        <v>41152</v>
      </c>
      <c r="C71">
        <f>WEEKNUM(tabTmp1[[#This Row],[Date]])</f>
        <v>35</v>
      </c>
      <c r="D71">
        <f>COUNTIF(tabTS[Options],tabTmp1[[#This Row],[Date]])</f>
        <v>0</v>
      </c>
      <c r="E71">
        <f>COUNTIF(tabTS[Committed],B71)</f>
        <v>0</v>
      </c>
      <c r="F71">
        <f>COUNTIF(tabTS[Done],B71)</f>
        <v>0</v>
      </c>
    </row>
    <row r="72" spans="2:6" x14ac:dyDescent="0.2">
      <c r="B72" s="4">
        <f t="shared" si="2"/>
        <v>41153</v>
      </c>
      <c r="C72">
        <f>WEEKNUM(tabTmp1[[#This Row],[Date]])</f>
        <v>35</v>
      </c>
      <c r="D72">
        <f>COUNTIF(tabTS[Options],tabTmp1[[#This Row],[Date]])</f>
        <v>0</v>
      </c>
      <c r="E72">
        <f>COUNTIF(tabTS[Committed],B72)</f>
        <v>0</v>
      </c>
      <c r="F72">
        <f>COUNTIF(tabTS[Done],B72)</f>
        <v>0</v>
      </c>
    </row>
    <row r="73" spans="2:6" x14ac:dyDescent="0.2">
      <c r="B73" s="4">
        <f t="shared" si="2"/>
        <v>41154</v>
      </c>
      <c r="C73">
        <f>WEEKNUM(tabTmp1[[#This Row],[Date]])</f>
        <v>36</v>
      </c>
      <c r="D73">
        <f>COUNTIF(tabTS[Options],tabTmp1[[#This Row],[Date]])</f>
        <v>0</v>
      </c>
      <c r="E73">
        <f>COUNTIF(tabTS[Committed],B73)</f>
        <v>0</v>
      </c>
      <c r="F73">
        <f>COUNTIF(tabTS[Done],B73)</f>
        <v>0</v>
      </c>
    </row>
    <row r="74" spans="2:6" x14ac:dyDescent="0.2">
      <c r="B74" s="4">
        <f t="shared" si="2"/>
        <v>41155</v>
      </c>
      <c r="C74">
        <f>WEEKNUM(tabTmp1[[#This Row],[Date]])</f>
        <v>36</v>
      </c>
      <c r="D74">
        <f>COUNTIF(tabTS[Options],tabTmp1[[#This Row],[Date]])</f>
        <v>0</v>
      </c>
      <c r="E74">
        <f>COUNTIF(tabTS[Committed],B74)</f>
        <v>2</v>
      </c>
      <c r="F74">
        <f>COUNTIF(tabTS[Done],B74)</f>
        <v>0</v>
      </c>
    </row>
    <row r="75" spans="2:6" x14ac:dyDescent="0.2">
      <c r="B75" s="4">
        <f t="shared" si="2"/>
        <v>41156</v>
      </c>
      <c r="C75">
        <f>WEEKNUM(tabTmp1[[#This Row],[Date]])</f>
        <v>36</v>
      </c>
      <c r="D75">
        <f>COUNTIF(tabTS[Options],tabTmp1[[#This Row],[Date]])</f>
        <v>0</v>
      </c>
      <c r="E75">
        <f>COUNTIF(tabTS[Committed],B75)</f>
        <v>7</v>
      </c>
      <c r="F75">
        <f>COUNTIF(tabTS[Done],B75)</f>
        <v>1</v>
      </c>
    </row>
    <row r="76" spans="2:6" x14ac:dyDescent="0.2">
      <c r="B76" s="4">
        <f t="shared" si="2"/>
        <v>41157</v>
      </c>
      <c r="C76">
        <f>WEEKNUM(tabTmp1[[#This Row],[Date]])</f>
        <v>36</v>
      </c>
      <c r="D76">
        <f>COUNTIF(tabTS[Options],tabTmp1[[#This Row],[Date]])</f>
        <v>0</v>
      </c>
      <c r="E76">
        <f>COUNTIF(tabTS[Committed],B76)</f>
        <v>0</v>
      </c>
      <c r="F76">
        <f>COUNTIF(tabTS[Done],B76)</f>
        <v>0</v>
      </c>
    </row>
    <row r="77" spans="2:6" x14ac:dyDescent="0.2">
      <c r="B77" s="4">
        <f t="shared" si="2"/>
        <v>41158</v>
      </c>
      <c r="C77">
        <f>WEEKNUM(tabTmp1[[#This Row],[Date]])</f>
        <v>36</v>
      </c>
      <c r="D77">
        <f>COUNTIF(tabTS[Options],tabTmp1[[#This Row],[Date]])</f>
        <v>0</v>
      </c>
      <c r="E77">
        <f>COUNTIF(tabTS[Committed],B77)</f>
        <v>0</v>
      </c>
      <c r="F77">
        <f>COUNTIF(tabTS[Done],B77)</f>
        <v>1</v>
      </c>
    </row>
    <row r="78" spans="2:6" x14ac:dyDescent="0.2">
      <c r="B78" s="4">
        <f t="shared" si="2"/>
        <v>41159</v>
      </c>
      <c r="C78">
        <f>WEEKNUM(tabTmp1[[#This Row],[Date]])</f>
        <v>36</v>
      </c>
      <c r="D78">
        <f>COUNTIF(tabTS[Options],tabTmp1[[#This Row],[Date]])</f>
        <v>0</v>
      </c>
      <c r="E78">
        <f>COUNTIF(tabTS[Committed],B78)</f>
        <v>0</v>
      </c>
      <c r="F78">
        <f>COUNTIF(tabTS[Done],B78)</f>
        <v>3</v>
      </c>
    </row>
    <row r="79" spans="2:6" x14ac:dyDescent="0.2">
      <c r="B79" s="4">
        <f t="shared" si="2"/>
        <v>41160</v>
      </c>
      <c r="C79">
        <f>WEEKNUM(tabTmp1[[#This Row],[Date]])</f>
        <v>36</v>
      </c>
      <c r="D79">
        <f>COUNTIF(tabTS[Options],tabTmp1[[#This Row],[Date]])</f>
        <v>0</v>
      </c>
      <c r="E79">
        <f>COUNTIF(tabTS[Committed],B79)</f>
        <v>0</v>
      </c>
      <c r="F79">
        <f>COUNTIF(tabTS[Done],B79)</f>
        <v>0</v>
      </c>
    </row>
    <row r="80" spans="2:6" x14ac:dyDescent="0.2">
      <c r="B80" s="4">
        <f t="shared" si="2"/>
        <v>41161</v>
      </c>
      <c r="C80">
        <f>WEEKNUM(tabTmp1[[#This Row],[Date]])</f>
        <v>37</v>
      </c>
      <c r="D80">
        <f>COUNTIF(tabTS[Options],tabTmp1[[#This Row],[Date]])</f>
        <v>0</v>
      </c>
      <c r="E80">
        <f>COUNTIF(tabTS[Committed],B80)</f>
        <v>0</v>
      </c>
      <c r="F80">
        <f>COUNTIF(tabTS[Done],B80)</f>
        <v>0</v>
      </c>
    </row>
    <row r="81" spans="2:6" x14ac:dyDescent="0.2">
      <c r="B81" s="4">
        <f t="shared" si="2"/>
        <v>41162</v>
      </c>
      <c r="C81">
        <f>WEEKNUM(tabTmp1[[#This Row],[Date]])</f>
        <v>37</v>
      </c>
      <c r="D81">
        <f>COUNTIF(tabTS[Options],tabTmp1[[#This Row],[Date]])</f>
        <v>0</v>
      </c>
      <c r="E81">
        <f>COUNTIF(tabTS[Committed],B81)</f>
        <v>0</v>
      </c>
      <c r="F81">
        <f>COUNTIF(tabTS[Done],B81)</f>
        <v>1</v>
      </c>
    </row>
    <row r="82" spans="2:6" x14ac:dyDescent="0.2">
      <c r="B82" s="4">
        <f t="shared" si="2"/>
        <v>41163</v>
      </c>
      <c r="C82">
        <f>WEEKNUM(tabTmp1[[#This Row],[Date]])</f>
        <v>37</v>
      </c>
      <c r="D82">
        <f>COUNTIF(tabTS[Options],tabTmp1[[#This Row],[Date]])</f>
        <v>0</v>
      </c>
      <c r="E82">
        <f>COUNTIF(tabTS[Committed],B82)</f>
        <v>3</v>
      </c>
      <c r="F82">
        <f>COUNTIF(tabTS[Done],B82)</f>
        <v>9</v>
      </c>
    </row>
    <row r="83" spans="2:6" x14ac:dyDescent="0.2">
      <c r="B83" s="4">
        <f t="shared" si="2"/>
        <v>41164</v>
      </c>
      <c r="C83">
        <f>WEEKNUM(tabTmp1[[#This Row],[Date]])</f>
        <v>37</v>
      </c>
      <c r="D83">
        <f>COUNTIF(tabTS[Options],tabTmp1[[#This Row],[Date]])</f>
        <v>0</v>
      </c>
      <c r="E83">
        <f>COUNTIF(tabTS[Committed],B83)</f>
        <v>0</v>
      </c>
      <c r="F83">
        <f>COUNTIF(tabTS[Done],B83)</f>
        <v>1</v>
      </c>
    </row>
    <row r="84" spans="2:6" x14ac:dyDescent="0.2">
      <c r="B84" s="4">
        <f t="shared" si="2"/>
        <v>41165</v>
      </c>
      <c r="C84">
        <f>WEEKNUM(tabTmp1[[#This Row],[Date]])</f>
        <v>37</v>
      </c>
      <c r="D84">
        <f>COUNTIF(tabTS[Options],tabTmp1[[#This Row],[Date]])</f>
        <v>0</v>
      </c>
      <c r="E84">
        <f>COUNTIF(tabTS[Committed],B84)</f>
        <v>0</v>
      </c>
      <c r="F84">
        <f>COUNTIF(tabTS[Done],B84)</f>
        <v>1</v>
      </c>
    </row>
    <row r="85" spans="2:6" x14ac:dyDescent="0.2">
      <c r="B85" s="4">
        <f t="shared" si="2"/>
        <v>41166</v>
      </c>
      <c r="C85">
        <f>WEEKNUM(tabTmp1[[#This Row],[Date]])</f>
        <v>37</v>
      </c>
      <c r="D85">
        <f>COUNTIF(tabTS[Options],tabTmp1[[#This Row],[Date]])</f>
        <v>0</v>
      </c>
      <c r="E85">
        <f>COUNTIF(tabTS[Committed],B85)</f>
        <v>0</v>
      </c>
      <c r="F85">
        <f>COUNTIF(tabTS[Done],B85)</f>
        <v>1</v>
      </c>
    </row>
    <row r="86" spans="2:6" x14ac:dyDescent="0.2">
      <c r="B86" s="4">
        <f t="shared" si="2"/>
        <v>41167</v>
      </c>
      <c r="C86">
        <f>WEEKNUM(tabTmp1[[#This Row],[Date]])</f>
        <v>37</v>
      </c>
      <c r="D86">
        <f>COUNTIF(tabTS[Options],tabTmp1[[#This Row],[Date]])</f>
        <v>0</v>
      </c>
      <c r="E86">
        <f>COUNTIF(tabTS[Committed],B86)</f>
        <v>0</v>
      </c>
      <c r="F86">
        <f>COUNTIF(tabTS[Done],B86)</f>
        <v>0</v>
      </c>
    </row>
    <row r="87" spans="2:6" x14ac:dyDescent="0.2">
      <c r="B87" s="4">
        <f t="shared" si="2"/>
        <v>41168</v>
      </c>
      <c r="C87">
        <f>WEEKNUM(tabTmp1[[#This Row],[Date]])</f>
        <v>38</v>
      </c>
      <c r="D87">
        <f>COUNTIF(tabTS[Options],tabTmp1[[#This Row],[Date]])</f>
        <v>0</v>
      </c>
      <c r="E87">
        <f>COUNTIF(tabTS[Committed],B87)</f>
        <v>0</v>
      </c>
      <c r="F87">
        <f>COUNTIF(tabTS[Done],B87)</f>
        <v>0</v>
      </c>
    </row>
    <row r="88" spans="2:6" x14ac:dyDescent="0.2">
      <c r="B88" s="4">
        <f t="shared" si="2"/>
        <v>41169</v>
      </c>
      <c r="C88">
        <f>WEEKNUM(tabTmp1[[#This Row],[Date]])</f>
        <v>38</v>
      </c>
      <c r="D88">
        <f>COUNTIF(tabTS[Options],tabTmp1[[#This Row],[Date]])</f>
        <v>0</v>
      </c>
      <c r="E88">
        <f>COUNTIF(tabTS[Committed],B88)</f>
        <v>1</v>
      </c>
      <c r="F88">
        <f>COUNTIF(tabTS[Done],B88)</f>
        <v>0</v>
      </c>
    </row>
    <row r="89" spans="2:6" x14ac:dyDescent="0.2">
      <c r="B89" s="4">
        <f t="shared" si="2"/>
        <v>41170</v>
      </c>
      <c r="C89">
        <f>WEEKNUM(tabTmp1[[#This Row],[Date]])</f>
        <v>38</v>
      </c>
      <c r="D89">
        <f>COUNTIF(tabTS[Options],tabTmp1[[#This Row],[Date]])</f>
        <v>0</v>
      </c>
      <c r="E89">
        <f>COUNTIF(tabTS[Committed],B89)</f>
        <v>3</v>
      </c>
      <c r="F89">
        <f>COUNTIF(tabTS[Done],B89)</f>
        <v>2</v>
      </c>
    </row>
    <row r="90" spans="2:6" x14ac:dyDescent="0.2">
      <c r="B90" s="4">
        <f t="shared" si="2"/>
        <v>41171</v>
      </c>
      <c r="C90">
        <f>WEEKNUM(tabTmp1[[#This Row],[Date]])</f>
        <v>38</v>
      </c>
      <c r="D90">
        <f>COUNTIF(tabTS[Options],tabTmp1[[#This Row],[Date]])</f>
        <v>0</v>
      </c>
      <c r="E90">
        <f>COUNTIF(tabTS[Committed],B90)</f>
        <v>0</v>
      </c>
      <c r="F90">
        <f>COUNTIF(tabTS[Done],B90)</f>
        <v>2</v>
      </c>
    </row>
    <row r="91" spans="2:6" x14ac:dyDescent="0.2">
      <c r="B91" s="4">
        <f t="shared" si="2"/>
        <v>41172</v>
      </c>
      <c r="C91">
        <f>WEEKNUM(tabTmp1[[#This Row],[Date]])</f>
        <v>38</v>
      </c>
      <c r="D91">
        <f>COUNTIF(tabTS[Options],tabTmp1[[#This Row],[Date]])</f>
        <v>0</v>
      </c>
      <c r="E91">
        <f>COUNTIF(tabTS[Committed],B91)</f>
        <v>0</v>
      </c>
      <c r="F91">
        <f>COUNTIF(tabTS[Done],B91)</f>
        <v>3</v>
      </c>
    </row>
    <row r="92" spans="2:6" x14ac:dyDescent="0.2">
      <c r="B92" s="4">
        <f t="shared" si="2"/>
        <v>41173</v>
      </c>
      <c r="C92">
        <f>WEEKNUM(tabTmp1[[#This Row],[Date]])</f>
        <v>38</v>
      </c>
      <c r="D92">
        <f>COUNTIF(tabTS[Options],tabTmp1[[#This Row],[Date]])</f>
        <v>0</v>
      </c>
      <c r="E92">
        <f>COUNTIF(tabTS[Committed],B92)</f>
        <v>4</v>
      </c>
      <c r="F92">
        <f>COUNTIF(tabTS[Done],B92)</f>
        <v>0</v>
      </c>
    </row>
    <row r="93" spans="2:6" x14ac:dyDescent="0.2">
      <c r="B93" s="4">
        <f t="shared" si="2"/>
        <v>41174</v>
      </c>
      <c r="C93">
        <f>WEEKNUM(tabTmp1[[#This Row],[Date]])</f>
        <v>38</v>
      </c>
      <c r="D93">
        <f>COUNTIF(tabTS[Options],tabTmp1[[#This Row],[Date]])</f>
        <v>0</v>
      </c>
      <c r="E93">
        <f>COUNTIF(tabTS[Committed],B93)</f>
        <v>0</v>
      </c>
      <c r="F93">
        <f>COUNTIF(tabTS[Done],B93)</f>
        <v>0</v>
      </c>
    </row>
    <row r="94" spans="2:6" x14ac:dyDescent="0.2">
      <c r="B94" s="4">
        <f t="shared" si="2"/>
        <v>41175</v>
      </c>
      <c r="C94">
        <f>WEEKNUM(tabTmp1[[#This Row],[Date]])</f>
        <v>39</v>
      </c>
      <c r="D94">
        <f>COUNTIF(tabTS[Options],tabTmp1[[#This Row],[Date]])</f>
        <v>0</v>
      </c>
      <c r="E94">
        <f>COUNTIF(tabTS[Committed],B94)</f>
        <v>0</v>
      </c>
      <c r="F94">
        <f>COUNTIF(tabTS[Done],B94)</f>
        <v>0</v>
      </c>
    </row>
    <row r="95" spans="2:6" x14ac:dyDescent="0.2">
      <c r="B95" s="4">
        <f t="shared" si="2"/>
        <v>41176</v>
      </c>
      <c r="C95">
        <f>WEEKNUM(tabTmp1[[#This Row],[Date]])</f>
        <v>39</v>
      </c>
      <c r="D95">
        <f>COUNTIF(tabTS[Options],tabTmp1[[#This Row],[Date]])</f>
        <v>0</v>
      </c>
      <c r="E95">
        <f>COUNTIF(tabTS[Committed],B95)</f>
        <v>2</v>
      </c>
      <c r="F95">
        <f>COUNTIF(tabTS[Done],B95)</f>
        <v>2</v>
      </c>
    </row>
    <row r="96" spans="2:6" x14ac:dyDescent="0.2">
      <c r="B96" s="4">
        <f t="shared" si="2"/>
        <v>41177</v>
      </c>
      <c r="C96">
        <f>WEEKNUM(tabTmp1[[#This Row],[Date]])</f>
        <v>39</v>
      </c>
      <c r="D96">
        <f>COUNTIF(tabTS[Options],tabTmp1[[#This Row],[Date]])</f>
        <v>0</v>
      </c>
      <c r="E96">
        <f>COUNTIF(tabTS[Committed],B96)</f>
        <v>0</v>
      </c>
      <c r="F96">
        <f>COUNTIF(tabTS[Done],B96)</f>
        <v>0</v>
      </c>
    </row>
    <row r="97" spans="2:6" x14ac:dyDescent="0.2">
      <c r="B97" s="4">
        <f t="shared" si="2"/>
        <v>41178</v>
      </c>
      <c r="C97">
        <f>WEEKNUM(tabTmp1[[#This Row],[Date]])</f>
        <v>39</v>
      </c>
      <c r="D97">
        <f>COUNTIF(tabTS[Options],tabTmp1[[#This Row],[Date]])</f>
        <v>0</v>
      </c>
      <c r="E97">
        <f>COUNTIF(tabTS[Committed],B97)</f>
        <v>0</v>
      </c>
      <c r="F97">
        <f>COUNTIF(tabTS[Done],B97)</f>
        <v>1</v>
      </c>
    </row>
    <row r="98" spans="2:6" x14ac:dyDescent="0.2">
      <c r="B98" s="4">
        <f t="shared" si="2"/>
        <v>41179</v>
      </c>
      <c r="C98">
        <f>WEEKNUM(tabTmp1[[#This Row],[Date]])</f>
        <v>39</v>
      </c>
      <c r="D98">
        <f>COUNTIF(tabTS[Options],tabTmp1[[#This Row],[Date]])</f>
        <v>0</v>
      </c>
      <c r="E98">
        <f>COUNTIF(tabTS[Committed],B98)</f>
        <v>0</v>
      </c>
      <c r="F98">
        <f>COUNTIF(tabTS[Done],B98)</f>
        <v>0</v>
      </c>
    </row>
    <row r="99" spans="2:6" x14ac:dyDescent="0.2">
      <c r="B99" s="4">
        <f t="shared" si="2"/>
        <v>41180</v>
      </c>
      <c r="C99">
        <f>WEEKNUM(tabTmp1[[#This Row],[Date]])</f>
        <v>39</v>
      </c>
      <c r="D99">
        <f>COUNTIF(tabTS[Options],tabTmp1[[#This Row],[Date]])</f>
        <v>0</v>
      </c>
      <c r="E99">
        <f>COUNTIF(tabTS[Committed],B99)</f>
        <v>1</v>
      </c>
      <c r="F99">
        <f>COUNTIF(tabTS[Done],B99)</f>
        <v>1</v>
      </c>
    </row>
    <row r="100" spans="2:6" x14ac:dyDescent="0.2">
      <c r="B100" s="4">
        <f t="shared" si="2"/>
        <v>41181</v>
      </c>
      <c r="C100">
        <f>WEEKNUM(tabTmp1[[#This Row],[Date]])</f>
        <v>39</v>
      </c>
      <c r="D100">
        <f>COUNTIF(tabTS[Options],tabTmp1[[#This Row],[Date]])</f>
        <v>0</v>
      </c>
      <c r="E100">
        <f>COUNTIF(tabTS[Committed],B100)</f>
        <v>0</v>
      </c>
      <c r="F100">
        <f>COUNTIF(tabTS[Done],B100)</f>
        <v>0</v>
      </c>
    </row>
    <row r="101" spans="2:6" x14ac:dyDescent="0.2">
      <c r="B101" s="4">
        <f t="shared" si="2"/>
        <v>41182</v>
      </c>
      <c r="C101">
        <f>WEEKNUM(tabTmp1[[#This Row],[Date]])</f>
        <v>40</v>
      </c>
      <c r="D101">
        <f>COUNTIF(tabTS[Options],tabTmp1[[#This Row],[Date]])</f>
        <v>0</v>
      </c>
      <c r="E101">
        <f>COUNTIF(tabTS[Committed],B101)</f>
        <v>0</v>
      </c>
      <c r="F101">
        <f>COUNTIF(tabTS[Done],B101)</f>
        <v>0</v>
      </c>
    </row>
    <row r="102" spans="2:6" x14ac:dyDescent="0.2">
      <c r="B102" s="4">
        <f t="shared" si="2"/>
        <v>41183</v>
      </c>
      <c r="C102">
        <f>WEEKNUM(tabTmp1[[#This Row],[Date]])</f>
        <v>40</v>
      </c>
      <c r="D102">
        <f>COUNTIF(tabTS[Options],tabTmp1[[#This Row],[Date]])</f>
        <v>0</v>
      </c>
      <c r="E102">
        <f>COUNTIF(tabTS[Committed],B102)</f>
        <v>0</v>
      </c>
      <c r="F102">
        <f>COUNTIF(tabTS[Done],B102)</f>
        <v>1</v>
      </c>
    </row>
    <row r="103" spans="2:6" x14ac:dyDescent="0.2">
      <c r="B103" s="4">
        <f t="shared" si="2"/>
        <v>41184</v>
      </c>
      <c r="C103">
        <f>WEEKNUM(tabTmp1[[#This Row],[Date]])</f>
        <v>40</v>
      </c>
      <c r="D103">
        <f>COUNTIF(tabTS[Options],tabTmp1[[#This Row],[Date]])</f>
        <v>0</v>
      </c>
      <c r="E103">
        <f>COUNTIF(tabTS[Committed],B103)</f>
        <v>7</v>
      </c>
      <c r="F103">
        <f>COUNTIF(tabTS[Done],B103)</f>
        <v>1</v>
      </c>
    </row>
    <row r="104" spans="2:6" x14ac:dyDescent="0.2">
      <c r="B104" s="4">
        <f t="shared" si="2"/>
        <v>41185</v>
      </c>
      <c r="C104">
        <f>WEEKNUM(tabTmp1[[#This Row],[Date]])</f>
        <v>40</v>
      </c>
      <c r="D104">
        <f>COUNTIF(tabTS[Options],tabTmp1[[#This Row],[Date]])</f>
        <v>0</v>
      </c>
      <c r="E104">
        <f>COUNTIF(tabTS[Committed],B104)</f>
        <v>1</v>
      </c>
      <c r="F104">
        <f>COUNTIF(tabTS[Done],B104)</f>
        <v>1</v>
      </c>
    </row>
    <row r="105" spans="2:6" x14ac:dyDescent="0.2">
      <c r="B105" s="4">
        <f t="shared" si="2"/>
        <v>41186</v>
      </c>
      <c r="C105">
        <f>WEEKNUM(tabTmp1[[#This Row],[Date]])</f>
        <v>40</v>
      </c>
      <c r="D105">
        <f>COUNTIF(tabTS[Options],tabTmp1[[#This Row],[Date]])</f>
        <v>0</v>
      </c>
      <c r="E105">
        <f>COUNTIF(tabTS[Committed],B105)</f>
        <v>0</v>
      </c>
      <c r="F105">
        <f>COUNTIF(tabTS[Done],B105)</f>
        <v>1</v>
      </c>
    </row>
    <row r="106" spans="2:6" x14ac:dyDescent="0.2">
      <c r="B106" s="4">
        <f t="shared" si="2"/>
        <v>41187</v>
      </c>
      <c r="C106">
        <f>WEEKNUM(tabTmp1[[#This Row],[Date]])</f>
        <v>40</v>
      </c>
      <c r="D106">
        <f>COUNTIF(tabTS[Options],tabTmp1[[#This Row],[Date]])</f>
        <v>0</v>
      </c>
      <c r="E106">
        <f>COUNTIF(tabTS[Committed],B106)</f>
        <v>0</v>
      </c>
      <c r="F106">
        <f>COUNTIF(tabTS[Done],B106)</f>
        <v>2</v>
      </c>
    </row>
    <row r="107" spans="2:6" x14ac:dyDescent="0.2">
      <c r="B107" s="4">
        <f t="shared" si="2"/>
        <v>41188</v>
      </c>
      <c r="C107">
        <f>WEEKNUM(tabTmp1[[#This Row],[Date]])</f>
        <v>40</v>
      </c>
      <c r="D107">
        <f>COUNTIF(tabTS[Options],tabTmp1[[#This Row],[Date]])</f>
        <v>0</v>
      </c>
      <c r="E107">
        <f>COUNTIF(tabTS[Committed],B107)</f>
        <v>0</v>
      </c>
      <c r="F107">
        <f>COUNTIF(tabTS[Done],B107)</f>
        <v>0</v>
      </c>
    </row>
    <row r="108" spans="2:6" x14ac:dyDescent="0.2">
      <c r="B108" s="4">
        <f t="shared" si="2"/>
        <v>41189</v>
      </c>
      <c r="C108">
        <f>WEEKNUM(tabTmp1[[#This Row],[Date]])</f>
        <v>41</v>
      </c>
      <c r="D108">
        <f>COUNTIF(tabTS[Options],tabTmp1[[#This Row],[Date]])</f>
        <v>0</v>
      </c>
      <c r="E108">
        <f>COUNTIF(tabTS[Committed],B108)</f>
        <v>0</v>
      </c>
      <c r="F108">
        <f>COUNTIF(tabTS[Done],B108)</f>
        <v>0</v>
      </c>
    </row>
    <row r="109" spans="2:6" x14ac:dyDescent="0.2">
      <c r="B109" s="4">
        <f t="shared" si="2"/>
        <v>41190</v>
      </c>
      <c r="C109">
        <f>WEEKNUM(tabTmp1[[#This Row],[Date]])</f>
        <v>41</v>
      </c>
      <c r="D109">
        <f>COUNTIF(tabTS[Options],tabTmp1[[#This Row],[Date]])</f>
        <v>0</v>
      </c>
      <c r="E109">
        <f>COUNTIF(tabTS[Committed],B109)</f>
        <v>0</v>
      </c>
      <c r="F109">
        <f>COUNTIF(tabTS[Done],B109)</f>
        <v>0</v>
      </c>
    </row>
    <row r="110" spans="2:6" x14ac:dyDescent="0.2">
      <c r="B110" s="4">
        <f t="shared" si="2"/>
        <v>41191</v>
      </c>
      <c r="C110">
        <f>WEEKNUM(tabTmp1[[#This Row],[Date]])</f>
        <v>41</v>
      </c>
      <c r="D110">
        <f>COUNTIF(tabTS[Options],tabTmp1[[#This Row],[Date]])</f>
        <v>0</v>
      </c>
      <c r="E110">
        <f>COUNTIF(tabTS[Committed],B110)</f>
        <v>3</v>
      </c>
      <c r="F110">
        <f>COUNTIF(tabTS[Done],B110)</f>
        <v>0</v>
      </c>
    </row>
    <row r="111" spans="2:6" x14ac:dyDescent="0.2">
      <c r="B111" s="4">
        <f t="shared" si="2"/>
        <v>41192</v>
      </c>
      <c r="C111">
        <f>WEEKNUM(tabTmp1[[#This Row],[Date]])</f>
        <v>41</v>
      </c>
      <c r="D111">
        <f>COUNTIF(tabTS[Options],tabTmp1[[#This Row],[Date]])</f>
        <v>0</v>
      </c>
      <c r="E111">
        <f>COUNTIF(tabTS[Committed],B111)</f>
        <v>0</v>
      </c>
      <c r="F111">
        <f>COUNTIF(tabTS[Done],B111)</f>
        <v>0</v>
      </c>
    </row>
    <row r="112" spans="2:6" x14ac:dyDescent="0.2">
      <c r="B112" s="4">
        <f t="shared" si="2"/>
        <v>41193</v>
      </c>
      <c r="C112">
        <f>WEEKNUM(tabTmp1[[#This Row],[Date]])</f>
        <v>41</v>
      </c>
      <c r="D112">
        <f>COUNTIF(tabTS[Options],tabTmp1[[#This Row],[Date]])</f>
        <v>0</v>
      </c>
      <c r="E112">
        <f>COUNTIF(tabTS[Committed],B112)</f>
        <v>0</v>
      </c>
      <c r="F112">
        <f>COUNTIF(tabTS[Done],B112)</f>
        <v>0</v>
      </c>
    </row>
    <row r="113" spans="2:6" x14ac:dyDescent="0.2">
      <c r="B113" s="4">
        <f t="shared" si="2"/>
        <v>41194</v>
      </c>
      <c r="C113">
        <f>WEEKNUM(tabTmp1[[#This Row],[Date]])</f>
        <v>41</v>
      </c>
      <c r="D113">
        <f>COUNTIF(tabTS[Options],tabTmp1[[#This Row],[Date]])</f>
        <v>0</v>
      </c>
      <c r="E113">
        <f>COUNTIF(tabTS[Committed],B113)</f>
        <v>2</v>
      </c>
      <c r="F113">
        <f>COUNTIF(tabTS[Done],B113)</f>
        <v>0</v>
      </c>
    </row>
    <row r="114" spans="2:6" x14ac:dyDescent="0.2">
      <c r="B114" s="4">
        <f t="shared" si="2"/>
        <v>41195</v>
      </c>
      <c r="C114">
        <f>WEEKNUM(tabTmp1[[#This Row],[Date]])</f>
        <v>41</v>
      </c>
      <c r="D114">
        <f>COUNTIF(tabTS[Options],tabTmp1[[#This Row],[Date]])</f>
        <v>0</v>
      </c>
      <c r="E114">
        <f>COUNTIF(tabTS[Committed],B114)</f>
        <v>0</v>
      </c>
      <c r="F114">
        <f>COUNTIF(tabTS[Done],B114)</f>
        <v>0</v>
      </c>
    </row>
    <row r="115" spans="2:6" x14ac:dyDescent="0.2">
      <c r="B115" s="4">
        <f t="shared" si="2"/>
        <v>41196</v>
      </c>
      <c r="C115">
        <f>WEEKNUM(tabTmp1[[#This Row],[Date]])</f>
        <v>42</v>
      </c>
      <c r="D115">
        <f>COUNTIF(tabTS[Options],tabTmp1[[#This Row],[Date]])</f>
        <v>0</v>
      </c>
      <c r="E115">
        <f>COUNTIF(tabTS[Committed],B115)</f>
        <v>0</v>
      </c>
      <c r="F115">
        <f>COUNTIF(tabTS[Done],B115)</f>
        <v>0</v>
      </c>
    </row>
    <row r="116" spans="2:6" x14ac:dyDescent="0.2">
      <c r="B116" s="4">
        <f t="shared" si="2"/>
        <v>41197</v>
      </c>
      <c r="C116">
        <f>WEEKNUM(tabTmp1[[#This Row],[Date]])</f>
        <v>42</v>
      </c>
      <c r="D116">
        <f>COUNTIF(tabTS[Options],tabTmp1[[#This Row],[Date]])</f>
        <v>0</v>
      </c>
      <c r="E116">
        <f>COUNTIF(tabTS[Committed],B116)</f>
        <v>1</v>
      </c>
      <c r="F116">
        <f>COUNTIF(tabTS[Done],B116)</f>
        <v>0</v>
      </c>
    </row>
    <row r="117" spans="2:6" x14ac:dyDescent="0.2">
      <c r="B117" s="4">
        <f t="shared" si="2"/>
        <v>41198</v>
      </c>
      <c r="C117">
        <f>WEEKNUM(tabTmp1[[#This Row],[Date]])</f>
        <v>42</v>
      </c>
      <c r="D117">
        <f>COUNTIF(tabTS[Options],tabTmp1[[#This Row],[Date]])</f>
        <v>0</v>
      </c>
      <c r="E117">
        <f>COUNTIF(tabTS[Committed],B117)</f>
        <v>0</v>
      </c>
      <c r="F117">
        <f>COUNTIF(tabTS[Done],B117)</f>
        <v>0</v>
      </c>
    </row>
    <row r="118" spans="2:6" x14ac:dyDescent="0.2">
      <c r="B118" s="4">
        <f t="shared" si="2"/>
        <v>41199</v>
      </c>
      <c r="C118">
        <f>WEEKNUM(tabTmp1[[#This Row],[Date]])</f>
        <v>42</v>
      </c>
      <c r="D118">
        <f>COUNTIF(tabTS[Options],tabTmp1[[#This Row],[Date]])</f>
        <v>0</v>
      </c>
      <c r="E118">
        <f>COUNTIF(tabTS[Committed],B118)</f>
        <v>0</v>
      </c>
      <c r="F118">
        <f>COUNTIF(tabTS[Done],B118)</f>
        <v>1</v>
      </c>
    </row>
    <row r="119" spans="2:6" x14ac:dyDescent="0.2">
      <c r="B119" s="4">
        <f t="shared" si="2"/>
        <v>41200</v>
      </c>
      <c r="C119">
        <f>WEEKNUM(tabTmp1[[#This Row],[Date]])</f>
        <v>42</v>
      </c>
      <c r="D119">
        <f>COUNTIF(tabTS[Options],tabTmp1[[#This Row],[Date]])</f>
        <v>0</v>
      </c>
      <c r="E119">
        <f>COUNTIF(tabTS[Committed],B119)</f>
        <v>0</v>
      </c>
      <c r="F119">
        <f>COUNTIF(tabTS[Done],B119)</f>
        <v>0</v>
      </c>
    </row>
    <row r="120" spans="2:6" x14ac:dyDescent="0.2">
      <c r="B120" s="4">
        <f t="shared" si="2"/>
        <v>41201</v>
      </c>
      <c r="C120">
        <f>WEEKNUM(tabTmp1[[#This Row],[Date]])</f>
        <v>42</v>
      </c>
      <c r="D120">
        <f>COUNTIF(tabTS[Options],tabTmp1[[#This Row],[Date]])</f>
        <v>0</v>
      </c>
      <c r="E120">
        <f>COUNTIF(tabTS[Committed],B120)</f>
        <v>0</v>
      </c>
      <c r="F120">
        <f>COUNTIF(tabTS[Done],B120)</f>
        <v>1</v>
      </c>
    </row>
    <row r="121" spans="2:6" x14ac:dyDescent="0.2">
      <c r="B121" s="4">
        <f t="shared" si="2"/>
        <v>41202</v>
      </c>
      <c r="C121">
        <f>WEEKNUM(tabTmp1[[#This Row],[Date]])</f>
        <v>42</v>
      </c>
      <c r="D121">
        <f>COUNTIF(tabTS[Options],tabTmp1[[#This Row],[Date]])</f>
        <v>0</v>
      </c>
      <c r="E121">
        <f>COUNTIF(tabTS[Committed],B121)</f>
        <v>0</v>
      </c>
      <c r="F121">
        <f>COUNTIF(tabTS[Done],B121)</f>
        <v>0</v>
      </c>
    </row>
    <row r="122" spans="2:6" x14ac:dyDescent="0.2">
      <c r="B122" s="4">
        <f t="shared" si="2"/>
        <v>41203</v>
      </c>
      <c r="C122">
        <f>WEEKNUM(tabTmp1[[#This Row],[Date]])</f>
        <v>43</v>
      </c>
      <c r="D122">
        <f>COUNTIF(tabTS[Options],tabTmp1[[#This Row],[Date]])</f>
        <v>0</v>
      </c>
      <c r="E122">
        <f>COUNTIF(tabTS[Committed],B122)</f>
        <v>0</v>
      </c>
      <c r="F122">
        <f>COUNTIF(tabTS[Done],B122)</f>
        <v>0</v>
      </c>
    </row>
    <row r="123" spans="2:6" x14ac:dyDescent="0.2">
      <c r="B123" s="4">
        <f t="shared" si="2"/>
        <v>41204</v>
      </c>
      <c r="C123">
        <f>WEEKNUM(tabTmp1[[#This Row],[Date]])</f>
        <v>43</v>
      </c>
      <c r="D123">
        <f>COUNTIF(tabTS[Options],tabTmp1[[#This Row],[Date]])</f>
        <v>0</v>
      </c>
      <c r="E123">
        <f>COUNTIF(tabTS[Committed],B123)</f>
        <v>0</v>
      </c>
      <c r="F123">
        <f>COUNTIF(tabTS[Done],B123)</f>
        <v>0</v>
      </c>
    </row>
    <row r="124" spans="2:6" x14ac:dyDescent="0.2">
      <c r="B124" s="4">
        <f t="shared" si="2"/>
        <v>41205</v>
      </c>
      <c r="C124">
        <f>WEEKNUM(tabTmp1[[#This Row],[Date]])</f>
        <v>43</v>
      </c>
      <c r="D124">
        <f>COUNTIF(tabTS[Options],tabTmp1[[#This Row],[Date]])</f>
        <v>0</v>
      </c>
      <c r="E124">
        <f>COUNTIF(tabTS[Committed],B124)</f>
        <v>1</v>
      </c>
      <c r="F124">
        <f>COUNTIF(tabTS[Done],B124)</f>
        <v>4</v>
      </c>
    </row>
    <row r="125" spans="2:6" x14ac:dyDescent="0.2">
      <c r="B125" s="4">
        <f t="shared" si="2"/>
        <v>41206</v>
      </c>
      <c r="C125">
        <f>WEEKNUM(tabTmp1[[#This Row],[Date]])</f>
        <v>43</v>
      </c>
      <c r="D125">
        <f>COUNTIF(tabTS[Options],tabTmp1[[#This Row],[Date]])</f>
        <v>0</v>
      </c>
      <c r="E125">
        <f>COUNTIF(tabTS[Committed],B125)</f>
        <v>1</v>
      </c>
      <c r="F125">
        <f>COUNTIF(tabTS[Done],B125)</f>
        <v>0</v>
      </c>
    </row>
    <row r="126" spans="2:6" x14ac:dyDescent="0.2">
      <c r="B126" s="4">
        <f t="shared" si="2"/>
        <v>41207</v>
      </c>
      <c r="C126">
        <f>WEEKNUM(tabTmp1[[#This Row],[Date]])</f>
        <v>43</v>
      </c>
      <c r="D126">
        <f>COUNTIF(tabTS[Options],tabTmp1[[#This Row],[Date]])</f>
        <v>0</v>
      </c>
      <c r="E126">
        <f>COUNTIF(tabTS[Committed],B126)</f>
        <v>2</v>
      </c>
      <c r="F126">
        <f>COUNTIF(tabTS[Done],B126)</f>
        <v>5</v>
      </c>
    </row>
    <row r="127" spans="2:6" x14ac:dyDescent="0.2">
      <c r="B127" s="4">
        <f t="shared" si="2"/>
        <v>41208</v>
      </c>
      <c r="C127">
        <f>WEEKNUM(tabTmp1[[#This Row],[Date]])</f>
        <v>43</v>
      </c>
      <c r="D127">
        <f>COUNTIF(tabTS[Options],tabTmp1[[#This Row],[Date]])</f>
        <v>0</v>
      </c>
      <c r="E127">
        <f>COUNTIF(tabTS[Committed],B127)</f>
        <v>0</v>
      </c>
      <c r="F127">
        <f>COUNTIF(tabTS[Done],B127)</f>
        <v>3</v>
      </c>
    </row>
    <row r="128" spans="2:6" x14ac:dyDescent="0.2">
      <c r="B128" s="4">
        <f t="shared" si="2"/>
        <v>41209</v>
      </c>
      <c r="C128">
        <f>WEEKNUM(tabTmp1[[#This Row],[Date]])</f>
        <v>43</v>
      </c>
      <c r="D128">
        <f>COUNTIF(tabTS[Options],tabTmp1[[#This Row],[Date]])</f>
        <v>0</v>
      </c>
      <c r="E128">
        <f>COUNTIF(tabTS[Committed],B128)</f>
        <v>0</v>
      </c>
      <c r="F128">
        <f>COUNTIF(tabTS[Done],B128)</f>
        <v>0</v>
      </c>
    </row>
    <row r="129" spans="2:6" x14ac:dyDescent="0.2">
      <c r="B129" s="4">
        <f t="shared" si="2"/>
        <v>41210</v>
      </c>
      <c r="C129">
        <f>WEEKNUM(tabTmp1[[#This Row],[Date]])</f>
        <v>44</v>
      </c>
      <c r="D129">
        <f>COUNTIF(tabTS[Options],tabTmp1[[#This Row],[Date]])</f>
        <v>0</v>
      </c>
      <c r="E129">
        <f>COUNTIF(tabTS[Committed],B129)</f>
        <v>0</v>
      </c>
      <c r="F129">
        <f>COUNTIF(tabTS[Done],B129)</f>
        <v>0</v>
      </c>
    </row>
    <row r="130" spans="2:6" x14ac:dyDescent="0.2">
      <c r="B130" s="4">
        <f t="shared" si="2"/>
        <v>41211</v>
      </c>
      <c r="C130">
        <f>WEEKNUM(tabTmp1[[#This Row],[Date]])</f>
        <v>44</v>
      </c>
      <c r="D130">
        <f>COUNTIF(tabTS[Options],tabTmp1[[#This Row],[Date]])</f>
        <v>0</v>
      </c>
      <c r="E130">
        <f>COUNTIF(tabTS[Committed],B130)</f>
        <v>0</v>
      </c>
      <c r="F130">
        <f>COUNTIF(tabTS[Done],B130)</f>
        <v>0</v>
      </c>
    </row>
    <row r="131" spans="2:6" x14ac:dyDescent="0.2">
      <c r="B131" s="4">
        <f t="shared" si="2"/>
        <v>41212</v>
      </c>
      <c r="C131">
        <f>WEEKNUM(tabTmp1[[#This Row],[Date]])</f>
        <v>44</v>
      </c>
      <c r="D131">
        <f>COUNTIF(tabTS[Options],tabTmp1[[#This Row],[Date]])</f>
        <v>0</v>
      </c>
      <c r="E131">
        <f>COUNTIF(tabTS[Committed],B131)</f>
        <v>2</v>
      </c>
      <c r="F131">
        <f>COUNTIF(tabTS[Done],B131)</f>
        <v>1</v>
      </c>
    </row>
    <row r="132" spans="2:6" x14ac:dyDescent="0.2">
      <c r="B132" s="4">
        <f t="shared" si="2"/>
        <v>41213</v>
      </c>
      <c r="C132">
        <f>WEEKNUM(tabTmp1[[#This Row],[Date]])</f>
        <v>44</v>
      </c>
      <c r="D132">
        <f>COUNTIF(tabTS[Options],tabTmp1[[#This Row],[Date]])</f>
        <v>0</v>
      </c>
      <c r="E132">
        <f>COUNTIF(tabTS[Committed],B132)</f>
        <v>0</v>
      </c>
      <c r="F132">
        <f>COUNTIF(tabTS[Done],B132)</f>
        <v>0</v>
      </c>
    </row>
    <row r="133" spans="2:6" x14ac:dyDescent="0.2">
      <c r="B133" s="4">
        <f t="shared" si="2"/>
        <v>41214</v>
      </c>
      <c r="C133">
        <f>WEEKNUM(tabTmp1[[#This Row],[Date]])</f>
        <v>44</v>
      </c>
      <c r="D133">
        <f>COUNTIF(tabTS[Options],tabTmp1[[#This Row],[Date]])</f>
        <v>0</v>
      </c>
      <c r="E133">
        <f>COUNTIF(tabTS[Committed],B133)</f>
        <v>2</v>
      </c>
      <c r="F133">
        <f>COUNTIF(tabTS[Done],B133)</f>
        <v>0</v>
      </c>
    </row>
    <row r="134" spans="2:6" x14ac:dyDescent="0.2">
      <c r="B134" s="4">
        <f t="shared" ref="B134:B166" si="3">B133+1</f>
        <v>41215</v>
      </c>
      <c r="C134">
        <f>WEEKNUM(tabTmp1[[#This Row],[Date]])</f>
        <v>44</v>
      </c>
      <c r="D134">
        <f>COUNTIF(tabTS[Options],tabTmp1[[#This Row],[Date]])</f>
        <v>0</v>
      </c>
      <c r="E134">
        <f>COUNTIF(tabTS[Committed],B134)</f>
        <v>0</v>
      </c>
      <c r="F134">
        <f>COUNTIF(tabTS[Done],B134)</f>
        <v>0</v>
      </c>
    </row>
    <row r="135" spans="2:6" x14ac:dyDescent="0.2">
      <c r="B135" s="4">
        <f t="shared" si="3"/>
        <v>41216</v>
      </c>
      <c r="C135">
        <f>WEEKNUM(tabTmp1[[#This Row],[Date]])</f>
        <v>44</v>
      </c>
      <c r="D135">
        <f>COUNTIF(tabTS[Options],tabTmp1[[#This Row],[Date]])</f>
        <v>0</v>
      </c>
      <c r="E135">
        <f>COUNTIF(tabTS[Committed],B135)</f>
        <v>0</v>
      </c>
      <c r="F135">
        <f>COUNTIF(tabTS[Done],B135)</f>
        <v>0</v>
      </c>
    </row>
    <row r="136" spans="2:6" x14ac:dyDescent="0.2">
      <c r="B136" s="4">
        <f t="shared" si="3"/>
        <v>41217</v>
      </c>
      <c r="C136">
        <f>WEEKNUM(tabTmp1[[#This Row],[Date]])</f>
        <v>45</v>
      </c>
      <c r="D136">
        <f>COUNTIF(tabTS[Options],tabTmp1[[#This Row],[Date]])</f>
        <v>0</v>
      </c>
      <c r="E136">
        <f>COUNTIF(tabTS[Committed],B136)</f>
        <v>0</v>
      </c>
      <c r="F136">
        <f>COUNTIF(tabTS[Done],B136)</f>
        <v>0</v>
      </c>
    </row>
    <row r="137" spans="2:6" x14ac:dyDescent="0.2">
      <c r="B137" s="4">
        <f t="shared" si="3"/>
        <v>41218</v>
      </c>
      <c r="C137">
        <f>WEEKNUM(tabTmp1[[#This Row],[Date]])</f>
        <v>45</v>
      </c>
      <c r="D137">
        <f>COUNTIF(tabTS[Options],tabTmp1[[#This Row],[Date]])</f>
        <v>0</v>
      </c>
      <c r="E137">
        <f>COUNTIF(tabTS[Committed],B137)</f>
        <v>0</v>
      </c>
      <c r="F137">
        <f>COUNTIF(tabTS[Done],B137)</f>
        <v>0</v>
      </c>
    </row>
    <row r="138" spans="2:6" x14ac:dyDescent="0.2">
      <c r="B138" s="4">
        <f t="shared" si="3"/>
        <v>41219</v>
      </c>
      <c r="C138">
        <f>WEEKNUM(tabTmp1[[#This Row],[Date]])</f>
        <v>45</v>
      </c>
      <c r="D138">
        <f>COUNTIF(tabTS[Options],tabTmp1[[#This Row],[Date]])</f>
        <v>0</v>
      </c>
      <c r="E138">
        <f>COUNTIF(tabTS[Committed],B138)</f>
        <v>0</v>
      </c>
      <c r="F138">
        <f>COUNTIF(tabTS[Done],B138)</f>
        <v>1</v>
      </c>
    </row>
    <row r="139" spans="2:6" x14ac:dyDescent="0.2">
      <c r="B139" s="4">
        <f t="shared" si="3"/>
        <v>41220</v>
      </c>
      <c r="C139">
        <f>WEEKNUM(tabTmp1[[#This Row],[Date]])</f>
        <v>45</v>
      </c>
      <c r="D139">
        <f>COUNTIF(tabTS[Options],tabTmp1[[#This Row],[Date]])</f>
        <v>0</v>
      </c>
      <c r="E139">
        <f>COUNTIF(tabTS[Committed],B139)</f>
        <v>0</v>
      </c>
      <c r="F139">
        <f>COUNTIF(tabTS[Done],B139)</f>
        <v>2</v>
      </c>
    </row>
    <row r="140" spans="2:6" x14ac:dyDescent="0.2">
      <c r="B140" s="4">
        <f t="shared" si="3"/>
        <v>41221</v>
      </c>
      <c r="C140">
        <f>WEEKNUM(tabTmp1[[#This Row],[Date]])</f>
        <v>45</v>
      </c>
      <c r="D140">
        <f>COUNTIF(tabTS[Options],tabTmp1[[#This Row],[Date]])</f>
        <v>0</v>
      </c>
      <c r="E140">
        <f>COUNTIF(tabTS[Committed],B140)</f>
        <v>0</v>
      </c>
      <c r="F140">
        <f>COUNTIF(tabTS[Done],B140)</f>
        <v>2</v>
      </c>
    </row>
    <row r="141" spans="2:6" x14ac:dyDescent="0.2">
      <c r="B141" s="4">
        <f t="shared" si="3"/>
        <v>41222</v>
      </c>
      <c r="C141">
        <f>WEEKNUM(tabTmp1[[#This Row],[Date]])</f>
        <v>45</v>
      </c>
      <c r="D141">
        <f>COUNTIF(tabTS[Options],tabTmp1[[#This Row],[Date]])</f>
        <v>0</v>
      </c>
      <c r="E141">
        <f>COUNTIF(tabTS[Committed],B141)</f>
        <v>0</v>
      </c>
      <c r="F141">
        <f>COUNTIF(tabTS[Done],B141)</f>
        <v>3</v>
      </c>
    </row>
    <row r="142" spans="2:6" x14ac:dyDescent="0.2">
      <c r="B142" s="4">
        <f t="shared" si="3"/>
        <v>41223</v>
      </c>
      <c r="C142">
        <f>WEEKNUM(tabTmp1[[#This Row],[Date]])</f>
        <v>45</v>
      </c>
      <c r="D142">
        <f>COUNTIF(tabTS[Options],tabTmp1[[#This Row],[Date]])</f>
        <v>0</v>
      </c>
      <c r="E142">
        <f>COUNTIF(tabTS[Committed],B142)</f>
        <v>0</v>
      </c>
      <c r="F142">
        <f>COUNTIF(tabTS[Done],B142)</f>
        <v>0</v>
      </c>
    </row>
    <row r="143" spans="2:6" x14ac:dyDescent="0.2">
      <c r="B143" s="4">
        <f t="shared" si="3"/>
        <v>41224</v>
      </c>
      <c r="C143">
        <f>WEEKNUM(tabTmp1[[#This Row],[Date]])</f>
        <v>46</v>
      </c>
      <c r="D143">
        <f>COUNTIF(tabTS[Options],tabTmp1[[#This Row],[Date]])</f>
        <v>0</v>
      </c>
      <c r="E143">
        <f>COUNTIF(tabTS[Committed],B143)</f>
        <v>0</v>
      </c>
      <c r="F143">
        <f>COUNTIF(tabTS[Done],B143)</f>
        <v>0</v>
      </c>
    </row>
    <row r="144" spans="2:6" x14ac:dyDescent="0.2">
      <c r="B144" s="4">
        <f t="shared" si="3"/>
        <v>41225</v>
      </c>
      <c r="C144">
        <f>WEEKNUM(tabTmp1[[#This Row],[Date]])</f>
        <v>46</v>
      </c>
      <c r="D144">
        <f>COUNTIF(tabTS[Options],tabTmp1[[#This Row],[Date]])</f>
        <v>0</v>
      </c>
      <c r="E144">
        <f>COUNTIF(tabTS[Committed],B144)</f>
        <v>0</v>
      </c>
      <c r="F144">
        <f>COUNTIF(tabTS[Done],B144)</f>
        <v>0</v>
      </c>
    </row>
    <row r="145" spans="2:6" x14ac:dyDescent="0.2">
      <c r="B145" s="4">
        <f t="shared" si="3"/>
        <v>41226</v>
      </c>
      <c r="C145">
        <f>WEEKNUM(tabTmp1[[#This Row],[Date]])</f>
        <v>46</v>
      </c>
      <c r="D145">
        <f>COUNTIF(tabTS[Options],tabTmp1[[#This Row],[Date]])</f>
        <v>0</v>
      </c>
      <c r="E145">
        <f>COUNTIF(tabTS[Committed],B145)</f>
        <v>0</v>
      </c>
      <c r="F145">
        <f>COUNTIF(tabTS[Done],B145)</f>
        <v>0</v>
      </c>
    </row>
    <row r="146" spans="2:6" x14ac:dyDescent="0.2">
      <c r="B146" s="4">
        <f t="shared" si="3"/>
        <v>41227</v>
      </c>
      <c r="C146">
        <f>WEEKNUM(tabTmp1[[#This Row],[Date]])</f>
        <v>46</v>
      </c>
      <c r="D146">
        <f>COUNTIF(tabTS[Options],tabTmp1[[#This Row],[Date]])</f>
        <v>0</v>
      </c>
      <c r="E146">
        <f>COUNTIF(tabTS[Committed],B146)</f>
        <v>0</v>
      </c>
      <c r="F146">
        <f>COUNTIF(tabTS[Done],B146)</f>
        <v>0</v>
      </c>
    </row>
    <row r="147" spans="2:6" x14ac:dyDescent="0.2">
      <c r="B147" s="4">
        <f t="shared" si="3"/>
        <v>41228</v>
      </c>
      <c r="C147">
        <f>WEEKNUM(tabTmp1[[#This Row],[Date]])</f>
        <v>46</v>
      </c>
      <c r="D147">
        <f>COUNTIF(tabTS[Options],tabTmp1[[#This Row],[Date]])</f>
        <v>0</v>
      </c>
      <c r="E147">
        <f>COUNTIF(tabTS[Committed],B147)</f>
        <v>0</v>
      </c>
      <c r="F147">
        <f>COUNTIF(tabTS[Done],B147)</f>
        <v>1</v>
      </c>
    </row>
    <row r="148" spans="2:6" x14ac:dyDescent="0.2">
      <c r="B148" s="4">
        <f t="shared" si="3"/>
        <v>41229</v>
      </c>
      <c r="C148">
        <f>WEEKNUM(tabTmp1[[#This Row],[Date]])</f>
        <v>46</v>
      </c>
      <c r="D148">
        <f>COUNTIF(tabTS[Options],tabTmp1[[#This Row],[Date]])</f>
        <v>0</v>
      </c>
      <c r="E148">
        <f>COUNTIF(tabTS[Committed],B148)</f>
        <v>0</v>
      </c>
      <c r="F148">
        <f>COUNTIF(tabTS[Done],B148)</f>
        <v>0</v>
      </c>
    </row>
    <row r="149" spans="2:6" x14ac:dyDescent="0.2">
      <c r="B149" s="4">
        <f t="shared" si="3"/>
        <v>41230</v>
      </c>
      <c r="C149">
        <f>WEEKNUM(tabTmp1[[#This Row],[Date]])</f>
        <v>46</v>
      </c>
      <c r="D149">
        <f>COUNTIF(tabTS[Options],tabTmp1[[#This Row],[Date]])</f>
        <v>0</v>
      </c>
      <c r="E149">
        <f>COUNTIF(tabTS[Committed],B149)</f>
        <v>0</v>
      </c>
      <c r="F149">
        <f>COUNTIF(tabTS[Done],B149)</f>
        <v>0</v>
      </c>
    </row>
    <row r="150" spans="2:6" x14ac:dyDescent="0.2">
      <c r="B150" s="4">
        <f t="shared" si="3"/>
        <v>41231</v>
      </c>
      <c r="C150">
        <f>WEEKNUM(tabTmp1[[#This Row],[Date]])</f>
        <v>47</v>
      </c>
      <c r="D150">
        <f>COUNTIF(tabTS[Options],tabTmp1[[#This Row],[Date]])</f>
        <v>0</v>
      </c>
      <c r="E150">
        <f>COUNTIF(tabTS[Committed],B150)</f>
        <v>0</v>
      </c>
      <c r="F150">
        <f>COUNTIF(tabTS[Done],B150)</f>
        <v>0</v>
      </c>
    </row>
    <row r="151" spans="2:6" x14ac:dyDescent="0.2">
      <c r="B151" s="4">
        <f t="shared" si="3"/>
        <v>41232</v>
      </c>
      <c r="C151">
        <f>WEEKNUM(tabTmp1[[#This Row],[Date]])</f>
        <v>47</v>
      </c>
      <c r="D151">
        <f>COUNTIF(tabTS[Options],tabTmp1[[#This Row],[Date]])</f>
        <v>0</v>
      </c>
      <c r="E151">
        <f>COUNTIF(tabTS[Committed],B151)</f>
        <v>0</v>
      </c>
      <c r="F151">
        <f>COUNTIF(tabTS[Done],B151)</f>
        <v>0</v>
      </c>
    </row>
    <row r="152" spans="2:6" x14ac:dyDescent="0.2">
      <c r="B152" s="4">
        <f t="shared" si="3"/>
        <v>41233</v>
      </c>
      <c r="C152">
        <f>WEEKNUM(tabTmp1[[#This Row],[Date]])</f>
        <v>47</v>
      </c>
      <c r="D152">
        <f>COUNTIF(tabTS[Options],tabTmp1[[#This Row],[Date]])</f>
        <v>0</v>
      </c>
      <c r="E152">
        <f>COUNTIF(tabTS[Committed],B152)</f>
        <v>0</v>
      </c>
      <c r="F152">
        <f>COUNTIF(tabTS[Done],B152)</f>
        <v>3</v>
      </c>
    </row>
    <row r="153" spans="2:6" x14ac:dyDescent="0.2">
      <c r="B153" s="4">
        <f t="shared" si="3"/>
        <v>41234</v>
      </c>
      <c r="C153">
        <f>WEEKNUM(tabTmp1[[#This Row],[Date]])</f>
        <v>47</v>
      </c>
      <c r="D153">
        <f>COUNTIF(tabTS[Options],tabTmp1[[#This Row],[Date]])</f>
        <v>0</v>
      </c>
      <c r="E153">
        <f>COUNTIF(tabTS[Committed],B153)</f>
        <v>0</v>
      </c>
      <c r="F153">
        <f>COUNTIF(tabTS[Done],B153)</f>
        <v>5</v>
      </c>
    </row>
    <row r="154" spans="2:6" x14ac:dyDescent="0.2">
      <c r="B154" s="4">
        <f t="shared" si="3"/>
        <v>41235</v>
      </c>
      <c r="C154">
        <f>WEEKNUM(tabTmp1[[#This Row],[Date]])</f>
        <v>47</v>
      </c>
      <c r="D154">
        <f>COUNTIF(tabTS[Options],tabTmp1[[#This Row],[Date]])</f>
        <v>0</v>
      </c>
      <c r="E154">
        <f>COUNTIF(tabTS[Committed],B154)</f>
        <v>0</v>
      </c>
      <c r="F154">
        <f>COUNTIF(tabTS[Done],B154)</f>
        <v>0</v>
      </c>
    </row>
    <row r="155" spans="2:6" x14ac:dyDescent="0.2">
      <c r="B155" s="4">
        <f t="shared" si="3"/>
        <v>41236</v>
      </c>
      <c r="C155">
        <f>WEEKNUM(tabTmp1[[#This Row],[Date]])</f>
        <v>47</v>
      </c>
      <c r="D155">
        <f>COUNTIF(tabTS[Options],tabTmp1[[#This Row],[Date]])</f>
        <v>0</v>
      </c>
      <c r="E155">
        <f>COUNTIF(tabTS[Committed],B155)</f>
        <v>0</v>
      </c>
      <c r="F155">
        <f>COUNTIF(tabTS[Done],B155)</f>
        <v>0</v>
      </c>
    </row>
    <row r="156" spans="2:6" x14ac:dyDescent="0.2">
      <c r="B156" s="4">
        <f t="shared" si="3"/>
        <v>41237</v>
      </c>
      <c r="C156">
        <f>WEEKNUM(tabTmp1[[#This Row],[Date]])</f>
        <v>47</v>
      </c>
      <c r="D156">
        <f>COUNTIF(tabTS[Options],tabTmp1[[#This Row],[Date]])</f>
        <v>0</v>
      </c>
      <c r="E156">
        <f>COUNTIF(tabTS[Committed],B156)</f>
        <v>0</v>
      </c>
      <c r="F156">
        <f>COUNTIF(tabTS[Done],B156)</f>
        <v>0</v>
      </c>
    </row>
    <row r="157" spans="2:6" x14ac:dyDescent="0.2">
      <c r="B157" s="4">
        <f t="shared" si="3"/>
        <v>41238</v>
      </c>
      <c r="C157">
        <f>WEEKNUM(tabTmp1[[#This Row],[Date]])</f>
        <v>48</v>
      </c>
      <c r="D157">
        <f>COUNTIF(tabTS[Options],tabTmp1[[#This Row],[Date]])</f>
        <v>0</v>
      </c>
      <c r="E157">
        <f>COUNTIF(tabTS[Committed],B157)</f>
        <v>0</v>
      </c>
      <c r="F157">
        <f>COUNTIF(tabTS[Done],B157)</f>
        <v>0</v>
      </c>
    </row>
    <row r="158" spans="2:6" x14ac:dyDescent="0.2">
      <c r="B158" s="4">
        <f t="shared" si="3"/>
        <v>41239</v>
      </c>
      <c r="C158">
        <f>WEEKNUM(tabTmp1[[#This Row],[Date]])</f>
        <v>48</v>
      </c>
      <c r="D158">
        <f>COUNTIF(tabTS[Options],tabTmp1[[#This Row],[Date]])</f>
        <v>0</v>
      </c>
      <c r="E158">
        <f>COUNTIF(tabTS[Committed],B158)</f>
        <v>0</v>
      </c>
      <c r="F158">
        <f>COUNTIF(tabTS[Done],B158)</f>
        <v>1</v>
      </c>
    </row>
    <row r="159" spans="2:6" x14ac:dyDescent="0.2">
      <c r="B159" s="4">
        <f t="shared" si="3"/>
        <v>41240</v>
      </c>
      <c r="C159">
        <f>WEEKNUM(tabTmp1[[#This Row],[Date]])</f>
        <v>48</v>
      </c>
      <c r="D159">
        <f>COUNTIF(tabTS[Options],tabTmp1[[#This Row],[Date]])</f>
        <v>0</v>
      </c>
      <c r="E159">
        <f>COUNTIF(tabTS[Committed],B159)</f>
        <v>0</v>
      </c>
      <c r="F159">
        <f>COUNTIF(tabTS[Done],B159)</f>
        <v>0</v>
      </c>
    </row>
    <row r="160" spans="2:6" x14ac:dyDescent="0.2">
      <c r="B160" s="4">
        <f t="shared" si="3"/>
        <v>41241</v>
      </c>
      <c r="C160">
        <f>WEEKNUM(tabTmp1[[#This Row],[Date]])</f>
        <v>48</v>
      </c>
      <c r="D160">
        <f>COUNTIF(tabTS[Options],tabTmp1[[#This Row],[Date]])</f>
        <v>0</v>
      </c>
      <c r="E160">
        <f>COUNTIF(tabTS[Committed],B160)</f>
        <v>0</v>
      </c>
      <c r="F160">
        <f>COUNTIF(tabTS[Done],B160)</f>
        <v>0</v>
      </c>
    </row>
    <row r="161" spans="2:6" x14ac:dyDescent="0.2">
      <c r="B161" s="4">
        <f t="shared" si="3"/>
        <v>41242</v>
      </c>
      <c r="C161">
        <f>WEEKNUM(tabTmp1[[#This Row],[Date]])</f>
        <v>48</v>
      </c>
      <c r="D161">
        <f>COUNTIF(tabTS[Options],tabTmp1[[#This Row],[Date]])</f>
        <v>0</v>
      </c>
      <c r="E161">
        <f>COUNTIF(tabTS[Committed],B161)</f>
        <v>0</v>
      </c>
      <c r="F161">
        <f>COUNTIF(tabTS[Done],B161)</f>
        <v>0</v>
      </c>
    </row>
    <row r="162" spans="2:6" x14ac:dyDescent="0.2">
      <c r="B162" s="4">
        <f t="shared" si="3"/>
        <v>41243</v>
      </c>
      <c r="C162">
        <f>WEEKNUM(tabTmp1[[#This Row],[Date]])</f>
        <v>48</v>
      </c>
      <c r="D162">
        <f>COUNTIF(tabTS[Options],tabTmp1[[#This Row],[Date]])</f>
        <v>0</v>
      </c>
      <c r="E162">
        <f>COUNTIF(tabTS[Committed],B162)</f>
        <v>0</v>
      </c>
      <c r="F162">
        <f>COUNTIF(tabTS[Done],B162)</f>
        <v>0</v>
      </c>
    </row>
    <row r="163" spans="2:6" x14ac:dyDescent="0.2">
      <c r="B163" s="4">
        <f t="shared" si="3"/>
        <v>41244</v>
      </c>
      <c r="C163">
        <f>WEEKNUM(tabTmp1[[#This Row],[Date]])</f>
        <v>48</v>
      </c>
      <c r="D163">
        <f>COUNTIF(tabTS[Options],tabTmp1[[#This Row],[Date]])</f>
        <v>0</v>
      </c>
      <c r="E163">
        <f>COUNTIF(tabTS[Committed],B163)</f>
        <v>0</v>
      </c>
      <c r="F163">
        <f>COUNTIF(tabTS[Done],B163)</f>
        <v>0</v>
      </c>
    </row>
    <row r="164" spans="2:6" x14ac:dyDescent="0.2">
      <c r="B164" s="4">
        <f t="shared" si="3"/>
        <v>41245</v>
      </c>
      <c r="C164">
        <f>WEEKNUM(tabTmp1[[#This Row],[Date]])</f>
        <v>49</v>
      </c>
      <c r="D164">
        <f>COUNTIF(tabTS[Options],tabTmp1[[#This Row],[Date]])</f>
        <v>0</v>
      </c>
      <c r="E164">
        <f>COUNTIF(tabTS[Committed],B164)</f>
        <v>0</v>
      </c>
      <c r="F164">
        <f>COUNTIF(tabTS[Done],B164)</f>
        <v>0</v>
      </c>
    </row>
    <row r="165" spans="2:6" x14ac:dyDescent="0.2">
      <c r="B165" s="4">
        <f t="shared" si="3"/>
        <v>41246</v>
      </c>
      <c r="C165">
        <f>WEEKNUM(tabTmp1[[#This Row],[Date]])</f>
        <v>49</v>
      </c>
      <c r="D165">
        <f>COUNTIF(tabTS[Options],tabTmp1[[#This Row],[Date]])</f>
        <v>0</v>
      </c>
      <c r="E165">
        <f>COUNTIF(tabTS[Committed],B165)</f>
        <v>0</v>
      </c>
      <c r="F165">
        <f>COUNTIF(tabTS[Done],B165)</f>
        <v>0</v>
      </c>
    </row>
    <row r="166" spans="2:6" x14ac:dyDescent="0.2">
      <c r="B166" s="4">
        <f t="shared" si="3"/>
        <v>41247</v>
      </c>
      <c r="C166">
        <f>WEEKNUM(tabTmp1[[#This Row],[Date]])</f>
        <v>49</v>
      </c>
      <c r="D166">
        <f>COUNTIF(tabTS[Options],tabTmp1[[#This Row],[Date]])</f>
        <v>0</v>
      </c>
      <c r="E166">
        <f>COUNTIF(tabTS[Committed],B166)</f>
        <v>0</v>
      </c>
      <c r="F166">
        <f>COUNTIF(tabTS[Done],B166)</f>
        <v>0</v>
      </c>
    </row>
  </sheetData>
  <mergeCells count="1">
    <mergeCell ref="R2:S2"/>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2:I262"/>
  <sheetViews>
    <sheetView zoomScale="108" workbookViewId="0">
      <selection activeCell="H117" sqref="H117"/>
    </sheetView>
  </sheetViews>
  <sheetFormatPr baseColWidth="10" defaultRowHeight="16" x14ac:dyDescent="0.2"/>
  <cols>
    <col min="2" max="3" width="10.83203125" style="29"/>
    <col min="4" max="4" width="12.6640625" style="29" customWidth="1"/>
    <col min="5" max="5" width="10.83203125" style="29"/>
    <col min="6" max="6" width="10.5" style="29" customWidth="1"/>
    <col min="8" max="8" width="11.5" customWidth="1"/>
  </cols>
  <sheetData>
    <row r="2" spans="2:9" x14ac:dyDescent="0.2">
      <c r="B2" s="29" t="s">
        <v>3</v>
      </c>
      <c r="C2" s="29" t="s">
        <v>0</v>
      </c>
      <c r="D2" s="29" t="s">
        <v>1</v>
      </c>
      <c r="E2" s="29" t="s">
        <v>4</v>
      </c>
      <c r="F2" s="29" t="s">
        <v>129</v>
      </c>
      <c r="H2" t="s">
        <v>130</v>
      </c>
      <c r="I2">
        <f>AVERAGE(F3:F27)</f>
        <v>29.68</v>
      </c>
    </row>
    <row r="3" spans="2:9" x14ac:dyDescent="0.2">
      <c r="B3" s="29" t="str">
        <f>'Timestamp Data'!A6</f>
        <v>ID-001</v>
      </c>
      <c r="C3" s="30">
        <f>'Timestamp Data'!B6</f>
        <v>41085</v>
      </c>
      <c r="D3" s="30">
        <f>'Timestamp Data'!C6</f>
        <v>41085</v>
      </c>
      <c r="E3" s="30">
        <f>'Timestamp Data'!D6</f>
        <v>41137</v>
      </c>
      <c r="F3" s="29">
        <f>E3-D3</f>
        <v>52</v>
      </c>
      <c r="H3" t="s">
        <v>131</v>
      </c>
      <c r="I3">
        <f>AVERAGE(F28:F52)</f>
        <v>36.28</v>
      </c>
    </row>
    <row r="4" spans="2:9" x14ac:dyDescent="0.2">
      <c r="B4" s="29" t="str">
        <f>'Timestamp Data'!A7</f>
        <v>ID-002</v>
      </c>
      <c r="C4" s="30">
        <f>'Timestamp Data'!B7</f>
        <v>41085</v>
      </c>
      <c r="D4" s="30">
        <f>'Timestamp Data'!C7</f>
        <v>41086</v>
      </c>
      <c r="E4" s="30">
        <f>'Timestamp Data'!D7</f>
        <v>41137</v>
      </c>
      <c r="F4" s="29">
        <f t="shared" ref="F4:F67" si="0">E4-D4</f>
        <v>51</v>
      </c>
      <c r="H4" t="s">
        <v>132</v>
      </c>
      <c r="I4">
        <f>AVERAGE(F53:F77)</f>
        <v>26.8</v>
      </c>
    </row>
    <row r="5" spans="2:9" x14ac:dyDescent="0.2">
      <c r="B5" s="29" t="str">
        <f>'Timestamp Data'!A8</f>
        <v>ID-003</v>
      </c>
      <c r="C5" s="30">
        <f>'Timestamp Data'!B8</f>
        <v>41085</v>
      </c>
      <c r="D5" s="30">
        <f>'Timestamp Data'!C8</f>
        <v>41086</v>
      </c>
      <c r="E5" s="30">
        <f>'Timestamp Data'!D8</f>
        <v>41142</v>
      </c>
      <c r="F5" s="29">
        <f t="shared" si="0"/>
        <v>56</v>
      </c>
      <c r="H5" t="s">
        <v>133</v>
      </c>
      <c r="I5">
        <f>AVERAGE(F78:F102)</f>
        <v>24.88</v>
      </c>
    </row>
    <row r="6" spans="2:9" x14ac:dyDescent="0.2">
      <c r="B6" s="29" t="str">
        <f>'Timestamp Data'!A9</f>
        <v>ID-004</v>
      </c>
      <c r="C6" s="30">
        <f>'Timestamp Data'!B9</f>
        <v>41085</v>
      </c>
      <c r="D6" s="30">
        <f>'Timestamp Data'!C9</f>
        <v>41089</v>
      </c>
      <c r="E6" s="30">
        <f>'Timestamp Data'!D9</f>
        <v>41114</v>
      </c>
      <c r="F6" s="29">
        <f t="shared" si="0"/>
        <v>25</v>
      </c>
    </row>
    <row r="7" spans="2:9" x14ac:dyDescent="0.2">
      <c r="B7" s="29" t="str">
        <f>'Timestamp Data'!A10</f>
        <v>ID-005</v>
      </c>
      <c r="C7" s="30">
        <f>'Timestamp Data'!B10</f>
        <v>41085</v>
      </c>
      <c r="D7" s="30">
        <f>'Timestamp Data'!C10</f>
        <v>41089</v>
      </c>
      <c r="E7" s="30">
        <f>'Timestamp Data'!D10</f>
        <v>41115</v>
      </c>
      <c r="F7" s="29">
        <f t="shared" si="0"/>
        <v>26</v>
      </c>
    </row>
    <row r="8" spans="2:9" x14ac:dyDescent="0.2">
      <c r="B8" s="29" t="str">
        <f>'Timestamp Data'!A11</f>
        <v>ID-006</v>
      </c>
      <c r="C8" s="30">
        <f>'Timestamp Data'!B11</f>
        <v>41085</v>
      </c>
      <c r="D8" s="30">
        <f>'Timestamp Data'!C11</f>
        <v>41093</v>
      </c>
      <c r="E8" s="30">
        <f>'Timestamp Data'!D11</f>
        <v>41115</v>
      </c>
      <c r="F8" s="29">
        <f t="shared" si="0"/>
        <v>22</v>
      </c>
    </row>
    <row r="9" spans="2:9" x14ac:dyDescent="0.2">
      <c r="B9" s="29" t="str">
        <f>'Timestamp Data'!A12</f>
        <v>ID-007</v>
      </c>
      <c r="C9" s="30">
        <f>'Timestamp Data'!B12</f>
        <v>41085</v>
      </c>
      <c r="D9" s="30">
        <f>'Timestamp Data'!C12</f>
        <v>41100</v>
      </c>
      <c r="E9" s="30">
        <f>'Timestamp Data'!D12</f>
        <v>41100</v>
      </c>
      <c r="F9" s="29">
        <f t="shared" si="0"/>
        <v>0</v>
      </c>
    </row>
    <row r="10" spans="2:9" x14ac:dyDescent="0.2">
      <c r="B10" s="29" t="str">
        <f>'Timestamp Data'!A13</f>
        <v>ID-008</v>
      </c>
      <c r="C10" s="30">
        <f>'Timestamp Data'!B13</f>
        <v>41085</v>
      </c>
      <c r="D10" s="30">
        <f>'Timestamp Data'!C13</f>
        <v>41100</v>
      </c>
      <c r="E10" s="30">
        <f>'Timestamp Data'!D13</f>
        <v>41100</v>
      </c>
      <c r="F10" s="29">
        <f t="shared" si="0"/>
        <v>0</v>
      </c>
    </row>
    <row r="11" spans="2:9" x14ac:dyDescent="0.2">
      <c r="B11" s="29" t="str">
        <f>'Timestamp Data'!A14</f>
        <v>ID-009</v>
      </c>
      <c r="C11" s="30">
        <f>'Timestamp Data'!B14</f>
        <v>41085</v>
      </c>
      <c r="D11" s="30">
        <f>'Timestamp Data'!C14</f>
        <v>41100</v>
      </c>
      <c r="E11" s="30">
        <f>'Timestamp Data'!D14</f>
        <v>41114</v>
      </c>
      <c r="F11" s="29">
        <f t="shared" si="0"/>
        <v>14</v>
      </c>
    </row>
    <row r="12" spans="2:9" x14ac:dyDescent="0.2">
      <c r="B12" s="29" t="str">
        <f>'Timestamp Data'!A15</f>
        <v>ID-010</v>
      </c>
      <c r="C12" s="30">
        <f>'Timestamp Data'!B15</f>
        <v>41085</v>
      </c>
      <c r="D12" s="30">
        <f>'Timestamp Data'!C15</f>
        <v>41100</v>
      </c>
      <c r="E12" s="30">
        <f>'Timestamp Data'!D15</f>
        <v>41115</v>
      </c>
      <c r="F12" s="29">
        <f t="shared" si="0"/>
        <v>15</v>
      </c>
    </row>
    <row r="13" spans="2:9" x14ac:dyDescent="0.2">
      <c r="B13" s="29" t="str">
        <f>'Timestamp Data'!A16</f>
        <v>ID-011</v>
      </c>
      <c r="C13" s="30">
        <f>'Timestamp Data'!B16</f>
        <v>41085</v>
      </c>
      <c r="D13" s="30">
        <f>'Timestamp Data'!C16</f>
        <v>41100</v>
      </c>
      <c r="E13" s="30">
        <f>'Timestamp Data'!D16</f>
        <v>41145</v>
      </c>
      <c r="F13" s="29">
        <f t="shared" si="0"/>
        <v>45</v>
      </c>
    </row>
    <row r="14" spans="2:9" x14ac:dyDescent="0.2">
      <c r="B14" s="29" t="str">
        <f>'Timestamp Data'!A17</f>
        <v>ID-012</v>
      </c>
      <c r="C14" s="30">
        <f>'Timestamp Data'!B17</f>
        <v>41085</v>
      </c>
      <c r="D14" s="30">
        <f>'Timestamp Data'!C17</f>
        <v>41100</v>
      </c>
      <c r="E14" s="30">
        <f>'Timestamp Data'!D17</f>
        <v>41165</v>
      </c>
      <c r="F14" s="29">
        <f t="shared" si="0"/>
        <v>65</v>
      </c>
    </row>
    <row r="15" spans="2:9" x14ac:dyDescent="0.2">
      <c r="B15" s="29" t="str">
        <f>'Timestamp Data'!A18</f>
        <v>ID-013</v>
      </c>
      <c r="C15" s="30">
        <f>'Timestamp Data'!B18</f>
        <v>41085</v>
      </c>
      <c r="D15" s="30">
        <f>'Timestamp Data'!C18</f>
        <v>41101</v>
      </c>
      <c r="E15" s="30">
        <f>'Timestamp Data'!D18</f>
        <v>41120</v>
      </c>
      <c r="F15" s="29">
        <f t="shared" si="0"/>
        <v>19</v>
      </c>
    </row>
    <row r="16" spans="2:9" x14ac:dyDescent="0.2">
      <c r="B16" s="29" t="str">
        <f>'Timestamp Data'!A19</f>
        <v>ID-014</v>
      </c>
      <c r="C16" s="30">
        <f>'Timestamp Data'!B19</f>
        <v>41085</v>
      </c>
      <c r="D16" s="30">
        <f>'Timestamp Data'!C19</f>
        <v>41101</v>
      </c>
      <c r="E16" s="30">
        <f>'Timestamp Data'!D19</f>
        <v>41156</v>
      </c>
      <c r="F16" s="29">
        <f t="shared" si="0"/>
        <v>55</v>
      </c>
    </row>
    <row r="17" spans="2:6" x14ac:dyDescent="0.2">
      <c r="B17" s="29" t="str">
        <f>'Timestamp Data'!A20</f>
        <v>ID-015</v>
      </c>
      <c r="C17" s="30">
        <f>'Timestamp Data'!B20</f>
        <v>41085</v>
      </c>
      <c r="D17" s="30">
        <f>'Timestamp Data'!C20</f>
        <v>41104</v>
      </c>
      <c r="E17" s="30">
        <f>'Timestamp Data'!D20</f>
        <v>41148</v>
      </c>
      <c r="F17" s="29">
        <f t="shared" si="0"/>
        <v>44</v>
      </c>
    </row>
    <row r="18" spans="2:6" x14ac:dyDescent="0.2">
      <c r="B18" s="29" t="str">
        <f>'Timestamp Data'!A21</f>
        <v>ID-016</v>
      </c>
      <c r="C18" s="30">
        <f>'Timestamp Data'!B21</f>
        <v>41085</v>
      </c>
      <c r="D18" s="30">
        <f>'Timestamp Data'!C21</f>
        <v>41107</v>
      </c>
      <c r="E18" s="30">
        <f>'Timestamp Data'!D21</f>
        <v>41107</v>
      </c>
      <c r="F18" s="29">
        <f t="shared" si="0"/>
        <v>0</v>
      </c>
    </row>
    <row r="19" spans="2:6" x14ac:dyDescent="0.2">
      <c r="B19" s="29" t="str">
        <f>'Timestamp Data'!A22</f>
        <v>ID-017</v>
      </c>
      <c r="C19" s="30">
        <f>'Timestamp Data'!B22</f>
        <v>41085</v>
      </c>
      <c r="D19" s="30">
        <f>'Timestamp Data'!C22</f>
        <v>41107</v>
      </c>
      <c r="E19" s="30">
        <f>'Timestamp Data'!D22</f>
        <v>41107</v>
      </c>
      <c r="F19" s="29">
        <f t="shared" si="0"/>
        <v>0</v>
      </c>
    </row>
    <row r="20" spans="2:6" x14ac:dyDescent="0.2">
      <c r="B20" s="29" t="str">
        <f>'Timestamp Data'!A23</f>
        <v>ID-018</v>
      </c>
      <c r="C20" s="30">
        <f>'Timestamp Data'!B23</f>
        <v>41085</v>
      </c>
      <c r="D20" s="30">
        <f>'Timestamp Data'!C23</f>
        <v>41107</v>
      </c>
      <c r="E20" s="30">
        <f>'Timestamp Data'!D23</f>
        <v>41107</v>
      </c>
      <c r="F20" s="29">
        <f t="shared" si="0"/>
        <v>0</v>
      </c>
    </row>
    <row r="21" spans="2:6" x14ac:dyDescent="0.2">
      <c r="B21" s="29" t="str">
        <f>'Timestamp Data'!A24</f>
        <v>ID-019</v>
      </c>
      <c r="C21" s="30">
        <f>'Timestamp Data'!B24</f>
        <v>41085</v>
      </c>
      <c r="D21" s="30">
        <f>'Timestamp Data'!C24</f>
        <v>41107</v>
      </c>
      <c r="E21" s="30">
        <f>'Timestamp Data'!D24</f>
        <v>41107</v>
      </c>
      <c r="F21" s="29">
        <f t="shared" si="0"/>
        <v>0</v>
      </c>
    </row>
    <row r="22" spans="2:6" x14ac:dyDescent="0.2">
      <c r="B22" s="29" t="str">
        <f>'Timestamp Data'!A25</f>
        <v>ID-020</v>
      </c>
      <c r="C22" s="30">
        <f>'Timestamp Data'!B25</f>
        <v>41085</v>
      </c>
      <c r="D22" s="30">
        <f>'Timestamp Data'!C25</f>
        <v>41107</v>
      </c>
      <c r="E22" s="30">
        <f>'Timestamp Data'!D25</f>
        <v>41145</v>
      </c>
      <c r="F22" s="29">
        <f t="shared" si="0"/>
        <v>38</v>
      </c>
    </row>
    <row r="23" spans="2:6" x14ac:dyDescent="0.2">
      <c r="B23" s="29" t="str">
        <f>'Timestamp Data'!A26</f>
        <v>ID-021</v>
      </c>
      <c r="C23" s="30">
        <f>'Timestamp Data'!B26</f>
        <v>41085</v>
      </c>
      <c r="D23" s="30">
        <f>'Timestamp Data'!C26</f>
        <v>41107</v>
      </c>
      <c r="E23" s="30">
        <f>'Timestamp Data'!D26</f>
        <v>41148</v>
      </c>
      <c r="F23" s="29">
        <f t="shared" si="0"/>
        <v>41</v>
      </c>
    </row>
    <row r="24" spans="2:6" x14ac:dyDescent="0.2">
      <c r="B24" s="29" t="str">
        <f>'Timestamp Data'!A27</f>
        <v>ID-022</v>
      </c>
      <c r="C24" s="30">
        <f>'Timestamp Data'!B27</f>
        <v>41085</v>
      </c>
      <c r="D24" s="30">
        <f>'Timestamp Data'!C27</f>
        <v>41108</v>
      </c>
      <c r="E24" s="30">
        <f>'Timestamp Data'!D27</f>
        <v>41145</v>
      </c>
      <c r="F24" s="29">
        <f t="shared" si="0"/>
        <v>37</v>
      </c>
    </row>
    <row r="25" spans="2:6" x14ac:dyDescent="0.2">
      <c r="B25" s="29" t="str">
        <f>'Timestamp Data'!A28</f>
        <v>ID-023</v>
      </c>
      <c r="C25" s="30">
        <f>'Timestamp Data'!B28</f>
        <v>41085</v>
      </c>
      <c r="D25" s="30">
        <f>'Timestamp Data'!C28</f>
        <v>41108</v>
      </c>
      <c r="E25" s="30">
        <f>'Timestamp Data'!D28</f>
        <v>41145</v>
      </c>
      <c r="F25" s="29">
        <f t="shared" si="0"/>
        <v>37</v>
      </c>
    </row>
    <row r="26" spans="2:6" x14ac:dyDescent="0.2">
      <c r="B26" s="29" t="str">
        <f>'Timestamp Data'!A29</f>
        <v>ID-024</v>
      </c>
      <c r="C26" s="30">
        <f>'Timestamp Data'!B29</f>
        <v>41085</v>
      </c>
      <c r="D26" s="30">
        <f>'Timestamp Data'!C29</f>
        <v>41108</v>
      </c>
      <c r="E26" s="30">
        <f>'Timestamp Data'!D29</f>
        <v>41150</v>
      </c>
      <c r="F26" s="29">
        <f t="shared" si="0"/>
        <v>42</v>
      </c>
    </row>
    <row r="27" spans="2:6" x14ac:dyDescent="0.2">
      <c r="B27" s="29" t="str">
        <f>'Timestamp Data'!A30</f>
        <v>ID-025</v>
      </c>
      <c r="C27" s="30">
        <f>'Timestamp Data'!B30</f>
        <v>41085</v>
      </c>
      <c r="D27" s="30">
        <f>'Timestamp Data'!C30</f>
        <v>41108</v>
      </c>
      <c r="E27" s="30">
        <f>'Timestamp Data'!D30</f>
        <v>41166</v>
      </c>
      <c r="F27" s="29">
        <f t="shared" si="0"/>
        <v>58</v>
      </c>
    </row>
    <row r="28" spans="2:6" x14ac:dyDescent="0.2">
      <c r="B28" s="29" t="str">
        <f>'Timestamp Data'!A31</f>
        <v>ID-026</v>
      </c>
      <c r="C28" s="30">
        <f>'Timestamp Data'!B31</f>
        <v>41085</v>
      </c>
      <c r="D28" s="30">
        <f>'Timestamp Data'!C31</f>
        <v>41108</v>
      </c>
      <c r="E28" s="30">
        <f>'Timestamp Data'!D31</f>
        <v>41170</v>
      </c>
      <c r="F28" s="29">
        <f t="shared" si="0"/>
        <v>62</v>
      </c>
    </row>
    <row r="29" spans="2:6" x14ac:dyDescent="0.2">
      <c r="B29" s="29" t="str">
        <f>'Timestamp Data'!A32</f>
        <v>ID-027</v>
      </c>
      <c r="C29" s="30">
        <f>'Timestamp Data'!B32</f>
        <v>41085</v>
      </c>
      <c r="D29" s="30">
        <f>'Timestamp Data'!C32</f>
        <v>41109</v>
      </c>
      <c r="E29" s="30">
        <f>'Timestamp Data'!D32</f>
        <v>41137</v>
      </c>
      <c r="F29" s="29">
        <f t="shared" si="0"/>
        <v>28</v>
      </c>
    </row>
    <row r="30" spans="2:6" x14ac:dyDescent="0.2">
      <c r="B30" s="29" t="str">
        <f>'Timestamp Data'!A33</f>
        <v>ID-028</v>
      </c>
      <c r="C30" s="30">
        <f>'Timestamp Data'!B33</f>
        <v>41085</v>
      </c>
      <c r="D30" s="30">
        <f>'Timestamp Data'!C33</f>
        <v>41115</v>
      </c>
      <c r="E30" s="30">
        <f>'Timestamp Data'!D33</f>
        <v>41122</v>
      </c>
      <c r="F30" s="29">
        <f t="shared" si="0"/>
        <v>7</v>
      </c>
    </row>
    <row r="31" spans="2:6" x14ac:dyDescent="0.2">
      <c r="B31" s="29" t="str">
        <f>'Timestamp Data'!A34</f>
        <v>ID-029</v>
      </c>
      <c r="C31" s="30">
        <f>'Timestamp Data'!B34</f>
        <v>41085</v>
      </c>
      <c r="D31" s="30">
        <f>'Timestamp Data'!C34</f>
        <v>41115</v>
      </c>
      <c r="E31" s="30">
        <f>'Timestamp Data'!D34</f>
        <v>41122</v>
      </c>
      <c r="F31" s="29">
        <f t="shared" si="0"/>
        <v>7</v>
      </c>
    </row>
    <row r="32" spans="2:6" x14ac:dyDescent="0.2">
      <c r="B32" s="29" t="str">
        <f>'Timestamp Data'!A35</f>
        <v>ID-030</v>
      </c>
      <c r="C32" s="30">
        <f>'Timestamp Data'!B35</f>
        <v>41085</v>
      </c>
      <c r="D32" s="30">
        <f>'Timestamp Data'!C35</f>
        <v>41115</v>
      </c>
      <c r="E32" s="30">
        <f>'Timestamp Data'!D35</f>
        <v>41123</v>
      </c>
      <c r="F32" s="29">
        <f t="shared" si="0"/>
        <v>8</v>
      </c>
    </row>
    <row r="33" spans="2:6" x14ac:dyDescent="0.2">
      <c r="B33" s="29" t="str">
        <f>'Timestamp Data'!A36</f>
        <v>ID-031</v>
      </c>
      <c r="C33" s="30">
        <f>'Timestamp Data'!B36</f>
        <v>41085</v>
      </c>
      <c r="D33" s="30">
        <f>'Timestamp Data'!C36</f>
        <v>41115</v>
      </c>
      <c r="E33" s="30">
        <f>'Timestamp Data'!D36</f>
        <v>41180</v>
      </c>
      <c r="F33" s="29">
        <f t="shared" si="0"/>
        <v>65</v>
      </c>
    </row>
    <row r="34" spans="2:6" x14ac:dyDescent="0.2">
      <c r="B34" s="29" t="str">
        <f>'Timestamp Data'!A37</f>
        <v>ID-032</v>
      </c>
      <c r="C34" s="30">
        <f>'Timestamp Data'!B37</f>
        <v>41085</v>
      </c>
      <c r="D34" s="30">
        <f>'Timestamp Data'!C37</f>
        <v>41120</v>
      </c>
      <c r="E34" s="30">
        <f>'Timestamp Data'!D37</f>
        <v>41150</v>
      </c>
      <c r="F34" s="29">
        <f t="shared" si="0"/>
        <v>30</v>
      </c>
    </row>
    <row r="35" spans="2:6" x14ac:dyDescent="0.2">
      <c r="B35" s="29" t="str">
        <f>'Timestamp Data'!A38</f>
        <v>ID-033</v>
      </c>
      <c r="C35" s="30">
        <f>'Timestamp Data'!B38</f>
        <v>41085</v>
      </c>
      <c r="D35" s="30">
        <f>'Timestamp Data'!C38</f>
        <v>41120</v>
      </c>
      <c r="E35" s="30">
        <f>'Timestamp Data'!D38</f>
        <v>41163</v>
      </c>
      <c r="F35" s="29">
        <f t="shared" si="0"/>
        <v>43</v>
      </c>
    </row>
    <row r="36" spans="2:6" x14ac:dyDescent="0.2">
      <c r="B36" s="29" t="str">
        <f>'Timestamp Data'!A39</f>
        <v>ID-034</v>
      </c>
      <c r="C36" s="30">
        <f>'Timestamp Data'!B39</f>
        <v>41085</v>
      </c>
      <c r="D36" s="30">
        <f>'Timestamp Data'!C39</f>
        <v>41120</v>
      </c>
      <c r="E36" s="30">
        <f>'Timestamp Data'!D39</f>
        <v>41163</v>
      </c>
      <c r="F36" s="29">
        <f t="shared" si="0"/>
        <v>43</v>
      </c>
    </row>
    <row r="37" spans="2:6" x14ac:dyDescent="0.2">
      <c r="B37" s="29" t="str">
        <f>'Timestamp Data'!A40</f>
        <v>ID-035</v>
      </c>
      <c r="C37" s="30">
        <f>'Timestamp Data'!B40</f>
        <v>41085</v>
      </c>
      <c r="D37" s="30">
        <f>'Timestamp Data'!C40</f>
        <v>41120</v>
      </c>
      <c r="E37" s="30">
        <f>'Timestamp Data'!D40</f>
        <v>41163</v>
      </c>
      <c r="F37" s="29">
        <f t="shared" si="0"/>
        <v>43</v>
      </c>
    </row>
    <row r="38" spans="2:6" x14ac:dyDescent="0.2">
      <c r="B38" s="29" t="str">
        <f>'Timestamp Data'!A41</f>
        <v>ID-036</v>
      </c>
      <c r="C38" s="30">
        <f>'Timestamp Data'!B41</f>
        <v>41085</v>
      </c>
      <c r="D38" s="30">
        <f>'Timestamp Data'!C41</f>
        <v>41120</v>
      </c>
      <c r="E38" s="30">
        <f>'Timestamp Data'!D41</f>
        <v>41163</v>
      </c>
      <c r="F38" s="29">
        <f t="shared" si="0"/>
        <v>43</v>
      </c>
    </row>
    <row r="39" spans="2:6" x14ac:dyDescent="0.2">
      <c r="B39" s="29" t="str">
        <f>'Timestamp Data'!A42</f>
        <v>ID-037</v>
      </c>
      <c r="C39" s="30">
        <f>'Timestamp Data'!B42</f>
        <v>41085</v>
      </c>
      <c r="D39" s="30">
        <f>'Timestamp Data'!C42</f>
        <v>41123</v>
      </c>
      <c r="E39" s="30">
        <f>'Timestamp Data'!D42</f>
        <v>41163</v>
      </c>
      <c r="F39" s="29">
        <f t="shared" si="0"/>
        <v>40</v>
      </c>
    </row>
    <row r="40" spans="2:6" x14ac:dyDescent="0.2">
      <c r="B40" s="29" t="str">
        <f>'Timestamp Data'!A43</f>
        <v>ID-038</v>
      </c>
      <c r="C40" s="30">
        <f>'Timestamp Data'!B43</f>
        <v>41085</v>
      </c>
      <c r="D40" s="30">
        <f>'Timestamp Data'!C43</f>
        <v>41123</v>
      </c>
      <c r="E40" s="30">
        <f>'Timestamp Data'!D43</f>
        <v>41172</v>
      </c>
      <c r="F40" s="29">
        <f t="shared" si="0"/>
        <v>49</v>
      </c>
    </row>
    <row r="41" spans="2:6" x14ac:dyDescent="0.2">
      <c r="B41" s="29" t="str">
        <f>'Timestamp Data'!A44</f>
        <v>ID-039</v>
      </c>
      <c r="C41" s="30">
        <f>'Timestamp Data'!B44</f>
        <v>41085</v>
      </c>
      <c r="D41" s="30">
        <f>'Timestamp Data'!C44</f>
        <v>41123</v>
      </c>
      <c r="E41" s="30">
        <f>'Timestamp Data'!D44</f>
        <v>41172</v>
      </c>
      <c r="F41" s="29">
        <f t="shared" si="0"/>
        <v>49</v>
      </c>
    </row>
    <row r="42" spans="2:6" x14ac:dyDescent="0.2">
      <c r="B42" s="29" t="str">
        <f>'Timestamp Data'!A45</f>
        <v>ID-040</v>
      </c>
      <c r="C42" s="30">
        <f>'Timestamp Data'!B45</f>
        <v>41085</v>
      </c>
      <c r="D42" s="30">
        <f>'Timestamp Data'!C45</f>
        <v>41127</v>
      </c>
      <c r="E42" s="30">
        <f>'Timestamp Data'!D45</f>
        <v>41136</v>
      </c>
      <c r="F42" s="29">
        <f t="shared" si="0"/>
        <v>9</v>
      </c>
    </row>
    <row r="43" spans="2:6" x14ac:dyDescent="0.2">
      <c r="B43" s="29" t="str">
        <f>'Timestamp Data'!A46</f>
        <v>ID-041</v>
      </c>
      <c r="C43" s="30">
        <f>'Timestamp Data'!B46</f>
        <v>41085</v>
      </c>
      <c r="D43" s="30">
        <f>'Timestamp Data'!C46</f>
        <v>41127</v>
      </c>
      <c r="E43" s="30">
        <f>'Timestamp Data'!D46</f>
        <v>41207</v>
      </c>
      <c r="F43" s="29">
        <f t="shared" si="0"/>
        <v>80</v>
      </c>
    </row>
    <row r="44" spans="2:6" x14ac:dyDescent="0.2">
      <c r="B44" s="29" t="str">
        <f>'Timestamp Data'!A47</f>
        <v>ID-042</v>
      </c>
      <c r="C44" s="30">
        <f>'Timestamp Data'!B47</f>
        <v>41085</v>
      </c>
      <c r="D44" s="30">
        <f>'Timestamp Data'!C47</f>
        <v>41127</v>
      </c>
      <c r="E44" s="30">
        <f>'Timestamp Data'!D47</f>
        <v>41207</v>
      </c>
      <c r="F44" s="29">
        <f t="shared" si="0"/>
        <v>80</v>
      </c>
    </row>
    <row r="45" spans="2:6" x14ac:dyDescent="0.2">
      <c r="B45" s="29" t="str">
        <f>'Timestamp Data'!A48</f>
        <v>ID-043</v>
      </c>
      <c r="C45" s="30">
        <f>'Timestamp Data'!B48</f>
        <v>41085</v>
      </c>
      <c r="D45" s="30">
        <f>'Timestamp Data'!C48</f>
        <v>41128</v>
      </c>
      <c r="E45" s="30">
        <f>'Timestamp Data'!D48</f>
        <v>41145</v>
      </c>
      <c r="F45" s="29">
        <f t="shared" si="0"/>
        <v>17</v>
      </c>
    </row>
    <row r="46" spans="2:6" x14ac:dyDescent="0.2">
      <c r="B46" s="29" t="str">
        <f>'Timestamp Data'!A49</f>
        <v>ID-044</v>
      </c>
      <c r="C46" s="30">
        <f>'Timestamp Data'!B49</f>
        <v>41085</v>
      </c>
      <c r="D46" s="30">
        <f>'Timestamp Data'!C49</f>
        <v>41128</v>
      </c>
      <c r="E46" s="30">
        <f>'Timestamp Data'!D49</f>
        <v>41145</v>
      </c>
      <c r="F46" s="29">
        <f t="shared" si="0"/>
        <v>17</v>
      </c>
    </row>
    <row r="47" spans="2:6" x14ac:dyDescent="0.2">
      <c r="B47" s="29" t="str">
        <f>'Timestamp Data'!A50</f>
        <v>ID-045</v>
      </c>
      <c r="C47" s="30">
        <f>'Timestamp Data'!B50</f>
        <v>41085</v>
      </c>
      <c r="D47" s="30">
        <f>'Timestamp Data'!C50</f>
        <v>41129</v>
      </c>
      <c r="E47" s="30">
        <f>'Timestamp Data'!D50</f>
        <v>41158</v>
      </c>
      <c r="F47" s="29">
        <f t="shared" si="0"/>
        <v>29</v>
      </c>
    </row>
    <row r="48" spans="2:6" x14ac:dyDescent="0.2">
      <c r="B48" s="29" t="str">
        <f>'Timestamp Data'!A51</f>
        <v>ID-046</v>
      </c>
      <c r="C48" s="30">
        <f>'Timestamp Data'!B51</f>
        <v>41085</v>
      </c>
      <c r="D48" s="30">
        <f>'Timestamp Data'!C51</f>
        <v>41134</v>
      </c>
      <c r="E48" s="30">
        <f>'Timestamp Data'!D51</f>
        <v>41159</v>
      </c>
      <c r="F48" s="29">
        <f t="shared" si="0"/>
        <v>25</v>
      </c>
    </row>
    <row r="49" spans="2:6" x14ac:dyDescent="0.2">
      <c r="B49" s="29" t="str">
        <f>'Timestamp Data'!A52</f>
        <v>ID-047</v>
      </c>
      <c r="C49" s="30">
        <f>'Timestamp Data'!B52</f>
        <v>41085</v>
      </c>
      <c r="D49" s="30">
        <f>'Timestamp Data'!C52</f>
        <v>41134</v>
      </c>
      <c r="E49" s="30">
        <f>'Timestamp Data'!D52</f>
        <v>41159</v>
      </c>
      <c r="F49" s="29">
        <f t="shared" si="0"/>
        <v>25</v>
      </c>
    </row>
    <row r="50" spans="2:6" x14ac:dyDescent="0.2">
      <c r="B50" s="29" t="str">
        <f>'Timestamp Data'!A53</f>
        <v>ID-048</v>
      </c>
      <c r="C50" s="30">
        <f>'Timestamp Data'!B53</f>
        <v>41085</v>
      </c>
      <c r="D50" s="30">
        <f>'Timestamp Data'!C53</f>
        <v>41134</v>
      </c>
      <c r="E50" s="30">
        <f>'Timestamp Data'!D53</f>
        <v>41171</v>
      </c>
      <c r="F50" s="29">
        <f t="shared" si="0"/>
        <v>37</v>
      </c>
    </row>
    <row r="51" spans="2:6" x14ac:dyDescent="0.2">
      <c r="B51" s="29" t="str">
        <f>'Timestamp Data'!A54</f>
        <v>ID-049</v>
      </c>
      <c r="C51" s="30">
        <f>'Timestamp Data'!B54</f>
        <v>41085</v>
      </c>
      <c r="D51" s="30">
        <f>'Timestamp Data'!C54</f>
        <v>41135</v>
      </c>
      <c r="E51" s="30">
        <f>'Timestamp Data'!D54</f>
        <v>41183</v>
      </c>
      <c r="F51" s="29">
        <f t="shared" si="0"/>
        <v>48</v>
      </c>
    </row>
    <row r="52" spans="2:6" x14ac:dyDescent="0.2">
      <c r="B52" s="29" t="str">
        <f>'Timestamp Data'!A55</f>
        <v>ID-050</v>
      </c>
      <c r="C52" s="30">
        <f>'Timestamp Data'!B55</f>
        <v>41085</v>
      </c>
      <c r="D52" s="30">
        <f>'Timestamp Data'!C55</f>
        <v>41136</v>
      </c>
      <c r="E52" s="30">
        <f>'Timestamp Data'!D55</f>
        <v>41159</v>
      </c>
      <c r="F52" s="29">
        <f t="shared" si="0"/>
        <v>23</v>
      </c>
    </row>
    <row r="53" spans="2:6" x14ac:dyDescent="0.2">
      <c r="B53" s="29" t="str">
        <f>'Timestamp Data'!A56</f>
        <v>ID-051</v>
      </c>
      <c r="C53" s="30">
        <f>'Timestamp Data'!B56</f>
        <v>41085</v>
      </c>
      <c r="D53" s="30">
        <f>'Timestamp Data'!C56</f>
        <v>41141</v>
      </c>
      <c r="E53" s="30">
        <f>'Timestamp Data'!D56</f>
        <v>41172</v>
      </c>
      <c r="F53" s="29">
        <f t="shared" si="0"/>
        <v>31</v>
      </c>
    </row>
    <row r="54" spans="2:6" x14ac:dyDescent="0.2">
      <c r="B54" s="29" t="str">
        <f>'Timestamp Data'!A57</f>
        <v>ID-052</v>
      </c>
      <c r="C54" s="30">
        <f>'Timestamp Data'!B57</f>
        <v>41085</v>
      </c>
      <c r="D54" s="30">
        <f>'Timestamp Data'!C57</f>
        <v>41143</v>
      </c>
      <c r="E54" s="30">
        <f>'Timestamp Data'!D57</f>
        <v>41143</v>
      </c>
      <c r="F54" s="29">
        <f t="shared" si="0"/>
        <v>0</v>
      </c>
    </row>
    <row r="55" spans="2:6" x14ac:dyDescent="0.2">
      <c r="B55" s="29" t="str">
        <f>'Timestamp Data'!A58</f>
        <v>ID-053</v>
      </c>
      <c r="C55" s="30">
        <f>'Timestamp Data'!B58</f>
        <v>41085</v>
      </c>
      <c r="D55" s="30">
        <f>'Timestamp Data'!C58</f>
        <v>41144</v>
      </c>
      <c r="E55" s="30">
        <f>'Timestamp Data'!D58</f>
        <v>41164</v>
      </c>
      <c r="F55" s="29">
        <f t="shared" si="0"/>
        <v>20</v>
      </c>
    </row>
    <row r="56" spans="2:6" x14ac:dyDescent="0.2">
      <c r="B56" s="29" t="str">
        <f>'Timestamp Data'!A59</f>
        <v>ID-054</v>
      </c>
      <c r="C56" s="30">
        <f>'Timestamp Data'!B59</f>
        <v>41085</v>
      </c>
      <c r="D56" s="30">
        <f>'Timestamp Data'!C59</f>
        <v>41149</v>
      </c>
      <c r="E56" s="30">
        <f>'Timestamp Data'!D59</f>
        <v>41171</v>
      </c>
      <c r="F56" s="29">
        <f t="shared" si="0"/>
        <v>22</v>
      </c>
    </row>
    <row r="57" spans="2:6" x14ac:dyDescent="0.2">
      <c r="B57" s="29" t="str">
        <f>'Timestamp Data'!A60</f>
        <v>ID-055</v>
      </c>
      <c r="C57" s="30">
        <f>'Timestamp Data'!B60</f>
        <v>41085</v>
      </c>
      <c r="D57" s="30">
        <f>'Timestamp Data'!C60</f>
        <v>41151</v>
      </c>
      <c r="E57" s="30">
        <f>'Timestamp Data'!D60</f>
        <v>41185</v>
      </c>
      <c r="F57" s="29">
        <f t="shared" si="0"/>
        <v>34</v>
      </c>
    </row>
    <row r="58" spans="2:6" x14ac:dyDescent="0.2">
      <c r="B58" s="29" t="str">
        <f>'Timestamp Data'!A61</f>
        <v>ID-056</v>
      </c>
      <c r="C58" s="30">
        <f>'Timestamp Data'!B61</f>
        <v>41085</v>
      </c>
      <c r="D58" s="30">
        <f>'Timestamp Data'!C61</f>
        <v>41155</v>
      </c>
      <c r="E58" s="30">
        <f>'Timestamp Data'!D61</f>
        <v>41187</v>
      </c>
      <c r="F58" s="29">
        <f t="shared" si="0"/>
        <v>32</v>
      </c>
    </row>
    <row r="59" spans="2:6" x14ac:dyDescent="0.2">
      <c r="B59" s="29" t="str">
        <f>'Timestamp Data'!A62</f>
        <v>ID-057</v>
      </c>
      <c r="C59" s="30">
        <f>'Timestamp Data'!B62</f>
        <v>41085</v>
      </c>
      <c r="D59" s="30">
        <f>'Timestamp Data'!C62</f>
        <v>41155</v>
      </c>
      <c r="E59" s="30">
        <f>'Timestamp Data'!D62</f>
        <v>41187</v>
      </c>
      <c r="F59" s="29">
        <f t="shared" si="0"/>
        <v>32</v>
      </c>
    </row>
    <row r="60" spans="2:6" x14ac:dyDescent="0.2">
      <c r="B60" s="29" t="str">
        <f>'Timestamp Data'!A63</f>
        <v>ID-058</v>
      </c>
      <c r="C60" s="30">
        <f>'Timestamp Data'!B63</f>
        <v>41085</v>
      </c>
      <c r="D60" s="30">
        <f>'Timestamp Data'!C63</f>
        <v>41156</v>
      </c>
      <c r="E60" s="30">
        <f>'Timestamp Data'!D63</f>
        <v>41162</v>
      </c>
      <c r="F60" s="29">
        <f t="shared" si="0"/>
        <v>6</v>
      </c>
    </row>
    <row r="61" spans="2:6" x14ac:dyDescent="0.2">
      <c r="B61" s="29" t="str">
        <f>'Timestamp Data'!A64</f>
        <v>ID-059</v>
      </c>
      <c r="C61" s="30">
        <f>'Timestamp Data'!B64</f>
        <v>41085</v>
      </c>
      <c r="D61" s="30">
        <f>'Timestamp Data'!C64</f>
        <v>41156</v>
      </c>
      <c r="E61" s="30">
        <f>'Timestamp Data'!D64</f>
        <v>41163</v>
      </c>
      <c r="F61" s="29">
        <f t="shared" si="0"/>
        <v>7</v>
      </c>
    </row>
    <row r="62" spans="2:6" x14ac:dyDescent="0.2">
      <c r="B62" s="29" t="str">
        <f>'Timestamp Data'!A65</f>
        <v>ID-060</v>
      </c>
      <c r="C62" s="30">
        <f>'Timestamp Data'!B65</f>
        <v>41085</v>
      </c>
      <c r="D62" s="30">
        <f>'Timestamp Data'!C65</f>
        <v>41156</v>
      </c>
      <c r="E62" s="30">
        <f>'Timestamp Data'!D65</f>
        <v>41163</v>
      </c>
      <c r="F62" s="29">
        <f t="shared" si="0"/>
        <v>7</v>
      </c>
    </row>
    <row r="63" spans="2:6" x14ac:dyDescent="0.2">
      <c r="B63" s="29" t="str">
        <f>'Timestamp Data'!A66</f>
        <v>ID-061</v>
      </c>
      <c r="C63" s="30">
        <f>'Timestamp Data'!B66</f>
        <v>41085</v>
      </c>
      <c r="D63" s="30">
        <f>'Timestamp Data'!C66</f>
        <v>41156</v>
      </c>
      <c r="E63" s="30">
        <f>'Timestamp Data'!D66</f>
        <v>41163</v>
      </c>
      <c r="F63" s="29">
        <f t="shared" si="0"/>
        <v>7</v>
      </c>
    </row>
    <row r="64" spans="2:6" x14ac:dyDescent="0.2">
      <c r="B64" s="29" t="str">
        <f>'Timestamp Data'!A67</f>
        <v>ID-062</v>
      </c>
      <c r="C64" s="30">
        <f>'Timestamp Data'!B67</f>
        <v>41085</v>
      </c>
      <c r="D64" s="30">
        <f>'Timestamp Data'!C67</f>
        <v>41156</v>
      </c>
      <c r="E64" s="30">
        <f>'Timestamp Data'!D67</f>
        <v>41163</v>
      </c>
      <c r="F64" s="29">
        <f t="shared" si="0"/>
        <v>7</v>
      </c>
    </row>
    <row r="65" spans="2:6" x14ac:dyDescent="0.2">
      <c r="B65" s="29" t="str">
        <f>'Timestamp Data'!A68</f>
        <v>ID-063</v>
      </c>
      <c r="C65" s="30">
        <f>'Timestamp Data'!B68</f>
        <v>41085</v>
      </c>
      <c r="D65" s="30">
        <f>'Timestamp Data'!C68</f>
        <v>41156</v>
      </c>
      <c r="E65" s="30">
        <f>'Timestamp Data'!D68</f>
        <v>41170</v>
      </c>
      <c r="F65" s="29">
        <f t="shared" si="0"/>
        <v>14</v>
      </c>
    </row>
    <row r="66" spans="2:6" x14ac:dyDescent="0.2">
      <c r="B66" s="29" t="str">
        <f>'Timestamp Data'!A69</f>
        <v>ID-064</v>
      </c>
      <c r="C66" s="30">
        <f>'Timestamp Data'!B69</f>
        <v>41085</v>
      </c>
      <c r="D66" s="30">
        <f>'Timestamp Data'!C69</f>
        <v>41156</v>
      </c>
      <c r="E66" s="30">
        <f>'Timestamp Data'!D69</f>
        <v>41178</v>
      </c>
      <c r="F66" s="29">
        <f t="shared" si="0"/>
        <v>22</v>
      </c>
    </row>
    <row r="67" spans="2:6" x14ac:dyDescent="0.2">
      <c r="B67" s="29" t="str">
        <f>'Timestamp Data'!A70</f>
        <v>ID-065</v>
      </c>
      <c r="C67" s="30">
        <f>'Timestamp Data'!B70</f>
        <v>41085</v>
      </c>
      <c r="D67" s="30">
        <f>'Timestamp Data'!C70</f>
        <v>41163</v>
      </c>
      <c r="E67" s="30">
        <f>'Timestamp Data'!D70</f>
        <v>41208</v>
      </c>
      <c r="F67" s="29">
        <f t="shared" si="0"/>
        <v>45</v>
      </c>
    </row>
    <row r="68" spans="2:6" x14ac:dyDescent="0.2">
      <c r="B68" s="29" t="str">
        <f>'Timestamp Data'!A71</f>
        <v>ID-066</v>
      </c>
      <c r="C68" s="30">
        <f>'Timestamp Data'!B71</f>
        <v>41085</v>
      </c>
      <c r="D68" s="30">
        <f>'Timestamp Data'!C71</f>
        <v>41163</v>
      </c>
      <c r="E68" s="30">
        <f>'Timestamp Data'!D71</f>
        <v>41208</v>
      </c>
      <c r="F68" s="29">
        <f t="shared" ref="F68:F111" si="1">E68-D68</f>
        <v>45</v>
      </c>
    </row>
    <row r="69" spans="2:6" x14ac:dyDescent="0.2">
      <c r="B69" s="29" t="str">
        <f>'Timestamp Data'!A72</f>
        <v>ID-067</v>
      </c>
      <c r="C69" s="30">
        <f>'Timestamp Data'!B72</f>
        <v>41085</v>
      </c>
      <c r="D69" s="30">
        <f>'Timestamp Data'!C72</f>
        <v>41163</v>
      </c>
      <c r="E69" s="30">
        <f>'Timestamp Data'!D72</f>
        <v>41249</v>
      </c>
      <c r="F69" s="29">
        <f t="shared" si="1"/>
        <v>86</v>
      </c>
    </row>
    <row r="70" spans="2:6" x14ac:dyDescent="0.2">
      <c r="B70" s="29" t="str">
        <f>'Timestamp Data'!A73</f>
        <v>ID-068</v>
      </c>
      <c r="C70" s="30">
        <f>'Timestamp Data'!B73</f>
        <v>41085</v>
      </c>
      <c r="D70" s="30">
        <f>'Timestamp Data'!C73</f>
        <v>41169</v>
      </c>
      <c r="E70" s="30">
        <f>'Timestamp Data'!D73</f>
        <v>41184</v>
      </c>
      <c r="F70" s="29">
        <f t="shared" si="1"/>
        <v>15</v>
      </c>
    </row>
    <row r="71" spans="2:6" x14ac:dyDescent="0.2">
      <c r="B71" s="29" t="str">
        <f>'Timestamp Data'!A74</f>
        <v>ID-069</v>
      </c>
      <c r="C71" s="30">
        <f>'Timestamp Data'!B74</f>
        <v>41085</v>
      </c>
      <c r="D71" s="30">
        <f>'Timestamp Data'!C74</f>
        <v>41170</v>
      </c>
      <c r="E71" s="30">
        <f>'Timestamp Data'!D74</f>
        <v>41205</v>
      </c>
      <c r="F71" s="29">
        <f t="shared" si="1"/>
        <v>35</v>
      </c>
    </row>
    <row r="72" spans="2:6" x14ac:dyDescent="0.2">
      <c r="B72" s="29" t="str">
        <f>'Timestamp Data'!A75</f>
        <v>ID-070</v>
      </c>
      <c r="C72" s="30">
        <f>'Timestamp Data'!B75</f>
        <v>41085</v>
      </c>
      <c r="D72" s="30">
        <f>'Timestamp Data'!C75</f>
        <v>41170</v>
      </c>
      <c r="E72" s="30">
        <f>'Timestamp Data'!D75</f>
        <v>41205</v>
      </c>
      <c r="F72" s="29">
        <f t="shared" si="1"/>
        <v>35</v>
      </c>
    </row>
    <row r="73" spans="2:6" x14ac:dyDescent="0.2">
      <c r="B73" s="29" t="str">
        <f>'Timestamp Data'!A76</f>
        <v>ID-071</v>
      </c>
      <c r="C73" s="30">
        <f>'Timestamp Data'!B76</f>
        <v>41085</v>
      </c>
      <c r="D73" s="30">
        <f>'Timestamp Data'!C76</f>
        <v>41170</v>
      </c>
      <c r="E73" s="30">
        <f>'Timestamp Data'!D76</f>
        <v>41205</v>
      </c>
      <c r="F73" s="29">
        <f t="shared" si="1"/>
        <v>35</v>
      </c>
    </row>
    <row r="74" spans="2:6" x14ac:dyDescent="0.2">
      <c r="B74" s="29" t="str">
        <f>'Timestamp Data'!A77</f>
        <v>ID-072</v>
      </c>
      <c r="C74" s="30">
        <f>'Timestamp Data'!B77</f>
        <v>41085</v>
      </c>
      <c r="D74" s="30">
        <f>'Timestamp Data'!C77</f>
        <v>41173</v>
      </c>
      <c r="E74" s="30">
        <f>'Timestamp Data'!D77</f>
        <v>41201</v>
      </c>
      <c r="F74" s="29">
        <f t="shared" si="1"/>
        <v>28</v>
      </c>
    </row>
    <row r="75" spans="2:6" x14ac:dyDescent="0.2">
      <c r="B75" s="29" t="str">
        <f>'Timestamp Data'!A78</f>
        <v>ID-073</v>
      </c>
      <c r="C75" s="30">
        <f>'Timestamp Data'!B78</f>
        <v>41085</v>
      </c>
      <c r="D75" s="30">
        <f>'Timestamp Data'!C78</f>
        <v>41173</v>
      </c>
      <c r="E75" s="30">
        <f>'Timestamp Data'!D78</f>
        <v>41205</v>
      </c>
      <c r="F75" s="29">
        <f t="shared" si="1"/>
        <v>32</v>
      </c>
    </row>
    <row r="76" spans="2:6" x14ac:dyDescent="0.2">
      <c r="B76" s="29" t="str">
        <f>'Timestamp Data'!A79</f>
        <v>ID-074</v>
      </c>
      <c r="C76" s="30">
        <f>'Timestamp Data'!B79</f>
        <v>41085</v>
      </c>
      <c r="D76" s="30">
        <f>'Timestamp Data'!C79</f>
        <v>41173</v>
      </c>
      <c r="E76" s="30">
        <f>'Timestamp Data'!D79</f>
        <v>41207</v>
      </c>
      <c r="F76" s="29">
        <f t="shared" si="1"/>
        <v>34</v>
      </c>
    </row>
    <row r="77" spans="2:6" x14ac:dyDescent="0.2">
      <c r="B77" s="29" t="str">
        <f>'Timestamp Data'!A80</f>
        <v>ID-075</v>
      </c>
      <c r="C77" s="30">
        <f>'Timestamp Data'!B80</f>
        <v>41085</v>
      </c>
      <c r="D77" s="30">
        <f>'Timestamp Data'!C80</f>
        <v>41173</v>
      </c>
      <c r="E77" s="30">
        <f>'Timestamp Data'!D80</f>
        <v>41212</v>
      </c>
      <c r="F77" s="29">
        <f t="shared" si="1"/>
        <v>39</v>
      </c>
    </row>
    <row r="78" spans="2:6" x14ac:dyDescent="0.2">
      <c r="B78" s="29" t="str">
        <f>'Timestamp Data'!A81</f>
        <v>ID-076</v>
      </c>
      <c r="C78" s="30">
        <f>'Timestamp Data'!B81</f>
        <v>41085</v>
      </c>
      <c r="D78" s="30">
        <f>'Timestamp Data'!C81</f>
        <v>41176</v>
      </c>
      <c r="E78" s="30">
        <f>'Timestamp Data'!D81</f>
        <v>41176</v>
      </c>
      <c r="F78" s="29">
        <f t="shared" si="1"/>
        <v>0</v>
      </c>
    </row>
    <row r="79" spans="2:6" x14ac:dyDescent="0.2">
      <c r="B79" s="29" t="str">
        <f>'Timestamp Data'!A82</f>
        <v>ID-077</v>
      </c>
      <c r="C79" s="30">
        <f>'Timestamp Data'!B82</f>
        <v>41085</v>
      </c>
      <c r="D79" s="30">
        <f>'Timestamp Data'!C82</f>
        <v>41176</v>
      </c>
      <c r="E79" s="30">
        <f>'Timestamp Data'!D82</f>
        <v>41176</v>
      </c>
      <c r="F79" s="29">
        <f t="shared" si="1"/>
        <v>0</v>
      </c>
    </row>
    <row r="80" spans="2:6" x14ac:dyDescent="0.2">
      <c r="B80" s="29" t="str">
        <f>'Timestamp Data'!A83</f>
        <v>ID-078</v>
      </c>
      <c r="C80" s="30">
        <f>'Timestamp Data'!B83</f>
        <v>41085</v>
      </c>
      <c r="D80" s="30">
        <f>'Timestamp Data'!C83</f>
        <v>41180</v>
      </c>
      <c r="E80" s="30">
        <f>'Timestamp Data'!D83</f>
        <v>41222</v>
      </c>
      <c r="F80" s="29">
        <f t="shared" si="1"/>
        <v>42</v>
      </c>
    </row>
    <row r="81" spans="2:6" x14ac:dyDescent="0.2">
      <c r="B81" s="29" t="str">
        <f>'Timestamp Data'!A84</f>
        <v>ID-079</v>
      </c>
      <c r="C81" s="30">
        <f>'Timestamp Data'!B84</f>
        <v>41085</v>
      </c>
      <c r="D81" s="30">
        <f>'Timestamp Data'!C84</f>
        <v>41184</v>
      </c>
      <c r="E81" s="30">
        <f>'Timestamp Data'!D84</f>
        <v>41186</v>
      </c>
      <c r="F81" s="29">
        <f t="shared" si="1"/>
        <v>2</v>
      </c>
    </row>
    <row r="82" spans="2:6" x14ac:dyDescent="0.2">
      <c r="B82" s="29" t="str">
        <f>'Timestamp Data'!A85</f>
        <v>ID-080</v>
      </c>
      <c r="C82" s="30">
        <f>'Timestamp Data'!B85</f>
        <v>41085</v>
      </c>
      <c r="D82" s="30">
        <f>'Timestamp Data'!C85</f>
        <v>41184</v>
      </c>
      <c r="E82" s="30">
        <f>'Timestamp Data'!D85</f>
        <v>41199</v>
      </c>
      <c r="F82" s="29">
        <f t="shared" si="1"/>
        <v>15</v>
      </c>
    </row>
    <row r="83" spans="2:6" x14ac:dyDescent="0.2">
      <c r="B83" s="29" t="str">
        <f>'Timestamp Data'!A86</f>
        <v>ID-081</v>
      </c>
      <c r="C83" s="30">
        <f>'Timestamp Data'!B86</f>
        <v>41085</v>
      </c>
      <c r="D83" s="30">
        <f>'Timestamp Data'!C86</f>
        <v>41184</v>
      </c>
      <c r="E83" s="30">
        <f>'Timestamp Data'!D86</f>
        <v>41207</v>
      </c>
      <c r="F83" s="29">
        <f t="shared" si="1"/>
        <v>23</v>
      </c>
    </row>
    <row r="84" spans="2:6" x14ac:dyDescent="0.2">
      <c r="B84" s="29" t="str">
        <f>'Timestamp Data'!A87</f>
        <v>ID-082</v>
      </c>
      <c r="C84" s="30">
        <f>'Timestamp Data'!B87</f>
        <v>41085</v>
      </c>
      <c r="D84" s="30">
        <f>'Timestamp Data'!C87</f>
        <v>41184</v>
      </c>
      <c r="E84" s="30">
        <f>'Timestamp Data'!D87</f>
        <v>41222</v>
      </c>
      <c r="F84" s="29">
        <f t="shared" si="1"/>
        <v>38</v>
      </c>
    </row>
    <row r="85" spans="2:6" x14ac:dyDescent="0.2">
      <c r="B85" s="29" t="str">
        <f>'Timestamp Data'!A88</f>
        <v>ID-083</v>
      </c>
      <c r="C85" s="30">
        <f>'Timestamp Data'!B88</f>
        <v>41085</v>
      </c>
      <c r="D85" s="30">
        <f>'Timestamp Data'!C88</f>
        <v>41184</v>
      </c>
      <c r="E85" s="30">
        <f>'Timestamp Data'!D88</f>
        <v>41222</v>
      </c>
      <c r="F85" s="29">
        <f t="shared" si="1"/>
        <v>38</v>
      </c>
    </row>
    <row r="86" spans="2:6" x14ac:dyDescent="0.2">
      <c r="B86" s="29" t="str">
        <f>'Timestamp Data'!A89</f>
        <v>ID-084</v>
      </c>
      <c r="C86" s="30">
        <f>'Timestamp Data'!B89</f>
        <v>41085</v>
      </c>
      <c r="D86" s="30">
        <f>'Timestamp Data'!C89</f>
        <v>41184</v>
      </c>
      <c r="E86" s="30">
        <f>'Timestamp Data'!D89</f>
        <v>41233</v>
      </c>
      <c r="F86" s="29">
        <f t="shared" si="1"/>
        <v>49</v>
      </c>
    </row>
    <row r="87" spans="2:6" x14ac:dyDescent="0.2">
      <c r="B87" s="29" t="str">
        <f>'Timestamp Data'!A90</f>
        <v>ID-085</v>
      </c>
      <c r="C87" s="30">
        <f>'Timestamp Data'!B90</f>
        <v>41085</v>
      </c>
      <c r="D87" s="30">
        <f>'Timestamp Data'!C90</f>
        <v>41184</v>
      </c>
      <c r="E87" s="30">
        <f>'Timestamp Data'!D90</f>
        <v>41233</v>
      </c>
      <c r="F87" s="29">
        <f t="shared" si="1"/>
        <v>49</v>
      </c>
    </row>
    <row r="88" spans="2:6" x14ac:dyDescent="0.2">
      <c r="B88" s="29" t="str">
        <f>'Timestamp Data'!A91</f>
        <v>ID-086</v>
      </c>
      <c r="C88" s="30">
        <f>'Timestamp Data'!B91</f>
        <v>41085</v>
      </c>
      <c r="D88" s="30">
        <f>'Timestamp Data'!C91</f>
        <v>41185</v>
      </c>
      <c r="E88" s="30">
        <f>'Timestamp Data'!D91</f>
        <v>41234</v>
      </c>
      <c r="F88" s="29">
        <f t="shared" si="1"/>
        <v>49</v>
      </c>
    </row>
    <row r="89" spans="2:6" x14ac:dyDescent="0.2">
      <c r="B89" s="29" t="str">
        <f>'Timestamp Data'!A92</f>
        <v>ID-087</v>
      </c>
      <c r="C89" s="30">
        <f>'Timestamp Data'!B92</f>
        <v>41085</v>
      </c>
      <c r="D89" s="30">
        <f>'Timestamp Data'!C92</f>
        <v>41191</v>
      </c>
      <c r="E89" s="30">
        <f>'Timestamp Data'!D92</f>
        <v>41207</v>
      </c>
      <c r="F89" s="29">
        <f t="shared" si="1"/>
        <v>16</v>
      </c>
    </row>
    <row r="90" spans="2:6" x14ac:dyDescent="0.2">
      <c r="B90" s="29" t="str">
        <f>'Timestamp Data'!A93</f>
        <v>ID-088</v>
      </c>
      <c r="C90" s="30">
        <f>'Timestamp Data'!B93</f>
        <v>41085</v>
      </c>
      <c r="D90" s="30">
        <f>'Timestamp Data'!C93</f>
        <v>41191</v>
      </c>
      <c r="E90" s="30">
        <f>'Timestamp Data'!D93</f>
        <v>41234</v>
      </c>
      <c r="F90" s="29">
        <f t="shared" si="1"/>
        <v>43</v>
      </c>
    </row>
    <row r="91" spans="2:6" x14ac:dyDescent="0.2">
      <c r="B91" s="29" t="str">
        <f>'Timestamp Data'!A94</f>
        <v>ID-089</v>
      </c>
      <c r="C91" s="30">
        <f>'Timestamp Data'!B94</f>
        <v>41085</v>
      </c>
      <c r="D91" s="30">
        <f>'Timestamp Data'!C94</f>
        <v>41191</v>
      </c>
      <c r="E91" s="30">
        <f>'Timestamp Data'!D94</f>
        <v>41234</v>
      </c>
      <c r="F91" s="29">
        <f t="shared" si="1"/>
        <v>43</v>
      </c>
    </row>
    <row r="92" spans="2:6" x14ac:dyDescent="0.2">
      <c r="B92" s="29" t="str">
        <f>'Timestamp Data'!A95</f>
        <v>ID-090</v>
      </c>
      <c r="C92" s="30">
        <f>'Timestamp Data'!B95</f>
        <v>41085</v>
      </c>
      <c r="D92" s="30">
        <f>'Timestamp Data'!C95</f>
        <v>41194</v>
      </c>
      <c r="E92" s="30">
        <f>'Timestamp Data'!D95</f>
        <v>41219</v>
      </c>
      <c r="F92" s="29">
        <f t="shared" si="1"/>
        <v>25</v>
      </c>
    </row>
    <row r="93" spans="2:6" x14ac:dyDescent="0.2">
      <c r="B93" s="29" t="str">
        <f>'Timestamp Data'!A96</f>
        <v>ID-091</v>
      </c>
      <c r="C93" s="30">
        <f>'Timestamp Data'!B96</f>
        <v>41085</v>
      </c>
      <c r="D93" s="30">
        <f>'Timestamp Data'!C96</f>
        <v>41194</v>
      </c>
      <c r="E93" s="30">
        <f>'Timestamp Data'!D96</f>
        <v>41234</v>
      </c>
      <c r="F93" s="29">
        <f t="shared" si="1"/>
        <v>40</v>
      </c>
    </row>
    <row r="94" spans="2:6" x14ac:dyDescent="0.2">
      <c r="B94" s="29" t="str">
        <f>'Timestamp Data'!A97</f>
        <v>ID-092</v>
      </c>
      <c r="C94" s="30">
        <f>'Timestamp Data'!B97</f>
        <v>41085</v>
      </c>
      <c r="D94" s="30">
        <f>'Timestamp Data'!C97</f>
        <v>41197</v>
      </c>
      <c r="E94" s="30">
        <f>'Timestamp Data'!D97</f>
        <v>41208</v>
      </c>
      <c r="F94" s="29">
        <f t="shared" si="1"/>
        <v>11</v>
      </c>
    </row>
    <row r="95" spans="2:6" x14ac:dyDescent="0.2">
      <c r="B95" s="29" t="str">
        <f>'Timestamp Data'!A98</f>
        <v>ID-093</v>
      </c>
      <c r="C95" s="30">
        <f>'Timestamp Data'!B98</f>
        <v>41085</v>
      </c>
      <c r="D95" s="30">
        <f>'Timestamp Data'!C98</f>
        <v>41205</v>
      </c>
      <c r="E95" s="30">
        <f>'Timestamp Data'!D98</f>
        <v>41234</v>
      </c>
      <c r="F95" s="29">
        <f t="shared" si="1"/>
        <v>29</v>
      </c>
    </row>
    <row r="96" spans="2:6" x14ac:dyDescent="0.2">
      <c r="B96" s="29" t="str">
        <f>'Timestamp Data'!A99</f>
        <v>ID-094</v>
      </c>
      <c r="C96" s="30">
        <f>'Timestamp Data'!B99</f>
        <v>41085</v>
      </c>
      <c r="D96" s="30">
        <f>'Timestamp Data'!C99</f>
        <v>41206</v>
      </c>
      <c r="E96" s="30">
        <f>'Timestamp Data'!D99</f>
        <v>41228</v>
      </c>
      <c r="F96" s="29">
        <f t="shared" si="1"/>
        <v>22</v>
      </c>
    </row>
    <row r="97" spans="2:6" x14ac:dyDescent="0.2">
      <c r="B97" s="29" t="str">
        <f>'Timestamp Data'!A100</f>
        <v>ID-095</v>
      </c>
      <c r="C97" s="30">
        <f>'Timestamp Data'!B100</f>
        <v>41085</v>
      </c>
      <c r="D97" s="30">
        <f>'Timestamp Data'!C100</f>
        <v>41207</v>
      </c>
      <c r="E97" s="30">
        <f>'Timestamp Data'!D100</f>
        <v>41220</v>
      </c>
      <c r="F97" s="29">
        <f t="shared" si="1"/>
        <v>13</v>
      </c>
    </row>
    <row r="98" spans="2:6" x14ac:dyDescent="0.2">
      <c r="B98" s="29" t="str">
        <f>'Timestamp Data'!A101</f>
        <v>ID-096</v>
      </c>
      <c r="C98" s="30">
        <f>'Timestamp Data'!B101</f>
        <v>41085</v>
      </c>
      <c r="D98" s="30">
        <f>'Timestamp Data'!C101</f>
        <v>41207</v>
      </c>
      <c r="E98" s="30">
        <f>'Timestamp Data'!D101</f>
        <v>41233</v>
      </c>
      <c r="F98" s="29">
        <f t="shared" si="1"/>
        <v>26</v>
      </c>
    </row>
    <row r="99" spans="2:6" x14ac:dyDescent="0.2">
      <c r="B99" s="29" t="str">
        <f>'Timestamp Data'!A102</f>
        <v>ID-097</v>
      </c>
      <c r="C99" s="30">
        <f>'Timestamp Data'!B102</f>
        <v>41085</v>
      </c>
      <c r="D99" s="30">
        <f>'Timestamp Data'!C102</f>
        <v>41212</v>
      </c>
      <c r="E99" s="30">
        <f>'Timestamp Data'!D102</f>
        <v>41220</v>
      </c>
      <c r="F99" s="29">
        <f t="shared" si="1"/>
        <v>8</v>
      </c>
    </row>
    <row r="100" spans="2:6" x14ac:dyDescent="0.2">
      <c r="B100" s="29" t="str">
        <f>'Timestamp Data'!A103</f>
        <v>ID-098</v>
      </c>
      <c r="C100" s="30">
        <f>'Timestamp Data'!B103</f>
        <v>41085</v>
      </c>
      <c r="D100" s="30">
        <f>'Timestamp Data'!C103</f>
        <v>41212</v>
      </c>
      <c r="E100" s="30">
        <f>'Timestamp Data'!D103</f>
        <v>41239</v>
      </c>
      <c r="F100" s="29">
        <f t="shared" si="1"/>
        <v>27</v>
      </c>
    </row>
    <row r="101" spans="2:6" x14ac:dyDescent="0.2">
      <c r="B101" s="29" t="str">
        <f>'Timestamp Data'!A104</f>
        <v>ID-099</v>
      </c>
      <c r="C101" s="30">
        <f>'Timestamp Data'!B104</f>
        <v>41085</v>
      </c>
      <c r="D101" s="30">
        <f>'Timestamp Data'!C104</f>
        <v>41214</v>
      </c>
      <c r="E101" s="30">
        <f>'Timestamp Data'!D104</f>
        <v>41221</v>
      </c>
      <c r="F101" s="29">
        <f t="shared" si="1"/>
        <v>7</v>
      </c>
    </row>
    <row r="102" spans="2:6" x14ac:dyDescent="0.2">
      <c r="B102" s="29" t="str">
        <f>'Timestamp Data'!A105</f>
        <v>ID-100</v>
      </c>
      <c r="C102" s="30">
        <f>'Timestamp Data'!B105</f>
        <v>41085</v>
      </c>
      <c r="D102" s="30">
        <f>'Timestamp Data'!C105</f>
        <v>41214</v>
      </c>
      <c r="E102" s="30">
        <f>'Timestamp Data'!D105</f>
        <v>41221</v>
      </c>
      <c r="F102" s="29">
        <f t="shared" si="1"/>
        <v>7</v>
      </c>
    </row>
    <row r="103" spans="2:6" x14ac:dyDescent="0.2">
      <c r="C103" s="30"/>
      <c r="D103" s="30"/>
      <c r="E103" s="30"/>
    </row>
    <row r="104" spans="2:6" x14ac:dyDescent="0.2">
      <c r="C104" s="30"/>
      <c r="D104" s="30"/>
      <c r="E104" s="30"/>
    </row>
    <row r="105" spans="2:6" x14ac:dyDescent="0.2">
      <c r="C105" s="30"/>
      <c r="D105" s="30"/>
      <c r="E105" s="30"/>
    </row>
    <row r="106" spans="2:6" x14ac:dyDescent="0.2">
      <c r="C106" s="30"/>
      <c r="D106" s="30"/>
      <c r="E106" s="30"/>
    </row>
    <row r="107" spans="2:6" x14ac:dyDescent="0.2">
      <c r="C107" s="30"/>
      <c r="D107" s="30"/>
      <c r="E107" s="30"/>
    </row>
    <row r="108" spans="2:6" x14ac:dyDescent="0.2">
      <c r="C108" s="30"/>
      <c r="D108" s="30"/>
      <c r="E108" s="30"/>
    </row>
    <row r="109" spans="2:6" x14ac:dyDescent="0.2">
      <c r="C109" s="30"/>
      <c r="D109" s="30"/>
      <c r="E109" s="30"/>
    </row>
    <row r="110" spans="2:6" x14ac:dyDescent="0.2">
      <c r="C110" s="30"/>
      <c r="D110" s="30"/>
      <c r="E110" s="30"/>
    </row>
    <row r="111" spans="2:6" x14ac:dyDescent="0.2">
      <c r="C111" s="30"/>
      <c r="D111" s="30"/>
      <c r="E111" s="30"/>
    </row>
    <row r="112" spans="2:6" x14ac:dyDescent="0.2">
      <c r="C112" s="30"/>
      <c r="D112" s="30"/>
      <c r="E112" s="30"/>
    </row>
    <row r="113" spans="3:5" x14ac:dyDescent="0.2">
      <c r="C113" s="30"/>
      <c r="D113" s="30"/>
      <c r="E113" s="30"/>
    </row>
    <row r="114" spans="3:5" x14ac:dyDescent="0.2">
      <c r="C114" s="30"/>
      <c r="D114" s="30"/>
      <c r="E114" s="30"/>
    </row>
    <row r="115" spans="3:5" x14ac:dyDescent="0.2">
      <c r="C115" s="30"/>
      <c r="D115" s="30"/>
      <c r="E115" s="30"/>
    </row>
    <row r="116" spans="3:5" x14ac:dyDescent="0.2">
      <c r="C116" s="30"/>
      <c r="D116" s="30"/>
      <c r="E116" s="30"/>
    </row>
    <row r="117" spans="3:5" x14ac:dyDescent="0.2">
      <c r="C117" s="30"/>
      <c r="D117" s="30"/>
      <c r="E117" s="30"/>
    </row>
    <row r="118" spans="3:5" x14ac:dyDescent="0.2">
      <c r="C118" s="30"/>
      <c r="D118" s="30"/>
      <c r="E118" s="30"/>
    </row>
    <row r="119" spans="3:5" x14ac:dyDescent="0.2">
      <c r="C119" s="30"/>
      <c r="D119" s="30"/>
      <c r="E119" s="30"/>
    </row>
    <row r="120" spans="3:5" x14ac:dyDescent="0.2">
      <c r="C120" s="30"/>
      <c r="D120" s="30"/>
      <c r="E120" s="30"/>
    </row>
    <row r="121" spans="3:5" x14ac:dyDescent="0.2">
      <c r="C121" s="30"/>
      <c r="D121" s="30"/>
      <c r="E121" s="30"/>
    </row>
    <row r="122" spans="3:5" x14ac:dyDescent="0.2">
      <c r="C122" s="30"/>
      <c r="D122" s="30"/>
      <c r="E122" s="30"/>
    </row>
    <row r="123" spans="3:5" x14ac:dyDescent="0.2">
      <c r="C123" s="30"/>
      <c r="D123" s="30"/>
      <c r="E123" s="30"/>
    </row>
    <row r="124" spans="3:5" x14ac:dyDescent="0.2">
      <c r="C124" s="30"/>
      <c r="D124" s="30"/>
      <c r="E124" s="30"/>
    </row>
    <row r="125" spans="3:5" x14ac:dyDescent="0.2">
      <c r="C125" s="30"/>
      <c r="D125" s="30"/>
      <c r="E125" s="30"/>
    </row>
    <row r="126" spans="3:5" x14ac:dyDescent="0.2">
      <c r="C126" s="30"/>
      <c r="D126" s="30"/>
      <c r="E126" s="30"/>
    </row>
    <row r="127" spans="3:5" x14ac:dyDescent="0.2">
      <c r="C127" s="30"/>
      <c r="D127" s="30"/>
      <c r="E127" s="30"/>
    </row>
    <row r="128" spans="3:5" x14ac:dyDescent="0.2">
      <c r="C128" s="30"/>
      <c r="D128" s="30"/>
      <c r="E128" s="30"/>
    </row>
    <row r="129" spans="3:5" x14ac:dyDescent="0.2">
      <c r="C129" s="30"/>
      <c r="D129" s="30"/>
      <c r="E129" s="30"/>
    </row>
    <row r="130" spans="3:5" x14ac:dyDescent="0.2">
      <c r="C130" s="30"/>
      <c r="D130" s="30"/>
      <c r="E130" s="30"/>
    </row>
    <row r="131" spans="3:5" x14ac:dyDescent="0.2">
      <c r="C131" s="30"/>
      <c r="D131" s="30"/>
      <c r="E131" s="30"/>
    </row>
    <row r="132" spans="3:5" x14ac:dyDescent="0.2">
      <c r="C132" s="30"/>
      <c r="D132" s="30"/>
      <c r="E132" s="30"/>
    </row>
    <row r="133" spans="3:5" x14ac:dyDescent="0.2">
      <c r="C133" s="30"/>
      <c r="D133" s="30"/>
      <c r="E133" s="30"/>
    </row>
    <row r="134" spans="3:5" x14ac:dyDescent="0.2">
      <c r="C134" s="30"/>
      <c r="D134" s="30"/>
      <c r="E134" s="30"/>
    </row>
    <row r="135" spans="3:5" x14ac:dyDescent="0.2">
      <c r="C135" s="30"/>
      <c r="D135" s="30"/>
      <c r="E135" s="30"/>
    </row>
    <row r="136" spans="3:5" x14ac:dyDescent="0.2">
      <c r="C136" s="30"/>
      <c r="D136" s="30"/>
      <c r="E136" s="30"/>
    </row>
    <row r="137" spans="3:5" x14ac:dyDescent="0.2">
      <c r="C137" s="30"/>
      <c r="D137" s="30"/>
      <c r="E137" s="30"/>
    </row>
    <row r="138" spans="3:5" x14ac:dyDescent="0.2">
      <c r="C138" s="30"/>
      <c r="D138" s="30"/>
      <c r="E138" s="30"/>
    </row>
    <row r="139" spans="3:5" x14ac:dyDescent="0.2">
      <c r="C139" s="30"/>
      <c r="D139" s="30"/>
      <c r="E139" s="30"/>
    </row>
    <row r="140" spans="3:5" x14ac:dyDescent="0.2">
      <c r="C140" s="30"/>
      <c r="D140" s="30"/>
      <c r="E140" s="30"/>
    </row>
    <row r="141" spans="3:5" x14ac:dyDescent="0.2">
      <c r="C141" s="30"/>
      <c r="D141" s="30"/>
      <c r="E141" s="30"/>
    </row>
    <row r="142" spans="3:5" x14ac:dyDescent="0.2">
      <c r="C142" s="30"/>
      <c r="D142" s="30"/>
      <c r="E142" s="30"/>
    </row>
    <row r="143" spans="3:5" x14ac:dyDescent="0.2">
      <c r="C143" s="30"/>
      <c r="D143" s="30"/>
      <c r="E143" s="30"/>
    </row>
    <row r="144" spans="3:5" x14ac:dyDescent="0.2">
      <c r="C144" s="30"/>
      <c r="D144" s="30"/>
      <c r="E144" s="30"/>
    </row>
    <row r="145" spans="3:5" x14ac:dyDescent="0.2">
      <c r="C145" s="30"/>
      <c r="D145" s="30"/>
      <c r="E145" s="30"/>
    </row>
    <row r="146" spans="3:5" x14ac:dyDescent="0.2">
      <c r="C146" s="30"/>
      <c r="D146" s="30"/>
      <c r="E146" s="30"/>
    </row>
    <row r="147" spans="3:5" x14ac:dyDescent="0.2">
      <c r="C147" s="30"/>
      <c r="D147" s="30"/>
      <c r="E147" s="30"/>
    </row>
    <row r="148" spans="3:5" x14ac:dyDescent="0.2">
      <c r="C148" s="30"/>
      <c r="D148" s="30"/>
      <c r="E148" s="30"/>
    </row>
    <row r="149" spans="3:5" x14ac:dyDescent="0.2">
      <c r="C149" s="30"/>
      <c r="D149" s="30"/>
      <c r="E149" s="30"/>
    </row>
    <row r="150" spans="3:5" x14ac:dyDescent="0.2">
      <c r="C150" s="30"/>
      <c r="D150" s="30"/>
      <c r="E150" s="30"/>
    </row>
    <row r="151" spans="3:5" x14ac:dyDescent="0.2">
      <c r="C151" s="30"/>
      <c r="D151" s="30"/>
      <c r="E151" s="30"/>
    </row>
    <row r="152" spans="3:5" x14ac:dyDescent="0.2">
      <c r="C152" s="30"/>
      <c r="D152" s="30"/>
      <c r="E152" s="30"/>
    </row>
    <row r="153" spans="3:5" x14ac:dyDescent="0.2">
      <c r="C153" s="30"/>
      <c r="D153" s="30"/>
      <c r="E153" s="30"/>
    </row>
    <row r="154" spans="3:5" x14ac:dyDescent="0.2">
      <c r="C154" s="30"/>
      <c r="D154" s="30"/>
      <c r="E154" s="30"/>
    </row>
    <row r="155" spans="3:5" x14ac:dyDescent="0.2">
      <c r="C155" s="30"/>
      <c r="D155" s="30"/>
      <c r="E155" s="30"/>
    </row>
    <row r="156" spans="3:5" x14ac:dyDescent="0.2">
      <c r="C156" s="30"/>
      <c r="D156" s="30"/>
      <c r="E156" s="30"/>
    </row>
    <row r="157" spans="3:5" x14ac:dyDescent="0.2">
      <c r="C157" s="30"/>
      <c r="D157" s="30"/>
      <c r="E157" s="30"/>
    </row>
    <row r="158" spans="3:5" x14ac:dyDescent="0.2">
      <c r="C158" s="30"/>
      <c r="D158" s="30"/>
      <c r="E158" s="30"/>
    </row>
    <row r="159" spans="3:5" x14ac:dyDescent="0.2">
      <c r="C159" s="30"/>
      <c r="D159" s="30"/>
      <c r="E159" s="30"/>
    </row>
    <row r="160" spans="3:5" x14ac:dyDescent="0.2">
      <c r="C160" s="30"/>
      <c r="D160" s="30"/>
      <c r="E160" s="30"/>
    </row>
    <row r="161" spans="3:5" x14ac:dyDescent="0.2">
      <c r="C161" s="30"/>
      <c r="D161" s="30"/>
      <c r="E161" s="30"/>
    </row>
    <row r="162" spans="3:5" x14ac:dyDescent="0.2">
      <c r="C162" s="30"/>
      <c r="D162" s="30"/>
      <c r="E162" s="30"/>
    </row>
    <row r="163" spans="3:5" x14ac:dyDescent="0.2">
      <c r="C163" s="30"/>
      <c r="D163" s="30"/>
      <c r="E163" s="30"/>
    </row>
    <row r="164" spans="3:5" x14ac:dyDescent="0.2">
      <c r="C164" s="30"/>
      <c r="D164" s="30"/>
      <c r="E164" s="30"/>
    </row>
    <row r="165" spans="3:5" x14ac:dyDescent="0.2">
      <c r="C165" s="30"/>
      <c r="D165" s="30"/>
      <c r="E165" s="30"/>
    </row>
    <row r="166" spans="3:5" x14ac:dyDescent="0.2">
      <c r="C166" s="30"/>
      <c r="D166" s="30"/>
      <c r="E166" s="30"/>
    </row>
    <row r="167" spans="3:5" x14ac:dyDescent="0.2">
      <c r="C167" s="30"/>
      <c r="D167" s="30"/>
      <c r="E167" s="30"/>
    </row>
    <row r="168" spans="3:5" x14ac:dyDescent="0.2">
      <c r="C168" s="30"/>
      <c r="D168" s="30"/>
      <c r="E168" s="30"/>
    </row>
    <row r="169" spans="3:5" x14ac:dyDescent="0.2">
      <c r="C169" s="30"/>
      <c r="D169" s="30"/>
      <c r="E169" s="30"/>
    </row>
    <row r="170" spans="3:5" x14ac:dyDescent="0.2">
      <c r="C170" s="30"/>
      <c r="D170" s="30"/>
      <c r="E170" s="30"/>
    </row>
    <row r="171" spans="3:5" x14ac:dyDescent="0.2">
      <c r="C171" s="30"/>
      <c r="D171" s="30"/>
      <c r="E171" s="30"/>
    </row>
    <row r="172" spans="3:5" x14ac:dyDescent="0.2">
      <c r="C172" s="30"/>
      <c r="D172" s="30"/>
      <c r="E172" s="30"/>
    </row>
    <row r="173" spans="3:5" x14ac:dyDescent="0.2">
      <c r="C173" s="30"/>
      <c r="D173" s="30"/>
      <c r="E173" s="30"/>
    </row>
    <row r="174" spans="3:5" x14ac:dyDescent="0.2">
      <c r="C174" s="30"/>
      <c r="D174" s="30"/>
      <c r="E174" s="30"/>
    </row>
    <row r="175" spans="3:5" x14ac:dyDescent="0.2">
      <c r="C175" s="30"/>
      <c r="D175" s="30"/>
      <c r="E175" s="30"/>
    </row>
    <row r="176" spans="3:5" x14ac:dyDescent="0.2">
      <c r="C176" s="30"/>
      <c r="D176" s="30"/>
      <c r="E176" s="30"/>
    </row>
    <row r="177" spans="3:5" x14ac:dyDescent="0.2">
      <c r="C177" s="30"/>
      <c r="D177" s="30"/>
      <c r="E177" s="30"/>
    </row>
    <row r="178" spans="3:5" x14ac:dyDescent="0.2">
      <c r="C178" s="30"/>
      <c r="D178" s="30"/>
      <c r="E178" s="30"/>
    </row>
    <row r="179" spans="3:5" x14ac:dyDescent="0.2">
      <c r="C179" s="30"/>
      <c r="D179" s="30"/>
      <c r="E179" s="30"/>
    </row>
    <row r="180" spans="3:5" x14ac:dyDescent="0.2">
      <c r="C180" s="30"/>
      <c r="D180" s="30"/>
      <c r="E180" s="30"/>
    </row>
    <row r="181" spans="3:5" x14ac:dyDescent="0.2">
      <c r="C181" s="30"/>
      <c r="D181" s="30"/>
      <c r="E181" s="30"/>
    </row>
    <row r="182" spans="3:5" x14ac:dyDescent="0.2">
      <c r="C182" s="30"/>
      <c r="D182" s="30"/>
      <c r="E182" s="30"/>
    </row>
    <row r="183" spans="3:5" x14ac:dyDescent="0.2">
      <c r="C183" s="30"/>
      <c r="D183" s="30"/>
      <c r="E183" s="30"/>
    </row>
    <row r="184" spans="3:5" x14ac:dyDescent="0.2">
      <c r="C184" s="30"/>
      <c r="D184" s="30"/>
      <c r="E184" s="30"/>
    </row>
    <row r="185" spans="3:5" x14ac:dyDescent="0.2">
      <c r="C185" s="30"/>
      <c r="D185" s="30"/>
      <c r="E185" s="30"/>
    </row>
    <row r="186" spans="3:5" x14ac:dyDescent="0.2">
      <c r="C186" s="30"/>
      <c r="D186" s="30"/>
      <c r="E186" s="30"/>
    </row>
    <row r="187" spans="3:5" x14ac:dyDescent="0.2">
      <c r="C187" s="30"/>
      <c r="D187" s="30"/>
      <c r="E187" s="30"/>
    </row>
    <row r="188" spans="3:5" x14ac:dyDescent="0.2">
      <c r="C188" s="30"/>
      <c r="D188" s="30"/>
      <c r="E188" s="30"/>
    </row>
    <row r="189" spans="3:5" x14ac:dyDescent="0.2">
      <c r="C189" s="30"/>
      <c r="D189" s="30"/>
      <c r="E189" s="30"/>
    </row>
    <row r="190" spans="3:5" x14ac:dyDescent="0.2">
      <c r="C190" s="30"/>
      <c r="D190" s="30"/>
      <c r="E190" s="30"/>
    </row>
    <row r="191" spans="3:5" x14ac:dyDescent="0.2">
      <c r="C191" s="30"/>
      <c r="D191" s="30"/>
      <c r="E191" s="30"/>
    </row>
    <row r="192" spans="3:5" x14ac:dyDescent="0.2">
      <c r="C192" s="30"/>
      <c r="D192" s="30"/>
      <c r="E192" s="30"/>
    </row>
    <row r="193" spans="3:5" x14ac:dyDescent="0.2">
      <c r="C193" s="30"/>
      <c r="D193" s="30"/>
      <c r="E193" s="30"/>
    </row>
    <row r="194" spans="3:5" x14ac:dyDescent="0.2">
      <c r="C194" s="30"/>
      <c r="D194" s="30"/>
      <c r="E194" s="30"/>
    </row>
    <row r="195" spans="3:5" x14ac:dyDescent="0.2">
      <c r="C195" s="30"/>
      <c r="D195" s="30"/>
      <c r="E195" s="30"/>
    </row>
    <row r="196" spans="3:5" x14ac:dyDescent="0.2">
      <c r="C196" s="30"/>
      <c r="D196" s="30"/>
      <c r="E196" s="30"/>
    </row>
    <row r="197" spans="3:5" x14ac:dyDescent="0.2">
      <c r="C197" s="30"/>
      <c r="D197" s="30"/>
      <c r="E197" s="30"/>
    </row>
    <row r="198" spans="3:5" x14ac:dyDescent="0.2">
      <c r="C198" s="30"/>
      <c r="D198" s="30"/>
      <c r="E198" s="30"/>
    </row>
    <row r="199" spans="3:5" x14ac:dyDescent="0.2">
      <c r="C199" s="30"/>
      <c r="D199" s="30"/>
      <c r="E199" s="30"/>
    </row>
    <row r="200" spans="3:5" x14ac:dyDescent="0.2">
      <c r="C200" s="30"/>
      <c r="D200" s="30"/>
      <c r="E200" s="30"/>
    </row>
    <row r="201" spans="3:5" x14ac:dyDescent="0.2">
      <c r="C201" s="30"/>
      <c r="D201" s="30"/>
      <c r="E201" s="30"/>
    </row>
    <row r="202" spans="3:5" x14ac:dyDescent="0.2">
      <c r="C202" s="30"/>
      <c r="D202" s="30"/>
      <c r="E202" s="30"/>
    </row>
    <row r="203" spans="3:5" x14ac:dyDescent="0.2">
      <c r="C203" s="30"/>
      <c r="D203" s="30"/>
      <c r="E203" s="30"/>
    </row>
    <row r="204" spans="3:5" x14ac:dyDescent="0.2">
      <c r="C204" s="30"/>
      <c r="D204" s="30"/>
      <c r="E204" s="30"/>
    </row>
    <row r="205" spans="3:5" x14ac:dyDescent="0.2">
      <c r="C205" s="30"/>
      <c r="D205" s="30"/>
      <c r="E205" s="30"/>
    </row>
    <row r="206" spans="3:5" x14ac:dyDescent="0.2">
      <c r="C206" s="30"/>
      <c r="D206" s="30"/>
      <c r="E206" s="30"/>
    </row>
    <row r="207" spans="3:5" x14ac:dyDescent="0.2">
      <c r="C207" s="30"/>
      <c r="D207" s="30"/>
      <c r="E207" s="30"/>
    </row>
    <row r="208" spans="3:5" x14ac:dyDescent="0.2">
      <c r="C208" s="30"/>
      <c r="D208" s="30"/>
      <c r="E208" s="30"/>
    </row>
    <row r="209" spans="3:5" x14ac:dyDescent="0.2">
      <c r="C209" s="30"/>
      <c r="D209" s="30"/>
      <c r="E209" s="30"/>
    </row>
    <row r="210" spans="3:5" x14ac:dyDescent="0.2">
      <c r="C210" s="30"/>
      <c r="D210" s="30"/>
      <c r="E210" s="30"/>
    </row>
    <row r="211" spans="3:5" x14ac:dyDescent="0.2">
      <c r="C211" s="30"/>
      <c r="D211" s="30"/>
      <c r="E211" s="30"/>
    </row>
    <row r="212" spans="3:5" x14ac:dyDescent="0.2">
      <c r="C212" s="30"/>
      <c r="D212" s="30"/>
      <c r="E212" s="30"/>
    </row>
    <row r="213" spans="3:5" x14ac:dyDescent="0.2">
      <c r="C213" s="30"/>
      <c r="D213" s="30"/>
      <c r="E213" s="30"/>
    </row>
    <row r="214" spans="3:5" x14ac:dyDescent="0.2">
      <c r="C214" s="30"/>
      <c r="D214" s="30"/>
      <c r="E214" s="30"/>
    </row>
    <row r="215" spans="3:5" x14ac:dyDescent="0.2">
      <c r="C215" s="30"/>
      <c r="D215" s="30"/>
      <c r="E215" s="30"/>
    </row>
    <row r="216" spans="3:5" x14ac:dyDescent="0.2">
      <c r="C216" s="30"/>
      <c r="D216" s="30"/>
      <c r="E216" s="30"/>
    </row>
    <row r="217" spans="3:5" x14ac:dyDescent="0.2">
      <c r="C217" s="30"/>
      <c r="D217" s="30"/>
      <c r="E217" s="30"/>
    </row>
    <row r="218" spans="3:5" x14ac:dyDescent="0.2">
      <c r="C218" s="30"/>
      <c r="D218" s="30"/>
      <c r="E218" s="30"/>
    </row>
    <row r="219" spans="3:5" x14ac:dyDescent="0.2">
      <c r="C219" s="30"/>
      <c r="D219" s="30"/>
      <c r="E219" s="30"/>
    </row>
    <row r="220" spans="3:5" x14ac:dyDescent="0.2">
      <c r="C220" s="30"/>
      <c r="D220" s="30"/>
      <c r="E220" s="30"/>
    </row>
    <row r="221" spans="3:5" x14ac:dyDescent="0.2">
      <c r="C221" s="30"/>
      <c r="D221" s="30"/>
      <c r="E221" s="30"/>
    </row>
    <row r="222" spans="3:5" x14ac:dyDescent="0.2">
      <c r="C222" s="30"/>
      <c r="D222" s="30"/>
      <c r="E222" s="30"/>
    </row>
    <row r="223" spans="3:5" x14ac:dyDescent="0.2">
      <c r="C223" s="30"/>
      <c r="D223" s="30"/>
      <c r="E223" s="30"/>
    </row>
    <row r="224" spans="3:5" x14ac:dyDescent="0.2">
      <c r="C224" s="30"/>
      <c r="D224" s="30"/>
      <c r="E224" s="30"/>
    </row>
    <row r="225" spans="3:5" x14ac:dyDescent="0.2">
      <c r="C225" s="30"/>
      <c r="D225" s="30"/>
      <c r="E225" s="30"/>
    </row>
    <row r="226" spans="3:5" x14ac:dyDescent="0.2">
      <c r="C226" s="30"/>
      <c r="D226" s="30"/>
      <c r="E226" s="30"/>
    </row>
    <row r="227" spans="3:5" x14ac:dyDescent="0.2">
      <c r="C227" s="30"/>
      <c r="D227" s="30"/>
      <c r="E227" s="30"/>
    </row>
    <row r="228" spans="3:5" x14ac:dyDescent="0.2">
      <c r="C228" s="30"/>
      <c r="D228" s="30"/>
      <c r="E228" s="30"/>
    </row>
    <row r="229" spans="3:5" x14ac:dyDescent="0.2">
      <c r="C229" s="30"/>
      <c r="D229" s="30"/>
      <c r="E229" s="30"/>
    </row>
    <row r="230" spans="3:5" x14ac:dyDescent="0.2">
      <c r="C230" s="30"/>
      <c r="D230" s="30"/>
      <c r="E230" s="30"/>
    </row>
    <row r="231" spans="3:5" x14ac:dyDescent="0.2">
      <c r="C231" s="30"/>
      <c r="D231" s="30"/>
      <c r="E231" s="30"/>
    </row>
    <row r="232" spans="3:5" x14ac:dyDescent="0.2">
      <c r="C232" s="30"/>
      <c r="D232" s="30"/>
      <c r="E232" s="30"/>
    </row>
    <row r="233" spans="3:5" x14ac:dyDescent="0.2">
      <c r="C233" s="30"/>
      <c r="D233" s="30"/>
      <c r="E233" s="30"/>
    </row>
    <row r="234" spans="3:5" x14ac:dyDescent="0.2">
      <c r="C234" s="30"/>
      <c r="D234" s="30"/>
      <c r="E234" s="30"/>
    </row>
    <row r="235" spans="3:5" x14ac:dyDescent="0.2">
      <c r="C235" s="30"/>
      <c r="D235" s="30"/>
      <c r="E235" s="30"/>
    </row>
    <row r="236" spans="3:5" x14ac:dyDescent="0.2">
      <c r="C236" s="30"/>
      <c r="D236" s="30"/>
      <c r="E236" s="30"/>
    </row>
    <row r="237" spans="3:5" x14ac:dyDescent="0.2">
      <c r="C237" s="30"/>
      <c r="D237" s="30"/>
      <c r="E237" s="30"/>
    </row>
    <row r="238" spans="3:5" x14ac:dyDescent="0.2">
      <c r="C238" s="30"/>
      <c r="D238" s="30"/>
      <c r="E238" s="30"/>
    </row>
    <row r="239" spans="3:5" x14ac:dyDescent="0.2">
      <c r="C239" s="30"/>
      <c r="D239" s="30"/>
      <c r="E239" s="30"/>
    </row>
    <row r="240" spans="3:5" x14ac:dyDescent="0.2">
      <c r="C240" s="30"/>
      <c r="D240" s="30"/>
      <c r="E240" s="30"/>
    </row>
    <row r="241" spans="3:5" x14ac:dyDescent="0.2">
      <c r="C241" s="30"/>
      <c r="D241" s="30"/>
      <c r="E241" s="30"/>
    </row>
    <row r="242" spans="3:5" x14ac:dyDescent="0.2">
      <c r="C242" s="30"/>
      <c r="D242" s="30"/>
      <c r="E242" s="30"/>
    </row>
    <row r="243" spans="3:5" x14ac:dyDescent="0.2">
      <c r="C243" s="30"/>
      <c r="D243" s="30"/>
      <c r="E243" s="30"/>
    </row>
    <row r="244" spans="3:5" x14ac:dyDescent="0.2">
      <c r="C244" s="30"/>
      <c r="D244" s="30"/>
      <c r="E244" s="30"/>
    </row>
    <row r="245" spans="3:5" x14ac:dyDescent="0.2">
      <c r="C245" s="30"/>
      <c r="D245" s="30"/>
      <c r="E245" s="30"/>
    </row>
    <row r="246" spans="3:5" x14ac:dyDescent="0.2">
      <c r="C246" s="30"/>
      <c r="D246" s="30"/>
      <c r="E246" s="30"/>
    </row>
    <row r="247" spans="3:5" x14ac:dyDescent="0.2">
      <c r="C247" s="30"/>
      <c r="D247" s="30"/>
      <c r="E247" s="30"/>
    </row>
    <row r="248" spans="3:5" x14ac:dyDescent="0.2">
      <c r="C248" s="30"/>
      <c r="D248" s="30"/>
      <c r="E248" s="30"/>
    </row>
    <row r="249" spans="3:5" x14ac:dyDescent="0.2">
      <c r="C249" s="30"/>
      <c r="D249" s="30"/>
      <c r="E249" s="30"/>
    </row>
    <row r="250" spans="3:5" x14ac:dyDescent="0.2">
      <c r="C250" s="30"/>
      <c r="D250" s="30"/>
      <c r="E250" s="30"/>
    </row>
    <row r="251" spans="3:5" x14ac:dyDescent="0.2">
      <c r="C251" s="30"/>
      <c r="D251" s="30"/>
      <c r="E251" s="30"/>
    </row>
    <row r="252" spans="3:5" x14ac:dyDescent="0.2">
      <c r="C252" s="30"/>
      <c r="D252" s="30"/>
      <c r="E252" s="30"/>
    </row>
    <row r="253" spans="3:5" x14ac:dyDescent="0.2">
      <c r="C253" s="30"/>
      <c r="D253" s="30"/>
      <c r="E253" s="30"/>
    </row>
    <row r="254" spans="3:5" x14ac:dyDescent="0.2">
      <c r="C254" s="30"/>
      <c r="D254" s="30"/>
      <c r="E254" s="30"/>
    </row>
    <row r="255" spans="3:5" x14ac:dyDescent="0.2">
      <c r="C255" s="30"/>
      <c r="D255" s="30"/>
      <c r="E255" s="30"/>
    </row>
    <row r="256" spans="3:5" x14ac:dyDescent="0.2">
      <c r="C256" s="30"/>
      <c r="D256" s="30"/>
      <c r="E256" s="30"/>
    </row>
    <row r="257" spans="3:5" x14ac:dyDescent="0.2">
      <c r="C257" s="30"/>
      <c r="D257" s="30"/>
      <c r="E257" s="30"/>
    </row>
    <row r="258" spans="3:5" x14ac:dyDescent="0.2">
      <c r="C258" s="30"/>
      <c r="D258" s="30"/>
      <c r="E258" s="30"/>
    </row>
    <row r="259" spans="3:5" x14ac:dyDescent="0.2">
      <c r="C259" s="30"/>
      <c r="D259" s="30"/>
      <c r="E259" s="30"/>
    </row>
    <row r="260" spans="3:5" x14ac:dyDescent="0.2">
      <c r="C260" s="30"/>
      <c r="D260" s="30"/>
      <c r="E260" s="30"/>
    </row>
    <row r="261" spans="3:5" x14ac:dyDescent="0.2">
      <c r="C261" s="30"/>
      <c r="D261" s="30"/>
      <c r="E261" s="30"/>
    </row>
    <row r="262" spans="3:5" x14ac:dyDescent="0.2">
      <c r="C262" s="30"/>
      <c r="D262" s="30"/>
      <c r="E262" s="3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License</vt:lpstr>
      <vt:lpstr>Stability Metric</vt:lpstr>
      <vt:lpstr>Timestamp Data</vt:lpstr>
      <vt:lpstr>SampleData</vt:lpstr>
      <vt:lpstr>CALC</vt:lpstr>
      <vt:lpstr>WIP 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2016-07-05T17:12:12Z</dcterms:modified>
</cp:coreProperties>
</file>