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klaus/GitHub/LEANres/"/>
    </mc:Choice>
  </mc:AlternateContent>
  <bookViews>
    <workbookView xWindow="0" yWindow="460" windowWidth="25600" windowHeight="15460" tabRatio="500"/>
  </bookViews>
  <sheets>
    <sheet name="Instructions" sheetId="9" r:id="rId1"/>
    <sheet name="License" sheetId="10" r:id="rId2"/>
    <sheet name="Timestamp Data" sheetId="2" r:id="rId3"/>
    <sheet name="Stability Metric, Time Stamps" sheetId="6" r:id="rId4"/>
    <sheet name="Stability Metric, Item Count" sheetId="1" r:id="rId5"/>
    <sheet name="SampleData" sheetId="13" r:id="rId6"/>
    <sheet name="TS-Calc 31 days" sheetId="5" state="hidden" r:id="rId7"/>
    <sheet name="TS-Calc 6 month" sheetId="8" state="hidden" r:id="rId8"/>
    <sheet name="TS-Calc 3 month" sheetId="7" state="hidden" r:id="rId9"/>
    <sheet name="TS-Calc 12 month" sheetId="3" state="hidden"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C3" i="2"/>
  <c r="D3" i="2"/>
  <c r="L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N4"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I111" i="13"/>
  <c r="J111" i="13"/>
  <c r="I110" i="13"/>
  <c r="J110" i="13"/>
  <c r="I109" i="13"/>
  <c r="J109" i="13"/>
  <c r="I108" i="13"/>
  <c r="J108" i="13"/>
  <c r="I107" i="13"/>
  <c r="J107" i="13"/>
  <c r="I106" i="13"/>
  <c r="J106" i="13"/>
  <c r="I105" i="13"/>
  <c r="J105" i="13"/>
  <c r="I104" i="13"/>
  <c r="J104"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9" i="13"/>
  <c r="J59" i="13"/>
  <c r="I58" i="13"/>
  <c r="J58" i="13"/>
  <c r="I57" i="13"/>
  <c r="J57" i="13"/>
  <c r="I56" i="13"/>
  <c r="J56" i="13"/>
  <c r="I55" i="13"/>
  <c r="J55" i="13"/>
  <c r="I54" i="13"/>
  <c r="J54" i="13"/>
  <c r="I53" i="13"/>
  <c r="J53" i="13"/>
  <c r="I52" i="13"/>
  <c r="J52" i="13"/>
  <c r="I51" i="13"/>
  <c r="J51" i="13"/>
  <c r="I50" i="13"/>
  <c r="J50" i="13"/>
  <c r="I49" i="13"/>
  <c r="J49" i="13"/>
  <c r="I48" i="13"/>
  <c r="J48" i="13"/>
  <c r="I47" i="13"/>
  <c r="J47" i="13"/>
  <c r="I46" i="13"/>
  <c r="J46" i="13"/>
  <c r="I45" i="13"/>
  <c r="J45" i="13"/>
  <c r="I44" i="13"/>
  <c r="J44" i="13"/>
  <c r="I43" i="13"/>
  <c r="J43" i="13"/>
  <c r="I42" i="13"/>
  <c r="J42" i="13"/>
  <c r="I41" i="13"/>
  <c r="J41" i="13"/>
  <c r="I40" i="13"/>
  <c r="J40" i="13"/>
  <c r="I39" i="13"/>
  <c r="J39" i="13"/>
  <c r="I38" i="13"/>
  <c r="J38" i="13"/>
  <c r="I37" i="13"/>
  <c r="J37" i="13"/>
  <c r="I36" i="13"/>
  <c r="J36" i="13"/>
  <c r="I35" i="13"/>
  <c r="J35" i="13"/>
  <c r="I34" i="13"/>
  <c r="J34" i="13"/>
  <c r="I33" i="13"/>
  <c r="J33" i="13"/>
  <c r="I32" i="13"/>
  <c r="J32" i="13"/>
  <c r="I31" i="13"/>
  <c r="J31" i="13"/>
  <c r="I30" i="13"/>
  <c r="J30" i="13"/>
  <c r="I29" i="13"/>
  <c r="J29" i="13"/>
  <c r="I28" i="13"/>
  <c r="J28" i="13"/>
  <c r="I27" i="13"/>
  <c r="J27" i="13"/>
  <c r="I26" i="13"/>
  <c r="J26" i="13"/>
  <c r="I25" i="13"/>
  <c r="J25" i="13"/>
  <c r="I24" i="13"/>
  <c r="J24" i="13"/>
  <c r="I23" i="13"/>
  <c r="J23" i="13"/>
  <c r="I22" i="13"/>
  <c r="J22" i="13"/>
  <c r="I21" i="13"/>
  <c r="J21" i="13"/>
  <c r="I20" i="13"/>
  <c r="J20" i="13"/>
  <c r="I19" i="13"/>
  <c r="J19" i="13"/>
  <c r="I18" i="13"/>
  <c r="J18" i="13"/>
  <c r="I17" i="13"/>
  <c r="J17" i="13"/>
  <c r="I16" i="13"/>
  <c r="J16" i="13"/>
  <c r="I15" i="13"/>
  <c r="J15" i="13"/>
  <c r="I14" i="13"/>
  <c r="J14" i="13"/>
  <c r="I13" i="13"/>
  <c r="J13" i="13"/>
  <c r="I12" i="13"/>
  <c r="J12" i="13"/>
  <c r="I11" i="13"/>
  <c r="J11" i="13"/>
  <c r="I10" i="13"/>
  <c r="J10" i="13"/>
  <c r="I9" i="13"/>
  <c r="J9" i="13"/>
  <c r="I8" i="13"/>
  <c r="J8" i="13"/>
  <c r="I7" i="13"/>
  <c r="J7" i="13"/>
  <c r="I6" i="13"/>
  <c r="J6" i="13"/>
  <c r="I5" i="13"/>
  <c r="J5" i="13"/>
  <c r="I4" i="13"/>
  <c r="J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E111"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B2" i="6"/>
  <c r="B18" i="6"/>
  <c r="B14" i="6"/>
  <c r="B10" i="6"/>
  <c r="B6" i="6"/>
  <c r="A2" i="8"/>
  <c r="D2" i="8"/>
  <c r="G2" i="8"/>
  <c r="A3" i="8"/>
  <c r="D3" i="8"/>
  <c r="G3" i="8"/>
  <c r="A4" i="8"/>
  <c r="D4" i="8"/>
  <c r="G4" i="8"/>
  <c r="A5" i="8"/>
  <c r="D5" i="8"/>
  <c r="G5" i="8"/>
  <c r="A6" i="8"/>
  <c r="D6" i="8"/>
  <c r="G6" i="8"/>
  <c r="A7" i="8"/>
  <c r="D7" i="8"/>
  <c r="G7" i="8"/>
  <c r="A8" i="8"/>
  <c r="D8" i="8"/>
  <c r="G8" i="8"/>
  <c r="A9" i="8"/>
  <c r="D9" i="8"/>
  <c r="G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B15" i="6"/>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D10" i="8"/>
  <c r="G10" i="8"/>
  <c r="D11" i="8"/>
  <c r="G11" i="8"/>
  <c r="D12" i="8"/>
  <c r="G12" i="8"/>
  <c r="D13" i="8"/>
  <c r="G13" i="8"/>
  <c r="D14" i="8"/>
  <c r="G14" i="8"/>
  <c r="D15" i="8"/>
  <c r="G15" i="8"/>
  <c r="D16" i="8"/>
  <c r="G16" i="8"/>
  <c r="D17" i="8"/>
  <c r="G17" i="8"/>
  <c r="D18" i="8"/>
  <c r="G18" i="8"/>
  <c r="D19" i="8"/>
  <c r="G19" i="8"/>
  <c r="D20" i="8"/>
  <c r="G20" i="8"/>
  <c r="D21" i="8"/>
  <c r="G21" i="8"/>
  <c r="D22" i="8"/>
  <c r="G22" i="8"/>
  <c r="D23" i="8"/>
  <c r="G23" i="8"/>
  <c r="D24" i="8"/>
  <c r="G24" i="8"/>
  <c r="D25" i="8"/>
  <c r="G25" i="8"/>
  <c r="D26" i="8"/>
  <c r="G26" i="8"/>
  <c r="D27" i="8"/>
  <c r="G27" i="8"/>
  <c r="D28" i="8"/>
  <c r="G28" i="8"/>
  <c r="D29" i="8"/>
  <c r="G29" i="8"/>
  <c r="D30" i="8"/>
  <c r="G30" i="8"/>
  <c r="D31" i="8"/>
  <c r="G31" i="8"/>
  <c r="D32" i="8"/>
  <c r="G32" i="8"/>
  <c r="D33" i="3"/>
  <c r="G33" i="8"/>
  <c r="D34" i="3"/>
  <c r="G34" i="8"/>
  <c r="D35" i="3"/>
  <c r="G35" i="8"/>
  <c r="D36" i="3"/>
  <c r="G36" i="8"/>
  <c r="D37" i="3"/>
  <c r="G37" i="8"/>
  <c r="D38" i="3"/>
  <c r="G38" i="8"/>
  <c r="D39" i="3"/>
  <c r="G39" i="8"/>
  <c r="D40" i="3"/>
  <c r="G40" i="8"/>
  <c r="D41" i="3"/>
  <c r="G41" i="8"/>
  <c r="D42" i="3"/>
  <c r="G42" i="8"/>
  <c r="D43" i="3"/>
  <c r="G43" i="8"/>
  <c r="D44" i="3"/>
  <c r="G44" i="8"/>
  <c r="D45" i="3"/>
  <c r="G45" i="8"/>
  <c r="D46" i="3"/>
  <c r="G46" i="8"/>
  <c r="D47" i="3"/>
  <c r="G47" i="8"/>
  <c r="D48" i="3"/>
  <c r="G48" i="8"/>
  <c r="D49" i="3"/>
  <c r="G49" i="8"/>
  <c r="D50" i="3"/>
  <c r="G50" i="8"/>
  <c r="D51" i="3"/>
  <c r="G51" i="8"/>
  <c r="D52" i="3"/>
  <c r="G52" i="8"/>
  <c r="D53" i="3"/>
  <c r="G53" i="8"/>
  <c r="D54" i="3"/>
  <c r="G54" i="8"/>
  <c r="D55" i="3"/>
  <c r="G55" i="8"/>
  <c r="D56" i="3"/>
  <c r="G56" i="8"/>
  <c r="D57" i="3"/>
  <c r="G57" i="8"/>
  <c r="D58" i="3"/>
  <c r="G58" i="8"/>
  <c r="D59" i="3"/>
  <c r="G59" i="8"/>
  <c r="D60" i="3"/>
  <c r="G60" i="8"/>
  <c r="D61" i="3"/>
  <c r="G61" i="8"/>
  <c r="D62" i="3"/>
  <c r="G62" i="8"/>
  <c r="D63" i="3"/>
  <c r="G63" i="8"/>
  <c r="D64" i="3"/>
  <c r="G64" i="8"/>
  <c r="D65" i="3"/>
  <c r="G65" i="8"/>
  <c r="D66" i="3"/>
  <c r="G66" i="8"/>
  <c r="D67" i="3"/>
  <c r="G67" i="8"/>
  <c r="D68" i="3"/>
  <c r="G68" i="8"/>
  <c r="D69" i="3"/>
  <c r="G69" i="8"/>
  <c r="D70" i="3"/>
  <c r="G70" i="8"/>
  <c r="D71" i="3"/>
  <c r="G71" i="8"/>
  <c r="D72" i="3"/>
  <c r="G72" i="8"/>
  <c r="D73" i="3"/>
  <c r="G73" i="8"/>
  <c r="D74" i="3"/>
  <c r="G74" i="8"/>
  <c r="D75" i="3"/>
  <c r="G75" i="8"/>
  <c r="D76" i="3"/>
  <c r="G76" i="8"/>
  <c r="D77" i="3"/>
  <c r="G77" i="8"/>
  <c r="D78" i="3"/>
  <c r="G78" i="8"/>
  <c r="D79" i="3"/>
  <c r="G79" i="8"/>
  <c r="D80" i="3"/>
  <c r="G80" i="8"/>
  <c r="D81" i="3"/>
  <c r="G81" i="8"/>
  <c r="D82" i="3"/>
  <c r="G82" i="8"/>
  <c r="D83" i="3"/>
  <c r="G83" i="8"/>
  <c r="D84" i="3"/>
  <c r="G84" i="8"/>
  <c r="D85" i="3"/>
  <c r="G85" i="8"/>
  <c r="D86" i="3"/>
  <c r="G86" i="8"/>
  <c r="D87" i="3"/>
  <c r="G87" i="8"/>
  <c r="D88" i="3"/>
  <c r="G88" i="8"/>
  <c r="D89" i="3"/>
  <c r="G89" i="8"/>
  <c r="D90" i="3"/>
  <c r="G90" i="8"/>
  <c r="D91" i="3"/>
  <c r="G91" i="8"/>
  <c r="D92" i="3"/>
  <c r="G92" i="8"/>
  <c r="D93" i="3"/>
  <c r="G93" i="8"/>
  <c r="D94" i="3"/>
  <c r="G94" i="8"/>
  <c r="D95" i="3"/>
  <c r="G95" i="8"/>
  <c r="D96" i="3"/>
  <c r="G96" i="8"/>
  <c r="D97" i="3"/>
  <c r="G97" i="8"/>
  <c r="D98" i="3"/>
  <c r="G98" i="8"/>
  <c r="D99" i="3"/>
  <c r="G99" i="8"/>
  <c r="D100" i="3"/>
  <c r="G100" i="8"/>
  <c r="D101" i="3"/>
  <c r="G101" i="8"/>
  <c r="D102" i="3"/>
  <c r="G102" i="8"/>
  <c r="D103" i="3"/>
  <c r="G103" i="8"/>
  <c r="D104" i="3"/>
  <c r="G104" i="8"/>
  <c r="D105" i="3"/>
  <c r="G105" i="8"/>
  <c r="D106" i="3"/>
  <c r="G106" i="8"/>
  <c r="D107" i="3"/>
  <c r="G107" i="8"/>
  <c r="D108" i="3"/>
  <c r="G108" i="8"/>
  <c r="D109" i="3"/>
  <c r="G109" i="8"/>
  <c r="D110" i="3"/>
  <c r="G110" i="8"/>
  <c r="D111" i="3"/>
  <c r="G111" i="8"/>
  <c r="D112" i="3"/>
  <c r="G112" i="8"/>
  <c r="D113" i="3"/>
  <c r="G113" i="8"/>
  <c r="D114" i="3"/>
  <c r="G114" i="8"/>
  <c r="D115" i="3"/>
  <c r="G115" i="8"/>
  <c r="D116" i="3"/>
  <c r="G116" i="8"/>
  <c r="D117" i="3"/>
  <c r="G117" i="8"/>
  <c r="D118" i="3"/>
  <c r="G118" i="8"/>
  <c r="D119" i="3"/>
  <c r="G119" i="8"/>
  <c r="D120" i="3"/>
  <c r="G120" i="8"/>
  <c r="D121" i="3"/>
  <c r="G121" i="8"/>
  <c r="D122" i="3"/>
  <c r="G122" i="8"/>
  <c r="D123" i="3"/>
  <c r="G123" i="8"/>
  <c r="D124" i="3"/>
  <c r="G124" i="8"/>
  <c r="D125" i="3"/>
  <c r="G125" i="8"/>
  <c r="D126" i="3"/>
  <c r="G126" i="8"/>
  <c r="D127" i="3"/>
  <c r="G127" i="8"/>
  <c r="D128" i="3"/>
  <c r="G128" i="8"/>
  <c r="D129" i="3"/>
  <c r="G129" i="8"/>
  <c r="D130" i="3"/>
  <c r="G130" i="8"/>
  <c r="D131" i="3"/>
  <c r="G131" i="8"/>
  <c r="D132" i="3"/>
  <c r="G132" i="8"/>
  <c r="D133" i="3"/>
  <c r="G133" i="8"/>
  <c r="D134" i="3"/>
  <c r="G134" i="8"/>
  <c r="D135" i="3"/>
  <c r="G135" i="8"/>
  <c r="D136" i="3"/>
  <c r="G136" i="8"/>
  <c r="D137" i="3"/>
  <c r="G137" i="8"/>
  <c r="D138" i="3"/>
  <c r="G138" i="8"/>
  <c r="D139" i="3"/>
  <c r="G139" i="8"/>
  <c r="D140" i="3"/>
  <c r="G140" i="8"/>
  <c r="D141" i="3"/>
  <c r="G141" i="8"/>
  <c r="D142" i="3"/>
  <c r="G142" i="8"/>
  <c r="D143" i="3"/>
  <c r="G143" i="8"/>
  <c r="D144" i="3"/>
  <c r="G144" i="8"/>
  <c r="D145" i="3"/>
  <c r="G145" i="8"/>
  <c r="D146" i="3"/>
  <c r="G146" i="8"/>
  <c r="D147" i="3"/>
  <c r="G147" i="8"/>
  <c r="D148" i="3"/>
  <c r="G148" i="8"/>
  <c r="D149" i="3"/>
  <c r="G149" i="8"/>
  <c r="D150" i="3"/>
  <c r="G150" i="8"/>
  <c r="D151" i="3"/>
  <c r="G151" i="8"/>
  <c r="D152" i="3"/>
  <c r="G152" i="8"/>
  <c r="D153" i="3"/>
  <c r="G153" i="8"/>
  <c r="D154" i="3"/>
  <c r="G154" i="8"/>
  <c r="D155" i="3"/>
  <c r="G155" i="8"/>
  <c r="D156" i="3"/>
  <c r="G156" i="8"/>
  <c r="D157" i="3"/>
  <c r="G157" i="8"/>
  <c r="D158" i="3"/>
  <c r="G158" i="8"/>
  <c r="D159" i="3"/>
  <c r="G159" i="8"/>
  <c r="D160" i="3"/>
  <c r="G160" i="8"/>
  <c r="D161" i="3"/>
  <c r="G161" i="8"/>
  <c r="D162" i="3"/>
  <c r="G162" i="8"/>
  <c r="D163" i="3"/>
  <c r="G163" i="8"/>
  <c r="D164" i="3"/>
  <c r="G164" i="8"/>
  <c r="D165" i="3"/>
  <c r="G165" i="8"/>
  <c r="D166" i="3"/>
  <c r="G166" i="8"/>
  <c r="D167" i="3"/>
  <c r="G167" i="8"/>
  <c r="D168" i="3"/>
  <c r="G168" i="8"/>
  <c r="D169" i="3"/>
  <c r="G169" i="8"/>
  <c r="D170" i="3"/>
  <c r="G170" i="8"/>
  <c r="D171" i="3"/>
  <c r="G171" i="8"/>
  <c r="D172" i="3"/>
  <c r="G172" i="8"/>
  <c r="D173" i="3"/>
  <c r="G173" i="8"/>
  <c r="D174" i="3"/>
  <c r="G174" i="8"/>
  <c r="D175" i="3"/>
  <c r="G175" i="8"/>
  <c r="D176" i="3"/>
  <c r="G176" i="8"/>
  <c r="D177" i="3"/>
  <c r="G177" i="8"/>
  <c r="D178" i="3"/>
  <c r="G178" i="8"/>
  <c r="D179" i="3"/>
  <c r="G179" i="8"/>
  <c r="D180" i="3"/>
  <c r="G180" i="8"/>
  <c r="D181" i="3"/>
  <c r="G181" i="8"/>
  <c r="D182" i="3"/>
  <c r="G182" i="8"/>
  <c r="D183" i="3"/>
  <c r="G183" i="8"/>
  <c r="D184" i="3"/>
  <c r="G184" i="8"/>
  <c r="D185" i="3"/>
  <c r="G185" i="8"/>
  <c r="C117" i="8"/>
  <c r="H117" i="8"/>
  <c r="C118" i="8"/>
  <c r="H118" i="8"/>
  <c r="C119" i="8"/>
  <c r="H119" i="8"/>
  <c r="C120" i="8"/>
  <c r="H120" i="8"/>
  <c r="C121" i="8"/>
  <c r="H121" i="8"/>
  <c r="C122" i="8"/>
  <c r="H122" i="8"/>
  <c r="C123" i="8"/>
  <c r="H123" i="8"/>
  <c r="C124" i="8"/>
  <c r="H124" i="8"/>
  <c r="C125" i="8"/>
  <c r="H125" i="8"/>
  <c r="C126" i="8"/>
  <c r="H126" i="8"/>
  <c r="C127" i="8"/>
  <c r="H127" i="8"/>
  <c r="C128" i="8"/>
  <c r="H128" i="8"/>
  <c r="C129" i="8"/>
  <c r="H129" i="8"/>
  <c r="C130" i="8"/>
  <c r="H130" i="8"/>
  <c r="C131" i="8"/>
  <c r="H131" i="8"/>
  <c r="C132" i="8"/>
  <c r="H132" i="8"/>
  <c r="C133" i="8"/>
  <c r="H133" i="8"/>
  <c r="C134" i="8"/>
  <c r="H134" i="8"/>
  <c r="C135" i="8"/>
  <c r="H135" i="8"/>
  <c r="C136" i="8"/>
  <c r="H136" i="8"/>
  <c r="C137" i="8"/>
  <c r="H137" i="8"/>
  <c r="C138" i="8"/>
  <c r="H138" i="8"/>
  <c r="C139" i="8"/>
  <c r="H139" i="8"/>
  <c r="C140" i="8"/>
  <c r="H140" i="8"/>
  <c r="C141" i="8"/>
  <c r="H141" i="8"/>
  <c r="C142" i="8"/>
  <c r="H142" i="8"/>
  <c r="C143" i="8"/>
  <c r="H143" i="8"/>
  <c r="C144" i="8"/>
  <c r="H144" i="8"/>
  <c r="C145" i="8"/>
  <c r="H145" i="8"/>
  <c r="C146" i="8"/>
  <c r="H146" i="8"/>
  <c r="C147" i="8"/>
  <c r="H147" i="8"/>
  <c r="C148" i="8"/>
  <c r="H148" i="8"/>
  <c r="C149" i="8"/>
  <c r="H149" i="8"/>
  <c r="C150" i="8"/>
  <c r="H150" i="8"/>
  <c r="C151" i="8"/>
  <c r="H151" i="8"/>
  <c r="C152" i="8"/>
  <c r="H152" i="8"/>
  <c r="C153" i="8"/>
  <c r="H153" i="8"/>
  <c r="C154" i="8"/>
  <c r="H154" i="8"/>
  <c r="C155" i="8"/>
  <c r="H155" i="8"/>
  <c r="C156" i="8"/>
  <c r="H156" i="8"/>
  <c r="C157" i="8"/>
  <c r="H157" i="8"/>
  <c r="C158" i="8"/>
  <c r="H158" i="8"/>
  <c r="C159" i="8"/>
  <c r="H159" i="8"/>
  <c r="C160" i="8"/>
  <c r="H160" i="8"/>
  <c r="C161" i="8"/>
  <c r="H161" i="8"/>
  <c r="C162" i="8"/>
  <c r="H162" i="8"/>
  <c r="C163" i="8"/>
  <c r="H163" i="8"/>
  <c r="C164" i="8"/>
  <c r="H164" i="8"/>
  <c r="C165" i="8"/>
  <c r="H165" i="8"/>
  <c r="C166" i="8"/>
  <c r="H166" i="8"/>
  <c r="C167" i="8"/>
  <c r="H167" i="8"/>
  <c r="C168" i="8"/>
  <c r="H168" i="8"/>
  <c r="C169" i="8"/>
  <c r="H169" i="8"/>
  <c r="C170" i="8"/>
  <c r="H170" i="8"/>
  <c r="C171" i="8"/>
  <c r="H171" i="8"/>
  <c r="C172" i="8"/>
  <c r="H172" i="8"/>
  <c r="C173" i="8"/>
  <c r="H173" i="8"/>
  <c r="C174" i="8"/>
  <c r="H174" i="8"/>
  <c r="C175" i="8"/>
  <c r="H175" i="8"/>
  <c r="C176" i="8"/>
  <c r="H176" i="8"/>
  <c r="C177" i="8"/>
  <c r="H177" i="8"/>
  <c r="C178" i="8"/>
  <c r="H178" i="8"/>
  <c r="C179" i="8"/>
  <c r="H179" i="8"/>
  <c r="C180" i="8"/>
  <c r="H180" i="8"/>
  <c r="C181" i="8"/>
  <c r="H181" i="8"/>
  <c r="C182" i="8"/>
  <c r="H182" i="8"/>
  <c r="C183" i="8"/>
  <c r="H183" i="8"/>
  <c r="C184" i="8"/>
  <c r="H184" i="8"/>
  <c r="C185" i="8"/>
  <c r="H185" i="8"/>
  <c r="B117" i="8"/>
  <c r="I117" i="8"/>
  <c r="B118" i="8"/>
  <c r="I118" i="8"/>
  <c r="B119" i="8"/>
  <c r="I119" i="8"/>
  <c r="B120" i="8"/>
  <c r="I120" i="8"/>
  <c r="B121" i="8"/>
  <c r="I121" i="8"/>
  <c r="B122" i="8"/>
  <c r="I122" i="8"/>
  <c r="B123" i="8"/>
  <c r="I123" i="8"/>
  <c r="B124" i="8"/>
  <c r="I124" i="8"/>
  <c r="B125" i="8"/>
  <c r="I125" i="8"/>
  <c r="B126" i="8"/>
  <c r="I126" i="8"/>
  <c r="B127" i="8"/>
  <c r="I127" i="8"/>
  <c r="B128" i="8"/>
  <c r="I128" i="8"/>
  <c r="B129" i="8"/>
  <c r="I129" i="8"/>
  <c r="B130" i="8"/>
  <c r="I130" i="8"/>
  <c r="B131" i="8"/>
  <c r="I131" i="8"/>
  <c r="B132" i="8"/>
  <c r="I132" i="8"/>
  <c r="B133" i="8"/>
  <c r="I133" i="8"/>
  <c r="B134" i="8"/>
  <c r="I134" i="8"/>
  <c r="B135" i="8"/>
  <c r="I135" i="8"/>
  <c r="B136" i="8"/>
  <c r="I136" i="8"/>
  <c r="B137" i="8"/>
  <c r="I137" i="8"/>
  <c r="B138" i="8"/>
  <c r="I138" i="8"/>
  <c r="B139" i="8"/>
  <c r="I139" i="8"/>
  <c r="B140" i="8"/>
  <c r="I140" i="8"/>
  <c r="B141" i="8"/>
  <c r="I141" i="8"/>
  <c r="B142" i="8"/>
  <c r="I142" i="8"/>
  <c r="B143" i="8"/>
  <c r="I143" i="8"/>
  <c r="B144" i="8"/>
  <c r="I144" i="8"/>
  <c r="B145" i="8"/>
  <c r="I145" i="8"/>
  <c r="B146" i="8"/>
  <c r="I146" i="8"/>
  <c r="B147" i="8"/>
  <c r="I147" i="8"/>
  <c r="B148" i="8"/>
  <c r="I148" i="8"/>
  <c r="B149" i="8"/>
  <c r="I149" i="8"/>
  <c r="B150" i="8"/>
  <c r="I150" i="8"/>
  <c r="B151" i="8"/>
  <c r="I151" i="8"/>
  <c r="B152" i="8"/>
  <c r="I152" i="8"/>
  <c r="B153" i="8"/>
  <c r="I153" i="8"/>
  <c r="B154" i="8"/>
  <c r="I154" i="8"/>
  <c r="B155" i="8"/>
  <c r="I155" i="8"/>
  <c r="B156" i="8"/>
  <c r="I156" i="8"/>
  <c r="B157" i="8"/>
  <c r="I157" i="8"/>
  <c r="B158" i="8"/>
  <c r="I158" i="8"/>
  <c r="B159" i="8"/>
  <c r="I159" i="8"/>
  <c r="B160" i="8"/>
  <c r="I160" i="8"/>
  <c r="B161" i="8"/>
  <c r="I161" i="8"/>
  <c r="B162" i="8"/>
  <c r="I162" i="8"/>
  <c r="B163" i="8"/>
  <c r="I163" i="8"/>
  <c r="B164" i="8"/>
  <c r="I164" i="8"/>
  <c r="B165" i="8"/>
  <c r="I165" i="8"/>
  <c r="B166" i="8"/>
  <c r="I166" i="8"/>
  <c r="B167" i="8"/>
  <c r="I167" i="8"/>
  <c r="B168" i="8"/>
  <c r="I168" i="8"/>
  <c r="B169" i="8"/>
  <c r="I169" i="8"/>
  <c r="B170" i="8"/>
  <c r="I170" i="8"/>
  <c r="B171" i="8"/>
  <c r="I171" i="8"/>
  <c r="B172" i="8"/>
  <c r="I172" i="8"/>
  <c r="B173" i="8"/>
  <c r="I173" i="8"/>
  <c r="B174" i="8"/>
  <c r="I174" i="8"/>
  <c r="B175" i="8"/>
  <c r="I175" i="8"/>
  <c r="B176" i="8"/>
  <c r="I176" i="8"/>
  <c r="B177" i="8"/>
  <c r="I177" i="8"/>
  <c r="B178" i="8"/>
  <c r="I178" i="8"/>
  <c r="B179" i="8"/>
  <c r="I179" i="8"/>
  <c r="B180" i="8"/>
  <c r="I180" i="8"/>
  <c r="B181" i="8"/>
  <c r="I181" i="8"/>
  <c r="B182" i="8"/>
  <c r="I182" i="8"/>
  <c r="B183" i="8"/>
  <c r="I183" i="8"/>
  <c r="B184" i="8"/>
  <c r="I184" i="8"/>
  <c r="B185" i="8"/>
  <c r="I185" i="8"/>
  <c r="F95" i="8"/>
  <c r="F96" i="8"/>
  <c r="F97" i="8"/>
  <c r="F98" i="8"/>
  <c r="F99" i="8"/>
  <c r="F100" i="8"/>
  <c r="F101" i="8"/>
  <c r="F102" i="8"/>
  <c r="F103" i="8"/>
  <c r="F104" i="8"/>
  <c r="F105" i="8"/>
  <c r="F106" i="8"/>
  <c r="F107" i="8"/>
  <c r="F108" i="8"/>
  <c r="F109" i="8"/>
  <c r="F110" i="8"/>
  <c r="F111" i="8"/>
  <c r="F112" i="8"/>
  <c r="F113" i="8"/>
  <c r="F114" i="8"/>
  <c r="F115" i="8"/>
  <c r="F116" i="8"/>
  <c r="C95" i="8"/>
  <c r="H95" i="8"/>
  <c r="C96" i="8"/>
  <c r="H96" i="8"/>
  <c r="C97" i="8"/>
  <c r="H97" i="8"/>
  <c r="C98" i="8"/>
  <c r="H98" i="8"/>
  <c r="C99" i="8"/>
  <c r="H99" i="8"/>
  <c r="C100" i="8"/>
  <c r="H100" i="8"/>
  <c r="C101" i="8"/>
  <c r="H101" i="8"/>
  <c r="C102" i="8"/>
  <c r="H102" i="8"/>
  <c r="C103" i="8"/>
  <c r="H103" i="8"/>
  <c r="C104" i="8"/>
  <c r="H104" i="8"/>
  <c r="C105" i="8"/>
  <c r="H105" i="8"/>
  <c r="C106" i="8"/>
  <c r="H106" i="8"/>
  <c r="C107" i="8"/>
  <c r="H107" i="8"/>
  <c r="C108" i="8"/>
  <c r="H108" i="8"/>
  <c r="C109" i="8"/>
  <c r="H109" i="8"/>
  <c r="C110" i="8"/>
  <c r="H110" i="8"/>
  <c r="C111" i="8"/>
  <c r="H111" i="8"/>
  <c r="C112" i="8"/>
  <c r="H112" i="8"/>
  <c r="C113" i="8"/>
  <c r="H113" i="8"/>
  <c r="C114" i="8"/>
  <c r="H114" i="8"/>
  <c r="C115" i="8"/>
  <c r="H115" i="8"/>
  <c r="C116" i="8"/>
  <c r="H116" i="8"/>
  <c r="B95" i="8"/>
  <c r="I95" i="8"/>
  <c r="B96" i="8"/>
  <c r="I96" i="8"/>
  <c r="B97" i="8"/>
  <c r="I97" i="8"/>
  <c r="B98" i="8"/>
  <c r="I98" i="8"/>
  <c r="B99" i="8"/>
  <c r="I99" i="8"/>
  <c r="B100" i="8"/>
  <c r="I100" i="8"/>
  <c r="B101" i="8"/>
  <c r="I101" i="8"/>
  <c r="B102" i="8"/>
  <c r="I102" i="8"/>
  <c r="B103" i="8"/>
  <c r="I103" i="8"/>
  <c r="B104" i="8"/>
  <c r="I104" i="8"/>
  <c r="B105" i="8"/>
  <c r="I105" i="8"/>
  <c r="B106" i="8"/>
  <c r="I106" i="8"/>
  <c r="B107" i="8"/>
  <c r="I107" i="8"/>
  <c r="B108" i="8"/>
  <c r="I108" i="8"/>
  <c r="B109" i="8"/>
  <c r="I109" i="8"/>
  <c r="B110" i="8"/>
  <c r="I110" i="8"/>
  <c r="B111" i="8"/>
  <c r="I111" i="8"/>
  <c r="B112" i="8"/>
  <c r="I112" i="8"/>
  <c r="B113" i="8"/>
  <c r="I113" i="8"/>
  <c r="B114" i="8"/>
  <c r="I114" i="8"/>
  <c r="B115" i="8"/>
  <c r="I115" i="8"/>
  <c r="B116" i="8"/>
  <c r="I116"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B94" i="8"/>
  <c r="I94" i="8"/>
  <c r="C94" i="8"/>
  <c r="H94" i="8"/>
  <c r="F94" i="8"/>
  <c r="D94" i="8"/>
  <c r="B93" i="8"/>
  <c r="I93" i="8"/>
  <c r="C93" i="8"/>
  <c r="H93" i="8"/>
  <c r="F93" i="8"/>
  <c r="D93" i="8"/>
  <c r="B92" i="8"/>
  <c r="I92" i="8"/>
  <c r="C92" i="8"/>
  <c r="H92" i="8"/>
  <c r="F92" i="8"/>
  <c r="D92" i="8"/>
  <c r="B91" i="8"/>
  <c r="I91" i="8"/>
  <c r="C91" i="8"/>
  <c r="H91" i="8"/>
  <c r="F91" i="8"/>
  <c r="D91" i="8"/>
  <c r="B90" i="8"/>
  <c r="I90" i="8"/>
  <c r="C90" i="8"/>
  <c r="H90" i="8"/>
  <c r="F90" i="8"/>
  <c r="D90" i="8"/>
  <c r="B89" i="8"/>
  <c r="I89" i="8"/>
  <c r="C89" i="8"/>
  <c r="H89" i="8"/>
  <c r="F89" i="8"/>
  <c r="D89" i="8"/>
  <c r="B88" i="8"/>
  <c r="I88" i="8"/>
  <c r="C88" i="8"/>
  <c r="H88" i="8"/>
  <c r="F88" i="8"/>
  <c r="D88" i="8"/>
  <c r="B87" i="8"/>
  <c r="I87" i="8"/>
  <c r="C87" i="8"/>
  <c r="H87" i="8"/>
  <c r="F87" i="8"/>
  <c r="D87" i="8"/>
  <c r="B86" i="8"/>
  <c r="I86" i="8"/>
  <c r="C86" i="8"/>
  <c r="H86" i="8"/>
  <c r="F86" i="8"/>
  <c r="D86" i="8"/>
  <c r="B85" i="8"/>
  <c r="I85" i="8"/>
  <c r="C85" i="8"/>
  <c r="H85" i="8"/>
  <c r="F85" i="8"/>
  <c r="D85" i="8"/>
  <c r="B84" i="8"/>
  <c r="I84" i="8"/>
  <c r="C84" i="8"/>
  <c r="H84" i="8"/>
  <c r="F84" i="8"/>
  <c r="D84" i="8"/>
  <c r="B83" i="8"/>
  <c r="I83" i="8"/>
  <c r="C83" i="8"/>
  <c r="H83" i="8"/>
  <c r="F83" i="8"/>
  <c r="D83" i="8"/>
  <c r="B82" i="8"/>
  <c r="I82" i="8"/>
  <c r="C82" i="8"/>
  <c r="H82" i="8"/>
  <c r="F82" i="8"/>
  <c r="D82" i="8"/>
  <c r="B81" i="8"/>
  <c r="I81" i="8"/>
  <c r="C81" i="8"/>
  <c r="H81" i="8"/>
  <c r="F81" i="8"/>
  <c r="D81" i="8"/>
  <c r="B80" i="8"/>
  <c r="I80" i="8"/>
  <c r="C80" i="8"/>
  <c r="H80" i="8"/>
  <c r="F80" i="8"/>
  <c r="D80" i="8"/>
  <c r="B79" i="8"/>
  <c r="I79" i="8"/>
  <c r="C79" i="8"/>
  <c r="H79" i="8"/>
  <c r="F79" i="8"/>
  <c r="D79" i="8"/>
  <c r="B78" i="8"/>
  <c r="I78" i="8"/>
  <c r="C78" i="8"/>
  <c r="H78" i="8"/>
  <c r="F78" i="8"/>
  <c r="D78" i="8"/>
  <c r="B77" i="8"/>
  <c r="I77" i="8"/>
  <c r="C77" i="8"/>
  <c r="H77" i="8"/>
  <c r="F77" i="8"/>
  <c r="D77" i="8"/>
  <c r="B76" i="8"/>
  <c r="I76" i="8"/>
  <c r="C76" i="8"/>
  <c r="H76" i="8"/>
  <c r="F76" i="8"/>
  <c r="D76" i="8"/>
  <c r="B75" i="8"/>
  <c r="I75" i="8"/>
  <c r="C75" i="8"/>
  <c r="H75" i="8"/>
  <c r="F75" i="8"/>
  <c r="D75" i="8"/>
  <c r="B74" i="8"/>
  <c r="I74" i="8"/>
  <c r="C74" i="8"/>
  <c r="H74" i="8"/>
  <c r="F74" i="8"/>
  <c r="D74" i="8"/>
  <c r="B73" i="8"/>
  <c r="I73" i="8"/>
  <c r="C73" i="8"/>
  <c r="H73" i="8"/>
  <c r="F73" i="8"/>
  <c r="D73" i="8"/>
  <c r="B72" i="8"/>
  <c r="I72" i="8"/>
  <c r="C72" i="8"/>
  <c r="H72" i="8"/>
  <c r="F72" i="8"/>
  <c r="D72" i="8"/>
  <c r="B71" i="8"/>
  <c r="I71" i="8"/>
  <c r="C71" i="8"/>
  <c r="H71" i="8"/>
  <c r="F71" i="8"/>
  <c r="D71" i="8"/>
  <c r="B70" i="8"/>
  <c r="I70" i="8"/>
  <c r="C70" i="8"/>
  <c r="H70" i="8"/>
  <c r="F70" i="8"/>
  <c r="D70" i="8"/>
  <c r="B69" i="8"/>
  <c r="I69" i="8"/>
  <c r="C69" i="8"/>
  <c r="H69" i="8"/>
  <c r="F69" i="8"/>
  <c r="D69" i="8"/>
  <c r="B68" i="8"/>
  <c r="I68" i="8"/>
  <c r="C68" i="8"/>
  <c r="H68" i="8"/>
  <c r="F68" i="8"/>
  <c r="D68" i="8"/>
  <c r="B67" i="8"/>
  <c r="I67" i="8"/>
  <c r="C67" i="8"/>
  <c r="H67" i="8"/>
  <c r="F67" i="8"/>
  <c r="D67" i="8"/>
  <c r="B66" i="8"/>
  <c r="I66" i="8"/>
  <c r="C66" i="8"/>
  <c r="H66" i="8"/>
  <c r="F66" i="8"/>
  <c r="D66" i="8"/>
  <c r="B65" i="8"/>
  <c r="I65" i="8"/>
  <c r="C65" i="8"/>
  <c r="H65" i="8"/>
  <c r="F65" i="8"/>
  <c r="D65" i="8"/>
  <c r="B64" i="8"/>
  <c r="I64" i="8"/>
  <c r="C64" i="8"/>
  <c r="H64" i="8"/>
  <c r="F64" i="8"/>
  <c r="D64" i="8"/>
  <c r="B63" i="8"/>
  <c r="I63" i="8"/>
  <c r="C63" i="8"/>
  <c r="H63" i="8"/>
  <c r="F63" i="8"/>
  <c r="D63" i="8"/>
  <c r="B62" i="8"/>
  <c r="I62" i="8"/>
  <c r="C62" i="8"/>
  <c r="H62" i="8"/>
  <c r="F62" i="8"/>
  <c r="D62" i="8"/>
  <c r="B61" i="8"/>
  <c r="I61" i="8"/>
  <c r="C61" i="8"/>
  <c r="H61" i="8"/>
  <c r="F61" i="8"/>
  <c r="D61" i="8"/>
  <c r="B60" i="8"/>
  <c r="I60" i="8"/>
  <c r="C60" i="8"/>
  <c r="H60" i="8"/>
  <c r="F60" i="8"/>
  <c r="D60" i="8"/>
  <c r="B59" i="8"/>
  <c r="I59" i="8"/>
  <c r="C59" i="8"/>
  <c r="H59" i="8"/>
  <c r="F59" i="8"/>
  <c r="D59" i="8"/>
  <c r="B58" i="8"/>
  <c r="I58" i="8"/>
  <c r="C58" i="8"/>
  <c r="H58" i="8"/>
  <c r="F58" i="8"/>
  <c r="D58" i="8"/>
  <c r="B57" i="8"/>
  <c r="I57" i="8"/>
  <c r="C57" i="8"/>
  <c r="H57" i="8"/>
  <c r="F57" i="8"/>
  <c r="D57" i="8"/>
  <c r="B56" i="8"/>
  <c r="I56" i="8"/>
  <c r="C56" i="8"/>
  <c r="H56" i="8"/>
  <c r="F56" i="8"/>
  <c r="D56" i="8"/>
  <c r="B55" i="8"/>
  <c r="I55" i="8"/>
  <c r="C55" i="8"/>
  <c r="H55" i="8"/>
  <c r="F55" i="8"/>
  <c r="D55" i="8"/>
  <c r="B54" i="8"/>
  <c r="I54" i="8"/>
  <c r="C54" i="8"/>
  <c r="H54" i="8"/>
  <c r="F54" i="8"/>
  <c r="D54" i="8"/>
  <c r="B53" i="8"/>
  <c r="I53" i="8"/>
  <c r="C53" i="8"/>
  <c r="H53" i="8"/>
  <c r="F53" i="8"/>
  <c r="D53" i="8"/>
  <c r="B52" i="8"/>
  <c r="I52" i="8"/>
  <c r="C52" i="8"/>
  <c r="H52" i="8"/>
  <c r="F52" i="8"/>
  <c r="D52" i="8"/>
  <c r="B51" i="8"/>
  <c r="I51" i="8"/>
  <c r="C51" i="8"/>
  <c r="H51" i="8"/>
  <c r="F51" i="8"/>
  <c r="D51" i="8"/>
  <c r="B50" i="8"/>
  <c r="I50" i="8"/>
  <c r="C50" i="8"/>
  <c r="H50" i="8"/>
  <c r="F50" i="8"/>
  <c r="D50" i="8"/>
  <c r="B49" i="8"/>
  <c r="I49" i="8"/>
  <c r="C49" i="8"/>
  <c r="H49" i="8"/>
  <c r="F49" i="8"/>
  <c r="D49" i="8"/>
  <c r="B48" i="8"/>
  <c r="I48" i="8"/>
  <c r="C48" i="8"/>
  <c r="H48" i="8"/>
  <c r="F48" i="8"/>
  <c r="D48" i="8"/>
  <c r="B47" i="8"/>
  <c r="I47" i="8"/>
  <c r="C47" i="8"/>
  <c r="H47" i="8"/>
  <c r="F47" i="8"/>
  <c r="D47" i="8"/>
  <c r="B46" i="8"/>
  <c r="I46" i="8"/>
  <c r="C46" i="8"/>
  <c r="H46" i="8"/>
  <c r="F46" i="8"/>
  <c r="D46" i="8"/>
  <c r="B45" i="8"/>
  <c r="I45" i="8"/>
  <c r="C45" i="8"/>
  <c r="H45" i="8"/>
  <c r="F45" i="8"/>
  <c r="D45" i="8"/>
  <c r="B44" i="8"/>
  <c r="I44" i="8"/>
  <c r="C44" i="8"/>
  <c r="H44" i="8"/>
  <c r="F44" i="8"/>
  <c r="D44" i="8"/>
  <c r="B43" i="8"/>
  <c r="I43" i="8"/>
  <c r="C43" i="8"/>
  <c r="H43" i="8"/>
  <c r="F43" i="8"/>
  <c r="D43" i="8"/>
  <c r="B42" i="8"/>
  <c r="I42" i="8"/>
  <c r="C42" i="8"/>
  <c r="H42" i="8"/>
  <c r="F42" i="8"/>
  <c r="D42" i="8"/>
  <c r="B41" i="8"/>
  <c r="I41" i="8"/>
  <c r="C41" i="8"/>
  <c r="H41" i="8"/>
  <c r="F41" i="8"/>
  <c r="D41" i="8"/>
  <c r="B40" i="8"/>
  <c r="I40" i="8"/>
  <c r="C40" i="8"/>
  <c r="H40" i="8"/>
  <c r="F40" i="8"/>
  <c r="D40" i="8"/>
  <c r="B39" i="8"/>
  <c r="I39" i="8"/>
  <c r="C39" i="8"/>
  <c r="H39" i="8"/>
  <c r="F39" i="8"/>
  <c r="D39" i="8"/>
  <c r="B38" i="8"/>
  <c r="I38" i="8"/>
  <c r="C38" i="8"/>
  <c r="H38" i="8"/>
  <c r="F38" i="8"/>
  <c r="D38" i="8"/>
  <c r="B37" i="8"/>
  <c r="I37" i="8"/>
  <c r="C37" i="8"/>
  <c r="H37" i="8"/>
  <c r="F37" i="8"/>
  <c r="D37" i="8"/>
  <c r="B36" i="8"/>
  <c r="I36" i="8"/>
  <c r="C36" i="8"/>
  <c r="H36" i="8"/>
  <c r="F36" i="8"/>
  <c r="D36" i="8"/>
  <c r="B35" i="8"/>
  <c r="I35" i="8"/>
  <c r="C35" i="8"/>
  <c r="H35" i="8"/>
  <c r="F35" i="8"/>
  <c r="D35" i="8"/>
  <c r="B34" i="8"/>
  <c r="I34" i="8"/>
  <c r="C34" i="8"/>
  <c r="H34" i="8"/>
  <c r="F34" i="8"/>
  <c r="D34" i="8"/>
  <c r="B33" i="8"/>
  <c r="I33" i="8"/>
  <c r="C33" i="8"/>
  <c r="H33" i="8"/>
  <c r="F33" i="8"/>
  <c r="D33" i="8"/>
  <c r="B32" i="8"/>
  <c r="I32" i="8"/>
  <c r="C32" i="8"/>
  <c r="H32" i="8"/>
  <c r="F32" i="8"/>
  <c r="B31" i="8"/>
  <c r="I31" i="8"/>
  <c r="C31" i="8"/>
  <c r="H31" i="8"/>
  <c r="F31" i="8"/>
  <c r="B30" i="8"/>
  <c r="I30" i="8"/>
  <c r="C30" i="8"/>
  <c r="H30" i="8"/>
  <c r="F30" i="8"/>
  <c r="B29" i="8"/>
  <c r="I29" i="8"/>
  <c r="C29" i="8"/>
  <c r="H29" i="8"/>
  <c r="F29" i="8"/>
  <c r="B28" i="8"/>
  <c r="I28" i="8"/>
  <c r="C28" i="8"/>
  <c r="H28" i="8"/>
  <c r="F28" i="8"/>
  <c r="B27" i="8"/>
  <c r="I27" i="8"/>
  <c r="C27" i="8"/>
  <c r="H27" i="8"/>
  <c r="F27" i="8"/>
  <c r="B26" i="8"/>
  <c r="I26" i="8"/>
  <c r="C26" i="8"/>
  <c r="H26" i="8"/>
  <c r="F26" i="8"/>
  <c r="B25" i="8"/>
  <c r="I25" i="8"/>
  <c r="C25" i="8"/>
  <c r="H25" i="8"/>
  <c r="F25" i="8"/>
  <c r="B24" i="8"/>
  <c r="I24" i="8"/>
  <c r="C24" i="8"/>
  <c r="H24" i="8"/>
  <c r="F24" i="8"/>
  <c r="B23" i="8"/>
  <c r="I23" i="8"/>
  <c r="C23" i="8"/>
  <c r="H23" i="8"/>
  <c r="F23" i="8"/>
  <c r="B22" i="8"/>
  <c r="I22" i="8"/>
  <c r="C22" i="8"/>
  <c r="H22" i="8"/>
  <c r="F22" i="8"/>
  <c r="B21" i="8"/>
  <c r="I21" i="8"/>
  <c r="C21" i="8"/>
  <c r="H21" i="8"/>
  <c r="F21" i="8"/>
  <c r="B20" i="8"/>
  <c r="I20" i="8"/>
  <c r="C20" i="8"/>
  <c r="H20" i="8"/>
  <c r="F20" i="8"/>
  <c r="B19" i="8"/>
  <c r="I19" i="8"/>
  <c r="C19" i="8"/>
  <c r="H19" i="8"/>
  <c r="F19" i="8"/>
  <c r="B18" i="8"/>
  <c r="I18" i="8"/>
  <c r="C18" i="8"/>
  <c r="H18" i="8"/>
  <c r="F18" i="8"/>
  <c r="B17" i="8"/>
  <c r="I17" i="8"/>
  <c r="C17" i="8"/>
  <c r="H17" i="8"/>
  <c r="F17" i="8"/>
  <c r="B16" i="8"/>
  <c r="I16" i="8"/>
  <c r="C16" i="8"/>
  <c r="H16" i="8"/>
  <c r="F16" i="8"/>
  <c r="B15" i="8"/>
  <c r="I15" i="8"/>
  <c r="C15" i="8"/>
  <c r="H15" i="8"/>
  <c r="F15" i="8"/>
  <c r="B14" i="8"/>
  <c r="I14" i="8"/>
  <c r="C14" i="8"/>
  <c r="H14" i="8"/>
  <c r="F14" i="8"/>
  <c r="B13" i="8"/>
  <c r="I13" i="8"/>
  <c r="C13" i="8"/>
  <c r="H13" i="8"/>
  <c r="F13" i="8"/>
  <c r="B12" i="8"/>
  <c r="I12" i="8"/>
  <c r="C12" i="8"/>
  <c r="H12" i="8"/>
  <c r="F12" i="8"/>
  <c r="B11" i="8"/>
  <c r="I11" i="8"/>
  <c r="C11" i="8"/>
  <c r="H11" i="8"/>
  <c r="F11" i="8"/>
  <c r="B10" i="8"/>
  <c r="I10" i="8"/>
  <c r="C10" i="8"/>
  <c r="H10" i="8"/>
  <c r="F10" i="8"/>
  <c r="B9" i="8"/>
  <c r="I9" i="8"/>
  <c r="C9" i="8"/>
  <c r="H9" i="8"/>
  <c r="F9" i="8"/>
  <c r="B8" i="8"/>
  <c r="I8" i="8"/>
  <c r="C8" i="8"/>
  <c r="H8" i="8"/>
  <c r="F8" i="8"/>
  <c r="B7" i="8"/>
  <c r="I7" i="8"/>
  <c r="C7" i="8"/>
  <c r="H7" i="8"/>
  <c r="F7" i="8"/>
  <c r="B6" i="8"/>
  <c r="I6" i="8"/>
  <c r="C6" i="8"/>
  <c r="H6" i="8"/>
  <c r="F6" i="8"/>
  <c r="B5" i="8"/>
  <c r="I5" i="8"/>
  <c r="C5" i="8"/>
  <c r="H5" i="8"/>
  <c r="F5" i="8"/>
  <c r="B4" i="8"/>
  <c r="I4" i="8"/>
  <c r="C4" i="8"/>
  <c r="H4" i="8"/>
  <c r="F4" i="8"/>
  <c r="B3" i="8"/>
  <c r="I3" i="8"/>
  <c r="C3" i="8"/>
  <c r="H3" i="8"/>
  <c r="F3" i="8"/>
  <c r="B2" i="8"/>
  <c r="I2" i="8"/>
  <c r="C2" i="8"/>
  <c r="H2" i="8"/>
  <c r="F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F51" i="7"/>
  <c r="A52" i="7"/>
  <c r="F52" i="7"/>
  <c r="A53" i="7"/>
  <c r="F53" i="7"/>
  <c r="A54" i="7"/>
  <c r="F54" i="7"/>
  <c r="A55" i="7"/>
  <c r="F55" i="7"/>
  <c r="A56" i="7"/>
  <c r="F56" i="7"/>
  <c r="A57" i="7"/>
  <c r="F57" i="7"/>
  <c r="A58" i="7"/>
  <c r="F58" i="7"/>
  <c r="A59" i="7"/>
  <c r="F59" i="7"/>
  <c r="A60" i="7"/>
  <c r="F60" i="7"/>
  <c r="A61" i="7"/>
  <c r="F61" i="7"/>
  <c r="A62" i="7"/>
  <c r="F62" i="7"/>
  <c r="A63" i="7"/>
  <c r="F63" i="7"/>
  <c r="A64" i="7"/>
  <c r="F64" i="7"/>
  <c r="A65" i="7"/>
  <c r="F65" i="7"/>
  <c r="A66" i="7"/>
  <c r="F66" i="7"/>
  <c r="A67" i="7"/>
  <c r="F67" i="7"/>
  <c r="A68" i="7"/>
  <c r="F68" i="7"/>
  <c r="A69" i="7"/>
  <c r="F69" i="7"/>
  <c r="A70" i="7"/>
  <c r="F70" i="7"/>
  <c r="A71" i="7"/>
  <c r="F71" i="7"/>
  <c r="A72" i="7"/>
  <c r="F72" i="7"/>
  <c r="A73" i="7"/>
  <c r="F73" i="7"/>
  <c r="A74" i="7"/>
  <c r="F74" i="7"/>
  <c r="A75" i="7"/>
  <c r="F75" i="7"/>
  <c r="A76" i="7"/>
  <c r="F76" i="7"/>
  <c r="A77" i="7"/>
  <c r="F77" i="7"/>
  <c r="A78" i="7"/>
  <c r="F78" i="7"/>
  <c r="A79" i="7"/>
  <c r="F79" i="7"/>
  <c r="A80" i="7"/>
  <c r="F80" i="7"/>
  <c r="A81" i="7"/>
  <c r="F81" i="7"/>
  <c r="A82" i="7"/>
  <c r="F82" i="7"/>
  <c r="A83" i="7"/>
  <c r="F83" i="7"/>
  <c r="A84" i="7"/>
  <c r="F84" i="7"/>
  <c r="A85" i="7"/>
  <c r="F85" i="7"/>
  <c r="A86" i="7"/>
  <c r="F86" i="7"/>
  <c r="A87" i="7"/>
  <c r="F87" i="7"/>
  <c r="A88" i="7"/>
  <c r="F88" i="7"/>
  <c r="A89" i="7"/>
  <c r="F89" i="7"/>
  <c r="A90" i="7"/>
  <c r="F90" i="7"/>
  <c r="A91" i="7"/>
  <c r="F91" i="7"/>
  <c r="A92" i="7"/>
  <c r="F92" i="7"/>
  <c r="A93" i="7"/>
  <c r="F93" i="7"/>
  <c r="A94" i="7"/>
  <c r="F94" i="7"/>
  <c r="D2" i="7"/>
  <c r="G2" i="7"/>
  <c r="D3" i="7"/>
  <c r="G3" i="7"/>
  <c r="D4" i="7"/>
  <c r="G4" i="7"/>
  <c r="D5" i="7"/>
  <c r="G5" i="7"/>
  <c r="D6" i="7"/>
  <c r="G6" i="7"/>
  <c r="D7" i="7"/>
  <c r="G7" i="7"/>
  <c r="D8" i="7"/>
  <c r="G8" i="7"/>
  <c r="D9" i="7"/>
  <c r="G9" i="7"/>
  <c r="D10" i="7"/>
  <c r="G10" i="7"/>
  <c r="D11" i="7"/>
  <c r="G11" i="7"/>
  <c r="D12" i="7"/>
  <c r="G12" i="7"/>
  <c r="D13" i="7"/>
  <c r="G13" i="7"/>
  <c r="D14" i="7"/>
  <c r="G14" i="7"/>
  <c r="D15" i="7"/>
  <c r="G15" i="7"/>
  <c r="D16" i="7"/>
  <c r="G16" i="7"/>
  <c r="D17" i="7"/>
  <c r="G17" i="7"/>
  <c r="D18" i="7"/>
  <c r="G18" i="7"/>
  <c r="D19" i="7"/>
  <c r="G19" i="7"/>
  <c r="D20" i="7"/>
  <c r="G20" i="7"/>
  <c r="D21" i="7"/>
  <c r="G21" i="7"/>
  <c r="D22" i="7"/>
  <c r="G22" i="7"/>
  <c r="D23" i="7"/>
  <c r="G23" i="7"/>
  <c r="D24" i="7"/>
  <c r="G24" i="7"/>
  <c r="D25" i="7"/>
  <c r="G25" i="7"/>
  <c r="D26" i="7"/>
  <c r="G26" i="7"/>
  <c r="D27" i="7"/>
  <c r="G27" i="7"/>
  <c r="D28" i="7"/>
  <c r="G28" i="7"/>
  <c r="D29" i="7"/>
  <c r="G29" i="7"/>
  <c r="D30" i="7"/>
  <c r="G30" i="7"/>
  <c r="D31" i="7"/>
  <c r="G31" i="7"/>
  <c r="D32" i="7"/>
  <c r="G32" i="7"/>
  <c r="D33" i="7"/>
  <c r="G33" i="7"/>
  <c r="D34" i="7"/>
  <c r="G34" i="7"/>
  <c r="D35" i="7"/>
  <c r="G35" i="7"/>
  <c r="D36" i="7"/>
  <c r="G36" i="7"/>
  <c r="D37" i="7"/>
  <c r="G37" i="7"/>
  <c r="D38" i="7"/>
  <c r="G38" i="7"/>
  <c r="D39" i="7"/>
  <c r="G39" i="7"/>
  <c r="D40" i="7"/>
  <c r="G40" i="7"/>
  <c r="D41" i="7"/>
  <c r="G41" i="7"/>
  <c r="D42" i="7"/>
  <c r="G42" i="7"/>
  <c r="D43" i="7"/>
  <c r="G43" i="7"/>
  <c r="D44" i="7"/>
  <c r="G44" i="7"/>
  <c r="D45" i="7"/>
  <c r="G45" i="7"/>
  <c r="D46" i="7"/>
  <c r="G46" i="7"/>
  <c r="D47" i="7"/>
  <c r="G47" i="7"/>
  <c r="D48" i="7"/>
  <c r="G48" i="7"/>
  <c r="D49" i="7"/>
  <c r="G49" i="7"/>
  <c r="D50" i="7"/>
  <c r="G50" i="7"/>
  <c r="D51" i="7"/>
  <c r="G51" i="7"/>
  <c r="D52" i="7"/>
  <c r="G52" i="7"/>
  <c r="D53" i="7"/>
  <c r="G53" i="7"/>
  <c r="D54" i="7"/>
  <c r="G54" i="7"/>
  <c r="D55" i="7"/>
  <c r="G55" i="7"/>
  <c r="D56" i="7"/>
  <c r="G56" i="7"/>
  <c r="D57" i="7"/>
  <c r="G57" i="7"/>
  <c r="D58" i="7"/>
  <c r="G58" i="7"/>
  <c r="D59" i="7"/>
  <c r="G59" i="7"/>
  <c r="D60" i="7"/>
  <c r="G60" i="7"/>
  <c r="D61" i="7"/>
  <c r="G61" i="7"/>
  <c r="D62" i="7"/>
  <c r="G62" i="7"/>
  <c r="D63" i="7"/>
  <c r="G63" i="7"/>
  <c r="D64" i="7"/>
  <c r="G64" i="7"/>
  <c r="D65" i="7"/>
  <c r="G65" i="7"/>
  <c r="D66" i="7"/>
  <c r="G66" i="7"/>
  <c r="D67" i="7"/>
  <c r="G67" i="7"/>
  <c r="D68" i="7"/>
  <c r="G68" i="7"/>
  <c r="D69" i="7"/>
  <c r="G69" i="7"/>
  <c r="D70" i="7"/>
  <c r="G70" i="7"/>
  <c r="D71" i="7"/>
  <c r="G71" i="7"/>
  <c r="D72" i="7"/>
  <c r="G72" i="7"/>
  <c r="D73" i="7"/>
  <c r="G73" i="7"/>
  <c r="D74" i="7"/>
  <c r="G74" i="7"/>
  <c r="D75" i="7"/>
  <c r="G75" i="7"/>
  <c r="D76" i="7"/>
  <c r="G76" i="7"/>
  <c r="D77" i="7"/>
  <c r="G77" i="7"/>
  <c r="D78" i="7"/>
  <c r="G78" i="7"/>
  <c r="D79" i="7"/>
  <c r="G79" i="7"/>
  <c r="D80" i="7"/>
  <c r="G80" i="7"/>
  <c r="D81" i="7"/>
  <c r="G81" i="7"/>
  <c r="D82" i="7"/>
  <c r="G82" i="7"/>
  <c r="D83" i="7"/>
  <c r="G83" i="7"/>
  <c r="D84" i="7"/>
  <c r="G84" i="7"/>
  <c r="D85" i="7"/>
  <c r="G85" i="7"/>
  <c r="D86" i="7"/>
  <c r="G86" i="7"/>
  <c r="D87" i="7"/>
  <c r="G87" i="7"/>
  <c r="D88" i="7"/>
  <c r="G88" i="7"/>
  <c r="D89" i="7"/>
  <c r="G89" i="7"/>
  <c r="D90" i="7"/>
  <c r="G90" i="7"/>
  <c r="D91" i="7"/>
  <c r="G91" i="7"/>
  <c r="D92" i="7"/>
  <c r="G92" i="7"/>
  <c r="D93" i="7"/>
  <c r="G93" i="7"/>
  <c r="D94" i="7"/>
  <c r="G94" i="7"/>
  <c r="C51" i="7"/>
  <c r="H51" i="7"/>
  <c r="C52" i="7"/>
  <c r="H52" i="7"/>
  <c r="C53" i="7"/>
  <c r="H53" i="7"/>
  <c r="C54" i="7"/>
  <c r="H54" i="7"/>
  <c r="C55" i="7"/>
  <c r="H55" i="7"/>
  <c r="C56" i="7"/>
  <c r="H56" i="7"/>
  <c r="C57" i="7"/>
  <c r="H57" i="7"/>
  <c r="C58" i="7"/>
  <c r="H58" i="7"/>
  <c r="C59" i="7"/>
  <c r="H59" i="7"/>
  <c r="C60" i="7"/>
  <c r="H60" i="7"/>
  <c r="C61" i="7"/>
  <c r="H61" i="7"/>
  <c r="C62" i="7"/>
  <c r="H62" i="7"/>
  <c r="C63" i="7"/>
  <c r="H63" i="7"/>
  <c r="C64" i="7"/>
  <c r="H64" i="7"/>
  <c r="C65" i="7"/>
  <c r="H65" i="7"/>
  <c r="C66" i="7"/>
  <c r="H66" i="7"/>
  <c r="C67" i="7"/>
  <c r="H67" i="7"/>
  <c r="C68" i="7"/>
  <c r="H68" i="7"/>
  <c r="C69" i="7"/>
  <c r="H69" i="7"/>
  <c r="C70" i="7"/>
  <c r="H70" i="7"/>
  <c r="C71" i="7"/>
  <c r="H71" i="7"/>
  <c r="C72" i="7"/>
  <c r="H72" i="7"/>
  <c r="C73" i="7"/>
  <c r="H73" i="7"/>
  <c r="C74" i="7"/>
  <c r="H74" i="7"/>
  <c r="C75" i="7"/>
  <c r="H75" i="7"/>
  <c r="C76" i="7"/>
  <c r="H76" i="7"/>
  <c r="C77" i="7"/>
  <c r="H77" i="7"/>
  <c r="C78" i="7"/>
  <c r="H78" i="7"/>
  <c r="C79" i="7"/>
  <c r="H79" i="7"/>
  <c r="C80" i="7"/>
  <c r="H80" i="7"/>
  <c r="C81" i="7"/>
  <c r="H81" i="7"/>
  <c r="C82" i="7"/>
  <c r="H82" i="7"/>
  <c r="C83" i="7"/>
  <c r="H83" i="7"/>
  <c r="C84" i="7"/>
  <c r="H84" i="7"/>
  <c r="C85" i="7"/>
  <c r="H85" i="7"/>
  <c r="C86" i="7"/>
  <c r="H86" i="7"/>
  <c r="C87" i="7"/>
  <c r="H87" i="7"/>
  <c r="C88" i="7"/>
  <c r="H88" i="7"/>
  <c r="C89" i="7"/>
  <c r="H89" i="7"/>
  <c r="C90" i="7"/>
  <c r="H90" i="7"/>
  <c r="C91" i="7"/>
  <c r="H91" i="7"/>
  <c r="C92" i="7"/>
  <c r="H92" i="7"/>
  <c r="C93" i="7"/>
  <c r="H93" i="7"/>
  <c r="C94" i="7"/>
  <c r="H94" i="7"/>
  <c r="B51" i="7"/>
  <c r="I51" i="7"/>
  <c r="B52" i="7"/>
  <c r="I52" i="7"/>
  <c r="B53" i="7"/>
  <c r="I53" i="7"/>
  <c r="B54" i="7"/>
  <c r="I54" i="7"/>
  <c r="B55" i="7"/>
  <c r="I55" i="7"/>
  <c r="B56" i="7"/>
  <c r="I56" i="7"/>
  <c r="B57" i="7"/>
  <c r="I57" i="7"/>
  <c r="B58" i="7"/>
  <c r="I58" i="7"/>
  <c r="B59" i="7"/>
  <c r="I59" i="7"/>
  <c r="B60" i="7"/>
  <c r="I60" i="7"/>
  <c r="B61" i="7"/>
  <c r="I61" i="7"/>
  <c r="B62" i="7"/>
  <c r="I62" i="7"/>
  <c r="B63" i="7"/>
  <c r="I63" i="7"/>
  <c r="B64" i="7"/>
  <c r="I64" i="7"/>
  <c r="B65" i="7"/>
  <c r="I65" i="7"/>
  <c r="B66" i="7"/>
  <c r="I66" i="7"/>
  <c r="B67" i="7"/>
  <c r="I67" i="7"/>
  <c r="B68" i="7"/>
  <c r="I68" i="7"/>
  <c r="B69" i="7"/>
  <c r="I69" i="7"/>
  <c r="B70" i="7"/>
  <c r="I70" i="7"/>
  <c r="B71" i="7"/>
  <c r="I71" i="7"/>
  <c r="B72" i="7"/>
  <c r="I72" i="7"/>
  <c r="B73" i="7"/>
  <c r="I73" i="7"/>
  <c r="B74" i="7"/>
  <c r="I74" i="7"/>
  <c r="B75" i="7"/>
  <c r="I75" i="7"/>
  <c r="B76" i="7"/>
  <c r="I76" i="7"/>
  <c r="B77" i="7"/>
  <c r="I77" i="7"/>
  <c r="B78" i="7"/>
  <c r="I78" i="7"/>
  <c r="B79" i="7"/>
  <c r="I79" i="7"/>
  <c r="B80" i="7"/>
  <c r="I80" i="7"/>
  <c r="B81" i="7"/>
  <c r="I81" i="7"/>
  <c r="B82" i="7"/>
  <c r="I82" i="7"/>
  <c r="B83" i="7"/>
  <c r="I83" i="7"/>
  <c r="B84" i="7"/>
  <c r="I84" i="7"/>
  <c r="B85" i="7"/>
  <c r="I85" i="7"/>
  <c r="B86" i="7"/>
  <c r="I86" i="7"/>
  <c r="B87" i="7"/>
  <c r="I87" i="7"/>
  <c r="B88" i="7"/>
  <c r="I88" i="7"/>
  <c r="B89" i="7"/>
  <c r="I89" i="7"/>
  <c r="B90" i="7"/>
  <c r="I90" i="7"/>
  <c r="B91" i="7"/>
  <c r="I91" i="7"/>
  <c r="B92" i="7"/>
  <c r="I92" i="7"/>
  <c r="B93" i="7"/>
  <c r="I93" i="7"/>
  <c r="B94" i="7"/>
  <c r="I94" i="7"/>
  <c r="F33" i="7"/>
  <c r="F34" i="7"/>
  <c r="F35" i="7"/>
  <c r="F36" i="7"/>
  <c r="F37" i="7"/>
  <c r="F38" i="7"/>
  <c r="F39" i="7"/>
  <c r="F40" i="7"/>
  <c r="F41" i="7"/>
  <c r="F42" i="7"/>
  <c r="F43" i="7"/>
  <c r="F44" i="7"/>
  <c r="F45" i="7"/>
  <c r="F46" i="7"/>
  <c r="F47" i="7"/>
  <c r="F48" i="7"/>
  <c r="F49" i="7"/>
  <c r="F50" i="7"/>
  <c r="C33" i="7"/>
  <c r="H33" i="7"/>
  <c r="C34" i="7"/>
  <c r="H34" i="7"/>
  <c r="C35" i="7"/>
  <c r="H35" i="7"/>
  <c r="C36" i="7"/>
  <c r="H36" i="7"/>
  <c r="C37" i="7"/>
  <c r="H37" i="7"/>
  <c r="C38" i="7"/>
  <c r="H38" i="7"/>
  <c r="C39" i="7"/>
  <c r="H39" i="7"/>
  <c r="C40" i="7"/>
  <c r="H40" i="7"/>
  <c r="C41" i="7"/>
  <c r="H41" i="7"/>
  <c r="C42" i="7"/>
  <c r="H42" i="7"/>
  <c r="C43" i="7"/>
  <c r="H43" i="7"/>
  <c r="C44" i="7"/>
  <c r="H44" i="7"/>
  <c r="C45" i="7"/>
  <c r="H45" i="7"/>
  <c r="C46" i="7"/>
  <c r="H46" i="7"/>
  <c r="C47" i="7"/>
  <c r="H47" i="7"/>
  <c r="C48" i="7"/>
  <c r="H48" i="7"/>
  <c r="C49" i="7"/>
  <c r="H49" i="7"/>
  <c r="C50" i="7"/>
  <c r="H50" i="7"/>
  <c r="B33" i="7"/>
  <c r="I33" i="7"/>
  <c r="B34" i="7"/>
  <c r="I34" i="7"/>
  <c r="B35" i="7"/>
  <c r="I35" i="7"/>
  <c r="B36" i="7"/>
  <c r="I36" i="7"/>
  <c r="B37" i="7"/>
  <c r="I37" i="7"/>
  <c r="B38" i="7"/>
  <c r="I38" i="7"/>
  <c r="B39" i="7"/>
  <c r="I39" i="7"/>
  <c r="B40" i="7"/>
  <c r="I40" i="7"/>
  <c r="B41" i="7"/>
  <c r="I41" i="7"/>
  <c r="B42" i="7"/>
  <c r="I42" i="7"/>
  <c r="B43" i="7"/>
  <c r="I43" i="7"/>
  <c r="B44" i="7"/>
  <c r="I44" i="7"/>
  <c r="B45" i="7"/>
  <c r="I45" i="7"/>
  <c r="B46" i="7"/>
  <c r="I46" i="7"/>
  <c r="B47" i="7"/>
  <c r="I47" i="7"/>
  <c r="B48" i="7"/>
  <c r="I48" i="7"/>
  <c r="B49" i="7"/>
  <c r="I49" i="7"/>
  <c r="B50" i="7"/>
  <c r="I50" i="7"/>
  <c r="A2" i="5"/>
  <c r="B32" i="7"/>
  <c r="I32" i="7"/>
  <c r="C32" i="7"/>
  <c r="H32" i="7"/>
  <c r="F32" i="7"/>
  <c r="B31" i="7"/>
  <c r="I31" i="7"/>
  <c r="C31" i="7"/>
  <c r="H31" i="7"/>
  <c r="F31" i="7"/>
  <c r="B30" i="7"/>
  <c r="I30" i="7"/>
  <c r="C30" i="7"/>
  <c r="H30" i="7"/>
  <c r="F30" i="7"/>
  <c r="B29" i="7"/>
  <c r="I29" i="7"/>
  <c r="C29" i="7"/>
  <c r="H29" i="7"/>
  <c r="F29" i="7"/>
  <c r="B28" i="7"/>
  <c r="I28" i="7"/>
  <c r="C28" i="7"/>
  <c r="H28" i="7"/>
  <c r="F28" i="7"/>
  <c r="B27" i="7"/>
  <c r="I27" i="7"/>
  <c r="C27" i="7"/>
  <c r="H27" i="7"/>
  <c r="F27" i="7"/>
  <c r="B26" i="7"/>
  <c r="I26" i="7"/>
  <c r="C26" i="7"/>
  <c r="H26" i="7"/>
  <c r="F26" i="7"/>
  <c r="B25" i="7"/>
  <c r="I25" i="7"/>
  <c r="C25" i="7"/>
  <c r="H25" i="7"/>
  <c r="F25" i="7"/>
  <c r="B24" i="7"/>
  <c r="I24" i="7"/>
  <c r="C24" i="7"/>
  <c r="H24" i="7"/>
  <c r="F24" i="7"/>
  <c r="B23" i="7"/>
  <c r="I23" i="7"/>
  <c r="C23" i="7"/>
  <c r="H23" i="7"/>
  <c r="F23" i="7"/>
  <c r="B22" i="7"/>
  <c r="I22" i="7"/>
  <c r="C22" i="7"/>
  <c r="H22" i="7"/>
  <c r="F22" i="7"/>
  <c r="B21" i="7"/>
  <c r="I21" i="7"/>
  <c r="C21" i="7"/>
  <c r="H21" i="7"/>
  <c r="F21" i="7"/>
  <c r="B20" i="7"/>
  <c r="I20" i="7"/>
  <c r="C20" i="7"/>
  <c r="H20" i="7"/>
  <c r="F20" i="7"/>
  <c r="B19" i="7"/>
  <c r="I19" i="7"/>
  <c r="C19" i="7"/>
  <c r="H19" i="7"/>
  <c r="F19" i="7"/>
  <c r="B18" i="7"/>
  <c r="I18" i="7"/>
  <c r="C18" i="7"/>
  <c r="H18" i="7"/>
  <c r="F18" i="7"/>
  <c r="B17" i="7"/>
  <c r="I17" i="7"/>
  <c r="C17" i="7"/>
  <c r="H17" i="7"/>
  <c r="F17" i="7"/>
  <c r="B16" i="7"/>
  <c r="I16" i="7"/>
  <c r="C16" i="7"/>
  <c r="H16" i="7"/>
  <c r="F16" i="7"/>
  <c r="B15" i="7"/>
  <c r="I15" i="7"/>
  <c r="C15" i="7"/>
  <c r="H15" i="7"/>
  <c r="F15" i="7"/>
  <c r="B14" i="7"/>
  <c r="I14" i="7"/>
  <c r="C14" i="7"/>
  <c r="H14" i="7"/>
  <c r="F14" i="7"/>
  <c r="B13" i="7"/>
  <c r="I13" i="7"/>
  <c r="C13" i="7"/>
  <c r="H13" i="7"/>
  <c r="F13" i="7"/>
  <c r="B12" i="7"/>
  <c r="I12" i="7"/>
  <c r="C12" i="7"/>
  <c r="H12" i="7"/>
  <c r="F12" i="7"/>
  <c r="B11" i="7"/>
  <c r="I11" i="7"/>
  <c r="C11" i="7"/>
  <c r="H11" i="7"/>
  <c r="F11" i="7"/>
  <c r="B10" i="7"/>
  <c r="I10" i="7"/>
  <c r="C10" i="7"/>
  <c r="H10" i="7"/>
  <c r="F10" i="7"/>
  <c r="B9" i="7"/>
  <c r="I9" i="7"/>
  <c r="C9" i="7"/>
  <c r="H9" i="7"/>
  <c r="F9" i="7"/>
  <c r="B8" i="7"/>
  <c r="I8" i="7"/>
  <c r="C8" i="7"/>
  <c r="H8" i="7"/>
  <c r="F8" i="7"/>
  <c r="B7" i="7"/>
  <c r="I7" i="7"/>
  <c r="C7" i="7"/>
  <c r="H7" i="7"/>
  <c r="F7" i="7"/>
  <c r="B6" i="7"/>
  <c r="I6" i="7"/>
  <c r="C6" i="7"/>
  <c r="H6" i="7"/>
  <c r="F6" i="7"/>
  <c r="B5" i="7"/>
  <c r="I5" i="7"/>
  <c r="C5" i="7"/>
  <c r="H5" i="7"/>
  <c r="F5" i="7"/>
  <c r="B4" i="7"/>
  <c r="I4" i="7"/>
  <c r="C4" i="7"/>
  <c r="H4" i="7"/>
  <c r="F4" i="7"/>
  <c r="B3" i="7"/>
  <c r="I3" i="7"/>
  <c r="C3" i="7"/>
  <c r="H3" i="7"/>
  <c r="F3" i="7"/>
  <c r="B2" i="7"/>
  <c r="I2" i="7"/>
  <c r="C2" i="7"/>
  <c r="H2" i="7"/>
  <c r="F2" i="7"/>
  <c r="B19" i="6"/>
  <c r="B3" i="6"/>
  <c r="L2" i="3"/>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B7" i="6"/>
  <c r="D2" i="5"/>
  <c r="G2" i="5"/>
  <c r="D3" i="5"/>
  <c r="G3" i="5"/>
  <c r="D4" i="5"/>
  <c r="G4" i="5"/>
  <c r="D5" i="5"/>
  <c r="G5" i="5"/>
  <c r="D6" i="5"/>
  <c r="G6" i="5"/>
  <c r="D7" i="5"/>
  <c r="G7" i="5"/>
  <c r="D8" i="5"/>
  <c r="G8" i="5"/>
  <c r="D9" i="5"/>
  <c r="G9" i="5"/>
  <c r="D10" i="5"/>
  <c r="G10" i="5"/>
  <c r="D11" i="5"/>
  <c r="G11" i="5"/>
  <c r="D12" i="5"/>
  <c r="G12" i="5"/>
  <c r="D13" i="5"/>
  <c r="G13" i="5"/>
  <c r="D14" i="5"/>
  <c r="G14" i="5"/>
  <c r="D15" i="5"/>
  <c r="G15" i="5"/>
  <c r="D16" i="5"/>
  <c r="G16" i="5"/>
  <c r="D17" i="5"/>
  <c r="G17" i="5"/>
  <c r="D18" i="5"/>
  <c r="G18" i="5"/>
  <c r="D19" i="5"/>
  <c r="G19" i="5"/>
  <c r="D20" i="5"/>
  <c r="G20" i="5"/>
  <c r="D21" i="5"/>
  <c r="G21" i="5"/>
  <c r="D22" i="5"/>
  <c r="G22" i="5"/>
  <c r="D23" i="5"/>
  <c r="G23" i="5"/>
  <c r="D24" i="5"/>
  <c r="G24" i="5"/>
  <c r="D25" i="5"/>
  <c r="G25" i="5"/>
  <c r="D26" i="5"/>
  <c r="G26" i="5"/>
  <c r="D27" i="5"/>
  <c r="G27" i="5"/>
  <c r="D28" i="5"/>
  <c r="G28" i="5"/>
  <c r="D29" i="5"/>
  <c r="G29" i="5"/>
  <c r="D30" i="5"/>
  <c r="G30" i="5"/>
  <c r="D31" i="5"/>
  <c r="G31" i="5"/>
  <c r="D32" i="5"/>
  <c r="G32" i="5"/>
  <c r="B32" i="5"/>
  <c r="I32" i="5"/>
  <c r="C32" i="5"/>
  <c r="H32" i="5"/>
  <c r="F32" i="5"/>
  <c r="B31" i="5"/>
  <c r="I31" i="5"/>
  <c r="C31" i="5"/>
  <c r="H31" i="5"/>
  <c r="F31" i="5"/>
  <c r="B30" i="5"/>
  <c r="I30" i="5"/>
  <c r="C30" i="5"/>
  <c r="H30" i="5"/>
  <c r="F30" i="5"/>
  <c r="B29" i="5"/>
  <c r="I29" i="5"/>
  <c r="C29" i="5"/>
  <c r="H29" i="5"/>
  <c r="F29" i="5"/>
  <c r="B28" i="5"/>
  <c r="I28" i="5"/>
  <c r="C28" i="5"/>
  <c r="H28" i="5"/>
  <c r="F28" i="5"/>
  <c r="B27" i="5"/>
  <c r="I27" i="5"/>
  <c r="C27" i="5"/>
  <c r="H27" i="5"/>
  <c r="F27" i="5"/>
  <c r="B26" i="5"/>
  <c r="I26" i="5"/>
  <c r="C26" i="5"/>
  <c r="H26" i="5"/>
  <c r="F26" i="5"/>
  <c r="B25" i="5"/>
  <c r="I25" i="5"/>
  <c r="C25" i="5"/>
  <c r="H25" i="5"/>
  <c r="F25" i="5"/>
  <c r="B24" i="5"/>
  <c r="I24" i="5"/>
  <c r="C24" i="5"/>
  <c r="H24" i="5"/>
  <c r="F24" i="5"/>
  <c r="B23" i="5"/>
  <c r="I23" i="5"/>
  <c r="C23" i="5"/>
  <c r="H23" i="5"/>
  <c r="F23" i="5"/>
  <c r="B22" i="5"/>
  <c r="I22" i="5"/>
  <c r="C22" i="5"/>
  <c r="H22" i="5"/>
  <c r="F22" i="5"/>
  <c r="B21" i="5"/>
  <c r="I21" i="5"/>
  <c r="C21" i="5"/>
  <c r="H21" i="5"/>
  <c r="F21" i="5"/>
  <c r="B20" i="5"/>
  <c r="I20" i="5"/>
  <c r="C20" i="5"/>
  <c r="H20" i="5"/>
  <c r="F20" i="5"/>
  <c r="B19" i="5"/>
  <c r="I19" i="5"/>
  <c r="C19" i="5"/>
  <c r="H19" i="5"/>
  <c r="F19" i="5"/>
  <c r="B18" i="5"/>
  <c r="I18" i="5"/>
  <c r="C18" i="5"/>
  <c r="H18" i="5"/>
  <c r="F18" i="5"/>
  <c r="B17" i="5"/>
  <c r="I17" i="5"/>
  <c r="C17" i="5"/>
  <c r="H17" i="5"/>
  <c r="F17" i="5"/>
  <c r="B16" i="5"/>
  <c r="I16" i="5"/>
  <c r="C16" i="5"/>
  <c r="H16" i="5"/>
  <c r="F16" i="5"/>
  <c r="B15" i="5"/>
  <c r="I15" i="5"/>
  <c r="C15" i="5"/>
  <c r="H15" i="5"/>
  <c r="F15" i="5"/>
  <c r="B14" i="5"/>
  <c r="I14" i="5"/>
  <c r="C14" i="5"/>
  <c r="H14" i="5"/>
  <c r="F14" i="5"/>
  <c r="B13" i="5"/>
  <c r="I13" i="5"/>
  <c r="C13" i="5"/>
  <c r="H13" i="5"/>
  <c r="F13" i="5"/>
  <c r="B12" i="5"/>
  <c r="I12" i="5"/>
  <c r="C12" i="5"/>
  <c r="H12" i="5"/>
  <c r="F12" i="5"/>
  <c r="B11" i="5"/>
  <c r="I11" i="5"/>
  <c r="C11" i="5"/>
  <c r="H11" i="5"/>
  <c r="F11" i="5"/>
  <c r="B10" i="5"/>
  <c r="I10" i="5"/>
  <c r="C10" i="5"/>
  <c r="H10" i="5"/>
  <c r="F10" i="5"/>
  <c r="B9" i="5"/>
  <c r="I9" i="5"/>
  <c r="C9" i="5"/>
  <c r="H9" i="5"/>
  <c r="F9" i="5"/>
  <c r="B8" i="5"/>
  <c r="I8" i="5"/>
  <c r="C8" i="5"/>
  <c r="H8" i="5"/>
  <c r="F8" i="5"/>
  <c r="B7" i="5"/>
  <c r="I7" i="5"/>
  <c r="C7" i="5"/>
  <c r="H7" i="5"/>
  <c r="F7" i="5"/>
  <c r="B6" i="5"/>
  <c r="I6" i="5"/>
  <c r="C6" i="5"/>
  <c r="H6" i="5"/>
  <c r="F6" i="5"/>
  <c r="B5" i="5"/>
  <c r="I5" i="5"/>
  <c r="C5" i="5"/>
  <c r="H5" i="5"/>
  <c r="F5" i="5"/>
  <c r="B4" i="5"/>
  <c r="I4" i="5"/>
  <c r="C4" i="5"/>
  <c r="H4" i="5"/>
  <c r="F4" i="5"/>
  <c r="B3" i="5"/>
  <c r="I3" i="5"/>
  <c r="C3" i="5"/>
  <c r="H3" i="5"/>
  <c r="F3" i="5"/>
  <c r="B2" i="5"/>
  <c r="I2" i="5"/>
  <c r="C2" i="5"/>
  <c r="H2" i="5"/>
  <c r="F2" i="5"/>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D2" i="3"/>
  <c r="G2" i="3"/>
  <c r="D3" i="3"/>
  <c r="G3" i="3"/>
  <c r="D4" i="3"/>
  <c r="G4" i="3"/>
  <c r="D5" i="3"/>
  <c r="G5" i="3"/>
  <c r="D6" i="3"/>
  <c r="G6" i="3"/>
  <c r="D7" i="3"/>
  <c r="G7" i="3"/>
  <c r="D8" i="3"/>
  <c r="G8" i="3"/>
  <c r="D9" i="3"/>
  <c r="G9" i="3"/>
  <c r="D10" i="3"/>
  <c r="G10" i="3"/>
  <c r="D11" i="3"/>
  <c r="G11" i="3"/>
  <c r="D12" i="3"/>
  <c r="G12" i="3"/>
  <c r="D13" i="3"/>
  <c r="G13" i="3"/>
  <c r="D14" i="3"/>
  <c r="G14" i="3"/>
  <c r="D15" i="3"/>
  <c r="G15" i="3"/>
  <c r="D16" i="3"/>
  <c r="G16" i="3"/>
  <c r="D17" i="3"/>
  <c r="G17" i="3"/>
  <c r="D18" i="3"/>
  <c r="G18"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D186" i="3"/>
  <c r="G186" i="3"/>
  <c r="D187" i="3"/>
  <c r="G187" i="3"/>
  <c r="D188" i="3"/>
  <c r="G188" i="3"/>
  <c r="D189" i="3"/>
  <c r="G189" i="3"/>
  <c r="D190" i="3"/>
  <c r="G190" i="3"/>
  <c r="D191" i="3"/>
  <c r="G191" i="3"/>
  <c r="D192" i="3"/>
  <c r="G192" i="3"/>
  <c r="D193" i="3"/>
  <c r="G193" i="3"/>
  <c r="D194" i="3"/>
  <c r="G194" i="3"/>
  <c r="D195" i="3"/>
  <c r="G195" i="3"/>
  <c r="D196" i="3"/>
  <c r="G196" i="3"/>
  <c r="D197" i="3"/>
  <c r="G197" i="3"/>
  <c r="D198" i="3"/>
  <c r="G198" i="3"/>
  <c r="D199" i="3"/>
  <c r="G199" i="3"/>
  <c r="D200" i="3"/>
  <c r="G200" i="3"/>
  <c r="D201" i="3"/>
  <c r="G201" i="3"/>
  <c r="D202" i="3"/>
  <c r="G202" i="3"/>
  <c r="D203" i="3"/>
  <c r="G203" i="3"/>
  <c r="D204" i="3"/>
  <c r="G204" i="3"/>
  <c r="D205" i="3"/>
  <c r="G205" i="3"/>
  <c r="D206" i="3"/>
  <c r="G206" i="3"/>
  <c r="D207" i="3"/>
  <c r="G207" i="3"/>
  <c r="D208" i="3"/>
  <c r="G208" i="3"/>
  <c r="D209" i="3"/>
  <c r="G209" i="3"/>
  <c r="D210" i="3"/>
  <c r="G210" i="3"/>
  <c r="D211" i="3"/>
  <c r="G211" i="3"/>
  <c r="D212" i="3"/>
  <c r="G212" i="3"/>
  <c r="D213" i="3"/>
  <c r="G213" i="3"/>
  <c r="D214" i="3"/>
  <c r="G214" i="3"/>
  <c r="D215" i="3"/>
  <c r="G215" i="3"/>
  <c r="D216" i="3"/>
  <c r="G216" i="3"/>
  <c r="D217" i="3"/>
  <c r="G217" i="3"/>
  <c r="D218" i="3"/>
  <c r="G218" i="3"/>
  <c r="D219" i="3"/>
  <c r="G219" i="3"/>
  <c r="D220" i="3"/>
  <c r="G220" i="3"/>
  <c r="D221" i="3"/>
  <c r="G221" i="3"/>
  <c r="D222" i="3"/>
  <c r="G222" i="3"/>
  <c r="D223" i="3"/>
  <c r="G223" i="3"/>
  <c r="D224" i="3"/>
  <c r="G224" i="3"/>
  <c r="D225" i="3"/>
  <c r="G225" i="3"/>
  <c r="D226" i="3"/>
  <c r="G226" i="3"/>
  <c r="D227" i="3"/>
  <c r="G227" i="3"/>
  <c r="D228" i="3"/>
  <c r="G228" i="3"/>
  <c r="D229" i="3"/>
  <c r="G229" i="3"/>
  <c r="D230" i="3"/>
  <c r="G230" i="3"/>
  <c r="D231" i="3"/>
  <c r="G231" i="3"/>
  <c r="D232" i="3"/>
  <c r="G232" i="3"/>
  <c r="D233" i="3"/>
  <c r="G233" i="3"/>
  <c r="D234" i="3"/>
  <c r="G234" i="3"/>
  <c r="D235" i="3"/>
  <c r="G235" i="3"/>
  <c r="D236" i="3"/>
  <c r="G236" i="3"/>
  <c r="D237" i="3"/>
  <c r="G237" i="3"/>
  <c r="D238" i="3"/>
  <c r="G238" i="3"/>
  <c r="D239" i="3"/>
  <c r="G239" i="3"/>
  <c r="D240" i="3"/>
  <c r="G240" i="3"/>
  <c r="D241" i="3"/>
  <c r="G241" i="3"/>
  <c r="D242" i="3"/>
  <c r="G242" i="3"/>
  <c r="D243" i="3"/>
  <c r="G243" i="3"/>
  <c r="D244" i="3"/>
  <c r="G244" i="3"/>
  <c r="D245" i="3"/>
  <c r="G245" i="3"/>
  <c r="D246" i="3"/>
  <c r="G246" i="3"/>
  <c r="D247" i="3"/>
  <c r="G247" i="3"/>
  <c r="D248" i="3"/>
  <c r="G248" i="3"/>
  <c r="D249" i="3"/>
  <c r="G249" i="3"/>
  <c r="D250" i="3"/>
  <c r="G250" i="3"/>
  <c r="D251" i="3"/>
  <c r="G251" i="3"/>
  <c r="D252" i="3"/>
  <c r="G252" i="3"/>
  <c r="D253" i="3"/>
  <c r="G253" i="3"/>
  <c r="D254" i="3"/>
  <c r="G254" i="3"/>
  <c r="D255" i="3"/>
  <c r="G255" i="3"/>
  <c r="D256" i="3"/>
  <c r="G256" i="3"/>
  <c r="D257" i="3"/>
  <c r="G257" i="3"/>
  <c r="D258" i="3"/>
  <c r="G258" i="3"/>
  <c r="D259" i="3"/>
  <c r="G259" i="3"/>
  <c r="D260" i="3"/>
  <c r="G260" i="3"/>
  <c r="D261" i="3"/>
  <c r="G261" i="3"/>
  <c r="D262" i="3"/>
  <c r="G262" i="3"/>
  <c r="D263" i="3"/>
  <c r="G263" i="3"/>
  <c r="D264" i="3"/>
  <c r="G264" i="3"/>
  <c r="D265" i="3"/>
  <c r="G265" i="3"/>
  <c r="D266" i="3"/>
  <c r="G266" i="3"/>
  <c r="D267" i="3"/>
  <c r="G267" i="3"/>
  <c r="D268" i="3"/>
  <c r="G268" i="3"/>
  <c r="D269" i="3"/>
  <c r="G269" i="3"/>
  <c r="D270" i="3"/>
  <c r="G270" i="3"/>
  <c r="D271" i="3"/>
  <c r="G271" i="3"/>
  <c r="D272" i="3"/>
  <c r="G272" i="3"/>
  <c r="D273" i="3"/>
  <c r="G273" i="3"/>
  <c r="D274" i="3"/>
  <c r="G274" i="3"/>
  <c r="D275" i="3"/>
  <c r="G275" i="3"/>
  <c r="D276" i="3"/>
  <c r="G276" i="3"/>
  <c r="D277" i="3"/>
  <c r="G277" i="3"/>
  <c r="D278" i="3"/>
  <c r="G278" i="3"/>
  <c r="D279" i="3"/>
  <c r="G279" i="3"/>
  <c r="D280" i="3"/>
  <c r="G280" i="3"/>
  <c r="D281" i="3"/>
  <c r="G281" i="3"/>
  <c r="D282" i="3"/>
  <c r="G282" i="3"/>
  <c r="D283" i="3"/>
  <c r="G283" i="3"/>
  <c r="D284" i="3"/>
  <c r="G284" i="3"/>
  <c r="D285" i="3"/>
  <c r="G285" i="3"/>
  <c r="D286" i="3"/>
  <c r="G286" i="3"/>
  <c r="D287" i="3"/>
  <c r="G287" i="3"/>
  <c r="D288" i="3"/>
  <c r="G288" i="3"/>
  <c r="D289" i="3"/>
  <c r="G289" i="3"/>
  <c r="D290" i="3"/>
  <c r="G290" i="3"/>
  <c r="D291" i="3"/>
  <c r="G291" i="3"/>
  <c r="D292" i="3"/>
  <c r="G292" i="3"/>
  <c r="D293" i="3"/>
  <c r="G293" i="3"/>
  <c r="D294" i="3"/>
  <c r="G294" i="3"/>
  <c r="D295" i="3"/>
  <c r="G295" i="3"/>
  <c r="D296" i="3"/>
  <c r="G296" i="3"/>
  <c r="D297" i="3"/>
  <c r="G297" i="3"/>
  <c r="D298" i="3"/>
  <c r="G298" i="3"/>
  <c r="D299" i="3"/>
  <c r="G299" i="3"/>
  <c r="D300" i="3"/>
  <c r="G300" i="3"/>
  <c r="D301" i="3"/>
  <c r="G301" i="3"/>
  <c r="D302" i="3"/>
  <c r="G302" i="3"/>
  <c r="D303" i="3"/>
  <c r="G303" i="3"/>
  <c r="D304" i="3"/>
  <c r="G304" i="3"/>
  <c r="D305" i="3"/>
  <c r="G305" i="3"/>
  <c r="D306" i="3"/>
  <c r="G306" i="3"/>
  <c r="D307" i="3"/>
  <c r="G307" i="3"/>
  <c r="D308" i="3"/>
  <c r="G308" i="3"/>
  <c r="D309" i="3"/>
  <c r="G309" i="3"/>
  <c r="D310" i="3"/>
  <c r="G310" i="3"/>
  <c r="D311" i="3"/>
  <c r="G311" i="3"/>
  <c r="D312" i="3"/>
  <c r="G312" i="3"/>
  <c r="D313" i="3"/>
  <c r="G313" i="3"/>
  <c r="D314" i="3"/>
  <c r="G314" i="3"/>
  <c r="D315" i="3"/>
  <c r="G315" i="3"/>
  <c r="D316" i="3"/>
  <c r="G316" i="3"/>
  <c r="D317" i="3"/>
  <c r="G317" i="3"/>
  <c r="D318" i="3"/>
  <c r="G318" i="3"/>
  <c r="D319" i="3"/>
  <c r="G319" i="3"/>
  <c r="D320" i="3"/>
  <c r="G320" i="3"/>
  <c r="D321" i="3"/>
  <c r="G321" i="3"/>
  <c r="D322" i="3"/>
  <c r="G322" i="3"/>
  <c r="D323" i="3"/>
  <c r="G323" i="3"/>
  <c r="D324" i="3"/>
  <c r="G324" i="3"/>
  <c r="D325" i="3"/>
  <c r="G325" i="3"/>
  <c r="D326" i="3"/>
  <c r="G326" i="3"/>
  <c r="D327" i="3"/>
  <c r="G327" i="3"/>
  <c r="D328" i="3"/>
  <c r="G328" i="3"/>
  <c r="D329" i="3"/>
  <c r="G329" i="3"/>
  <c r="D330" i="3"/>
  <c r="G330" i="3"/>
  <c r="D331" i="3"/>
  <c r="G331" i="3"/>
  <c r="D332" i="3"/>
  <c r="G332" i="3"/>
  <c r="D333" i="3"/>
  <c r="G333" i="3"/>
  <c r="D334" i="3"/>
  <c r="G334" i="3"/>
  <c r="D335" i="3"/>
  <c r="G335" i="3"/>
  <c r="D336" i="3"/>
  <c r="G336" i="3"/>
  <c r="D337" i="3"/>
  <c r="G337" i="3"/>
  <c r="D338" i="3"/>
  <c r="G338" i="3"/>
  <c r="D339" i="3"/>
  <c r="G339" i="3"/>
  <c r="D340" i="3"/>
  <c r="G340" i="3"/>
  <c r="D341" i="3"/>
  <c r="G341" i="3"/>
  <c r="D342" i="3"/>
  <c r="G342" i="3"/>
  <c r="D343" i="3"/>
  <c r="G343" i="3"/>
  <c r="D344" i="3"/>
  <c r="G344" i="3"/>
  <c r="D345" i="3"/>
  <c r="G345" i="3"/>
  <c r="D346" i="3"/>
  <c r="G346" i="3"/>
  <c r="D347" i="3"/>
  <c r="G347" i="3"/>
  <c r="D348" i="3"/>
  <c r="G348" i="3"/>
  <c r="D349" i="3"/>
  <c r="G349" i="3"/>
  <c r="D350" i="3"/>
  <c r="G350" i="3"/>
  <c r="D351" i="3"/>
  <c r="G351" i="3"/>
  <c r="D352" i="3"/>
  <c r="G352" i="3"/>
  <c r="D353" i="3"/>
  <c r="G353" i="3"/>
  <c r="D354" i="3"/>
  <c r="G354" i="3"/>
  <c r="D355" i="3"/>
  <c r="G355" i="3"/>
  <c r="D356" i="3"/>
  <c r="G356" i="3"/>
  <c r="D357" i="3"/>
  <c r="G357" i="3"/>
  <c r="D358" i="3"/>
  <c r="G358" i="3"/>
  <c r="D359" i="3"/>
  <c r="G359" i="3"/>
  <c r="D360" i="3"/>
  <c r="G360" i="3"/>
  <c r="D361" i="3"/>
  <c r="G361" i="3"/>
  <c r="D362" i="3"/>
  <c r="G362" i="3"/>
  <c r="D363" i="3"/>
  <c r="G363" i="3"/>
  <c r="D364" i="3"/>
  <c r="G364" i="3"/>
  <c r="D365" i="3"/>
  <c r="G365" i="3"/>
  <c r="D366" i="3"/>
  <c r="G366" i="3"/>
  <c r="D367" i="3"/>
  <c r="G367" i="3"/>
  <c r="C262" i="3"/>
  <c r="H262" i="3"/>
  <c r="C263" i="3"/>
  <c r="H263" i="3"/>
  <c r="C264" i="3"/>
  <c r="H264" i="3"/>
  <c r="C265" i="3"/>
  <c r="H265" i="3"/>
  <c r="C266" i="3"/>
  <c r="H266" i="3"/>
  <c r="C267" i="3"/>
  <c r="H267" i="3"/>
  <c r="C268" i="3"/>
  <c r="H268" i="3"/>
  <c r="C269" i="3"/>
  <c r="H269" i="3"/>
  <c r="C270" i="3"/>
  <c r="H270" i="3"/>
  <c r="C271" i="3"/>
  <c r="H271" i="3"/>
  <c r="C272" i="3"/>
  <c r="H272" i="3"/>
  <c r="C273" i="3"/>
  <c r="H273" i="3"/>
  <c r="C274" i="3"/>
  <c r="H274" i="3"/>
  <c r="C275" i="3"/>
  <c r="H275" i="3"/>
  <c r="C276" i="3"/>
  <c r="H276" i="3"/>
  <c r="C277" i="3"/>
  <c r="H277" i="3"/>
  <c r="C278" i="3"/>
  <c r="H278" i="3"/>
  <c r="C279" i="3"/>
  <c r="H279" i="3"/>
  <c r="C280" i="3"/>
  <c r="H280" i="3"/>
  <c r="C281" i="3"/>
  <c r="H281" i="3"/>
  <c r="C282" i="3"/>
  <c r="H282" i="3"/>
  <c r="C283" i="3"/>
  <c r="H283" i="3"/>
  <c r="C284" i="3"/>
  <c r="H284" i="3"/>
  <c r="C285" i="3"/>
  <c r="H285" i="3"/>
  <c r="C286" i="3"/>
  <c r="H286" i="3"/>
  <c r="C287" i="3"/>
  <c r="H287" i="3"/>
  <c r="C288" i="3"/>
  <c r="H288" i="3"/>
  <c r="C289" i="3"/>
  <c r="H289" i="3"/>
  <c r="C290" i="3"/>
  <c r="H290" i="3"/>
  <c r="C291" i="3"/>
  <c r="H291" i="3"/>
  <c r="C292" i="3"/>
  <c r="H292" i="3"/>
  <c r="C293" i="3"/>
  <c r="H293" i="3"/>
  <c r="C294" i="3"/>
  <c r="H294" i="3"/>
  <c r="C295" i="3"/>
  <c r="H295" i="3"/>
  <c r="C296" i="3"/>
  <c r="H296" i="3"/>
  <c r="C297" i="3"/>
  <c r="H297" i="3"/>
  <c r="C298" i="3"/>
  <c r="H298" i="3"/>
  <c r="C299" i="3"/>
  <c r="H299" i="3"/>
  <c r="C300" i="3"/>
  <c r="H300" i="3"/>
  <c r="C301" i="3"/>
  <c r="H301" i="3"/>
  <c r="C302" i="3"/>
  <c r="H302" i="3"/>
  <c r="C303" i="3"/>
  <c r="H303" i="3"/>
  <c r="C304" i="3"/>
  <c r="H304" i="3"/>
  <c r="C305" i="3"/>
  <c r="H305" i="3"/>
  <c r="C306" i="3"/>
  <c r="H306" i="3"/>
  <c r="C307" i="3"/>
  <c r="H307" i="3"/>
  <c r="C308" i="3"/>
  <c r="H308" i="3"/>
  <c r="C309" i="3"/>
  <c r="H309" i="3"/>
  <c r="C310" i="3"/>
  <c r="H310" i="3"/>
  <c r="C311" i="3"/>
  <c r="H311" i="3"/>
  <c r="C312" i="3"/>
  <c r="H312" i="3"/>
  <c r="C313" i="3"/>
  <c r="H313" i="3"/>
  <c r="C314" i="3"/>
  <c r="H314" i="3"/>
  <c r="C315" i="3"/>
  <c r="H315" i="3"/>
  <c r="C316" i="3"/>
  <c r="H316" i="3"/>
  <c r="C317" i="3"/>
  <c r="H317" i="3"/>
  <c r="C318" i="3"/>
  <c r="H318" i="3"/>
  <c r="C319" i="3"/>
  <c r="H319" i="3"/>
  <c r="C320" i="3"/>
  <c r="H320" i="3"/>
  <c r="C321" i="3"/>
  <c r="H321" i="3"/>
  <c r="C322" i="3"/>
  <c r="H322" i="3"/>
  <c r="C323" i="3"/>
  <c r="H323" i="3"/>
  <c r="C324" i="3"/>
  <c r="H324" i="3"/>
  <c r="C325" i="3"/>
  <c r="H325" i="3"/>
  <c r="C326" i="3"/>
  <c r="H326" i="3"/>
  <c r="C327" i="3"/>
  <c r="H327" i="3"/>
  <c r="C328" i="3"/>
  <c r="H328" i="3"/>
  <c r="C329" i="3"/>
  <c r="H329" i="3"/>
  <c r="C330" i="3"/>
  <c r="H330" i="3"/>
  <c r="C331" i="3"/>
  <c r="H331" i="3"/>
  <c r="C332" i="3"/>
  <c r="H332" i="3"/>
  <c r="C333" i="3"/>
  <c r="H333" i="3"/>
  <c r="C334" i="3"/>
  <c r="H334" i="3"/>
  <c r="C335" i="3"/>
  <c r="H335" i="3"/>
  <c r="C336" i="3"/>
  <c r="H336" i="3"/>
  <c r="C337" i="3"/>
  <c r="H337" i="3"/>
  <c r="C338" i="3"/>
  <c r="H338" i="3"/>
  <c r="C339" i="3"/>
  <c r="H339" i="3"/>
  <c r="C340" i="3"/>
  <c r="H340" i="3"/>
  <c r="C341" i="3"/>
  <c r="H341" i="3"/>
  <c r="C342" i="3"/>
  <c r="H342" i="3"/>
  <c r="C343" i="3"/>
  <c r="H343" i="3"/>
  <c r="C344" i="3"/>
  <c r="H344" i="3"/>
  <c r="C345" i="3"/>
  <c r="H345" i="3"/>
  <c r="C346" i="3"/>
  <c r="H346" i="3"/>
  <c r="C347" i="3"/>
  <c r="H347" i="3"/>
  <c r="C348" i="3"/>
  <c r="H348" i="3"/>
  <c r="C349" i="3"/>
  <c r="H349" i="3"/>
  <c r="C350" i="3"/>
  <c r="H350" i="3"/>
  <c r="C351" i="3"/>
  <c r="H351" i="3"/>
  <c r="C352" i="3"/>
  <c r="H352" i="3"/>
  <c r="C353" i="3"/>
  <c r="H353" i="3"/>
  <c r="C354" i="3"/>
  <c r="H354" i="3"/>
  <c r="C355" i="3"/>
  <c r="H355" i="3"/>
  <c r="C356" i="3"/>
  <c r="H356" i="3"/>
  <c r="C357" i="3"/>
  <c r="H357" i="3"/>
  <c r="C358" i="3"/>
  <c r="H358" i="3"/>
  <c r="C359" i="3"/>
  <c r="H359" i="3"/>
  <c r="C360" i="3"/>
  <c r="H360" i="3"/>
  <c r="C361" i="3"/>
  <c r="H361" i="3"/>
  <c r="C362" i="3"/>
  <c r="H362" i="3"/>
  <c r="C363" i="3"/>
  <c r="H363" i="3"/>
  <c r="C364" i="3"/>
  <c r="H364" i="3"/>
  <c r="C365" i="3"/>
  <c r="H365" i="3"/>
  <c r="C366" i="3"/>
  <c r="H366" i="3"/>
  <c r="C367" i="3"/>
  <c r="H367" i="3"/>
  <c r="B262" i="3"/>
  <c r="I262" i="3"/>
  <c r="B263" i="3"/>
  <c r="I263" i="3"/>
  <c r="B264" i="3"/>
  <c r="I264" i="3"/>
  <c r="B265" i="3"/>
  <c r="I265" i="3"/>
  <c r="B266" i="3"/>
  <c r="I266" i="3"/>
  <c r="B267" i="3"/>
  <c r="I267" i="3"/>
  <c r="B268" i="3"/>
  <c r="I268" i="3"/>
  <c r="B269" i="3"/>
  <c r="I269" i="3"/>
  <c r="B270" i="3"/>
  <c r="I270" i="3"/>
  <c r="B271" i="3"/>
  <c r="I271" i="3"/>
  <c r="B272" i="3"/>
  <c r="I272" i="3"/>
  <c r="B273" i="3"/>
  <c r="I273" i="3"/>
  <c r="B274" i="3"/>
  <c r="I274" i="3"/>
  <c r="B275" i="3"/>
  <c r="I275" i="3"/>
  <c r="B276" i="3"/>
  <c r="I276" i="3"/>
  <c r="B277" i="3"/>
  <c r="I277" i="3"/>
  <c r="B278" i="3"/>
  <c r="I278" i="3"/>
  <c r="B279" i="3"/>
  <c r="I279" i="3"/>
  <c r="B280" i="3"/>
  <c r="I280" i="3"/>
  <c r="B281" i="3"/>
  <c r="I281" i="3"/>
  <c r="B282" i="3"/>
  <c r="I282" i="3"/>
  <c r="B283" i="3"/>
  <c r="I283" i="3"/>
  <c r="B284" i="3"/>
  <c r="I284" i="3"/>
  <c r="B285" i="3"/>
  <c r="I285" i="3"/>
  <c r="B286" i="3"/>
  <c r="I286" i="3"/>
  <c r="B287" i="3"/>
  <c r="I287" i="3"/>
  <c r="B288" i="3"/>
  <c r="I288" i="3"/>
  <c r="B289" i="3"/>
  <c r="I289" i="3"/>
  <c r="B290" i="3"/>
  <c r="I290" i="3"/>
  <c r="B291" i="3"/>
  <c r="I291" i="3"/>
  <c r="B292" i="3"/>
  <c r="I292" i="3"/>
  <c r="B293" i="3"/>
  <c r="I293" i="3"/>
  <c r="B294" i="3"/>
  <c r="I294" i="3"/>
  <c r="B295" i="3"/>
  <c r="I295" i="3"/>
  <c r="B296" i="3"/>
  <c r="I296" i="3"/>
  <c r="B297" i="3"/>
  <c r="I297" i="3"/>
  <c r="B298" i="3"/>
  <c r="I298" i="3"/>
  <c r="B299" i="3"/>
  <c r="I299" i="3"/>
  <c r="B300" i="3"/>
  <c r="I300" i="3"/>
  <c r="B301" i="3"/>
  <c r="I301" i="3"/>
  <c r="B302" i="3"/>
  <c r="I302" i="3"/>
  <c r="B303" i="3"/>
  <c r="I303" i="3"/>
  <c r="B304" i="3"/>
  <c r="I304" i="3"/>
  <c r="B305" i="3"/>
  <c r="I305" i="3"/>
  <c r="B306" i="3"/>
  <c r="I306" i="3"/>
  <c r="B307" i="3"/>
  <c r="I307" i="3"/>
  <c r="B308" i="3"/>
  <c r="I308" i="3"/>
  <c r="B309" i="3"/>
  <c r="I309" i="3"/>
  <c r="B310" i="3"/>
  <c r="I310" i="3"/>
  <c r="B311" i="3"/>
  <c r="I311" i="3"/>
  <c r="B312" i="3"/>
  <c r="I312" i="3"/>
  <c r="B313" i="3"/>
  <c r="I313" i="3"/>
  <c r="B314" i="3"/>
  <c r="I314" i="3"/>
  <c r="B315" i="3"/>
  <c r="I315" i="3"/>
  <c r="B316" i="3"/>
  <c r="I316" i="3"/>
  <c r="B317" i="3"/>
  <c r="I317" i="3"/>
  <c r="B318" i="3"/>
  <c r="I318" i="3"/>
  <c r="B319" i="3"/>
  <c r="I319" i="3"/>
  <c r="B320" i="3"/>
  <c r="I320" i="3"/>
  <c r="B321" i="3"/>
  <c r="I321" i="3"/>
  <c r="B322" i="3"/>
  <c r="I322" i="3"/>
  <c r="B323" i="3"/>
  <c r="I323" i="3"/>
  <c r="B324" i="3"/>
  <c r="I324" i="3"/>
  <c r="B325" i="3"/>
  <c r="I325" i="3"/>
  <c r="B326" i="3"/>
  <c r="I326" i="3"/>
  <c r="B327" i="3"/>
  <c r="I327" i="3"/>
  <c r="B328" i="3"/>
  <c r="I328" i="3"/>
  <c r="B329" i="3"/>
  <c r="I329" i="3"/>
  <c r="B330" i="3"/>
  <c r="I330" i="3"/>
  <c r="B331" i="3"/>
  <c r="I331" i="3"/>
  <c r="B332" i="3"/>
  <c r="I332" i="3"/>
  <c r="B333" i="3"/>
  <c r="I333" i="3"/>
  <c r="B334" i="3"/>
  <c r="I334" i="3"/>
  <c r="B335" i="3"/>
  <c r="I335" i="3"/>
  <c r="B336" i="3"/>
  <c r="I336" i="3"/>
  <c r="B337" i="3"/>
  <c r="I337" i="3"/>
  <c r="B338" i="3"/>
  <c r="I338" i="3"/>
  <c r="B339" i="3"/>
  <c r="I339" i="3"/>
  <c r="B340" i="3"/>
  <c r="I340" i="3"/>
  <c r="B341" i="3"/>
  <c r="I341" i="3"/>
  <c r="B342" i="3"/>
  <c r="I342" i="3"/>
  <c r="B343" i="3"/>
  <c r="I343" i="3"/>
  <c r="B344" i="3"/>
  <c r="I344" i="3"/>
  <c r="B345" i="3"/>
  <c r="I345" i="3"/>
  <c r="B346" i="3"/>
  <c r="I346" i="3"/>
  <c r="B347" i="3"/>
  <c r="I347" i="3"/>
  <c r="B348" i="3"/>
  <c r="I348" i="3"/>
  <c r="B349" i="3"/>
  <c r="I349" i="3"/>
  <c r="B350" i="3"/>
  <c r="I350" i="3"/>
  <c r="B351" i="3"/>
  <c r="I351" i="3"/>
  <c r="B352" i="3"/>
  <c r="I352" i="3"/>
  <c r="B353" i="3"/>
  <c r="I353" i="3"/>
  <c r="B354" i="3"/>
  <c r="I354" i="3"/>
  <c r="B355" i="3"/>
  <c r="I355" i="3"/>
  <c r="B356" i="3"/>
  <c r="I356" i="3"/>
  <c r="B357" i="3"/>
  <c r="I357" i="3"/>
  <c r="B358" i="3"/>
  <c r="I358" i="3"/>
  <c r="B359" i="3"/>
  <c r="I359" i="3"/>
  <c r="B360" i="3"/>
  <c r="I360" i="3"/>
  <c r="B361" i="3"/>
  <c r="I361" i="3"/>
  <c r="B362" i="3"/>
  <c r="I362" i="3"/>
  <c r="B363" i="3"/>
  <c r="I363" i="3"/>
  <c r="B364" i="3"/>
  <c r="I364" i="3"/>
  <c r="B365" i="3"/>
  <c r="I365" i="3"/>
  <c r="B366" i="3"/>
  <c r="I366" i="3"/>
  <c r="B367" i="3"/>
  <c r="I367" i="3"/>
  <c r="F249" i="3"/>
  <c r="F250" i="3"/>
  <c r="F251" i="3"/>
  <c r="F252" i="3"/>
  <c r="F253" i="3"/>
  <c r="F254" i="3"/>
  <c r="F255" i="3"/>
  <c r="F256" i="3"/>
  <c r="F257" i="3"/>
  <c r="F258" i="3"/>
  <c r="F259" i="3"/>
  <c r="F260" i="3"/>
  <c r="F261" i="3"/>
  <c r="C249" i="3"/>
  <c r="H249" i="3"/>
  <c r="C250" i="3"/>
  <c r="H250" i="3"/>
  <c r="C251" i="3"/>
  <c r="H251" i="3"/>
  <c r="C252" i="3"/>
  <c r="H252" i="3"/>
  <c r="C253" i="3"/>
  <c r="H253" i="3"/>
  <c r="C254" i="3"/>
  <c r="H254" i="3"/>
  <c r="C255" i="3"/>
  <c r="H255" i="3"/>
  <c r="C256" i="3"/>
  <c r="H256" i="3"/>
  <c r="C257" i="3"/>
  <c r="H257" i="3"/>
  <c r="C258" i="3"/>
  <c r="H258" i="3"/>
  <c r="C259" i="3"/>
  <c r="H259" i="3"/>
  <c r="C260" i="3"/>
  <c r="H260" i="3"/>
  <c r="C261" i="3"/>
  <c r="H261" i="3"/>
  <c r="B249" i="3"/>
  <c r="I249" i="3"/>
  <c r="B250" i="3"/>
  <c r="I250" i="3"/>
  <c r="B251" i="3"/>
  <c r="I251" i="3"/>
  <c r="B252" i="3"/>
  <c r="I252" i="3"/>
  <c r="B253" i="3"/>
  <c r="I253" i="3"/>
  <c r="B254" i="3"/>
  <c r="I254" i="3"/>
  <c r="B255" i="3"/>
  <c r="I255" i="3"/>
  <c r="B256" i="3"/>
  <c r="I256" i="3"/>
  <c r="B257" i="3"/>
  <c r="I257" i="3"/>
  <c r="B258" i="3"/>
  <c r="I258" i="3"/>
  <c r="B259" i="3"/>
  <c r="I259" i="3"/>
  <c r="B260" i="3"/>
  <c r="I260" i="3"/>
  <c r="B261" i="3"/>
  <c r="I261"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C159" i="3"/>
  <c r="H159" i="3"/>
  <c r="C160" i="3"/>
  <c r="H160" i="3"/>
  <c r="C161" i="3"/>
  <c r="H161" i="3"/>
  <c r="C162" i="3"/>
  <c r="H162" i="3"/>
  <c r="C163" i="3"/>
  <c r="H163" i="3"/>
  <c r="C164" i="3"/>
  <c r="H164" i="3"/>
  <c r="C165" i="3"/>
  <c r="H165" i="3"/>
  <c r="C166" i="3"/>
  <c r="H166" i="3"/>
  <c r="C167" i="3"/>
  <c r="H167" i="3"/>
  <c r="C168" i="3"/>
  <c r="H168" i="3"/>
  <c r="C169" i="3"/>
  <c r="H169" i="3"/>
  <c r="C170" i="3"/>
  <c r="H170" i="3"/>
  <c r="C171" i="3"/>
  <c r="H171" i="3"/>
  <c r="C172" i="3"/>
  <c r="H172" i="3"/>
  <c r="C173" i="3"/>
  <c r="H173" i="3"/>
  <c r="C174" i="3"/>
  <c r="H174" i="3"/>
  <c r="C175" i="3"/>
  <c r="H175" i="3"/>
  <c r="C176" i="3"/>
  <c r="H176" i="3"/>
  <c r="C177" i="3"/>
  <c r="H177" i="3"/>
  <c r="C178" i="3"/>
  <c r="H178" i="3"/>
  <c r="C179" i="3"/>
  <c r="H179" i="3"/>
  <c r="C180" i="3"/>
  <c r="H180" i="3"/>
  <c r="C181" i="3"/>
  <c r="H181" i="3"/>
  <c r="C182" i="3"/>
  <c r="H182" i="3"/>
  <c r="C183" i="3"/>
  <c r="H183" i="3"/>
  <c r="C184" i="3"/>
  <c r="H184" i="3"/>
  <c r="C185" i="3"/>
  <c r="H185" i="3"/>
  <c r="C186" i="3"/>
  <c r="H186" i="3"/>
  <c r="C187" i="3"/>
  <c r="H187" i="3"/>
  <c r="C188" i="3"/>
  <c r="H188" i="3"/>
  <c r="C189" i="3"/>
  <c r="H189" i="3"/>
  <c r="C190" i="3"/>
  <c r="H190" i="3"/>
  <c r="C191" i="3"/>
  <c r="H191" i="3"/>
  <c r="C192" i="3"/>
  <c r="H192" i="3"/>
  <c r="C193" i="3"/>
  <c r="H193" i="3"/>
  <c r="C194" i="3"/>
  <c r="H194" i="3"/>
  <c r="C195" i="3"/>
  <c r="H195" i="3"/>
  <c r="C196" i="3"/>
  <c r="H196" i="3"/>
  <c r="C197" i="3"/>
  <c r="H197" i="3"/>
  <c r="C198" i="3"/>
  <c r="H198" i="3"/>
  <c r="C199" i="3"/>
  <c r="H199" i="3"/>
  <c r="C200" i="3"/>
  <c r="H200" i="3"/>
  <c r="C201" i="3"/>
  <c r="H201" i="3"/>
  <c r="C202" i="3"/>
  <c r="H202" i="3"/>
  <c r="C203" i="3"/>
  <c r="H203" i="3"/>
  <c r="C204" i="3"/>
  <c r="H204" i="3"/>
  <c r="C205" i="3"/>
  <c r="H205" i="3"/>
  <c r="C206" i="3"/>
  <c r="H206" i="3"/>
  <c r="C207" i="3"/>
  <c r="H207" i="3"/>
  <c r="C208" i="3"/>
  <c r="H208" i="3"/>
  <c r="C209" i="3"/>
  <c r="H209" i="3"/>
  <c r="C210" i="3"/>
  <c r="H210" i="3"/>
  <c r="C211" i="3"/>
  <c r="H211" i="3"/>
  <c r="C212" i="3"/>
  <c r="H212" i="3"/>
  <c r="C213" i="3"/>
  <c r="H213" i="3"/>
  <c r="C214" i="3"/>
  <c r="H214" i="3"/>
  <c r="C215" i="3"/>
  <c r="H215" i="3"/>
  <c r="C216" i="3"/>
  <c r="H216" i="3"/>
  <c r="C217" i="3"/>
  <c r="H217" i="3"/>
  <c r="C218" i="3"/>
  <c r="H218" i="3"/>
  <c r="C219" i="3"/>
  <c r="H219" i="3"/>
  <c r="C220" i="3"/>
  <c r="H220" i="3"/>
  <c r="C221" i="3"/>
  <c r="H221" i="3"/>
  <c r="C222" i="3"/>
  <c r="H222" i="3"/>
  <c r="C223" i="3"/>
  <c r="H223" i="3"/>
  <c r="C224" i="3"/>
  <c r="H224" i="3"/>
  <c r="C225" i="3"/>
  <c r="H225" i="3"/>
  <c r="C226" i="3"/>
  <c r="H226" i="3"/>
  <c r="C227" i="3"/>
  <c r="H227" i="3"/>
  <c r="C228" i="3"/>
  <c r="H228" i="3"/>
  <c r="C229" i="3"/>
  <c r="H229" i="3"/>
  <c r="C230" i="3"/>
  <c r="H230" i="3"/>
  <c r="C231" i="3"/>
  <c r="H231" i="3"/>
  <c r="C232" i="3"/>
  <c r="H232" i="3"/>
  <c r="C233" i="3"/>
  <c r="H233" i="3"/>
  <c r="C234" i="3"/>
  <c r="H234" i="3"/>
  <c r="C235" i="3"/>
  <c r="H235" i="3"/>
  <c r="C236" i="3"/>
  <c r="H236" i="3"/>
  <c r="C237" i="3"/>
  <c r="H237" i="3"/>
  <c r="C238" i="3"/>
  <c r="H238" i="3"/>
  <c r="C239" i="3"/>
  <c r="H239" i="3"/>
  <c r="C240" i="3"/>
  <c r="H240" i="3"/>
  <c r="C241" i="3"/>
  <c r="H241" i="3"/>
  <c r="C242" i="3"/>
  <c r="H242" i="3"/>
  <c r="C243" i="3"/>
  <c r="H243" i="3"/>
  <c r="C244" i="3"/>
  <c r="H244" i="3"/>
  <c r="C245" i="3"/>
  <c r="H245" i="3"/>
  <c r="C246" i="3"/>
  <c r="H246" i="3"/>
  <c r="C247" i="3"/>
  <c r="H247" i="3"/>
  <c r="C248" i="3"/>
  <c r="H248" i="3"/>
  <c r="B159" i="3"/>
  <c r="I159" i="3"/>
  <c r="B160" i="3"/>
  <c r="I160" i="3"/>
  <c r="B161" i="3"/>
  <c r="I161" i="3"/>
  <c r="B162" i="3"/>
  <c r="I162" i="3"/>
  <c r="B163" i="3"/>
  <c r="I163" i="3"/>
  <c r="B164" i="3"/>
  <c r="I164" i="3"/>
  <c r="B165" i="3"/>
  <c r="I165" i="3"/>
  <c r="B166" i="3"/>
  <c r="I166" i="3"/>
  <c r="B167" i="3"/>
  <c r="I167" i="3"/>
  <c r="B168" i="3"/>
  <c r="I168" i="3"/>
  <c r="B169" i="3"/>
  <c r="I169" i="3"/>
  <c r="B170" i="3"/>
  <c r="I170" i="3"/>
  <c r="B171" i="3"/>
  <c r="I171" i="3"/>
  <c r="B172" i="3"/>
  <c r="I172" i="3"/>
  <c r="B173" i="3"/>
  <c r="I173" i="3"/>
  <c r="B174" i="3"/>
  <c r="I174" i="3"/>
  <c r="B175" i="3"/>
  <c r="I175" i="3"/>
  <c r="B176" i="3"/>
  <c r="I176" i="3"/>
  <c r="B177" i="3"/>
  <c r="I177" i="3"/>
  <c r="B178" i="3"/>
  <c r="I178" i="3"/>
  <c r="B179" i="3"/>
  <c r="I179" i="3"/>
  <c r="B180" i="3"/>
  <c r="I180" i="3"/>
  <c r="B181" i="3"/>
  <c r="I181" i="3"/>
  <c r="B182" i="3"/>
  <c r="I182" i="3"/>
  <c r="B183" i="3"/>
  <c r="I183" i="3"/>
  <c r="B184" i="3"/>
  <c r="I184" i="3"/>
  <c r="B185" i="3"/>
  <c r="I185" i="3"/>
  <c r="B186" i="3"/>
  <c r="I186" i="3"/>
  <c r="B187" i="3"/>
  <c r="I187" i="3"/>
  <c r="B188" i="3"/>
  <c r="I188" i="3"/>
  <c r="B189" i="3"/>
  <c r="I189" i="3"/>
  <c r="B190" i="3"/>
  <c r="I190" i="3"/>
  <c r="B191" i="3"/>
  <c r="I191" i="3"/>
  <c r="B192" i="3"/>
  <c r="I192" i="3"/>
  <c r="B193" i="3"/>
  <c r="I193" i="3"/>
  <c r="B194" i="3"/>
  <c r="I194" i="3"/>
  <c r="B195" i="3"/>
  <c r="I195" i="3"/>
  <c r="B196" i="3"/>
  <c r="I196" i="3"/>
  <c r="B197" i="3"/>
  <c r="I197" i="3"/>
  <c r="B198" i="3"/>
  <c r="I198" i="3"/>
  <c r="B199" i="3"/>
  <c r="I199" i="3"/>
  <c r="B200" i="3"/>
  <c r="I200" i="3"/>
  <c r="B201" i="3"/>
  <c r="I201" i="3"/>
  <c r="B202" i="3"/>
  <c r="I202" i="3"/>
  <c r="B203" i="3"/>
  <c r="I203" i="3"/>
  <c r="B204" i="3"/>
  <c r="I204" i="3"/>
  <c r="B205" i="3"/>
  <c r="I205" i="3"/>
  <c r="B206" i="3"/>
  <c r="I206" i="3"/>
  <c r="B207" i="3"/>
  <c r="I207" i="3"/>
  <c r="B208" i="3"/>
  <c r="I208" i="3"/>
  <c r="B209" i="3"/>
  <c r="I209" i="3"/>
  <c r="B210" i="3"/>
  <c r="I210" i="3"/>
  <c r="B211" i="3"/>
  <c r="I211" i="3"/>
  <c r="B212" i="3"/>
  <c r="I212" i="3"/>
  <c r="B213" i="3"/>
  <c r="I213" i="3"/>
  <c r="B214" i="3"/>
  <c r="I214" i="3"/>
  <c r="B215" i="3"/>
  <c r="I215" i="3"/>
  <c r="B216" i="3"/>
  <c r="I216" i="3"/>
  <c r="B217" i="3"/>
  <c r="I217" i="3"/>
  <c r="B218" i="3"/>
  <c r="I218" i="3"/>
  <c r="B219" i="3"/>
  <c r="I219" i="3"/>
  <c r="B220" i="3"/>
  <c r="I220" i="3"/>
  <c r="B221" i="3"/>
  <c r="I221" i="3"/>
  <c r="B222" i="3"/>
  <c r="I222" i="3"/>
  <c r="B223" i="3"/>
  <c r="I223" i="3"/>
  <c r="B224" i="3"/>
  <c r="I224" i="3"/>
  <c r="B225" i="3"/>
  <c r="I225" i="3"/>
  <c r="B226" i="3"/>
  <c r="I226" i="3"/>
  <c r="B227" i="3"/>
  <c r="I227" i="3"/>
  <c r="B228" i="3"/>
  <c r="I228" i="3"/>
  <c r="B229" i="3"/>
  <c r="I229" i="3"/>
  <c r="B230" i="3"/>
  <c r="I230" i="3"/>
  <c r="B231" i="3"/>
  <c r="I231" i="3"/>
  <c r="B232" i="3"/>
  <c r="I232" i="3"/>
  <c r="B233" i="3"/>
  <c r="I233" i="3"/>
  <c r="B234" i="3"/>
  <c r="I234" i="3"/>
  <c r="B235" i="3"/>
  <c r="I235" i="3"/>
  <c r="B236" i="3"/>
  <c r="I236" i="3"/>
  <c r="B237" i="3"/>
  <c r="I237" i="3"/>
  <c r="B238" i="3"/>
  <c r="I238" i="3"/>
  <c r="B239" i="3"/>
  <c r="I239" i="3"/>
  <c r="B240" i="3"/>
  <c r="I240" i="3"/>
  <c r="B241" i="3"/>
  <c r="I241" i="3"/>
  <c r="B242" i="3"/>
  <c r="I242" i="3"/>
  <c r="B243" i="3"/>
  <c r="I243" i="3"/>
  <c r="B244" i="3"/>
  <c r="I244" i="3"/>
  <c r="B245" i="3"/>
  <c r="I245" i="3"/>
  <c r="B246" i="3"/>
  <c r="I246" i="3"/>
  <c r="B247" i="3"/>
  <c r="I247" i="3"/>
  <c r="B248" i="3"/>
  <c r="I248" i="3"/>
  <c r="F142" i="3"/>
  <c r="F143" i="3"/>
  <c r="F144" i="3"/>
  <c r="F145" i="3"/>
  <c r="F146" i="3"/>
  <c r="F147" i="3"/>
  <c r="F148" i="3"/>
  <c r="F149" i="3"/>
  <c r="F150" i="3"/>
  <c r="F151" i="3"/>
  <c r="F152" i="3"/>
  <c r="F153" i="3"/>
  <c r="F154" i="3"/>
  <c r="F155" i="3"/>
  <c r="F156" i="3"/>
  <c r="F157" i="3"/>
  <c r="F158" i="3"/>
  <c r="C142" i="3"/>
  <c r="H142" i="3"/>
  <c r="C143" i="3"/>
  <c r="H143" i="3"/>
  <c r="C144" i="3"/>
  <c r="H144" i="3"/>
  <c r="C145" i="3"/>
  <c r="H145" i="3"/>
  <c r="C146" i="3"/>
  <c r="H146" i="3"/>
  <c r="C147" i="3"/>
  <c r="H147" i="3"/>
  <c r="C148" i="3"/>
  <c r="H148" i="3"/>
  <c r="C149" i="3"/>
  <c r="H149" i="3"/>
  <c r="C150" i="3"/>
  <c r="H150" i="3"/>
  <c r="C151" i="3"/>
  <c r="H151" i="3"/>
  <c r="C152" i="3"/>
  <c r="H152" i="3"/>
  <c r="C153" i="3"/>
  <c r="H153" i="3"/>
  <c r="C154" i="3"/>
  <c r="H154" i="3"/>
  <c r="C155" i="3"/>
  <c r="H155" i="3"/>
  <c r="C156" i="3"/>
  <c r="H156" i="3"/>
  <c r="C157" i="3"/>
  <c r="H157" i="3"/>
  <c r="C158" i="3"/>
  <c r="H158" i="3"/>
  <c r="B142" i="3"/>
  <c r="I142" i="3"/>
  <c r="B143" i="3"/>
  <c r="I143" i="3"/>
  <c r="B144" i="3"/>
  <c r="I144" i="3"/>
  <c r="B145" i="3"/>
  <c r="I145" i="3"/>
  <c r="B146" i="3"/>
  <c r="I146" i="3"/>
  <c r="B147" i="3"/>
  <c r="I147" i="3"/>
  <c r="B148" i="3"/>
  <c r="I148" i="3"/>
  <c r="B149" i="3"/>
  <c r="I149" i="3"/>
  <c r="B150" i="3"/>
  <c r="I150" i="3"/>
  <c r="B151" i="3"/>
  <c r="I151" i="3"/>
  <c r="B152" i="3"/>
  <c r="I152" i="3"/>
  <c r="B153" i="3"/>
  <c r="I153" i="3"/>
  <c r="B154" i="3"/>
  <c r="I154" i="3"/>
  <c r="B155" i="3"/>
  <c r="I155" i="3"/>
  <c r="B156" i="3"/>
  <c r="I156" i="3"/>
  <c r="B157" i="3"/>
  <c r="I157" i="3"/>
  <c r="B158" i="3"/>
  <c r="I158"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C21" i="3"/>
  <c r="H21" i="3"/>
  <c r="C22" i="3"/>
  <c r="H22" i="3"/>
  <c r="C23" i="3"/>
  <c r="H23" i="3"/>
  <c r="C24" i="3"/>
  <c r="H24" i="3"/>
  <c r="C25" i="3"/>
  <c r="H25" i="3"/>
  <c r="C26" i="3"/>
  <c r="H26" i="3"/>
  <c r="C27" i="3"/>
  <c r="H27" i="3"/>
  <c r="C28" i="3"/>
  <c r="H28" i="3"/>
  <c r="C29" i="3"/>
  <c r="H29" i="3"/>
  <c r="C30" i="3"/>
  <c r="H30" i="3"/>
  <c r="C31" i="3"/>
  <c r="H31" i="3"/>
  <c r="C32" i="3"/>
  <c r="H32" i="3"/>
  <c r="C33" i="3"/>
  <c r="H33" i="3"/>
  <c r="C34" i="3"/>
  <c r="H34" i="3"/>
  <c r="C35" i="3"/>
  <c r="H35" i="3"/>
  <c r="C36" i="3"/>
  <c r="H36" i="3"/>
  <c r="C37" i="3"/>
  <c r="H37" i="3"/>
  <c r="C38" i="3"/>
  <c r="H38" i="3"/>
  <c r="C39" i="3"/>
  <c r="H39" i="3"/>
  <c r="C40" i="3"/>
  <c r="H40" i="3"/>
  <c r="C41" i="3"/>
  <c r="H41" i="3"/>
  <c r="C42" i="3"/>
  <c r="H42" i="3"/>
  <c r="C43" i="3"/>
  <c r="H43" i="3"/>
  <c r="C44" i="3"/>
  <c r="H44" i="3"/>
  <c r="C45" i="3"/>
  <c r="H45" i="3"/>
  <c r="C46" i="3"/>
  <c r="H46" i="3"/>
  <c r="C47" i="3"/>
  <c r="H47" i="3"/>
  <c r="C48" i="3"/>
  <c r="H48" i="3"/>
  <c r="C49" i="3"/>
  <c r="H49" i="3"/>
  <c r="C50" i="3"/>
  <c r="H50" i="3"/>
  <c r="C51" i="3"/>
  <c r="H51" i="3"/>
  <c r="C52" i="3"/>
  <c r="H52" i="3"/>
  <c r="C53" i="3"/>
  <c r="H53" i="3"/>
  <c r="C54" i="3"/>
  <c r="H54" i="3"/>
  <c r="C55" i="3"/>
  <c r="H55" i="3"/>
  <c r="C56" i="3"/>
  <c r="H56" i="3"/>
  <c r="C57" i="3"/>
  <c r="H57" i="3"/>
  <c r="C58" i="3"/>
  <c r="H58" i="3"/>
  <c r="C59" i="3"/>
  <c r="H59" i="3"/>
  <c r="C60" i="3"/>
  <c r="H60" i="3"/>
  <c r="C61" i="3"/>
  <c r="H61" i="3"/>
  <c r="C62" i="3"/>
  <c r="H62" i="3"/>
  <c r="C63" i="3"/>
  <c r="H63" i="3"/>
  <c r="C64" i="3"/>
  <c r="H64" i="3"/>
  <c r="C65" i="3"/>
  <c r="H65" i="3"/>
  <c r="C66" i="3"/>
  <c r="H66" i="3"/>
  <c r="C67" i="3"/>
  <c r="H67" i="3"/>
  <c r="C68" i="3"/>
  <c r="H68" i="3"/>
  <c r="C69" i="3"/>
  <c r="H69" i="3"/>
  <c r="C70" i="3"/>
  <c r="H70" i="3"/>
  <c r="C71" i="3"/>
  <c r="H71" i="3"/>
  <c r="C72" i="3"/>
  <c r="H72" i="3"/>
  <c r="C73" i="3"/>
  <c r="H73" i="3"/>
  <c r="C74" i="3"/>
  <c r="H74" i="3"/>
  <c r="C75" i="3"/>
  <c r="H75" i="3"/>
  <c r="C76" i="3"/>
  <c r="H76" i="3"/>
  <c r="C77" i="3"/>
  <c r="H77" i="3"/>
  <c r="C78" i="3"/>
  <c r="H78" i="3"/>
  <c r="C79" i="3"/>
  <c r="H79" i="3"/>
  <c r="C80" i="3"/>
  <c r="H80" i="3"/>
  <c r="C81" i="3"/>
  <c r="H81" i="3"/>
  <c r="C82" i="3"/>
  <c r="H82" i="3"/>
  <c r="C83" i="3"/>
  <c r="H83" i="3"/>
  <c r="C84" i="3"/>
  <c r="H84" i="3"/>
  <c r="C85" i="3"/>
  <c r="H85" i="3"/>
  <c r="C86" i="3"/>
  <c r="H86" i="3"/>
  <c r="C87" i="3"/>
  <c r="H87" i="3"/>
  <c r="C88" i="3"/>
  <c r="H88" i="3"/>
  <c r="C89" i="3"/>
  <c r="H89" i="3"/>
  <c r="C90" i="3"/>
  <c r="H90" i="3"/>
  <c r="C91" i="3"/>
  <c r="H91" i="3"/>
  <c r="C92" i="3"/>
  <c r="H92" i="3"/>
  <c r="C93" i="3"/>
  <c r="H93" i="3"/>
  <c r="C94" i="3"/>
  <c r="H94" i="3"/>
  <c r="C95" i="3"/>
  <c r="H95" i="3"/>
  <c r="C96" i="3"/>
  <c r="H96" i="3"/>
  <c r="C97" i="3"/>
  <c r="H97" i="3"/>
  <c r="C98" i="3"/>
  <c r="H98" i="3"/>
  <c r="C99" i="3"/>
  <c r="H99" i="3"/>
  <c r="C100" i="3"/>
  <c r="H100" i="3"/>
  <c r="C101" i="3"/>
  <c r="H101" i="3"/>
  <c r="C102" i="3"/>
  <c r="H102" i="3"/>
  <c r="C103" i="3"/>
  <c r="H103" i="3"/>
  <c r="C104" i="3"/>
  <c r="H104" i="3"/>
  <c r="C105" i="3"/>
  <c r="H105" i="3"/>
  <c r="C106" i="3"/>
  <c r="H106" i="3"/>
  <c r="C107" i="3"/>
  <c r="H107" i="3"/>
  <c r="C108" i="3"/>
  <c r="H108" i="3"/>
  <c r="C109" i="3"/>
  <c r="H109" i="3"/>
  <c r="C110" i="3"/>
  <c r="H110" i="3"/>
  <c r="C111" i="3"/>
  <c r="H111" i="3"/>
  <c r="C112" i="3"/>
  <c r="H112" i="3"/>
  <c r="C113" i="3"/>
  <c r="H113" i="3"/>
  <c r="C114" i="3"/>
  <c r="H114" i="3"/>
  <c r="C115" i="3"/>
  <c r="H115" i="3"/>
  <c r="C116" i="3"/>
  <c r="H116" i="3"/>
  <c r="C117" i="3"/>
  <c r="H117" i="3"/>
  <c r="C118" i="3"/>
  <c r="H118" i="3"/>
  <c r="C119" i="3"/>
  <c r="H119" i="3"/>
  <c r="C120" i="3"/>
  <c r="H120" i="3"/>
  <c r="C121" i="3"/>
  <c r="H121" i="3"/>
  <c r="C122" i="3"/>
  <c r="H122" i="3"/>
  <c r="C123" i="3"/>
  <c r="H123" i="3"/>
  <c r="C124" i="3"/>
  <c r="H124" i="3"/>
  <c r="C125" i="3"/>
  <c r="H125" i="3"/>
  <c r="C126" i="3"/>
  <c r="H126" i="3"/>
  <c r="C127" i="3"/>
  <c r="H127" i="3"/>
  <c r="C128" i="3"/>
  <c r="H128" i="3"/>
  <c r="C129" i="3"/>
  <c r="H129" i="3"/>
  <c r="C130" i="3"/>
  <c r="H130" i="3"/>
  <c r="C131" i="3"/>
  <c r="H131" i="3"/>
  <c r="C132" i="3"/>
  <c r="H132" i="3"/>
  <c r="C133" i="3"/>
  <c r="H133" i="3"/>
  <c r="C134" i="3"/>
  <c r="H134" i="3"/>
  <c r="C135" i="3"/>
  <c r="H135" i="3"/>
  <c r="C136" i="3"/>
  <c r="H136" i="3"/>
  <c r="C137" i="3"/>
  <c r="H137" i="3"/>
  <c r="C138" i="3"/>
  <c r="H138" i="3"/>
  <c r="C139" i="3"/>
  <c r="H139" i="3"/>
  <c r="C140" i="3"/>
  <c r="H140" i="3"/>
  <c r="C141" i="3"/>
  <c r="H141" i="3"/>
  <c r="B21" i="3"/>
  <c r="I21" i="3"/>
  <c r="B22" i="3"/>
  <c r="I22" i="3"/>
  <c r="B23" i="3"/>
  <c r="I23" i="3"/>
  <c r="B24" i="3"/>
  <c r="I24" i="3"/>
  <c r="B25" i="3"/>
  <c r="I25" i="3"/>
  <c r="B26" i="3"/>
  <c r="I26" i="3"/>
  <c r="B27" i="3"/>
  <c r="I27" i="3"/>
  <c r="B28" i="3"/>
  <c r="I28" i="3"/>
  <c r="B29" i="3"/>
  <c r="I29" i="3"/>
  <c r="B30" i="3"/>
  <c r="I30" i="3"/>
  <c r="B31" i="3"/>
  <c r="I31" i="3"/>
  <c r="B32" i="3"/>
  <c r="I32" i="3"/>
  <c r="B33" i="3"/>
  <c r="I33" i="3"/>
  <c r="B34" i="3"/>
  <c r="I34" i="3"/>
  <c r="B35" i="3"/>
  <c r="I35" i="3"/>
  <c r="B36" i="3"/>
  <c r="I36" i="3"/>
  <c r="B37" i="3"/>
  <c r="I37" i="3"/>
  <c r="B38" i="3"/>
  <c r="I38" i="3"/>
  <c r="B39" i="3"/>
  <c r="I39" i="3"/>
  <c r="B40" i="3"/>
  <c r="I40" i="3"/>
  <c r="B41" i="3"/>
  <c r="I41" i="3"/>
  <c r="B42" i="3"/>
  <c r="I42" i="3"/>
  <c r="B43" i="3"/>
  <c r="I43" i="3"/>
  <c r="B44" i="3"/>
  <c r="I44" i="3"/>
  <c r="B45" i="3"/>
  <c r="I45" i="3"/>
  <c r="B46" i="3"/>
  <c r="I46" i="3"/>
  <c r="B47" i="3"/>
  <c r="I47" i="3"/>
  <c r="B48" i="3"/>
  <c r="I48" i="3"/>
  <c r="B49" i="3"/>
  <c r="I49" i="3"/>
  <c r="B50" i="3"/>
  <c r="I50" i="3"/>
  <c r="B51" i="3"/>
  <c r="I51" i="3"/>
  <c r="B52" i="3"/>
  <c r="I52" i="3"/>
  <c r="B53" i="3"/>
  <c r="I53" i="3"/>
  <c r="B54" i="3"/>
  <c r="I54" i="3"/>
  <c r="B55" i="3"/>
  <c r="I55" i="3"/>
  <c r="B56" i="3"/>
  <c r="I56" i="3"/>
  <c r="B57" i="3"/>
  <c r="I57" i="3"/>
  <c r="B58" i="3"/>
  <c r="I58" i="3"/>
  <c r="B59" i="3"/>
  <c r="I59" i="3"/>
  <c r="B60" i="3"/>
  <c r="I60" i="3"/>
  <c r="B61" i="3"/>
  <c r="I61" i="3"/>
  <c r="B62" i="3"/>
  <c r="I62" i="3"/>
  <c r="B63" i="3"/>
  <c r="I63" i="3"/>
  <c r="B64" i="3"/>
  <c r="I64" i="3"/>
  <c r="B65" i="3"/>
  <c r="I65" i="3"/>
  <c r="B66" i="3"/>
  <c r="I66" i="3"/>
  <c r="B67" i="3"/>
  <c r="I67" i="3"/>
  <c r="B68" i="3"/>
  <c r="I68" i="3"/>
  <c r="B69" i="3"/>
  <c r="I69" i="3"/>
  <c r="B70" i="3"/>
  <c r="I70" i="3"/>
  <c r="B71" i="3"/>
  <c r="I71" i="3"/>
  <c r="B72" i="3"/>
  <c r="I72" i="3"/>
  <c r="B73" i="3"/>
  <c r="I73" i="3"/>
  <c r="B74" i="3"/>
  <c r="I74" i="3"/>
  <c r="B75" i="3"/>
  <c r="I75" i="3"/>
  <c r="B76" i="3"/>
  <c r="I76" i="3"/>
  <c r="B77" i="3"/>
  <c r="I77" i="3"/>
  <c r="B78" i="3"/>
  <c r="I78" i="3"/>
  <c r="B79" i="3"/>
  <c r="I79" i="3"/>
  <c r="B80" i="3"/>
  <c r="I80" i="3"/>
  <c r="B81" i="3"/>
  <c r="I81" i="3"/>
  <c r="B82" i="3"/>
  <c r="I82" i="3"/>
  <c r="B83" i="3"/>
  <c r="I83" i="3"/>
  <c r="B84" i="3"/>
  <c r="I84" i="3"/>
  <c r="B85" i="3"/>
  <c r="I85" i="3"/>
  <c r="B86" i="3"/>
  <c r="I86" i="3"/>
  <c r="B87" i="3"/>
  <c r="I87" i="3"/>
  <c r="B88" i="3"/>
  <c r="I88" i="3"/>
  <c r="B89" i="3"/>
  <c r="I89" i="3"/>
  <c r="B90" i="3"/>
  <c r="I90" i="3"/>
  <c r="B91" i="3"/>
  <c r="I91" i="3"/>
  <c r="B92" i="3"/>
  <c r="I92" i="3"/>
  <c r="B93" i="3"/>
  <c r="I93" i="3"/>
  <c r="B94" i="3"/>
  <c r="I94" i="3"/>
  <c r="B95" i="3"/>
  <c r="I95" i="3"/>
  <c r="B96" i="3"/>
  <c r="I96" i="3"/>
  <c r="B97" i="3"/>
  <c r="I97" i="3"/>
  <c r="B98" i="3"/>
  <c r="I98" i="3"/>
  <c r="B99" i="3"/>
  <c r="I99" i="3"/>
  <c r="B100" i="3"/>
  <c r="I100" i="3"/>
  <c r="B101" i="3"/>
  <c r="I101" i="3"/>
  <c r="B102" i="3"/>
  <c r="I102" i="3"/>
  <c r="B103" i="3"/>
  <c r="I103" i="3"/>
  <c r="B104" i="3"/>
  <c r="I104" i="3"/>
  <c r="B105" i="3"/>
  <c r="I105" i="3"/>
  <c r="B106" i="3"/>
  <c r="I106" i="3"/>
  <c r="B107" i="3"/>
  <c r="I107" i="3"/>
  <c r="B108" i="3"/>
  <c r="I108" i="3"/>
  <c r="B109" i="3"/>
  <c r="I109" i="3"/>
  <c r="B110" i="3"/>
  <c r="I110" i="3"/>
  <c r="B111" i="3"/>
  <c r="I111" i="3"/>
  <c r="B112" i="3"/>
  <c r="I112" i="3"/>
  <c r="B113" i="3"/>
  <c r="I113" i="3"/>
  <c r="B114" i="3"/>
  <c r="I114" i="3"/>
  <c r="B115" i="3"/>
  <c r="I115" i="3"/>
  <c r="B116" i="3"/>
  <c r="I116" i="3"/>
  <c r="B117" i="3"/>
  <c r="I117" i="3"/>
  <c r="B118" i="3"/>
  <c r="I118" i="3"/>
  <c r="B119" i="3"/>
  <c r="I119" i="3"/>
  <c r="B120" i="3"/>
  <c r="I120" i="3"/>
  <c r="B121" i="3"/>
  <c r="I121" i="3"/>
  <c r="B122" i="3"/>
  <c r="I122" i="3"/>
  <c r="B123" i="3"/>
  <c r="I123" i="3"/>
  <c r="B124" i="3"/>
  <c r="I124" i="3"/>
  <c r="B125" i="3"/>
  <c r="I125" i="3"/>
  <c r="B126" i="3"/>
  <c r="I126" i="3"/>
  <c r="B127" i="3"/>
  <c r="I127" i="3"/>
  <c r="B128" i="3"/>
  <c r="I128" i="3"/>
  <c r="B129" i="3"/>
  <c r="I129" i="3"/>
  <c r="B130" i="3"/>
  <c r="I130" i="3"/>
  <c r="B131" i="3"/>
  <c r="I131" i="3"/>
  <c r="B132" i="3"/>
  <c r="I132" i="3"/>
  <c r="B133" i="3"/>
  <c r="I133" i="3"/>
  <c r="B134" i="3"/>
  <c r="I134" i="3"/>
  <c r="B135" i="3"/>
  <c r="I135" i="3"/>
  <c r="B136" i="3"/>
  <c r="I136" i="3"/>
  <c r="B137" i="3"/>
  <c r="I137" i="3"/>
  <c r="B138" i="3"/>
  <c r="I138" i="3"/>
  <c r="B139" i="3"/>
  <c r="I139" i="3"/>
  <c r="B140" i="3"/>
  <c r="I140" i="3"/>
  <c r="B141" i="3"/>
  <c r="I141" i="3"/>
  <c r="F11" i="3"/>
  <c r="F12" i="3"/>
  <c r="F13" i="3"/>
  <c r="F14" i="3"/>
  <c r="F15" i="3"/>
  <c r="F16" i="3"/>
  <c r="F17" i="3"/>
  <c r="F18" i="3"/>
  <c r="F19" i="3"/>
  <c r="F20" i="3"/>
  <c r="C11" i="3"/>
  <c r="H11" i="3"/>
  <c r="C12" i="3"/>
  <c r="H12" i="3"/>
  <c r="C13" i="3"/>
  <c r="H13" i="3"/>
  <c r="C14" i="3"/>
  <c r="H14" i="3"/>
  <c r="C15" i="3"/>
  <c r="H15" i="3"/>
  <c r="C16" i="3"/>
  <c r="H16" i="3"/>
  <c r="C17" i="3"/>
  <c r="H17" i="3"/>
  <c r="C18" i="3"/>
  <c r="H18" i="3"/>
  <c r="C19" i="3"/>
  <c r="H19" i="3"/>
  <c r="C20" i="3"/>
  <c r="H20" i="3"/>
  <c r="B11" i="3"/>
  <c r="I11" i="3"/>
  <c r="B12" i="3"/>
  <c r="I12" i="3"/>
  <c r="B13" i="3"/>
  <c r="I13" i="3"/>
  <c r="B14" i="3"/>
  <c r="I14" i="3"/>
  <c r="B15" i="3"/>
  <c r="I15" i="3"/>
  <c r="B16" i="3"/>
  <c r="I16" i="3"/>
  <c r="B17" i="3"/>
  <c r="I17" i="3"/>
  <c r="B18" i="3"/>
  <c r="I18" i="3"/>
  <c r="B19" i="3"/>
  <c r="I19" i="3"/>
  <c r="B20" i="3"/>
  <c r="I20" i="3"/>
  <c r="B2" i="3"/>
  <c r="I2" i="3"/>
  <c r="B3" i="3"/>
  <c r="I3" i="3"/>
  <c r="B4" i="3"/>
  <c r="I4" i="3"/>
  <c r="B5" i="3"/>
  <c r="I5" i="3"/>
  <c r="B6" i="3"/>
  <c r="I6" i="3"/>
  <c r="B7" i="3"/>
  <c r="I7" i="3"/>
  <c r="B8" i="3"/>
  <c r="I8" i="3"/>
  <c r="B9" i="3"/>
  <c r="I9" i="3"/>
  <c r="B10" i="3"/>
  <c r="I10" i="3"/>
  <c r="C3" i="3"/>
  <c r="H3" i="3"/>
  <c r="C4" i="3"/>
  <c r="H4" i="3"/>
  <c r="C5" i="3"/>
  <c r="H5" i="3"/>
  <c r="C6" i="3"/>
  <c r="H6" i="3"/>
  <c r="C7" i="3"/>
  <c r="H7" i="3"/>
  <c r="C8" i="3"/>
  <c r="H8" i="3"/>
  <c r="C9" i="3"/>
  <c r="H9" i="3"/>
  <c r="C10" i="3"/>
  <c r="H10" i="3"/>
  <c r="C2" i="3"/>
  <c r="H2" i="3"/>
  <c r="F3" i="3"/>
  <c r="F4" i="3"/>
  <c r="F5" i="3"/>
  <c r="F6" i="3"/>
  <c r="F7" i="3"/>
  <c r="F8" i="3"/>
  <c r="F9" i="3"/>
  <c r="F10" i="3"/>
  <c r="F2" i="3"/>
</calcChain>
</file>

<file path=xl/sharedStrings.xml><?xml version="1.0" encoding="utf-8"?>
<sst xmlns="http://schemas.openxmlformats.org/spreadsheetml/2006/main" count="617" uniqueCount="128">
  <si>
    <t>Options</t>
  </si>
  <si>
    <t>Committed</t>
  </si>
  <si>
    <t>Date</t>
  </si>
  <si>
    <t>Done Cum</t>
  </si>
  <si>
    <t>ID</t>
  </si>
  <si>
    <t>Done</t>
  </si>
  <si>
    <t>Commited</t>
  </si>
  <si>
    <t>first date</t>
  </si>
  <si>
    <t>last date</t>
  </si>
  <si>
    <t>First date</t>
  </si>
  <si>
    <t>Last date</t>
  </si>
  <si>
    <t>3 month chart</t>
  </si>
  <si>
    <t>6 month chart</t>
  </si>
  <si>
    <t>Dates in Data</t>
  </si>
  <si>
    <t>One Year Chart</t>
  </si>
  <si>
    <t>31 days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</si>
  <si>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</si>
  <si>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</si>
  <si>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</si>
  <si>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</si>
  <si>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</si>
  <si>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</si>
  <si>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</si>
  <si>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</si>
  <si>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</si>
  <si>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</si>
  <si>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</si>
  <si>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</si>
  <si>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</si>
  <si>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</si>
  <si>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</si>
  <si>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</si>
  <si>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</si>
  <si>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</si>
  <si>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</si>
  <si>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</si>
  <si>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</si>
  <si>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</si>
  <si>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</si>
  <si>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</si>
  <si>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</si>
  <si>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</si>
  <si>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</si>
  <si>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</si>
  <si>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</si>
  <si>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</si>
  <si>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</si>
  <si>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</si>
  <si>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</si>
  <si>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</si>
  <si>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</si>
  <si>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</si>
  <si>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</si>
  <si>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</si>
  <si>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</si>
  <si>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</si>
  <si>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</si>
  <si>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</si>
  <si>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</si>
  <si>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</si>
  <si>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</si>
  <si>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</si>
  <si>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</si>
  <si>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</si>
  <si>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</si>
  <si>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</si>
  <si>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</si>
  <si>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</si>
  <si>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</si>
  <si>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</si>
  <si>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</si>
  <si>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</si>
  <si>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</si>
  <si>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</si>
  <si>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</si>
  <si>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</si>
  <si>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</si>
  <si>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</si>
  <si>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</si>
  <si>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</si>
  <si>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</si>
  <si>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</si>
  <si>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</si>
  <si>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</si>
  <si>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</si>
  <si>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</si>
  <si>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</si>
  <si>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</si>
  <si>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</si>
  <si>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</si>
  <si>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</si>
  <si>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</si>
  <si>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</si>
  <si>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</si>
  <si>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</si>
  <si>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</si>
  <si>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</si>
  <si>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</si>
  <si>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</si>
  <si>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</si>
  <si>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</si>
  <si>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</si>
  <si>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</si>
  <si>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</si>
  <si>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</si>
  <si>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</si>
  <si>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</si>
  <si>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</si>
  <si>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</si>
  <si>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</si>
  <si>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</si>
  <si>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</si>
  <si>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</si>
  <si>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</si>
  <si>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</si>
  <si>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</si>
  <si>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</si>
  <si>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</si>
  <si>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</si>
  <si>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</si>
  <si>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</si>
  <si>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</si>
  <si>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</si>
  <si>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</si>
  <si>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Options increasing, WIP OK</t>
  </si>
  <si>
    <t>Perfekt</t>
  </si>
  <si>
    <t>WIP increasing</t>
  </si>
  <si>
    <t>Real Data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</si>
</sst>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16">
    <xf numFmtId="0" fontId="0" fillId="0" borderId="0" xfId="0"/>
    <xf numFmtId="14" fontId="0" fillId="0" borderId="0" xfId="0" applyNumberFormat="1"/>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center"/>
    </xf>
    <xf numFmtId="14" fontId="0" fillId="2" borderId="0" xfId="0" applyNumberFormat="1" applyFill="1"/>
    <xf numFmtId="0" fontId="1" fillId="0" borderId="0" xfId="0" applyFont="1" applyAlignment="1">
      <alignment horizontal="center"/>
    </xf>
    <xf numFmtId="14" fontId="0" fillId="3" borderId="0" xfId="0" applyNumberFormat="1" applyFill="1"/>
    <xf numFmtId="0" fontId="1" fillId="0" borderId="0" xfId="0" applyFont="1" applyAlignment="1">
      <alignment horizontal="center"/>
    </xf>
    <xf numFmtId="14" fontId="1" fillId="0" borderId="0" xfId="0" applyNumberFormat="1" applyFont="1" applyAlignment="1">
      <alignment horizontal="center"/>
    </xf>
    <xf numFmtId="14" fontId="0" fillId="0" borderId="0" xfId="0" applyNumberFormat="1" applyAlignment="1">
      <alignment horizontal="left" vertical="center"/>
    </xf>
    <xf numFmtId="14" fontId="6" fillId="0" borderId="0" xfId="0" applyNumberFormat="1" applyFont="1" applyAlignment="1">
      <alignment horizontal="left" vertical="center"/>
    </xf>
    <xf numFmtId="0" fontId="1" fillId="0" borderId="0" xfId="0" applyFont="1" applyAlignment="1">
      <alignment horizontal="center"/>
    </xf>
    <xf numFmtId="0" fontId="5" fillId="0" borderId="0" xfId="0" applyFont="1" applyAlignment="1">
      <alignment horizontal="center"/>
    </xf>
    <xf numFmtId="2" fontId="2" fillId="0" borderId="1" xfId="3" applyBorder="1"/>
  </cellXfs>
  <cellStyles count="4">
    <cellStyle name="Followed Hyperlink" xfId="2" builtinId="9" hidden="1"/>
    <cellStyle name="Hyperlink" xfId="1" builtinId="8" hidden="1"/>
    <cellStyle name="Normal" xfId="0" builtinId="0"/>
    <cellStyle name="White" xfId="3"/>
  </cellStyles>
  <dxfs count="37">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colors>
    <mruColors>
      <color rgb="FF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One Year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12 month'!$G$1</c:f>
              <c:strCache>
                <c:ptCount val="1"/>
                <c:pt idx="0">
                  <c:v>Done</c:v>
                </c:pt>
              </c:strCache>
            </c:strRef>
          </c:tx>
          <c:spPr>
            <a:solidFill>
              <a:schemeClr val="accent1"/>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month'!$G$2:$G$367</c:f>
              <c:numCache>
                <c:formatCode>General</c:formatCode>
                <c:ptCount val="36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pt idx="31">
                  <c:v>1.0</c:v>
                </c:pt>
                <c:pt idx="32">
                  <c:v>1.0</c:v>
                </c:pt>
                <c:pt idx="33">
                  <c:v>1.0</c:v>
                </c:pt>
                <c:pt idx="34">
                  <c:v>2.0</c:v>
                </c:pt>
                <c:pt idx="35">
                  <c:v>2.0</c:v>
                </c:pt>
                <c:pt idx="36">
                  <c:v>3.0</c:v>
                </c:pt>
                <c:pt idx="37">
                  <c:v>3.0</c:v>
                </c:pt>
                <c:pt idx="38">
                  <c:v>3.0</c:v>
                </c:pt>
                <c:pt idx="39">
                  <c:v>3.0</c:v>
                </c:pt>
                <c:pt idx="40">
                  <c:v>4.0</c:v>
                </c:pt>
                <c:pt idx="41">
                  <c:v>4.0</c:v>
                </c:pt>
                <c:pt idx="42">
                  <c:v>4.0</c:v>
                </c:pt>
                <c:pt idx="43">
                  <c:v>4.0</c:v>
                </c:pt>
                <c:pt idx="44">
                  <c:v>4.0</c:v>
                </c:pt>
                <c:pt idx="45">
                  <c:v>5.0</c:v>
                </c:pt>
                <c:pt idx="46">
                  <c:v>5.0</c:v>
                </c:pt>
                <c:pt idx="47">
                  <c:v>5.0</c:v>
                </c:pt>
                <c:pt idx="48">
                  <c:v>5.0</c:v>
                </c:pt>
                <c:pt idx="49">
                  <c:v>5.0</c:v>
                </c:pt>
                <c:pt idx="50">
                  <c:v>6.0</c:v>
                </c:pt>
                <c:pt idx="51">
                  <c:v>6.0</c:v>
                </c:pt>
                <c:pt idx="52">
                  <c:v>6.0</c:v>
                </c:pt>
                <c:pt idx="53">
                  <c:v>6.0</c:v>
                </c:pt>
                <c:pt idx="54">
                  <c:v>6.0</c:v>
                </c:pt>
                <c:pt idx="55">
                  <c:v>7.0</c:v>
                </c:pt>
                <c:pt idx="56">
                  <c:v>7.0</c:v>
                </c:pt>
                <c:pt idx="57">
                  <c:v>7.0</c:v>
                </c:pt>
                <c:pt idx="58">
                  <c:v>8.0</c:v>
                </c:pt>
                <c:pt idx="59">
                  <c:v>8.0</c:v>
                </c:pt>
                <c:pt idx="60">
                  <c:v>8.0</c:v>
                </c:pt>
                <c:pt idx="61">
                  <c:v>9.0</c:v>
                </c:pt>
                <c:pt idx="62">
                  <c:v>9.0</c:v>
                </c:pt>
                <c:pt idx="63">
                  <c:v>9.0</c:v>
                </c:pt>
                <c:pt idx="64">
                  <c:v>9.0</c:v>
                </c:pt>
                <c:pt idx="65">
                  <c:v>10.0</c:v>
                </c:pt>
                <c:pt idx="66">
                  <c:v>10.0</c:v>
                </c:pt>
                <c:pt idx="67">
                  <c:v>10.0</c:v>
                </c:pt>
                <c:pt idx="68">
                  <c:v>11.0</c:v>
                </c:pt>
                <c:pt idx="69">
                  <c:v>11.0</c:v>
                </c:pt>
                <c:pt idx="70">
                  <c:v>11.0</c:v>
                </c:pt>
                <c:pt idx="71">
                  <c:v>11.0</c:v>
                </c:pt>
                <c:pt idx="72">
                  <c:v>12.0</c:v>
                </c:pt>
                <c:pt idx="73">
                  <c:v>12.0</c:v>
                </c:pt>
                <c:pt idx="74">
                  <c:v>12.0</c:v>
                </c:pt>
                <c:pt idx="75">
                  <c:v>12.0</c:v>
                </c:pt>
                <c:pt idx="76">
                  <c:v>12.0</c:v>
                </c:pt>
                <c:pt idx="77">
                  <c:v>13.0</c:v>
                </c:pt>
                <c:pt idx="78">
                  <c:v>13.0</c:v>
                </c:pt>
                <c:pt idx="79">
                  <c:v>13.0</c:v>
                </c:pt>
                <c:pt idx="80">
                  <c:v>13.0</c:v>
                </c:pt>
                <c:pt idx="81">
                  <c:v>13.0</c:v>
                </c:pt>
                <c:pt idx="82">
                  <c:v>14.0</c:v>
                </c:pt>
                <c:pt idx="83">
                  <c:v>15.0</c:v>
                </c:pt>
                <c:pt idx="84">
                  <c:v>15.0</c:v>
                </c:pt>
                <c:pt idx="85">
                  <c:v>15.0</c:v>
                </c:pt>
                <c:pt idx="86">
                  <c:v>16.0</c:v>
                </c:pt>
                <c:pt idx="87">
                  <c:v>16.0</c:v>
                </c:pt>
                <c:pt idx="88">
                  <c:v>17.0</c:v>
                </c:pt>
                <c:pt idx="89">
                  <c:v>17.0</c:v>
                </c:pt>
                <c:pt idx="90">
                  <c:v>17.0</c:v>
                </c:pt>
                <c:pt idx="91">
                  <c:v>18.0</c:v>
                </c:pt>
                <c:pt idx="92">
                  <c:v>19.0</c:v>
                </c:pt>
                <c:pt idx="93">
                  <c:v>19.0</c:v>
                </c:pt>
                <c:pt idx="94">
                  <c:v>19.0</c:v>
                </c:pt>
                <c:pt idx="95">
                  <c:v>20.0</c:v>
                </c:pt>
                <c:pt idx="96">
                  <c:v>21.0</c:v>
                </c:pt>
                <c:pt idx="97">
                  <c:v>21.0</c:v>
                </c:pt>
                <c:pt idx="98">
                  <c:v>21.0</c:v>
                </c:pt>
                <c:pt idx="99">
                  <c:v>22.0</c:v>
                </c:pt>
                <c:pt idx="100">
                  <c:v>22.0</c:v>
                </c:pt>
                <c:pt idx="101">
                  <c:v>22.0</c:v>
                </c:pt>
                <c:pt idx="102">
                  <c:v>23.0</c:v>
                </c:pt>
                <c:pt idx="103">
                  <c:v>23.0</c:v>
                </c:pt>
                <c:pt idx="104">
                  <c:v>23.0</c:v>
                </c:pt>
                <c:pt idx="105">
                  <c:v>23.0</c:v>
                </c:pt>
                <c:pt idx="106">
                  <c:v>24.0</c:v>
                </c:pt>
                <c:pt idx="107">
                  <c:v>24.0</c:v>
                </c:pt>
                <c:pt idx="108">
                  <c:v>25.0</c:v>
                </c:pt>
                <c:pt idx="109">
                  <c:v>25.0</c:v>
                </c:pt>
                <c:pt idx="110">
                  <c:v>26.0</c:v>
                </c:pt>
                <c:pt idx="111">
                  <c:v>26.0</c:v>
                </c:pt>
                <c:pt idx="112">
                  <c:v>26.0</c:v>
                </c:pt>
                <c:pt idx="113">
                  <c:v>27.0</c:v>
                </c:pt>
                <c:pt idx="114">
                  <c:v>27.0</c:v>
                </c:pt>
                <c:pt idx="115">
                  <c:v>27.0</c:v>
                </c:pt>
                <c:pt idx="116">
                  <c:v>27.0</c:v>
                </c:pt>
                <c:pt idx="117">
                  <c:v>27.0</c:v>
                </c:pt>
                <c:pt idx="118">
                  <c:v>28.0</c:v>
                </c:pt>
                <c:pt idx="119">
                  <c:v>28.0</c:v>
                </c:pt>
                <c:pt idx="120">
                  <c:v>29.0</c:v>
                </c:pt>
                <c:pt idx="121">
                  <c:v>30.0</c:v>
                </c:pt>
                <c:pt idx="122">
                  <c:v>30.0</c:v>
                </c:pt>
                <c:pt idx="123">
                  <c:v>31.0</c:v>
                </c:pt>
                <c:pt idx="124">
                  <c:v>31.0</c:v>
                </c:pt>
                <c:pt idx="125">
                  <c:v>31.0</c:v>
                </c:pt>
                <c:pt idx="126">
                  <c:v>31.0</c:v>
                </c:pt>
                <c:pt idx="127">
                  <c:v>31.0</c:v>
                </c:pt>
                <c:pt idx="128">
                  <c:v>32.0</c:v>
                </c:pt>
                <c:pt idx="129">
                  <c:v>32.0</c:v>
                </c:pt>
                <c:pt idx="130">
                  <c:v>32.0</c:v>
                </c:pt>
                <c:pt idx="131">
                  <c:v>33.0</c:v>
                </c:pt>
                <c:pt idx="132">
                  <c:v>33.0</c:v>
                </c:pt>
                <c:pt idx="133">
                  <c:v>33.0</c:v>
                </c:pt>
                <c:pt idx="134">
                  <c:v>34.0</c:v>
                </c:pt>
                <c:pt idx="135">
                  <c:v>35.0</c:v>
                </c:pt>
                <c:pt idx="136">
                  <c:v>35.0</c:v>
                </c:pt>
                <c:pt idx="137">
                  <c:v>35.0</c:v>
                </c:pt>
                <c:pt idx="138">
                  <c:v>35.0</c:v>
                </c:pt>
                <c:pt idx="139">
                  <c:v>35.0</c:v>
                </c:pt>
                <c:pt idx="140">
                  <c:v>36.0</c:v>
                </c:pt>
                <c:pt idx="141">
                  <c:v>36.0</c:v>
                </c:pt>
                <c:pt idx="142">
                  <c:v>37.0</c:v>
                </c:pt>
                <c:pt idx="143">
                  <c:v>37.0</c:v>
                </c:pt>
                <c:pt idx="144">
                  <c:v>38.0</c:v>
                </c:pt>
                <c:pt idx="145">
                  <c:v>38.0</c:v>
                </c:pt>
                <c:pt idx="146">
                  <c:v>39.0</c:v>
                </c:pt>
                <c:pt idx="147">
                  <c:v>39.0</c:v>
                </c:pt>
                <c:pt idx="148">
                  <c:v>39.0</c:v>
                </c:pt>
                <c:pt idx="149">
                  <c:v>39.0</c:v>
                </c:pt>
                <c:pt idx="150">
                  <c:v>39.0</c:v>
                </c:pt>
                <c:pt idx="151">
                  <c:v>40.0</c:v>
                </c:pt>
                <c:pt idx="152">
                  <c:v>40.0</c:v>
                </c:pt>
                <c:pt idx="153">
                  <c:v>40.0</c:v>
                </c:pt>
                <c:pt idx="154">
                  <c:v>40.0</c:v>
                </c:pt>
                <c:pt idx="155">
                  <c:v>40.0</c:v>
                </c:pt>
                <c:pt idx="156">
                  <c:v>41.0</c:v>
                </c:pt>
                <c:pt idx="157">
                  <c:v>41.0</c:v>
                </c:pt>
                <c:pt idx="158">
                  <c:v>42.0</c:v>
                </c:pt>
                <c:pt idx="159">
                  <c:v>43.0</c:v>
                </c:pt>
                <c:pt idx="160">
                  <c:v>43.0</c:v>
                </c:pt>
                <c:pt idx="161">
                  <c:v>43.0</c:v>
                </c:pt>
                <c:pt idx="162">
                  <c:v>43.0</c:v>
                </c:pt>
                <c:pt idx="163">
                  <c:v>43.0</c:v>
                </c:pt>
                <c:pt idx="164">
                  <c:v>44.0</c:v>
                </c:pt>
                <c:pt idx="165">
                  <c:v>44.0</c:v>
                </c:pt>
                <c:pt idx="166">
                  <c:v>44.0</c:v>
                </c:pt>
                <c:pt idx="167">
                  <c:v>44.0</c:v>
                </c:pt>
                <c:pt idx="168">
                  <c:v>44.0</c:v>
                </c:pt>
                <c:pt idx="169">
                  <c:v>45.0</c:v>
                </c:pt>
                <c:pt idx="170">
                  <c:v>45.0</c:v>
                </c:pt>
                <c:pt idx="171">
                  <c:v>45.0</c:v>
                </c:pt>
                <c:pt idx="172">
                  <c:v>45.0</c:v>
                </c:pt>
                <c:pt idx="173">
                  <c:v>46.0</c:v>
                </c:pt>
                <c:pt idx="174">
                  <c:v>46.0</c:v>
                </c:pt>
                <c:pt idx="175">
                  <c:v>46.0</c:v>
                </c:pt>
                <c:pt idx="176">
                  <c:v>46.0</c:v>
                </c:pt>
                <c:pt idx="177">
                  <c:v>46.0</c:v>
                </c:pt>
                <c:pt idx="178">
                  <c:v>47.0</c:v>
                </c:pt>
                <c:pt idx="179">
                  <c:v>47.0</c:v>
                </c:pt>
                <c:pt idx="180">
                  <c:v>47.0</c:v>
                </c:pt>
                <c:pt idx="181">
                  <c:v>47.0</c:v>
                </c:pt>
                <c:pt idx="182">
                  <c:v>47.0</c:v>
                </c:pt>
                <c:pt idx="183">
                  <c:v>48.0</c:v>
                </c:pt>
                <c:pt idx="184">
                  <c:v>48.0</c:v>
                </c:pt>
                <c:pt idx="185">
                  <c:v>49.0</c:v>
                </c:pt>
                <c:pt idx="186">
                  <c:v>49.0</c:v>
                </c:pt>
                <c:pt idx="187">
                  <c:v>49.0</c:v>
                </c:pt>
                <c:pt idx="188">
                  <c:v>50.0</c:v>
                </c:pt>
                <c:pt idx="189">
                  <c:v>50.0</c:v>
                </c:pt>
                <c:pt idx="190">
                  <c:v>51.0</c:v>
                </c:pt>
                <c:pt idx="191">
                  <c:v>51.0</c:v>
                </c:pt>
                <c:pt idx="192">
                  <c:v>52.0</c:v>
                </c:pt>
                <c:pt idx="193">
                  <c:v>52.0</c:v>
                </c:pt>
                <c:pt idx="194">
                  <c:v>53.0</c:v>
                </c:pt>
                <c:pt idx="195">
                  <c:v>53.0</c:v>
                </c:pt>
                <c:pt idx="196">
                  <c:v>53.0</c:v>
                </c:pt>
                <c:pt idx="197">
                  <c:v>53.0</c:v>
                </c:pt>
                <c:pt idx="198">
                  <c:v>53.0</c:v>
                </c:pt>
                <c:pt idx="199">
                  <c:v>54.0</c:v>
                </c:pt>
                <c:pt idx="200">
                  <c:v>54.0</c:v>
                </c:pt>
                <c:pt idx="201">
                  <c:v>54.0</c:v>
                </c:pt>
                <c:pt idx="202">
                  <c:v>55.0</c:v>
                </c:pt>
                <c:pt idx="203">
                  <c:v>56.0</c:v>
                </c:pt>
                <c:pt idx="204">
                  <c:v>56.0</c:v>
                </c:pt>
                <c:pt idx="205">
                  <c:v>56.0</c:v>
                </c:pt>
                <c:pt idx="206">
                  <c:v>57.0</c:v>
                </c:pt>
                <c:pt idx="207">
                  <c:v>58.0</c:v>
                </c:pt>
                <c:pt idx="208">
                  <c:v>58.0</c:v>
                </c:pt>
                <c:pt idx="209">
                  <c:v>59.0</c:v>
                </c:pt>
                <c:pt idx="210">
                  <c:v>59.0</c:v>
                </c:pt>
                <c:pt idx="211">
                  <c:v>60.0</c:v>
                </c:pt>
                <c:pt idx="212">
                  <c:v>60.0</c:v>
                </c:pt>
                <c:pt idx="213">
                  <c:v>60.0</c:v>
                </c:pt>
                <c:pt idx="214">
                  <c:v>60.0</c:v>
                </c:pt>
                <c:pt idx="215">
                  <c:v>60.0</c:v>
                </c:pt>
                <c:pt idx="216">
                  <c:v>61.0</c:v>
                </c:pt>
                <c:pt idx="217">
                  <c:v>61.0</c:v>
                </c:pt>
                <c:pt idx="218">
                  <c:v>61.0</c:v>
                </c:pt>
                <c:pt idx="219">
                  <c:v>61.0</c:v>
                </c:pt>
                <c:pt idx="220">
                  <c:v>61.0</c:v>
                </c:pt>
                <c:pt idx="221">
                  <c:v>62.0</c:v>
                </c:pt>
                <c:pt idx="222">
                  <c:v>62.0</c:v>
                </c:pt>
                <c:pt idx="223">
                  <c:v>62.0</c:v>
                </c:pt>
                <c:pt idx="224">
                  <c:v>62.0</c:v>
                </c:pt>
                <c:pt idx="225">
                  <c:v>63.0</c:v>
                </c:pt>
                <c:pt idx="226">
                  <c:v>63.0</c:v>
                </c:pt>
                <c:pt idx="227">
                  <c:v>63.0</c:v>
                </c:pt>
                <c:pt idx="228">
                  <c:v>63.0</c:v>
                </c:pt>
                <c:pt idx="229">
                  <c:v>63.0</c:v>
                </c:pt>
                <c:pt idx="230">
                  <c:v>64.0</c:v>
                </c:pt>
                <c:pt idx="231">
                  <c:v>64.0</c:v>
                </c:pt>
                <c:pt idx="232">
                  <c:v>64.0</c:v>
                </c:pt>
                <c:pt idx="233">
                  <c:v>64.0</c:v>
                </c:pt>
                <c:pt idx="234">
                  <c:v>64.0</c:v>
                </c:pt>
                <c:pt idx="235">
                  <c:v>65.0</c:v>
                </c:pt>
                <c:pt idx="236">
                  <c:v>65.0</c:v>
                </c:pt>
                <c:pt idx="237">
                  <c:v>66.0</c:v>
                </c:pt>
                <c:pt idx="238">
                  <c:v>67.0</c:v>
                </c:pt>
                <c:pt idx="239">
                  <c:v>67.0</c:v>
                </c:pt>
                <c:pt idx="240">
                  <c:v>68.0</c:v>
                </c:pt>
                <c:pt idx="241">
                  <c:v>68.0</c:v>
                </c:pt>
                <c:pt idx="242">
                  <c:v>68.0</c:v>
                </c:pt>
                <c:pt idx="243">
                  <c:v>69.0</c:v>
                </c:pt>
                <c:pt idx="244">
                  <c:v>70.0</c:v>
                </c:pt>
                <c:pt idx="245">
                  <c:v>70.0</c:v>
                </c:pt>
                <c:pt idx="246">
                  <c:v>71.0</c:v>
                </c:pt>
                <c:pt idx="247">
                  <c:v>71.0</c:v>
                </c:pt>
                <c:pt idx="248">
                  <c:v>71.0</c:v>
                </c:pt>
                <c:pt idx="249">
                  <c:v>72.0</c:v>
                </c:pt>
                <c:pt idx="250">
                  <c:v>72.0</c:v>
                </c:pt>
                <c:pt idx="251">
                  <c:v>72.0</c:v>
                </c:pt>
                <c:pt idx="252">
                  <c:v>73.0</c:v>
                </c:pt>
                <c:pt idx="253">
                  <c:v>74.0</c:v>
                </c:pt>
                <c:pt idx="254">
                  <c:v>75.0</c:v>
                </c:pt>
                <c:pt idx="255">
                  <c:v>75.0</c:v>
                </c:pt>
                <c:pt idx="256">
                  <c:v>75.0</c:v>
                </c:pt>
                <c:pt idx="257">
                  <c:v>76.0</c:v>
                </c:pt>
                <c:pt idx="258">
                  <c:v>76.0</c:v>
                </c:pt>
                <c:pt idx="259">
                  <c:v>76.0</c:v>
                </c:pt>
                <c:pt idx="260">
                  <c:v>76.0</c:v>
                </c:pt>
                <c:pt idx="261">
                  <c:v>76.0</c:v>
                </c:pt>
                <c:pt idx="262">
                  <c:v>77.0</c:v>
                </c:pt>
                <c:pt idx="263">
                  <c:v>77.0</c:v>
                </c:pt>
                <c:pt idx="264">
                  <c:v>78.0</c:v>
                </c:pt>
                <c:pt idx="265">
                  <c:v>78.0</c:v>
                </c:pt>
                <c:pt idx="266">
                  <c:v>78.0</c:v>
                </c:pt>
                <c:pt idx="267">
                  <c:v>78.0</c:v>
                </c:pt>
                <c:pt idx="268">
                  <c:v>79.0</c:v>
                </c:pt>
                <c:pt idx="269">
                  <c:v>80.0</c:v>
                </c:pt>
                <c:pt idx="270">
                  <c:v>81.0</c:v>
                </c:pt>
                <c:pt idx="271">
                  <c:v>82.0</c:v>
                </c:pt>
                <c:pt idx="272">
                  <c:v>82.0</c:v>
                </c:pt>
                <c:pt idx="273">
                  <c:v>82.0</c:v>
                </c:pt>
                <c:pt idx="274">
                  <c:v>82.0</c:v>
                </c:pt>
                <c:pt idx="275">
                  <c:v>83.0</c:v>
                </c:pt>
                <c:pt idx="276">
                  <c:v>83.0</c:v>
                </c:pt>
                <c:pt idx="277">
                  <c:v>83.0</c:v>
                </c:pt>
                <c:pt idx="278">
                  <c:v>83.0</c:v>
                </c:pt>
                <c:pt idx="279">
                  <c:v>83.0</c:v>
                </c:pt>
                <c:pt idx="280">
                  <c:v>84.0</c:v>
                </c:pt>
                <c:pt idx="281">
                  <c:v>85.0</c:v>
                </c:pt>
                <c:pt idx="282">
                  <c:v>85.0</c:v>
                </c:pt>
                <c:pt idx="283">
                  <c:v>85.0</c:v>
                </c:pt>
                <c:pt idx="284">
                  <c:v>86.0</c:v>
                </c:pt>
                <c:pt idx="285">
                  <c:v>87.0</c:v>
                </c:pt>
                <c:pt idx="286">
                  <c:v>88.0</c:v>
                </c:pt>
                <c:pt idx="287">
                  <c:v>88.0</c:v>
                </c:pt>
                <c:pt idx="288">
                  <c:v>89.0</c:v>
                </c:pt>
                <c:pt idx="289">
                  <c:v>89.0</c:v>
                </c:pt>
                <c:pt idx="290">
                  <c:v>89.0</c:v>
                </c:pt>
                <c:pt idx="291">
                  <c:v>89.0</c:v>
                </c:pt>
                <c:pt idx="292">
                  <c:v>90.0</c:v>
                </c:pt>
                <c:pt idx="293">
                  <c:v>91.0</c:v>
                </c:pt>
                <c:pt idx="294">
                  <c:v>91.0</c:v>
                </c:pt>
                <c:pt idx="295">
                  <c:v>91.0</c:v>
                </c:pt>
                <c:pt idx="296">
                  <c:v>91.0</c:v>
                </c:pt>
                <c:pt idx="297">
                  <c:v>91.0</c:v>
                </c:pt>
                <c:pt idx="298">
                  <c:v>92.0</c:v>
                </c:pt>
                <c:pt idx="299">
                  <c:v>92.0</c:v>
                </c:pt>
                <c:pt idx="300">
                  <c:v>92.0</c:v>
                </c:pt>
                <c:pt idx="301">
                  <c:v>93.0</c:v>
                </c:pt>
                <c:pt idx="302">
                  <c:v>93.0</c:v>
                </c:pt>
                <c:pt idx="303">
                  <c:v>94.0</c:v>
                </c:pt>
                <c:pt idx="304">
                  <c:v>94.0</c:v>
                </c:pt>
                <c:pt idx="305">
                  <c:v>94.0</c:v>
                </c:pt>
                <c:pt idx="306">
                  <c:v>95.0</c:v>
                </c:pt>
                <c:pt idx="307">
                  <c:v>95.0</c:v>
                </c:pt>
                <c:pt idx="308">
                  <c:v>95.0</c:v>
                </c:pt>
                <c:pt idx="309">
                  <c:v>96.0</c:v>
                </c:pt>
                <c:pt idx="310">
                  <c:v>97.0</c:v>
                </c:pt>
                <c:pt idx="311">
                  <c:v>98.0</c:v>
                </c:pt>
                <c:pt idx="312">
                  <c:v>98.0</c:v>
                </c:pt>
                <c:pt idx="313">
                  <c:v>98.0</c:v>
                </c:pt>
                <c:pt idx="314">
                  <c:v>98.0</c:v>
                </c:pt>
                <c:pt idx="315">
                  <c:v>98.0</c:v>
                </c:pt>
                <c:pt idx="316">
                  <c:v>99.0</c:v>
                </c:pt>
                <c:pt idx="317">
                  <c:v>99.0</c:v>
                </c:pt>
                <c:pt idx="318">
                  <c:v>99.0</c:v>
                </c:pt>
                <c:pt idx="319">
                  <c:v>99.0</c:v>
                </c:pt>
                <c:pt idx="320">
                  <c:v>99.0</c:v>
                </c:pt>
                <c:pt idx="321">
                  <c:v>100.0</c:v>
                </c:pt>
                <c:pt idx="322">
                  <c:v>100.0</c:v>
                </c:pt>
                <c:pt idx="323">
                  <c:v>100.0</c:v>
                </c:pt>
                <c:pt idx="324">
                  <c:v>101.0</c:v>
                </c:pt>
                <c:pt idx="325">
                  <c:v>101.0</c:v>
                </c:pt>
                <c:pt idx="326">
                  <c:v>102.0</c:v>
                </c:pt>
                <c:pt idx="327">
                  <c:v>102.0</c:v>
                </c:pt>
                <c:pt idx="328">
                  <c:v>103.0</c:v>
                </c:pt>
                <c:pt idx="329">
                  <c:v>103.0</c:v>
                </c:pt>
                <c:pt idx="330">
                  <c:v>103.0</c:v>
                </c:pt>
                <c:pt idx="331">
                  <c:v>103.0</c:v>
                </c:pt>
                <c:pt idx="332">
                  <c:v>103.0</c:v>
                </c:pt>
                <c:pt idx="333">
                  <c:v>104.0</c:v>
                </c:pt>
                <c:pt idx="334">
                  <c:v>104.0</c:v>
                </c:pt>
                <c:pt idx="335">
                  <c:v>104.0</c:v>
                </c:pt>
                <c:pt idx="336">
                  <c:v>104.0</c:v>
                </c:pt>
                <c:pt idx="337">
                  <c:v>104.0</c:v>
                </c:pt>
                <c:pt idx="338">
                  <c:v>105.0</c:v>
                </c:pt>
                <c:pt idx="339">
                  <c:v>105.0</c:v>
                </c:pt>
                <c:pt idx="340">
                  <c:v>106.0</c:v>
                </c:pt>
                <c:pt idx="341">
                  <c:v>106.0</c:v>
                </c:pt>
                <c:pt idx="342">
                  <c:v>106.0</c:v>
                </c:pt>
                <c:pt idx="343">
                  <c:v>106.0</c:v>
                </c:pt>
                <c:pt idx="344">
                  <c:v>107.0</c:v>
                </c:pt>
                <c:pt idx="345">
                  <c:v>107.0</c:v>
                </c:pt>
                <c:pt idx="346">
                  <c:v>108.0</c:v>
                </c:pt>
                <c:pt idx="347">
                  <c:v>108.0</c:v>
                </c:pt>
                <c:pt idx="348">
                  <c:v>108.0</c:v>
                </c:pt>
                <c:pt idx="349">
                  <c:v>108.0</c:v>
                </c:pt>
                <c:pt idx="350">
                  <c:v>108.0</c:v>
                </c:pt>
                <c:pt idx="351">
                  <c:v>108.0</c:v>
                </c:pt>
                <c:pt idx="352">
                  <c:v>108.0</c:v>
                </c:pt>
                <c:pt idx="353">
                  <c:v>108.0</c:v>
                </c:pt>
                <c:pt idx="354">
                  <c:v>108.0</c:v>
                </c:pt>
                <c:pt idx="355">
                  <c:v>108.0</c:v>
                </c:pt>
                <c:pt idx="356">
                  <c:v>108.0</c:v>
                </c:pt>
                <c:pt idx="357">
                  <c:v>108.0</c:v>
                </c:pt>
                <c:pt idx="358">
                  <c:v>108.0</c:v>
                </c:pt>
                <c:pt idx="359">
                  <c:v>108.0</c:v>
                </c:pt>
                <c:pt idx="360">
                  <c:v>108.0</c:v>
                </c:pt>
                <c:pt idx="361">
                  <c:v>108.0</c:v>
                </c:pt>
                <c:pt idx="362">
                  <c:v>108.0</c:v>
                </c:pt>
                <c:pt idx="363">
                  <c:v>108.0</c:v>
                </c:pt>
                <c:pt idx="364">
                  <c:v>108.0</c:v>
                </c:pt>
                <c:pt idx="365">
                  <c:v>108.0</c:v>
                </c:pt>
              </c:numCache>
            </c:numRef>
          </c:val>
        </c:ser>
        <c:ser>
          <c:idx val="1"/>
          <c:order val="1"/>
          <c:tx>
            <c:strRef>
              <c:f>'TS-Calc 12 month'!$H$1</c:f>
              <c:strCache>
                <c:ptCount val="1"/>
                <c:pt idx="0">
                  <c:v>Commited</c:v>
                </c:pt>
              </c:strCache>
            </c:strRef>
          </c:tx>
          <c:spPr>
            <a:solidFill>
              <a:schemeClr val="accent2"/>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month'!$H$2:$H$367</c:f>
              <c:numCache>
                <c:formatCode>General</c:formatCode>
                <c:ptCount val="366"/>
                <c:pt idx="0">
                  <c:v>0.0</c:v>
                </c:pt>
                <c:pt idx="1">
                  <c:v>0.0</c:v>
                </c:pt>
                <c:pt idx="2">
                  <c:v>0.0</c:v>
                </c:pt>
                <c:pt idx="3">
                  <c:v>0.0</c:v>
                </c:pt>
                <c:pt idx="4">
                  <c:v>0.0</c:v>
                </c:pt>
                <c:pt idx="5">
                  <c:v>0.0</c:v>
                </c:pt>
                <c:pt idx="6">
                  <c:v>0.0</c:v>
                </c:pt>
                <c:pt idx="7">
                  <c:v>0.0</c:v>
                </c:pt>
                <c:pt idx="8">
                  <c:v>0.0</c:v>
                </c:pt>
                <c:pt idx="9">
                  <c:v>0.0</c:v>
                </c:pt>
                <c:pt idx="10">
                  <c:v>1.0</c:v>
                </c:pt>
                <c:pt idx="11">
                  <c:v>1.0</c:v>
                </c:pt>
                <c:pt idx="12">
                  <c:v>1.0</c:v>
                </c:pt>
                <c:pt idx="13">
                  <c:v>1.0</c:v>
                </c:pt>
                <c:pt idx="14">
                  <c:v>2.0</c:v>
                </c:pt>
                <c:pt idx="15">
                  <c:v>2.0</c:v>
                </c:pt>
                <c:pt idx="16">
                  <c:v>3.0</c:v>
                </c:pt>
                <c:pt idx="17">
                  <c:v>3.0</c:v>
                </c:pt>
                <c:pt idx="18">
                  <c:v>3.0</c:v>
                </c:pt>
                <c:pt idx="19">
                  <c:v>3.0</c:v>
                </c:pt>
                <c:pt idx="20">
                  <c:v>4.0</c:v>
                </c:pt>
                <c:pt idx="21">
                  <c:v>4.0</c:v>
                </c:pt>
                <c:pt idx="22">
                  <c:v>4.0</c:v>
                </c:pt>
                <c:pt idx="23">
                  <c:v>4.0</c:v>
                </c:pt>
                <c:pt idx="24">
                  <c:v>4.0</c:v>
                </c:pt>
                <c:pt idx="25">
                  <c:v>5.0</c:v>
                </c:pt>
                <c:pt idx="26">
                  <c:v>5.0</c:v>
                </c:pt>
                <c:pt idx="27">
                  <c:v>5.0</c:v>
                </c:pt>
                <c:pt idx="28">
                  <c:v>5.0</c:v>
                </c:pt>
                <c:pt idx="29">
                  <c:v>5.0</c:v>
                </c:pt>
                <c:pt idx="30">
                  <c:v>5.0</c:v>
                </c:pt>
                <c:pt idx="31">
                  <c:v>5.0</c:v>
                </c:pt>
                <c:pt idx="32">
                  <c:v>5.0</c:v>
                </c:pt>
                <c:pt idx="33">
                  <c:v>5.0</c:v>
                </c:pt>
                <c:pt idx="34">
                  <c:v>4.0</c:v>
                </c:pt>
                <c:pt idx="35">
                  <c:v>5.0</c:v>
                </c:pt>
                <c:pt idx="36">
                  <c:v>4.0</c:v>
                </c:pt>
                <c:pt idx="37">
                  <c:v>4.0</c:v>
                </c:pt>
                <c:pt idx="38">
                  <c:v>5.0</c:v>
                </c:pt>
                <c:pt idx="39">
                  <c:v>5.0</c:v>
                </c:pt>
                <c:pt idx="40">
                  <c:v>4.0</c:v>
                </c:pt>
                <c:pt idx="41">
                  <c:v>5.0</c:v>
                </c:pt>
                <c:pt idx="42">
                  <c:v>5.0</c:v>
                </c:pt>
                <c:pt idx="43">
                  <c:v>5.0</c:v>
                </c:pt>
                <c:pt idx="44">
                  <c:v>5.0</c:v>
                </c:pt>
                <c:pt idx="45">
                  <c:v>5.0</c:v>
                </c:pt>
                <c:pt idx="46">
                  <c:v>5.0</c:v>
                </c:pt>
                <c:pt idx="47">
                  <c:v>5.0</c:v>
                </c:pt>
                <c:pt idx="48">
                  <c:v>6.0</c:v>
                </c:pt>
                <c:pt idx="49">
                  <c:v>6.0</c:v>
                </c:pt>
                <c:pt idx="50">
                  <c:v>5.0</c:v>
                </c:pt>
                <c:pt idx="51">
                  <c:v>5.0</c:v>
                </c:pt>
                <c:pt idx="52">
                  <c:v>6.0</c:v>
                </c:pt>
                <c:pt idx="53">
                  <c:v>6.0</c:v>
                </c:pt>
                <c:pt idx="54">
                  <c:v>6.0</c:v>
                </c:pt>
                <c:pt idx="55">
                  <c:v>5.0</c:v>
                </c:pt>
                <c:pt idx="56">
                  <c:v>5.0</c:v>
                </c:pt>
                <c:pt idx="57">
                  <c:v>6.0</c:v>
                </c:pt>
                <c:pt idx="58">
                  <c:v>5.0</c:v>
                </c:pt>
                <c:pt idx="59">
                  <c:v>5.0</c:v>
                </c:pt>
                <c:pt idx="60">
                  <c:v>5.0</c:v>
                </c:pt>
                <c:pt idx="61">
                  <c:v>4.0</c:v>
                </c:pt>
                <c:pt idx="62">
                  <c:v>5.0</c:v>
                </c:pt>
                <c:pt idx="63">
                  <c:v>6.0</c:v>
                </c:pt>
                <c:pt idx="64">
                  <c:v>6.0</c:v>
                </c:pt>
                <c:pt idx="65">
                  <c:v>5.0</c:v>
                </c:pt>
                <c:pt idx="66">
                  <c:v>6.0</c:v>
                </c:pt>
                <c:pt idx="67">
                  <c:v>6.0</c:v>
                </c:pt>
                <c:pt idx="68">
                  <c:v>6.0</c:v>
                </c:pt>
                <c:pt idx="69">
                  <c:v>6.0</c:v>
                </c:pt>
                <c:pt idx="70">
                  <c:v>6.0</c:v>
                </c:pt>
                <c:pt idx="71">
                  <c:v>7.0</c:v>
                </c:pt>
                <c:pt idx="72">
                  <c:v>7.0</c:v>
                </c:pt>
                <c:pt idx="73">
                  <c:v>7.0</c:v>
                </c:pt>
                <c:pt idx="74">
                  <c:v>7.0</c:v>
                </c:pt>
                <c:pt idx="75">
                  <c:v>8.0</c:v>
                </c:pt>
                <c:pt idx="76">
                  <c:v>9.0</c:v>
                </c:pt>
                <c:pt idx="77">
                  <c:v>8.0</c:v>
                </c:pt>
                <c:pt idx="78">
                  <c:v>8.0</c:v>
                </c:pt>
                <c:pt idx="79">
                  <c:v>9.0</c:v>
                </c:pt>
                <c:pt idx="80">
                  <c:v>9.0</c:v>
                </c:pt>
                <c:pt idx="81">
                  <c:v>9.0</c:v>
                </c:pt>
                <c:pt idx="82">
                  <c:v>9.0</c:v>
                </c:pt>
                <c:pt idx="83">
                  <c:v>8.0</c:v>
                </c:pt>
                <c:pt idx="84">
                  <c:v>8.0</c:v>
                </c:pt>
                <c:pt idx="85">
                  <c:v>8.0</c:v>
                </c:pt>
                <c:pt idx="86">
                  <c:v>8.0</c:v>
                </c:pt>
                <c:pt idx="87">
                  <c:v>8.0</c:v>
                </c:pt>
                <c:pt idx="88">
                  <c:v>8.0</c:v>
                </c:pt>
                <c:pt idx="89">
                  <c:v>8.0</c:v>
                </c:pt>
                <c:pt idx="90">
                  <c:v>9.0</c:v>
                </c:pt>
                <c:pt idx="91">
                  <c:v>8.0</c:v>
                </c:pt>
                <c:pt idx="92">
                  <c:v>7.0</c:v>
                </c:pt>
                <c:pt idx="93">
                  <c:v>8.0</c:v>
                </c:pt>
                <c:pt idx="94">
                  <c:v>8.0</c:v>
                </c:pt>
                <c:pt idx="95">
                  <c:v>7.0</c:v>
                </c:pt>
                <c:pt idx="96">
                  <c:v>6.0</c:v>
                </c:pt>
                <c:pt idx="97">
                  <c:v>6.0</c:v>
                </c:pt>
                <c:pt idx="98">
                  <c:v>7.0</c:v>
                </c:pt>
                <c:pt idx="99">
                  <c:v>6.0</c:v>
                </c:pt>
                <c:pt idx="100">
                  <c:v>7.0</c:v>
                </c:pt>
                <c:pt idx="101">
                  <c:v>8.0</c:v>
                </c:pt>
                <c:pt idx="102">
                  <c:v>7.0</c:v>
                </c:pt>
                <c:pt idx="103">
                  <c:v>8.0</c:v>
                </c:pt>
                <c:pt idx="104">
                  <c:v>8.0</c:v>
                </c:pt>
                <c:pt idx="105">
                  <c:v>8.0</c:v>
                </c:pt>
                <c:pt idx="106">
                  <c:v>7.0</c:v>
                </c:pt>
                <c:pt idx="107">
                  <c:v>7.0</c:v>
                </c:pt>
                <c:pt idx="108">
                  <c:v>7.0</c:v>
                </c:pt>
                <c:pt idx="109">
                  <c:v>7.0</c:v>
                </c:pt>
                <c:pt idx="110">
                  <c:v>6.0</c:v>
                </c:pt>
                <c:pt idx="111">
                  <c:v>7.0</c:v>
                </c:pt>
                <c:pt idx="112">
                  <c:v>7.0</c:v>
                </c:pt>
                <c:pt idx="113">
                  <c:v>6.0</c:v>
                </c:pt>
                <c:pt idx="114">
                  <c:v>7.0</c:v>
                </c:pt>
                <c:pt idx="115">
                  <c:v>8.0</c:v>
                </c:pt>
                <c:pt idx="116">
                  <c:v>8.0</c:v>
                </c:pt>
                <c:pt idx="117">
                  <c:v>8.0</c:v>
                </c:pt>
                <c:pt idx="118">
                  <c:v>7.0</c:v>
                </c:pt>
                <c:pt idx="119">
                  <c:v>7.0</c:v>
                </c:pt>
                <c:pt idx="120">
                  <c:v>7.0</c:v>
                </c:pt>
                <c:pt idx="121">
                  <c:v>6.0</c:v>
                </c:pt>
                <c:pt idx="122">
                  <c:v>7.0</c:v>
                </c:pt>
                <c:pt idx="123">
                  <c:v>6.0</c:v>
                </c:pt>
                <c:pt idx="124">
                  <c:v>7.0</c:v>
                </c:pt>
                <c:pt idx="125">
                  <c:v>7.0</c:v>
                </c:pt>
                <c:pt idx="126">
                  <c:v>8.0</c:v>
                </c:pt>
                <c:pt idx="127">
                  <c:v>8.0</c:v>
                </c:pt>
                <c:pt idx="128">
                  <c:v>7.0</c:v>
                </c:pt>
                <c:pt idx="129">
                  <c:v>7.0</c:v>
                </c:pt>
                <c:pt idx="130">
                  <c:v>7.0</c:v>
                </c:pt>
                <c:pt idx="131">
                  <c:v>7.0</c:v>
                </c:pt>
                <c:pt idx="132">
                  <c:v>7.0</c:v>
                </c:pt>
                <c:pt idx="133">
                  <c:v>7.0</c:v>
                </c:pt>
                <c:pt idx="134">
                  <c:v>6.0</c:v>
                </c:pt>
                <c:pt idx="135">
                  <c:v>5.0</c:v>
                </c:pt>
                <c:pt idx="136">
                  <c:v>6.0</c:v>
                </c:pt>
                <c:pt idx="137">
                  <c:v>6.0</c:v>
                </c:pt>
                <c:pt idx="138">
                  <c:v>7.0</c:v>
                </c:pt>
                <c:pt idx="139">
                  <c:v>8.0</c:v>
                </c:pt>
                <c:pt idx="140">
                  <c:v>7.0</c:v>
                </c:pt>
                <c:pt idx="141">
                  <c:v>7.0</c:v>
                </c:pt>
                <c:pt idx="142">
                  <c:v>6.0</c:v>
                </c:pt>
                <c:pt idx="143">
                  <c:v>6.0</c:v>
                </c:pt>
                <c:pt idx="144">
                  <c:v>6.0</c:v>
                </c:pt>
                <c:pt idx="145">
                  <c:v>6.0</c:v>
                </c:pt>
                <c:pt idx="146">
                  <c:v>5.0</c:v>
                </c:pt>
                <c:pt idx="147">
                  <c:v>5.0</c:v>
                </c:pt>
                <c:pt idx="148">
                  <c:v>5.0</c:v>
                </c:pt>
                <c:pt idx="149">
                  <c:v>6.0</c:v>
                </c:pt>
                <c:pt idx="150">
                  <c:v>6.0</c:v>
                </c:pt>
                <c:pt idx="151">
                  <c:v>5.0</c:v>
                </c:pt>
                <c:pt idx="152">
                  <c:v>5.0</c:v>
                </c:pt>
                <c:pt idx="153">
                  <c:v>6.0</c:v>
                </c:pt>
                <c:pt idx="154">
                  <c:v>6.0</c:v>
                </c:pt>
                <c:pt idx="155">
                  <c:v>6.0</c:v>
                </c:pt>
                <c:pt idx="156">
                  <c:v>5.0</c:v>
                </c:pt>
                <c:pt idx="157">
                  <c:v>5.0</c:v>
                </c:pt>
                <c:pt idx="158">
                  <c:v>5.0</c:v>
                </c:pt>
                <c:pt idx="159">
                  <c:v>4.0</c:v>
                </c:pt>
                <c:pt idx="160">
                  <c:v>4.0</c:v>
                </c:pt>
                <c:pt idx="161">
                  <c:v>4.0</c:v>
                </c:pt>
                <c:pt idx="162">
                  <c:v>4.0</c:v>
                </c:pt>
                <c:pt idx="163">
                  <c:v>5.0</c:v>
                </c:pt>
                <c:pt idx="164">
                  <c:v>4.0</c:v>
                </c:pt>
                <c:pt idx="165">
                  <c:v>5.0</c:v>
                </c:pt>
                <c:pt idx="166">
                  <c:v>5.0</c:v>
                </c:pt>
                <c:pt idx="167">
                  <c:v>5.0</c:v>
                </c:pt>
                <c:pt idx="168">
                  <c:v>6.0</c:v>
                </c:pt>
                <c:pt idx="169">
                  <c:v>5.0</c:v>
                </c:pt>
                <c:pt idx="170">
                  <c:v>6.0</c:v>
                </c:pt>
                <c:pt idx="171">
                  <c:v>6.0</c:v>
                </c:pt>
                <c:pt idx="172">
                  <c:v>7.0</c:v>
                </c:pt>
                <c:pt idx="173">
                  <c:v>6.0</c:v>
                </c:pt>
                <c:pt idx="174">
                  <c:v>7.0</c:v>
                </c:pt>
                <c:pt idx="175">
                  <c:v>7.0</c:v>
                </c:pt>
                <c:pt idx="176">
                  <c:v>7.0</c:v>
                </c:pt>
                <c:pt idx="177">
                  <c:v>7.0</c:v>
                </c:pt>
                <c:pt idx="178">
                  <c:v>6.0</c:v>
                </c:pt>
                <c:pt idx="179">
                  <c:v>7.0</c:v>
                </c:pt>
                <c:pt idx="180">
                  <c:v>7.0</c:v>
                </c:pt>
                <c:pt idx="181">
                  <c:v>7.0</c:v>
                </c:pt>
                <c:pt idx="182">
                  <c:v>8.0</c:v>
                </c:pt>
                <c:pt idx="183">
                  <c:v>8.0</c:v>
                </c:pt>
                <c:pt idx="184">
                  <c:v>8.0</c:v>
                </c:pt>
                <c:pt idx="185">
                  <c:v>7.0</c:v>
                </c:pt>
                <c:pt idx="186">
                  <c:v>8.0</c:v>
                </c:pt>
                <c:pt idx="187">
                  <c:v>9.0</c:v>
                </c:pt>
                <c:pt idx="188">
                  <c:v>8.0</c:v>
                </c:pt>
                <c:pt idx="189">
                  <c:v>9.0</c:v>
                </c:pt>
                <c:pt idx="190">
                  <c:v>8.0</c:v>
                </c:pt>
                <c:pt idx="191">
                  <c:v>9.0</c:v>
                </c:pt>
                <c:pt idx="192">
                  <c:v>8.0</c:v>
                </c:pt>
                <c:pt idx="193">
                  <c:v>8.0</c:v>
                </c:pt>
                <c:pt idx="194">
                  <c:v>7.0</c:v>
                </c:pt>
                <c:pt idx="195">
                  <c:v>7.0</c:v>
                </c:pt>
                <c:pt idx="196">
                  <c:v>8.0</c:v>
                </c:pt>
                <c:pt idx="197">
                  <c:v>8.0</c:v>
                </c:pt>
                <c:pt idx="198">
                  <c:v>8.0</c:v>
                </c:pt>
                <c:pt idx="199">
                  <c:v>7.0</c:v>
                </c:pt>
                <c:pt idx="200">
                  <c:v>7.0</c:v>
                </c:pt>
                <c:pt idx="201">
                  <c:v>8.0</c:v>
                </c:pt>
                <c:pt idx="202">
                  <c:v>7.0</c:v>
                </c:pt>
                <c:pt idx="203">
                  <c:v>6.0</c:v>
                </c:pt>
                <c:pt idx="204">
                  <c:v>6.0</c:v>
                </c:pt>
                <c:pt idx="205">
                  <c:v>7.0</c:v>
                </c:pt>
                <c:pt idx="206">
                  <c:v>6.0</c:v>
                </c:pt>
                <c:pt idx="207">
                  <c:v>5.0</c:v>
                </c:pt>
                <c:pt idx="208">
                  <c:v>5.0</c:v>
                </c:pt>
                <c:pt idx="209">
                  <c:v>4.0</c:v>
                </c:pt>
                <c:pt idx="210">
                  <c:v>5.0</c:v>
                </c:pt>
                <c:pt idx="211">
                  <c:v>4.0</c:v>
                </c:pt>
                <c:pt idx="212">
                  <c:v>4.0</c:v>
                </c:pt>
                <c:pt idx="213">
                  <c:v>4.0</c:v>
                </c:pt>
                <c:pt idx="214">
                  <c:v>4.0</c:v>
                </c:pt>
                <c:pt idx="215">
                  <c:v>5.0</c:v>
                </c:pt>
                <c:pt idx="216">
                  <c:v>4.0</c:v>
                </c:pt>
                <c:pt idx="217">
                  <c:v>5.0</c:v>
                </c:pt>
                <c:pt idx="218">
                  <c:v>6.0</c:v>
                </c:pt>
                <c:pt idx="219">
                  <c:v>6.0</c:v>
                </c:pt>
                <c:pt idx="220">
                  <c:v>7.0</c:v>
                </c:pt>
                <c:pt idx="221">
                  <c:v>6.0</c:v>
                </c:pt>
                <c:pt idx="222">
                  <c:v>6.0</c:v>
                </c:pt>
                <c:pt idx="223">
                  <c:v>7.0</c:v>
                </c:pt>
                <c:pt idx="224">
                  <c:v>8.0</c:v>
                </c:pt>
                <c:pt idx="225">
                  <c:v>7.0</c:v>
                </c:pt>
                <c:pt idx="226">
                  <c:v>8.0</c:v>
                </c:pt>
                <c:pt idx="227">
                  <c:v>8.0</c:v>
                </c:pt>
                <c:pt idx="228">
                  <c:v>8.0</c:v>
                </c:pt>
                <c:pt idx="229">
                  <c:v>9.0</c:v>
                </c:pt>
                <c:pt idx="230">
                  <c:v>8.0</c:v>
                </c:pt>
                <c:pt idx="231">
                  <c:v>8.0</c:v>
                </c:pt>
                <c:pt idx="232">
                  <c:v>9.0</c:v>
                </c:pt>
                <c:pt idx="233">
                  <c:v>10.0</c:v>
                </c:pt>
                <c:pt idx="234">
                  <c:v>11.0</c:v>
                </c:pt>
                <c:pt idx="235">
                  <c:v>10.0</c:v>
                </c:pt>
                <c:pt idx="236">
                  <c:v>10.0</c:v>
                </c:pt>
                <c:pt idx="237">
                  <c:v>10.0</c:v>
                </c:pt>
                <c:pt idx="238">
                  <c:v>9.0</c:v>
                </c:pt>
                <c:pt idx="239">
                  <c:v>9.0</c:v>
                </c:pt>
                <c:pt idx="240">
                  <c:v>8.0</c:v>
                </c:pt>
                <c:pt idx="241">
                  <c:v>8.0</c:v>
                </c:pt>
                <c:pt idx="242">
                  <c:v>9.0</c:v>
                </c:pt>
                <c:pt idx="243">
                  <c:v>8.0</c:v>
                </c:pt>
                <c:pt idx="244">
                  <c:v>8.0</c:v>
                </c:pt>
                <c:pt idx="245">
                  <c:v>8.0</c:v>
                </c:pt>
                <c:pt idx="246">
                  <c:v>7.0</c:v>
                </c:pt>
                <c:pt idx="247">
                  <c:v>7.0</c:v>
                </c:pt>
                <c:pt idx="248">
                  <c:v>8.0</c:v>
                </c:pt>
                <c:pt idx="249">
                  <c:v>8.0</c:v>
                </c:pt>
                <c:pt idx="250">
                  <c:v>9.0</c:v>
                </c:pt>
                <c:pt idx="251">
                  <c:v>10.0</c:v>
                </c:pt>
                <c:pt idx="252">
                  <c:v>9.0</c:v>
                </c:pt>
                <c:pt idx="253">
                  <c:v>8.0</c:v>
                </c:pt>
                <c:pt idx="254">
                  <c:v>7.0</c:v>
                </c:pt>
                <c:pt idx="255">
                  <c:v>8.0</c:v>
                </c:pt>
                <c:pt idx="256">
                  <c:v>8.0</c:v>
                </c:pt>
                <c:pt idx="257">
                  <c:v>7.0</c:v>
                </c:pt>
                <c:pt idx="258">
                  <c:v>7.0</c:v>
                </c:pt>
                <c:pt idx="259">
                  <c:v>7.0</c:v>
                </c:pt>
                <c:pt idx="260">
                  <c:v>8.0</c:v>
                </c:pt>
                <c:pt idx="261">
                  <c:v>9.0</c:v>
                </c:pt>
                <c:pt idx="262">
                  <c:v>8.0</c:v>
                </c:pt>
                <c:pt idx="263">
                  <c:v>8.0</c:v>
                </c:pt>
                <c:pt idx="264">
                  <c:v>8.0</c:v>
                </c:pt>
                <c:pt idx="265">
                  <c:v>9.0</c:v>
                </c:pt>
                <c:pt idx="266">
                  <c:v>10.0</c:v>
                </c:pt>
                <c:pt idx="267">
                  <c:v>10.0</c:v>
                </c:pt>
                <c:pt idx="268">
                  <c:v>10.0</c:v>
                </c:pt>
                <c:pt idx="269">
                  <c:v>9.0</c:v>
                </c:pt>
                <c:pt idx="270">
                  <c:v>8.0</c:v>
                </c:pt>
                <c:pt idx="271">
                  <c:v>7.0</c:v>
                </c:pt>
                <c:pt idx="272">
                  <c:v>8.0</c:v>
                </c:pt>
                <c:pt idx="273">
                  <c:v>9.0</c:v>
                </c:pt>
                <c:pt idx="274">
                  <c:v>9.0</c:v>
                </c:pt>
                <c:pt idx="275">
                  <c:v>8.0</c:v>
                </c:pt>
                <c:pt idx="276">
                  <c:v>8.0</c:v>
                </c:pt>
                <c:pt idx="277">
                  <c:v>8.0</c:v>
                </c:pt>
                <c:pt idx="278">
                  <c:v>9.0</c:v>
                </c:pt>
                <c:pt idx="279">
                  <c:v>9.0</c:v>
                </c:pt>
                <c:pt idx="280">
                  <c:v>8.0</c:v>
                </c:pt>
                <c:pt idx="281">
                  <c:v>8.0</c:v>
                </c:pt>
                <c:pt idx="282">
                  <c:v>8.0</c:v>
                </c:pt>
                <c:pt idx="283">
                  <c:v>9.0</c:v>
                </c:pt>
                <c:pt idx="284">
                  <c:v>8.0</c:v>
                </c:pt>
                <c:pt idx="285">
                  <c:v>7.0</c:v>
                </c:pt>
                <c:pt idx="286">
                  <c:v>7.0</c:v>
                </c:pt>
                <c:pt idx="287">
                  <c:v>7.0</c:v>
                </c:pt>
                <c:pt idx="288">
                  <c:v>6.0</c:v>
                </c:pt>
                <c:pt idx="289">
                  <c:v>7.0</c:v>
                </c:pt>
                <c:pt idx="290">
                  <c:v>8.0</c:v>
                </c:pt>
                <c:pt idx="291">
                  <c:v>9.0</c:v>
                </c:pt>
                <c:pt idx="292">
                  <c:v>8.0</c:v>
                </c:pt>
                <c:pt idx="293">
                  <c:v>7.0</c:v>
                </c:pt>
                <c:pt idx="294">
                  <c:v>7.0</c:v>
                </c:pt>
                <c:pt idx="295">
                  <c:v>7.0</c:v>
                </c:pt>
                <c:pt idx="296">
                  <c:v>8.0</c:v>
                </c:pt>
                <c:pt idx="297">
                  <c:v>8.0</c:v>
                </c:pt>
                <c:pt idx="298">
                  <c:v>7.0</c:v>
                </c:pt>
                <c:pt idx="299">
                  <c:v>7.0</c:v>
                </c:pt>
                <c:pt idx="300">
                  <c:v>7.0</c:v>
                </c:pt>
                <c:pt idx="301">
                  <c:v>7.0</c:v>
                </c:pt>
                <c:pt idx="302">
                  <c:v>7.0</c:v>
                </c:pt>
                <c:pt idx="303">
                  <c:v>6.0</c:v>
                </c:pt>
                <c:pt idx="304">
                  <c:v>7.0</c:v>
                </c:pt>
                <c:pt idx="305">
                  <c:v>7.0</c:v>
                </c:pt>
                <c:pt idx="306">
                  <c:v>7.0</c:v>
                </c:pt>
                <c:pt idx="307">
                  <c:v>7.0</c:v>
                </c:pt>
                <c:pt idx="308">
                  <c:v>8.0</c:v>
                </c:pt>
                <c:pt idx="309">
                  <c:v>7.0</c:v>
                </c:pt>
                <c:pt idx="310">
                  <c:v>6.0</c:v>
                </c:pt>
                <c:pt idx="311">
                  <c:v>5.0</c:v>
                </c:pt>
                <c:pt idx="312">
                  <c:v>5.0</c:v>
                </c:pt>
                <c:pt idx="313">
                  <c:v>6.0</c:v>
                </c:pt>
                <c:pt idx="314">
                  <c:v>6.0</c:v>
                </c:pt>
                <c:pt idx="315">
                  <c:v>6.0</c:v>
                </c:pt>
                <c:pt idx="316">
                  <c:v>5.0</c:v>
                </c:pt>
                <c:pt idx="317">
                  <c:v>5.0</c:v>
                </c:pt>
                <c:pt idx="318">
                  <c:v>6.0</c:v>
                </c:pt>
                <c:pt idx="319">
                  <c:v>6.0</c:v>
                </c:pt>
                <c:pt idx="320">
                  <c:v>7.0</c:v>
                </c:pt>
                <c:pt idx="321">
                  <c:v>6.0</c:v>
                </c:pt>
                <c:pt idx="322">
                  <c:v>6.0</c:v>
                </c:pt>
                <c:pt idx="323">
                  <c:v>6.0</c:v>
                </c:pt>
                <c:pt idx="324">
                  <c:v>6.0</c:v>
                </c:pt>
                <c:pt idx="325">
                  <c:v>6.0</c:v>
                </c:pt>
                <c:pt idx="326">
                  <c:v>6.0</c:v>
                </c:pt>
                <c:pt idx="327">
                  <c:v>6.0</c:v>
                </c:pt>
                <c:pt idx="328">
                  <c:v>5.0</c:v>
                </c:pt>
                <c:pt idx="329">
                  <c:v>5.0</c:v>
                </c:pt>
                <c:pt idx="330">
                  <c:v>5.0</c:v>
                </c:pt>
                <c:pt idx="331">
                  <c:v>5.0</c:v>
                </c:pt>
                <c:pt idx="332">
                  <c:v>5.0</c:v>
                </c:pt>
                <c:pt idx="333">
                  <c:v>4.0</c:v>
                </c:pt>
                <c:pt idx="334">
                  <c:v>4.0</c:v>
                </c:pt>
                <c:pt idx="335">
                  <c:v>4.0</c:v>
                </c:pt>
                <c:pt idx="336">
                  <c:v>4.0</c:v>
                </c:pt>
                <c:pt idx="337">
                  <c:v>4.0</c:v>
                </c:pt>
                <c:pt idx="338">
                  <c:v>3.0</c:v>
                </c:pt>
                <c:pt idx="339">
                  <c:v>3.0</c:v>
                </c:pt>
                <c:pt idx="340">
                  <c:v>2.0</c:v>
                </c:pt>
                <c:pt idx="341">
                  <c:v>2.0</c:v>
                </c:pt>
                <c:pt idx="342">
                  <c:v>2.0</c:v>
                </c:pt>
                <c:pt idx="343">
                  <c:v>2.0</c:v>
                </c:pt>
                <c:pt idx="344">
                  <c:v>1.0</c:v>
                </c:pt>
                <c:pt idx="345">
                  <c:v>1.0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ser>
          <c:idx val="2"/>
          <c:order val="2"/>
          <c:tx>
            <c:strRef>
              <c:f>'TS-Calc 12 month'!$I$1</c:f>
              <c:strCache>
                <c:ptCount val="1"/>
                <c:pt idx="0">
                  <c:v>Options</c:v>
                </c:pt>
              </c:strCache>
            </c:strRef>
          </c:tx>
          <c:spPr>
            <a:solidFill>
              <a:schemeClr val="accent3"/>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month'!$I$2:$I$367</c:f>
              <c:numCache>
                <c:formatCode>General</c:formatCode>
                <c:ptCount val="366"/>
                <c:pt idx="0">
                  <c:v>1.0</c:v>
                </c:pt>
                <c:pt idx="1">
                  <c:v>2.0</c:v>
                </c:pt>
                <c:pt idx="2">
                  <c:v>2.0</c:v>
                </c:pt>
                <c:pt idx="3">
                  <c:v>3.0</c:v>
                </c:pt>
                <c:pt idx="4">
                  <c:v>4.0</c:v>
                </c:pt>
                <c:pt idx="5">
                  <c:v>4.0</c:v>
                </c:pt>
                <c:pt idx="6">
                  <c:v>5.0</c:v>
                </c:pt>
                <c:pt idx="7">
                  <c:v>5.0</c:v>
                </c:pt>
                <c:pt idx="8">
                  <c:v>6.0</c:v>
                </c:pt>
                <c:pt idx="9">
                  <c:v>7.0</c:v>
                </c:pt>
                <c:pt idx="10">
                  <c:v>6.0</c:v>
                </c:pt>
                <c:pt idx="11">
                  <c:v>7.0</c:v>
                </c:pt>
                <c:pt idx="12">
                  <c:v>7.0</c:v>
                </c:pt>
                <c:pt idx="13">
                  <c:v>8.0</c:v>
                </c:pt>
                <c:pt idx="14">
                  <c:v>7.0</c:v>
                </c:pt>
                <c:pt idx="15">
                  <c:v>8.0</c:v>
                </c:pt>
                <c:pt idx="16">
                  <c:v>7.0</c:v>
                </c:pt>
                <c:pt idx="17">
                  <c:v>8.0</c:v>
                </c:pt>
                <c:pt idx="18">
                  <c:v>9.0</c:v>
                </c:pt>
                <c:pt idx="19">
                  <c:v>9.0</c:v>
                </c:pt>
                <c:pt idx="20">
                  <c:v>9.0</c:v>
                </c:pt>
                <c:pt idx="21">
                  <c:v>9.0</c:v>
                </c:pt>
                <c:pt idx="22">
                  <c:v>10.0</c:v>
                </c:pt>
                <c:pt idx="23">
                  <c:v>11.0</c:v>
                </c:pt>
                <c:pt idx="24">
                  <c:v>11.0</c:v>
                </c:pt>
                <c:pt idx="25">
                  <c:v>11.0</c:v>
                </c:pt>
                <c:pt idx="26">
                  <c:v>12.0</c:v>
                </c:pt>
                <c:pt idx="27">
                  <c:v>12.0</c:v>
                </c:pt>
                <c:pt idx="28">
                  <c:v>13.0</c:v>
                </c:pt>
                <c:pt idx="29">
                  <c:v>14.0</c:v>
                </c:pt>
                <c:pt idx="30">
                  <c:v>13.0</c:v>
                </c:pt>
                <c:pt idx="31">
                  <c:v>14.0</c:v>
                </c:pt>
                <c:pt idx="32">
                  <c:v>15.0</c:v>
                </c:pt>
                <c:pt idx="33">
                  <c:v>16.0</c:v>
                </c:pt>
                <c:pt idx="34">
                  <c:v>16.0</c:v>
                </c:pt>
                <c:pt idx="35">
                  <c:v>16.0</c:v>
                </c:pt>
                <c:pt idx="36">
                  <c:v>16.0</c:v>
                </c:pt>
                <c:pt idx="37">
                  <c:v>17.0</c:v>
                </c:pt>
                <c:pt idx="38">
                  <c:v>16.0</c:v>
                </c:pt>
                <c:pt idx="39">
                  <c:v>17.0</c:v>
                </c:pt>
                <c:pt idx="40">
                  <c:v>18.0</c:v>
                </c:pt>
                <c:pt idx="41">
                  <c:v>18.0</c:v>
                </c:pt>
                <c:pt idx="42">
                  <c:v>18.0</c:v>
                </c:pt>
                <c:pt idx="43">
                  <c:v>19.0</c:v>
                </c:pt>
                <c:pt idx="44">
                  <c:v>20.0</c:v>
                </c:pt>
                <c:pt idx="45">
                  <c:v>20.0</c:v>
                </c:pt>
                <c:pt idx="46">
                  <c:v>21.0</c:v>
                </c:pt>
                <c:pt idx="47">
                  <c:v>21.0</c:v>
                </c:pt>
                <c:pt idx="48">
                  <c:v>21.0</c:v>
                </c:pt>
                <c:pt idx="49">
                  <c:v>21.0</c:v>
                </c:pt>
                <c:pt idx="50">
                  <c:v>22.0</c:v>
                </c:pt>
                <c:pt idx="51">
                  <c:v>22.0</c:v>
                </c:pt>
                <c:pt idx="52">
                  <c:v>22.0</c:v>
                </c:pt>
                <c:pt idx="53">
                  <c:v>23.0</c:v>
                </c:pt>
                <c:pt idx="54">
                  <c:v>23.0</c:v>
                </c:pt>
                <c:pt idx="55">
                  <c:v>24.0</c:v>
                </c:pt>
                <c:pt idx="56">
                  <c:v>25.0</c:v>
                </c:pt>
                <c:pt idx="57">
                  <c:v>25.0</c:v>
                </c:pt>
                <c:pt idx="58">
                  <c:v>26.0</c:v>
                </c:pt>
                <c:pt idx="59">
                  <c:v>26.0</c:v>
                </c:pt>
                <c:pt idx="60">
                  <c:v>27.0</c:v>
                </c:pt>
                <c:pt idx="61">
                  <c:v>28.0</c:v>
                </c:pt>
                <c:pt idx="62">
                  <c:v>27.0</c:v>
                </c:pt>
                <c:pt idx="63">
                  <c:v>27.0</c:v>
                </c:pt>
                <c:pt idx="64">
                  <c:v>27.0</c:v>
                </c:pt>
                <c:pt idx="65">
                  <c:v>28.0</c:v>
                </c:pt>
                <c:pt idx="66">
                  <c:v>28.0</c:v>
                </c:pt>
                <c:pt idx="67">
                  <c:v>29.0</c:v>
                </c:pt>
                <c:pt idx="68">
                  <c:v>28.0</c:v>
                </c:pt>
                <c:pt idx="69">
                  <c:v>29.0</c:v>
                </c:pt>
                <c:pt idx="70">
                  <c:v>30.0</c:v>
                </c:pt>
                <c:pt idx="71">
                  <c:v>29.0</c:v>
                </c:pt>
                <c:pt idx="72">
                  <c:v>29.0</c:v>
                </c:pt>
                <c:pt idx="73">
                  <c:v>30.0</c:v>
                </c:pt>
                <c:pt idx="74">
                  <c:v>30.0</c:v>
                </c:pt>
                <c:pt idx="75">
                  <c:v>30.0</c:v>
                </c:pt>
                <c:pt idx="76">
                  <c:v>29.0</c:v>
                </c:pt>
                <c:pt idx="77">
                  <c:v>30.0</c:v>
                </c:pt>
                <c:pt idx="78">
                  <c:v>30.0</c:v>
                </c:pt>
                <c:pt idx="79">
                  <c:v>30.0</c:v>
                </c:pt>
                <c:pt idx="80">
                  <c:v>30.0</c:v>
                </c:pt>
                <c:pt idx="81">
                  <c:v>31.0</c:v>
                </c:pt>
                <c:pt idx="82">
                  <c:v>30.0</c:v>
                </c:pt>
                <c:pt idx="83">
                  <c:v>31.0</c:v>
                </c:pt>
                <c:pt idx="84">
                  <c:v>31.0</c:v>
                </c:pt>
                <c:pt idx="85">
                  <c:v>32.0</c:v>
                </c:pt>
                <c:pt idx="86">
                  <c:v>31.0</c:v>
                </c:pt>
                <c:pt idx="87">
                  <c:v>32.0</c:v>
                </c:pt>
                <c:pt idx="88">
                  <c:v>32.0</c:v>
                </c:pt>
                <c:pt idx="89">
                  <c:v>32.0</c:v>
                </c:pt>
                <c:pt idx="90">
                  <c:v>32.0</c:v>
                </c:pt>
                <c:pt idx="91">
                  <c:v>33.0</c:v>
                </c:pt>
                <c:pt idx="92">
                  <c:v>33.0</c:v>
                </c:pt>
                <c:pt idx="93">
                  <c:v>33.0</c:v>
                </c:pt>
                <c:pt idx="94">
                  <c:v>33.0</c:v>
                </c:pt>
                <c:pt idx="95">
                  <c:v>34.0</c:v>
                </c:pt>
                <c:pt idx="96">
                  <c:v>34.0</c:v>
                </c:pt>
                <c:pt idx="97">
                  <c:v>35.0</c:v>
                </c:pt>
                <c:pt idx="98">
                  <c:v>34.0</c:v>
                </c:pt>
                <c:pt idx="99">
                  <c:v>35.0</c:v>
                </c:pt>
                <c:pt idx="100">
                  <c:v>35.0</c:v>
                </c:pt>
                <c:pt idx="101">
                  <c:v>34.0</c:v>
                </c:pt>
                <c:pt idx="102">
                  <c:v>35.0</c:v>
                </c:pt>
                <c:pt idx="103">
                  <c:v>34.0</c:v>
                </c:pt>
                <c:pt idx="104">
                  <c:v>35.0</c:v>
                </c:pt>
                <c:pt idx="105">
                  <c:v>35.0</c:v>
                </c:pt>
                <c:pt idx="106">
                  <c:v>36.0</c:v>
                </c:pt>
                <c:pt idx="107">
                  <c:v>36.0</c:v>
                </c:pt>
                <c:pt idx="108">
                  <c:v>36.0</c:v>
                </c:pt>
                <c:pt idx="109">
                  <c:v>37.0</c:v>
                </c:pt>
                <c:pt idx="110">
                  <c:v>38.0</c:v>
                </c:pt>
                <c:pt idx="111">
                  <c:v>37.0</c:v>
                </c:pt>
                <c:pt idx="112">
                  <c:v>38.0</c:v>
                </c:pt>
                <c:pt idx="113">
                  <c:v>39.0</c:v>
                </c:pt>
                <c:pt idx="114">
                  <c:v>39.0</c:v>
                </c:pt>
                <c:pt idx="115">
                  <c:v>38.0</c:v>
                </c:pt>
                <c:pt idx="116">
                  <c:v>39.0</c:v>
                </c:pt>
                <c:pt idx="117">
                  <c:v>39.0</c:v>
                </c:pt>
                <c:pt idx="118">
                  <c:v>40.0</c:v>
                </c:pt>
                <c:pt idx="119">
                  <c:v>40.0</c:v>
                </c:pt>
                <c:pt idx="120">
                  <c:v>40.0</c:v>
                </c:pt>
                <c:pt idx="121">
                  <c:v>40.0</c:v>
                </c:pt>
                <c:pt idx="122">
                  <c:v>40.0</c:v>
                </c:pt>
                <c:pt idx="123">
                  <c:v>40.0</c:v>
                </c:pt>
                <c:pt idx="124">
                  <c:v>40.0</c:v>
                </c:pt>
                <c:pt idx="125">
                  <c:v>41.0</c:v>
                </c:pt>
                <c:pt idx="126">
                  <c:v>40.0</c:v>
                </c:pt>
                <c:pt idx="127">
                  <c:v>41.0</c:v>
                </c:pt>
                <c:pt idx="128">
                  <c:v>41.0</c:v>
                </c:pt>
                <c:pt idx="129">
                  <c:v>42.0</c:v>
                </c:pt>
                <c:pt idx="130">
                  <c:v>43.0</c:v>
                </c:pt>
                <c:pt idx="131">
                  <c:v>42.0</c:v>
                </c:pt>
                <c:pt idx="132">
                  <c:v>43.0</c:v>
                </c:pt>
                <c:pt idx="133">
                  <c:v>43.0</c:v>
                </c:pt>
                <c:pt idx="134">
                  <c:v>44.0</c:v>
                </c:pt>
                <c:pt idx="135">
                  <c:v>45.0</c:v>
                </c:pt>
                <c:pt idx="136">
                  <c:v>44.0</c:v>
                </c:pt>
                <c:pt idx="137">
                  <c:v>45.0</c:v>
                </c:pt>
                <c:pt idx="138">
                  <c:v>45.0</c:v>
                </c:pt>
                <c:pt idx="139">
                  <c:v>45.0</c:v>
                </c:pt>
                <c:pt idx="140">
                  <c:v>46.0</c:v>
                </c:pt>
                <c:pt idx="141">
                  <c:v>47.0</c:v>
                </c:pt>
                <c:pt idx="142">
                  <c:v>48.0</c:v>
                </c:pt>
                <c:pt idx="143">
                  <c:v>48.0</c:v>
                </c:pt>
                <c:pt idx="144">
                  <c:v>48.0</c:v>
                </c:pt>
                <c:pt idx="145">
                  <c:v>49.0</c:v>
                </c:pt>
                <c:pt idx="146">
                  <c:v>50.0</c:v>
                </c:pt>
                <c:pt idx="147">
                  <c:v>50.0</c:v>
                </c:pt>
                <c:pt idx="148">
                  <c:v>51.0</c:v>
                </c:pt>
                <c:pt idx="149">
                  <c:v>51.0</c:v>
                </c:pt>
                <c:pt idx="150">
                  <c:v>52.0</c:v>
                </c:pt>
                <c:pt idx="151">
                  <c:v>53.0</c:v>
                </c:pt>
                <c:pt idx="152">
                  <c:v>54.0</c:v>
                </c:pt>
                <c:pt idx="153">
                  <c:v>54.0</c:v>
                </c:pt>
                <c:pt idx="154">
                  <c:v>55.0</c:v>
                </c:pt>
                <c:pt idx="155">
                  <c:v>55.0</c:v>
                </c:pt>
                <c:pt idx="156">
                  <c:v>56.0</c:v>
                </c:pt>
                <c:pt idx="157">
                  <c:v>56.0</c:v>
                </c:pt>
                <c:pt idx="158">
                  <c:v>56.0</c:v>
                </c:pt>
                <c:pt idx="159">
                  <c:v>57.0</c:v>
                </c:pt>
                <c:pt idx="160">
                  <c:v>58.0</c:v>
                </c:pt>
                <c:pt idx="161">
                  <c:v>58.0</c:v>
                </c:pt>
                <c:pt idx="162">
                  <c:v>59.0</c:v>
                </c:pt>
                <c:pt idx="163">
                  <c:v>58.0</c:v>
                </c:pt>
                <c:pt idx="164">
                  <c:v>59.0</c:v>
                </c:pt>
                <c:pt idx="165">
                  <c:v>58.0</c:v>
                </c:pt>
                <c:pt idx="166">
                  <c:v>59.0</c:v>
                </c:pt>
                <c:pt idx="167">
                  <c:v>59.0</c:v>
                </c:pt>
                <c:pt idx="168">
                  <c:v>58.0</c:v>
                </c:pt>
                <c:pt idx="169">
                  <c:v>58.0</c:v>
                </c:pt>
                <c:pt idx="170">
                  <c:v>57.0</c:v>
                </c:pt>
                <c:pt idx="171">
                  <c:v>57.0</c:v>
                </c:pt>
                <c:pt idx="172">
                  <c:v>56.0</c:v>
                </c:pt>
                <c:pt idx="173">
                  <c:v>56.0</c:v>
                </c:pt>
                <c:pt idx="174">
                  <c:v>55.0</c:v>
                </c:pt>
                <c:pt idx="175">
                  <c:v>55.0</c:v>
                </c:pt>
                <c:pt idx="176">
                  <c:v>55.0</c:v>
                </c:pt>
                <c:pt idx="177">
                  <c:v>55.0</c:v>
                </c:pt>
                <c:pt idx="178">
                  <c:v>55.0</c:v>
                </c:pt>
                <c:pt idx="179">
                  <c:v>54.0</c:v>
                </c:pt>
                <c:pt idx="180">
                  <c:v>54.0</c:v>
                </c:pt>
                <c:pt idx="181">
                  <c:v>54.0</c:v>
                </c:pt>
                <c:pt idx="182">
                  <c:v>53.0</c:v>
                </c:pt>
                <c:pt idx="183">
                  <c:v>52.0</c:v>
                </c:pt>
                <c:pt idx="184">
                  <c:v>52.0</c:v>
                </c:pt>
                <c:pt idx="185">
                  <c:v>52.0</c:v>
                </c:pt>
                <c:pt idx="186">
                  <c:v>51.0</c:v>
                </c:pt>
                <c:pt idx="187">
                  <c:v>50.0</c:v>
                </c:pt>
                <c:pt idx="188">
                  <c:v>50.0</c:v>
                </c:pt>
                <c:pt idx="189">
                  <c:v>49.0</c:v>
                </c:pt>
                <c:pt idx="190">
                  <c:v>49.0</c:v>
                </c:pt>
                <c:pt idx="191">
                  <c:v>48.0</c:v>
                </c:pt>
                <c:pt idx="192">
                  <c:v>48.0</c:v>
                </c:pt>
                <c:pt idx="193">
                  <c:v>48.0</c:v>
                </c:pt>
                <c:pt idx="194">
                  <c:v>48.0</c:v>
                </c:pt>
                <c:pt idx="195">
                  <c:v>48.0</c:v>
                </c:pt>
                <c:pt idx="196">
                  <c:v>47.0</c:v>
                </c:pt>
                <c:pt idx="197">
                  <c:v>47.0</c:v>
                </c:pt>
                <c:pt idx="198">
                  <c:v>47.0</c:v>
                </c:pt>
                <c:pt idx="199">
                  <c:v>47.0</c:v>
                </c:pt>
                <c:pt idx="200">
                  <c:v>47.0</c:v>
                </c:pt>
                <c:pt idx="201">
                  <c:v>46.0</c:v>
                </c:pt>
                <c:pt idx="202">
                  <c:v>46.0</c:v>
                </c:pt>
                <c:pt idx="203">
                  <c:v>46.0</c:v>
                </c:pt>
                <c:pt idx="204">
                  <c:v>46.0</c:v>
                </c:pt>
                <c:pt idx="205">
                  <c:v>45.0</c:v>
                </c:pt>
                <c:pt idx="206">
                  <c:v>45.0</c:v>
                </c:pt>
                <c:pt idx="207">
                  <c:v>45.0</c:v>
                </c:pt>
                <c:pt idx="208">
                  <c:v>45.0</c:v>
                </c:pt>
                <c:pt idx="209">
                  <c:v>45.0</c:v>
                </c:pt>
                <c:pt idx="210">
                  <c:v>44.0</c:v>
                </c:pt>
                <c:pt idx="211">
                  <c:v>44.0</c:v>
                </c:pt>
                <c:pt idx="212">
                  <c:v>44.0</c:v>
                </c:pt>
                <c:pt idx="213">
                  <c:v>44.0</c:v>
                </c:pt>
                <c:pt idx="214">
                  <c:v>44.0</c:v>
                </c:pt>
                <c:pt idx="215">
                  <c:v>43.0</c:v>
                </c:pt>
                <c:pt idx="216">
                  <c:v>43.0</c:v>
                </c:pt>
                <c:pt idx="217">
                  <c:v>42.0</c:v>
                </c:pt>
                <c:pt idx="218">
                  <c:v>41.0</c:v>
                </c:pt>
                <c:pt idx="219">
                  <c:v>41.0</c:v>
                </c:pt>
                <c:pt idx="220">
                  <c:v>40.0</c:v>
                </c:pt>
                <c:pt idx="221">
                  <c:v>40.0</c:v>
                </c:pt>
                <c:pt idx="222">
                  <c:v>40.0</c:v>
                </c:pt>
                <c:pt idx="223">
                  <c:v>39.0</c:v>
                </c:pt>
                <c:pt idx="224">
                  <c:v>38.0</c:v>
                </c:pt>
                <c:pt idx="225">
                  <c:v>38.0</c:v>
                </c:pt>
                <c:pt idx="226">
                  <c:v>37.0</c:v>
                </c:pt>
                <c:pt idx="227">
                  <c:v>37.0</c:v>
                </c:pt>
                <c:pt idx="228">
                  <c:v>37.0</c:v>
                </c:pt>
                <c:pt idx="229">
                  <c:v>36.0</c:v>
                </c:pt>
                <c:pt idx="230">
                  <c:v>36.0</c:v>
                </c:pt>
                <c:pt idx="231">
                  <c:v>36.0</c:v>
                </c:pt>
                <c:pt idx="232">
                  <c:v>35.0</c:v>
                </c:pt>
                <c:pt idx="233">
                  <c:v>34.0</c:v>
                </c:pt>
                <c:pt idx="234">
                  <c:v>33.0</c:v>
                </c:pt>
                <c:pt idx="235">
                  <c:v>33.0</c:v>
                </c:pt>
                <c:pt idx="236">
                  <c:v>33.0</c:v>
                </c:pt>
                <c:pt idx="237">
                  <c:v>32.0</c:v>
                </c:pt>
                <c:pt idx="238">
                  <c:v>32.0</c:v>
                </c:pt>
                <c:pt idx="239">
                  <c:v>32.0</c:v>
                </c:pt>
                <c:pt idx="240">
                  <c:v>32.0</c:v>
                </c:pt>
                <c:pt idx="241">
                  <c:v>32.0</c:v>
                </c:pt>
                <c:pt idx="242">
                  <c:v>31.0</c:v>
                </c:pt>
                <c:pt idx="243">
                  <c:v>31.0</c:v>
                </c:pt>
                <c:pt idx="244">
                  <c:v>30.0</c:v>
                </c:pt>
                <c:pt idx="245">
                  <c:v>30.0</c:v>
                </c:pt>
                <c:pt idx="246">
                  <c:v>30.0</c:v>
                </c:pt>
                <c:pt idx="247">
                  <c:v>30.0</c:v>
                </c:pt>
                <c:pt idx="248">
                  <c:v>29.0</c:v>
                </c:pt>
                <c:pt idx="249">
                  <c:v>28.0</c:v>
                </c:pt>
                <c:pt idx="250">
                  <c:v>27.0</c:v>
                </c:pt>
                <c:pt idx="251">
                  <c:v>26.0</c:v>
                </c:pt>
                <c:pt idx="252">
                  <c:v>26.0</c:v>
                </c:pt>
                <c:pt idx="253">
                  <c:v>26.0</c:v>
                </c:pt>
                <c:pt idx="254">
                  <c:v>26.0</c:v>
                </c:pt>
                <c:pt idx="255">
                  <c:v>25.0</c:v>
                </c:pt>
                <c:pt idx="256">
                  <c:v>25.0</c:v>
                </c:pt>
                <c:pt idx="257">
                  <c:v>25.0</c:v>
                </c:pt>
                <c:pt idx="258">
                  <c:v>25.0</c:v>
                </c:pt>
                <c:pt idx="259">
                  <c:v>25.0</c:v>
                </c:pt>
                <c:pt idx="260">
                  <c:v>24.0</c:v>
                </c:pt>
                <c:pt idx="261">
                  <c:v>23.0</c:v>
                </c:pt>
                <c:pt idx="262">
                  <c:v>23.0</c:v>
                </c:pt>
                <c:pt idx="263">
                  <c:v>23.0</c:v>
                </c:pt>
                <c:pt idx="264">
                  <c:v>22.0</c:v>
                </c:pt>
                <c:pt idx="265">
                  <c:v>21.0</c:v>
                </c:pt>
                <c:pt idx="266">
                  <c:v>20.0</c:v>
                </c:pt>
                <c:pt idx="267">
                  <c:v>20.0</c:v>
                </c:pt>
                <c:pt idx="268">
                  <c:v>19.0</c:v>
                </c:pt>
                <c:pt idx="269">
                  <c:v>19.0</c:v>
                </c:pt>
                <c:pt idx="270">
                  <c:v>19.0</c:v>
                </c:pt>
                <c:pt idx="271">
                  <c:v>19.0</c:v>
                </c:pt>
                <c:pt idx="272">
                  <c:v>18.0</c:v>
                </c:pt>
                <c:pt idx="273">
                  <c:v>17.0</c:v>
                </c:pt>
                <c:pt idx="274">
                  <c:v>17.0</c:v>
                </c:pt>
                <c:pt idx="275">
                  <c:v>17.0</c:v>
                </c:pt>
                <c:pt idx="276">
                  <c:v>17.0</c:v>
                </c:pt>
                <c:pt idx="277">
                  <c:v>17.0</c:v>
                </c:pt>
                <c:pt idx="278">
                  <c:v>16.0</c:v>
                </c:pt>
                <c:pt idx="279">
                  <c:v>16.0</c:v>
                </c:pt>
                <c:pt idx="280">
                  <c:v>16.0</c:v>
                </c:pt>
                <c:pt idx="281">
                  <c:v>15.0</c:v>
                </c:pt>
                <c:pt idx="282">
                  <c:v>15.0</c:v>
                </c:pt>
                <c:pt idx="283">
                  <c:v>14.0</c:v>
                </c:pt>
                <c:pt idx="284">
                  <c:v>14.0</c:v>
                </c:pt>
                <c:pt idx="285">
                  <c:v>14.0</c:v>
                </c:pt>
                <c:pt idx="286">
                  <c:v>13.0</c:v>
                </c:pt>
                <c:pt idx="287">
                  <c:v>13.0</c:v>
                </c:pt>
                <c:pt idx="288">
                  <c:v>13.0</c:v>
                </c:pt>
                <c:pt idx="289">
                  <c:v>12.0</c:v>
                </c:pt>
                <c:pt idx="290">
                  <c:v>11.0</c:v>
                </c:pt>
                <c:pt idx="291">
                  <c:v>10.0</c:v>
                </c:pt>
                <c:pt idx="292">
                  <c:v>10.0</c:v>
                </c:pt>
                <c:pt idx="293">
                  <c:v>10.0</c:v>
                </c:pt>
                <c:pt idx="294">
                  <c:v>10.0</c:v>
                </c:pt>
                <c:pt idx="295">
                  <c:v>10.0</c:v>
                </c:pt>
                <c:pt idx="296">
                  <c:v>9.0</c:v>
                </c:pt>
                <c:pt idx="297">
                  <c:v>9.0</c:v>
                </c:pt>
                <c:pt idx="298">
                  <c:v>9.0</c:v>
                </c:pt>
                <c:pt idx="299">
                  <c:v>9.0</c:v>
                </c:pt>
                <c:pt idx="300">
                  <c:v>9.0</c:v>
                </c:pt>
                <c:pt idx="301">
                  <c:v>8.0</c:v>
                </c:pt>
                <c:pt idx="302">
                  <c:v>8.0</c:v>
                </c:pt>
                <c:pt idx="303">
                  <c:v>8.0</c:v>
                </c:pt>
                <c:pt idx="304">
                  <c:v>7.0</c:v>
                </c:pt>
                <c:pt idx="305">
                  <c:v>7.0</c:v>
                </c:pt>
                <c:pt idx="306">
                  <c:v>6.0</c:v>
                </c:pt>
                <c:pt idx="307">
                  <c:v>6.0</c:v>
                </c:pt>
                <c:pt idx="308">
                  <c:v>5.0</c:v>
                </c:pt>
                <c:pt idx="309">
                  <c:v>5.0</c:v>
                </c:pt>
                <c:pt idx="310">
                  <c:v>5.0</c:v>
                </c:pt>
                <c:pt idx="311">
                  <c:v>5.0</c:v>
                </c:pt>
                <c:pt idx="312">
                  <c:v>5.0</c:v>
                </c:pt>
                <c:pt idx="313">
                  <c:v>4.0</c:v>
                </c:pt>
                <c:pt idx="314">
                  <c:v>4.0</c:v>
                </c:pt>
                <c:pt idx="315">
                  <c:v>4.0</c:v>
                </c:pt>
                <c:pt idx="316">
                  <c:v>4.0</c:v>
                </c:pt>
                <c:pt idx="317">
                  <c:v>4.0</c:v>
                </c:pt>
                <c:pt idx="318">
                  <c:v>3.0</c:v>
                </c:pt>
                <c:pt idx="319">
                  <c:v>3.0</c:v>
                </c:pt>
                <c:pt idx="320">
                  <c:v>2.0</c:v>
                </c:pt>
                <c:pt idx="321">
                  <c:v>2.0</c:v>
                </c:pt>
                <c:pt idx="322">
                  <c:v>2.0</c:v>
                </c:pt>
                <c:pt idx="323">
                  <c:v>2.0</c:v>
                </c:pt>
                <c:pt idx="324">
                  <c:v>1.0</c:v>
                </c:pt>
                <c:pt idx="325">
                  <c:v>1.0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dLbls>
          <c:showLegendKey val="0"/>
          <c:showVal val="0"/>
          <c:showCatName val="0"/>
          <c:showSerName val="0"/>
          <c:showPercent val="0"/>
          <c:showBubbleSize val="0"/>
        </c:dLbls>
        <c:axId val="-2141360352"/>
        <c:axId val="-2141394720"/>
      </c:areaChart>
      <c:dateAx>
        <c:axId val="-214136035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394720"/>
        <c:crosses val="autoZero"/>
        <c:auto val="1"/>
        <c:lblOffset val="100"/>
        <c:baseTimeUnit val="days"/>
      </c:dateAx>
      <c:valAx>
        <c:axId val="-21413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3603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 Days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31 days'!$G$1</c:f>
              <c:strCache>
                <c:ptCount val="1"/>
                <c:pt idx="0">
                  <c:v>Done</c:v>
                </c:pt>
              </c:strCache>
            </c:strRef>
          </c:tx>
          <c:spPr>
            <a:solidFill>
              <a:schemeClr val="accent1"/>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days'!$G$2:$G$32</c:f>
              <c:numCache>
                <c:formatCode>General</c:formatCode>
                <c:ptCount val="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numCache>
            </c:numRef>
          </c:val>
        </c:ser>
        <c:ser>
          <c:idx val="1"/>
          <c:order val="1"/>
          <c:tx>
            <c:strRef>
              <c:f>'TS-Calc 31 days'!$H$1</c:f>
              <c:strCache>
                <c:ptCount val="1"/>
                <c:pt idx="0">
                  <c:v>Commited</c:v>
                </c:pt>
              </c:strCache>
            </c:strRef>
          </c:tx>
          <c:spPr>
            <a:solidFill>
              <a:schemeClr val="accent2"/>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days'!$H$2:$H$32</c:f>
              <c:numCache>
                <c:formatCode>General</c:formatCode>
                <c:ptCount val="31"/>
                <c:pt idx="0">
                  <c:v>0.0</c:v>
                </c:pt>
                <c:pt idx="1">
                  <c:v>0.0</c:v>
                </c:pt>
                <c:pt idx="2">
                  <c:v>0.0</c:v>
                </c:pt>
                <c:pt idx="3">
                  <c:v>0.0</c:v>
                </c:pt>
                <c:pt idx="4">
                  <c:v>0.0</c:v>
                </c:pt>
                <c:pt idx="5">
                  <c:v>0.0</c:v>
                </c:pt>
                <c:pt idx="6">
                  <c:v>0.0</c:v>
                </c:pt>
                <c:pt idx="7">
                  <c:v>0.0</c:v>
                </c:pt>
                <c:pt idx="8">
                  <c:v>0.0</c:v>
                </c:pt>
                <c:pt idx="9">
                  <c:v>0.0</c:v>
                </c:pt>
                <c:pt idx="10">
                  <c:v>1.0</c:v>
                </c:pt>
                <c:pt idx="11">
                  <c:v>1.0</c:v>
                </c:pt>
                <c:pt idx="12">
                  <c:v>1.0</c:v>
                </c:pt>
                <c:pt idx="13">
                  <c:v>1.0</c:v>
                </c:pt>
                <c:pt idx="14">
                  <c:v>2.0</c:v>
                </c:pt>
                <c:pt idx="15">
                  <c:v>2.0</c:v>
                </c:pt>
                <c:pt idx="16">
                  <c:v>3.0</c:v>
                </c:pt>
                <c:pt idx="17">
                  <c:v>3.0</c:v>
                </c:pt>
                <c:pt idx="18">
                  <c:v>3.0</c:v>
                </c:pt>
                <c:pt idx="19">
                  <c:v>3.0</c:v>
                </c:pt>
                <c:pt idx="20">
                  <c:v>4.0</c:v>
                </c:pt>
                <c:pt idx="21">
                  <c:v>4.0</c:v>
                </c:pt>
                <c:pt idx="22">
                  <c:v>4.0</c:v>
                </c:pt>
                <c:pt idx="23">
                  <c:v>4.0</c:v>
                </c:pt>
                <c:pt idx="24">
                  <c:v>4.0</c:v>
                </c:pt>
                <c:pt idx="25">
                  <c:v>5.0</c:v>
                </c:pt>
                <c:pt idx="26">
                  <c:v>5.0</c:v>
                </c:pt>
                <c:pt idx="27">
                  <c:v>5.0</c:v>
                </c:pt>
                <c:pt idx="28">
                  <c:v>5.0</c:v>
                </c:pt>
                <c:pt idx="29">
                  <c:v>5.0</c:v>
                </c:pt>
                <c:pt idx="30">
                  <c:v>5.0</c:v>
                </c:pt>
              </c:numCache>
            </c:numRef>
          </c:val>
        </c:ser>
        <c:ser>
          <c:idx val="2"/>
          <c:order val="2"/>
          <c:tx>
            <c:strRef>
              <c:f>'TS-Calc 31 days'!$I$1</c:f>
              <c:strCache>
                <c:ptCount val="1"/>
                <c:pt idx="0">
                  <c:v>Options</c:v>
                </c:pt>
              </c:strCache>
            </c:strRef>
          </c:tx>
          <c:spPr>
            <a:solidFill>
              <a:schemeClr val="accent3"/>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days'!$I$2:$I$32</c:f>
              <c:numCache>
                <c:formatCode>General</c:formatCode>
                <c:ptCount val="31"/>
                <c:pt idx="0">
                  <c:v>1.0</c:v>
                </c:pt>
                <c:pt idx="1">
                  <c:v>2.0</c:v>
                </c:pt>
                <c:pt idx="2">
                  <c:v>2.0</c:v>
                </c:pt>
                <c:pt idx="3">
                  <c:v>3.0</c:v>
                </c:pt>
                <c:pt idx="4">
                  <c:v>4.0</c:v>
                </c:pt>
                <c:pt idx="5">
                  <c:v>4.0</c:v>
                </c:pt>
                <c:pt idx="6">
                  <c:v>5.0</c:v>
                </c:pt>
                <c:pt idx="7">
                  <c:v>5.0</c:v>
                </c:pt>
                <c:pt idx="8">
                  <c:v>6.0</c:v>
                </c:pt>
                <c:pt idx="9">
                  <c:v>7.0</c:v>
                </c:pt>
                <c:pt idx="10">
                  <c:v>6.0</c:v>
                </c:pt>
                <c:pt idx="11">
                  <c:v>7.0</c:v>
                </c:pt>
                <c:pt idx="12">
                  <c:v>7.0</c:v>
                </c:pt>
                <c:pt idx="13">
                  <c:v>8.0</c:v>
                </c:pt>
                <c:pt idx="14">
                  <c:v>7.0</c:v>
                </c:pt>
                <c:pt idx="15">
                  <c:v>8.0</c:v>
                </c:pt>
                <c:pt idx="16">
                  <c:v>7.0</c:v>
                </c:pt>
                <c:pt idx="17">
                  <c:v>8.0</c:v>
                </c:pt>
                <c:pt idx="18">
                  <c:v>9.0</c:v>
                </c:pt>
                <c:pt idx="19">
                  <c:v>9.0</c:v>
                </c:pt>
                <c:pt idx="20">
                  <c:v>9.0</c:v>
                </c:pt>
                <c:pt idx="21">
                  <c:v>9.0</c:v>
                </c:pt>
                <c:pt idx="22">
                  <c:v>10.0</c:v>
                </c:pt>
                <c:pt idx="23">
                  <c:v>11.0</c:v>
                </c:pt>
                <c:pt idx="24">
                  <c:v>11.0</c:v>
                </c:pt>
                <c:pt idx="25">
                  <c:v>11.0</c:v>
                </c:pt>
                <c:pt idx="26">
                  <c:v>12.0</c:v>
                </c:pt>
                <c:pt idx="27">
                  <c:v>12.0</c:v>
                </c:pt>
                <c:pt idx="28">
                  <c:v>13.0</c:v>
                </c:pt>
                <c:pt idx="29">
                  <c:v>14.0</c:v>
                </c:pt>
                <c:pt idx="30">
                  <c:v>13.0</c:v>
                </c:pt>
              </c:numCache>
            </c:numRef>
          </c:val>
        </c:ser>
        <c:dLbls>
          <c:showLegendKey val="0"/>
          <c:showVal val="0"/>
          <c:showCatName val="0"/>
          <c:showSerName val="0"/>
          <c:showPercent val="0"/>
          <c:showBubbleSize val="0"/>
        </c:dLbls>
        <c:axId val="-2109764048"/>
        <c:axId val="-2069793024"/>
      </c:areaChart>
      <c:dateAx>
        <c:axId val="-210976404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93024"/>
        <c:crosses val="autoZero"/>
        <c:auto val="1"/>
        <c:lblOffset val="100"/>
        <c:baseTimeUnit val="days"/>
      </c:dateAx>
      <c:valAx>
        <c:axId val="-206979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640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Month</a:t>
            </a:r>
            <a:r>
              <a:rPr lang="en-US" baseline="0"/>
              <a:t>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 month'!$G$1</c:f>
              <c:strCache>
                <c:ptCount val="1"/>
                <c:pt idx="0">
                  <c:v>Done</c:v>
                </c:pt>
              </c:strCache>
            </c:strRef>
          </c:tx>
          <c:spPr>
            <a:solidFill>
              <a:schemeClr val="accent1"/>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month'!$G$2:$G$94</c:f>
              <c:numCache>
                <c:formatCode>General</c:formatCode>
                <c:ptCount val="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pt idx="31">
                  <c:v>1.0</c:v>
                </c:pt>
                <c:pt idx="32">
                  <c:v>1.0</c:v>
                </c:pt>
                <c:pt idx="33">
                  <c:v>1.0</c:v>
                </c:pt>
                <c:pt idx="34">
                  <c:v>2.0</c:v>
                </c:pt>
                <c:pt idx="35">
                  <c:v>2.0</c:v>
                </c:pt>
                <c:pt idx="36">
                  <c:v>3.0</c:v>
                </c:pt>
                <c:pt idx="37">
                  <c:v>3.0</c:v>
                </c:pt>
                <c:pt idx="38">
                  <c:v>3.0</c:v>
                </c:pt>
                <c:pt idx="39">
                  <c:v>3.0</c:v>
                </c:pt>
                <c:pt idx="40">
                  <c:v>4.0</c:v>
                </c:pt>
                <c:pt idx="41">
                  <c:v>4.0</c:v>
                </c:pt>
                <c:pt idx="42">
                  <c:v>4.0</c:v>
                </c:pt>
                <c:pt idx="43">
                  <c:v>4.0</c:v>
                </c:pt>
                <c:pt idx="44">
                  <c:v>4.0</c:v>
                </c:pt>
                <c:pt idx="45">
                  <c:v>5.0</c:v>
                </c:pt>
                <c:pt idx="46">
                  <c:v>5.0</c:v>
                </c:pt>
                <c:pt idx="47">
                  <c:v>5.0</c:v>
                </c:pt>
                <c:pt idx="48">
                  <c:v>5.0</c:v>
                </c:pt>
                <c:pt idx="49">
                  <c:v>5.0</c:v>
                </c:pt>
                <c:pt idx="50">
                  <c:v>6.0</c:v>
                </c:pt>
                <c:pt idx="51">
                  <c:v>6.0</c:v>
                </c:pt>
                <c:pt idx="52">
                  <c:v>6.0</c:v>
                </c:pt>
                <c:pt idx="53">
                  <c:v>6.0</c:v>
                </c:pt>
                <c:pt idx="54">
                  <c:v>6.0</c:v>
                </c:pt>
                <c:pt idx="55">
                  <c:v>7.0</c:v>
                </c:pt>
                <c:pt idx="56">
                  <c:v>7.0</c:v>
                </c:pt>
                <c:pt idx="57">
                  <c:v>7.0</c:v>
                </c:pt>
                <c:pt idx="58">
                  <c:v>8.0</c:v>
                </c:pt>
                <c:pt idx="59">
                  <c:v>8.0</c:v>
                </c:pt>
                <c:pt idx="60">
                  <c:v>8.0</c:v>
                </c:pt>
                <c:pt idx="61">
                  <c:v>9.0</c:v>
                </c:pt>
                <c:pt idx="62">
                  <c:v>9.0</c:v>
                </c:pt>
                <c:pt idx="63">
                  <c:v>9.0</c:v>
                </c:pt>
                <c:pt idx="64">
                  <c:v>9.0</c:v>
                </c:pt>
                <c:pt idx="65">
                  <c:v>10.0</c:v>
                </c:pt>
                <c:pt idx="66">
                  <c:v>10.0</c:v>
                </c:pt>
                <c:pt idx="67">
                  <c:v>10.0</c:v>
                </c:pt>
                <c:pt idx="68">
                  <c:v>11.0</c:v>
                </c:pt>
                <c:pt idx="69">
                  <c:v>11.0</c:v>
                </c:pt>
                <c:pt idx="70">
                  <c:v>11.0</c:v>
                </c:pt>
                <c:pt idx="71">
                  <c:v>11.0</c:v>
                </c:pt>
                <c:pt idx="72">
                  <c:v>12.0</c:v>
                </c:pt>
                <c:pt idx="73">
                  <c:v>12.0</c:v>
                </c:pt>
                <c:pt idx="74">
                  <c:v>12.0</c:v>
                </c:pt>
                <c:pt idx="75">
                  <c:v>12.0</c:v>
                </c:pt>
                <c:pt idx="76">
                  <c:v>12.0</c:v>
                </c:pt>
                <c:pt idx="77">
                  <c:v>13.0</c:v>
                </c:pt>
                <c:pt idx="78">
                  <c:v>13.0</c:v>
                </c:pt>
                <c:pt idx="79">
                  <c:v>13.0</c:v>
                </c:pt>
                <c:pt idx="80">
                  <c:v>13.0</c:v>
                </c:pt>
                <c:pt idx="81">
                  <c:v>13.0</c:v>
                </c:pt>
                <c:pt idx="82">
                  <c:v>14.0</c:v>
                </c:pt>
                <c:pt idx="83">
                  <c:v>15.0</c:v>
                </c:pt>
                <c:pt idx="84">
                  <c:v>15.0</c:v>
                </c:pt>
                <c:pt idx="85">
                  <c:v>15.0</c:v>
                </c:pt>
                <c:pt idx="86">
                  <c:v>16.0</c:v>
                </c:pt>
                <c:pt idx="87">
                  <c:v>16.0</c:v>
                </c:pt>
                <c:pt idx="88">
                  <c:v>17.0</c:v>
                </c:pt>
                <c:pt idx="89">
                  <c:v>17.0</c:v>
                </c:pt>
                <c:pt idx="90">
                  <c:v>17.0</c:v>
                </c:pt>
                <c:pt idx="91">
                  <c:v>18.0</c:v>
                </c:pt>
                <c:pt idx="92">
                  <c:v>19.0</c:v>
                </c:pt>
              </c:numCache>
            </c:numRef>
          </c:val>
        </c:ser>
        <c:ser>
          <c:idx val="1"/>
          <c:order val="1"/>
          <c:tx>
            <c:strRef>
              <c:f>'TS-Calc 3 month'!$H$1</c:f>
              <c:strCache>
                <c:ptCount val="1"/>
                <c:pt idx="0">
                  <c:v>Commited</c:v>
                </c:pt>
              </c:strCache>
            </c:strRef>
          </c:tx>
          <c:spPr>
            <a:solidFill>
              <a:schemeClr val="accent2"/>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month'!$H$2:$H$94</c:f>
              <c:numCache>
                <c:formatCode>General</c:formatCode>
                <c:ptCount val="93"/>
                <c:pt idx="0">
                  <c:v>0.0</c:v>
                </c:pt>
                <c:pt idx="1">
                  <c:v>0.0</c:v>
                </c:pt>
                <c:pt idx="2">
                  <c:v>0.0</c:v>
                </c:pt>
                <c:pt idx="3">
                  <c:v>0.0</c:v>
                </c:pt>
                <c:pt idx="4">
                  <c:v>0.0</c:v>
                </c:pt>
                <c:pt idx="5">
                  <c:v>0.0</c:v>
                </c:pt>
                <c:pt idx="6">
                  <c:v>0.0</c:v>
                </c:pt>
                <c:pt idx="7">
                  <c:v>0.0</c:v>
                </c:pt>
                <c:pt idx="8">
                  <c:v>0.0</c:v>
                </c:pt>
                <c:pt idx="9">
                  <c:v>0.0</c:v>
                </c:pt>
                <c:pt idx="10">
                  <c:v>1.0</c:v>
                </c:pt>
                <c:pt idx="11">
                  <c:v>1.0</c:v>
                </c:pt>
                <c:pt idx="12">
                  <c:v>1.0</c:v>
                </c:pt>
                <c:pt idx="13">
                  <c:v>1.0</c:v>
                </c:pt>
                <c:pt idx="14">
                  <c:v>2.0</c:v>
                </c:pt>
                <c:pt idx="15">
                  <c:v>2.0</c:v>
                </c:pt>
                <c:pt idx="16">
                  <c:v>3.0</c:v>
                </c:pt>
                <c:pt idx="17">
                  <c:v>3.0</c:v>
                </c:pt>
                <c:pt idx="18">
                  <c:v>3.0</c:v>
                </c:pt>
                <c:pt idx="19">
                  <c:v>3.0</c:v>
                </c:pt>
                <c:pt idx="20">
                  <c:v>4.0</c:v>
                </c:pt>
                <c:pt idx="21">
                  <c:v>4.0</c:v>
                </c:pt>
                <c:pt idx="22">
                  <c:v>4.0</c:v>
                </c:pt>
                <c:pt idx="23">
                  <c:v>4.0</c:v>
                </c:pt>
                <c:pt idx="24">
                  <c:v>4.0</c:v>
                </c:pt>
                <c:pt idx="25">
                  <c:v>5.0</c:v>
                </c:pt>
                <c:pt idx="26">
                  <c:v>5.0</c:v>
                </c:pt>
                <c:pt idx="27">
                  <c:v>5.0</c:v>
                </c:pt>
                <c:pt idx="28">
                  <c:v>5.0</c:v>
                </c:pt>
                <c:pt idx="29">
                  <c:v>5.0</c:v>
                </c:pt>
                <c:pt idx="30">
                  <c:v>5.0</c:v>
                </c:pt>
                <c:pt idx="31">
                  <c:v>5.0</c:v>
                </c:pt>
                <c:pt idx="32">
                  <c:v>5.0</c:v>
                </c:pt>
                <c:pt idx="33">
                  <c:v>5.0</c:v>
                </c:pt>
                <c:pt idx="34">
                  <c:v>4.0</c:v>
                </c:pt>
                <c:pt idx="35">
                  <c:v>5.0</c:v>
                </c:pt>
                <c:pt idx="36">
                  <c:v>4.0</c:v>
                </c:pt>
                <c:pt idx="37">
                  <c:v>4.0</c:v>
                </c:pt>
                <c:pt idx="38">
                  <c:v>5.0</c:v>
                </c:pt>
                <c:pt idx="39">
                  <c:v>5.0</c:v>
                </c:pt>
                <c:pt idx="40">
                  <c:v>4.0</c:v>
                </c:pt>
                <c:pt idx="41">
                  <c:v>5.0</c:v>
                </c:pt>
                <c:pt idx="42">
                  <c:v>5.0</c:v>
                </c:pt>
                <c:pt idx="43">
                  <c:v>5.0</c:v>
                </c:pt>
                <c:pt idx="44">
                  <c:v>5.0</c:v>
                </c:pt>
                <c:pt idx="45">
                  <c:v>5.0</c:v>
                </c:pt>
                <c:pt idx="46">
                  <c:v>5.0</c:v>
                </c:pt>
                <c:pt idx="47">
                  <c:v>5.0</c:v>
                </c:pt>
                <c:pt idx="48">
                  <c:v>6.0</c:v>
                </c:pt>
                <c:pt idx="49">
                  <c:v>6.0</c:v>
                </c:pt>
                <c:pt idx="50">
                  <c:v>5.0</c:v>
                </c:pt>
                <c:pt idx="51">
                  <c:v>5.0</c:v>
                </c:pt>
                <c:pt idx="52">
                  <c:v>6.0</c:v>
                </c:pt>
                <c:pt idx="53">
                  <c:v>6.0</c:v>
                </c:pt>
                <c:pt idx="54">
                  <c:v>6.0</c:v>
                </c:pt>
                <c:pt idx="55">
                  <c:v>5.0</c:v>
                </c:pt>
                <c:pt idx="56">
                  <c:v>5.0</c:v>
                </c:pt>
                <c:pt idx="57">
                  <c:v>6.0</c:v>
                </c:pt>
                <c:pt idx="58">
                  <c:v>5.0</c:v>
                </c:pt>
                <c:pt idx="59">
                  <c:v>5.0</c:v>
                </c:pt>
                <c:pt idx="60">
                  <c:v>5.0</c:v>
                </c:pt>
                <c:pt idx="61">
                  <c:v>4.0</c:v>
                </c:pt>
                <c:pt idx="62">
                  <c:v>5.0</c:v>
                </c:pt>
                <c:pt idx="63">
                  <c:v>6.0</c:v>
                </c:pt>
                <c:pt idx="64">
                  <c:v>6.0</c:v>
                </c:pt>
                <c:pt idx="65">
                  <c:v>5.0</c:v>
                </c:pt>
                <c:pt idx="66">
                  <c:v>6.0</c:v>
                </c:pt>
                <c:pt idx="67">
                  <c:v>6.0</c:v>
                </c:pt>
                <c:pt idx="68">
                  <c:v>6.0</c:v>
                </c:pt>
                <c:pt idx="69">
                  <c:v>6.0</c:v>
                </c:pt>
                <c:pt idx="70">
                  <c:v>6.0</c:v>
                </c:pt>
                <c:pt idx="71">
                  <c:v>7.0</c:v>
                </c:pt>
                <c:pt idx="72">
                  <c:v>7.0</c:v>
                </c:pt>
                <c:pt idx="73">
                  <c:v>7.0</c:v>
                </c:pt>
                <c:pt idx="74">
                  <c:v>7.0</c:v>
                </c:pt>
                <c:pt idx="75">
                  <c:v>8.0</c:v>
                </c:pt>
                <c:pt idx="76">
                  <c:v>9.0</c:v>
                </c:pt>
                <c:pt idx="77">
                  <c:v>8.0</c:v>
                </c:pt>
                <c:pt idx="78">
                  <c:v>8.0</c:v>
                </c:pt>
                <c:pt idx="79">
                  <c:v>9.0</c:v>
                </c:pt>
                <c:pt idx="80">
                  <c:v>9.0</c:v>
                </c:pt>
                <c:pt idx="81">
                  <c:v>9.0</c:v>
                </c:pt>
                <c:pt idx="82">
                  <c:v>9.0</c:v>
                </c:pt>
                <c:pt idx="83">
                  <c:v>8.0</c:v>
                </c:pt>
                <c:pt idx="84">
                  <c:v>8.0</c:v>
                </c:pt>
                <c:pt idx="85">
                  <c:v>8.0</c:v>
                </c:pt>
                <c:pt idx="86">
                  <c:v>8.0</c:v>
                </c:pt>
                <c:pt idx="87">
                  <c:v>8.0</c:v>
                </c:pt>
                <c:pt idx="88">
                  <c:v>8.0</c:v>
                </c:pt>
                <c:pt idx="89">
                  <c:v>8.0</c:v>
                </c:pt>
                <c:pt idx="90">
                  <c:v>9.0</c:v>
                </c:pt>
                <c:pt idx="91">
                  <c:v>8.0</c:v>
                </c:pt>
                <c:pt idx="92">
                  <c:v>7.0</c:v>
                </c:pt>
              </c:numCache>
            </c:numRef>
          </c:val>
        </c:ser>
        <c:ser>
          <c:idx val="2"/>
          <c:order val="2"/>
          <c:tx>
            <c:strRef>
              <c:f>'TS-Calc 3 month'!$I$1</c:f>
              <c:strCache>
                <c:ptCount val="1"/>
                <c:pt idx="0">
                  <c:v>Options</c:v>
                </c:pt>
              </c:strCache>
            </c:strRef>
          </c:tx>
          <c:spPr>
            <a:solidFill>
              <a:schemeClr val="accent3"/>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month'!$I$2:$I$94</c:f>
              <c:numCache>
                <c:formatCode>General</c:formatCode>
                <c:ptCount val="93"/>
                <c:pt idx="0">
                  <c:v>1.0</c:v>
                </c:pt>
                <c:pt idx="1">
                  <c:v>2.0</c:v>
                </c:pt>
                <c:pt idx="2">
                  <c:v>2.0</c:v>
                </c:pt>
                <c:pt idx="3">
                  <c:v>3.0</c:v>
                </c:pt>
                <c:pt idx="4">
                  <c:v>4.0</c:v>
                </c:pt>
                <c:pt idx="5">
                  <c:v>4.0</c:v>
                </c:pt>
                <c:pt idx="6">
                  <c:v>5.0</c:v>
                </c:pt>
                <c:pt idx="7">
                  <c:v>5.0</c:v>
                </c:pt>
                <c:pt idx="8">
                  <c:v>6.0</c:v>
                </c:pt>
                <c:pt idx="9">
                  <c:v>7.0</c:v>
                </c:pt>
                <c:pt idx="10">
                  <c:v>6.0</c:v>
                </c:pt>
                <c:pt idx="11">
                  <c:v>7.0</c:v>
                </c:pt>
                <c:pt idx="12">
                  <c:v>7.0</c:v>
                </c:pt>
                <c:pt idx="13">
                  <c:v>8.0</c:v>
                </c:pt>
                <c:pt idx="14">
                  <c:v>7.0</c:v>
                </c:pt>
                <c:pt idx="15">
                  <c:v>8.0</c:v>
                </c:pt>
                <c:pt idx="16">
                  <c:v>7.0</c:v>
                </c:pt>
                <c:pt idx="17">
                  <c:v>8.0</c:v>
                </c:pt>
                <c:pt idx="18">
                  <c:v>9.0</c:v>
                </c:pt>
                <c:pt idx="19">
                  <c:v>9.0</c:v>
                </c:pt>
                <c:pt idx="20">
                  <c:v>9.0</c:v>
                </c:pt>
                <c:pt idx="21">
                  <c:v>9.0</c:v>
                </c:pt>
                <c:pt idx="22">
                  <c:v>10.0</c:v>
                </c:pt>
                <c:pt idx="23">
                  <c:v>11.0</c:v>
                </c:pt>
                <c:pt idx="24">
                  <c:v>11.0</c:v>
                </c:pt>
                <c:pt idx="25">
                  <c:v>11.0</c:v>
                </c:pt>
                <c:pt idx="26">
                  <c:v>12.0</c:v>
                </c:pt>
                <c:pt idx="27">
                  <c:v>12.0</c:v>
                </c:pt>
                <c:pt idx="28">
                  <c:v>13.0</c:v>
                </c:pt>
                <c:pt idx="29">
                  <c:v>14.0</c:v>
                </c:pt>
                <c:pt idx="30">
                  <c:v>13.0</c:v>
                </c:pt>
                <c:pt idx="31">
                  <c:v>14.0</c:v>
                </c:pt>
                <c:pt idx="32">
                  <c:v>15.0</c:v>
                </c:pt>
                <c:pt idx="33">
                  <c:v>16.0</c:v>
                </c:pt>
                <c:pt idx="34">
                  <c:v>16.0</c:v>
                </c:pt>
                <c:pt idx="35">
                  <c:v>16.0</c:v>
                </c:pt>
                <c:pt idx="36">
                  <c:v>16.0</c:v>
                </c:pt>
                <c:pt idx="37">
                  <c:v>17.0</c:v>
                </c:pt>
                <c:pt idx="38">
                  <c:v>16.0</c:v>
                </c:pt>
                <c:pt idx="39">
                  <c:v>17.0</c:v>
                </c:pt>
                <c:pt idx="40">
                  <c:v>18.0</c:v>
                </c:pt>
                <c:pt idx="41">
                  <c:v>18.0</c:v>
                </c:pt>
                <c:pt idx="42">
                  <c:v>18.0</c:v>
                </c:pt>
                <c:pt idx="43">
                  <c:v>19.0</c:v>
                </c:pt>
                <c:pt idx="44">
                  <c:v>20.0</c:v>
                </c:pt>
                <c:pt idx="45">
                  <c:v>20.0</c:v>
                </c:pt>
                <c:pt idx="46">
                  <c:v>21.0</c:v>
                </c:pt>
                <c:pt idx="47">
                  <c:v>21.0</c:v>
                </c:pt>
                <c:pt idx="48">
                  <c:v>21.0</c:v>
                </c:pt>
                <c:pt idx="49">
                  <c:v>21.0</c:v>
                </c:pt>
                <c:pt idx="50">
                  <c:v>22.0</c:v>
                </c:pt>
                <c:pt idx="51">
                  <c:v>22.0</c:v>
                </c:pt>
                <c:pt idx="52">
                  <c:v>22.0</c:v>
                </c:pt>
                <c:pt idx="53">
                  <c:v>23.0</c:v>
                </c:pt>
                <c:pt idx="54">
                  <c:v>23.0</c:v>
                </c:pt>
                <c:pt idx="55">
                  <c:v>24.0</c:v>
                </c:pt>
                <c:pt idx="56">
                  <c:v>25.0</c:v>
                </c:pt>
                <c:pt idx="57">
                  <c:v>25.0</c:v>
                </c:pt>
                <c:pt idx="58">
                  <c:v>26.0</c:v>
                </c:pt>
                <c:pt idx="59">
                  <c:v>26.0</c:v>
                </c:pt>
                <c:pt idx="60">
                  <c:v>27.0</c:v>
                </c:pt>
                <c:pt idx="61">
                  <c:v>28.0</c:v>
                </c:pt>
                <c:pt idx="62">
                  <c:v>27.0</c:v>
                </c:pt>
                <c:pt idx="63">
                  <c:v>27.0</c:v>
                </c:pt>
                <c:pt idx="64">
                  <c:v>27.0</c:v>
                </c:pt>
                <c:pt idx="65">
                  <c:v>28.0</c:v>
                </c:pt>
                <c:pt idx="66">
                  <c:v>28.0</c:v>
                </c:pt>
                <c:pt idx="67">
                  <c:v>29.0</c:v>
                </c:pt>
                <c:pt idx="68">
                  <c:v>28.0</c:v>
                </c:pt>
                <c:pt idx="69">
                  <c:v>29.0</c:v>
                </c:pt>
                <c:pt idx="70">
                  <c:v>30.0</c:v>
                </c:pt>
                <c:pt idx="71">
                  <c:v>29.0</c:v>
                </c:pt>
                <c:pt idx="72">
                  <c:v>29.0</c:v>
                </c:pt>
                <c:pt idx="73">
                  <c:v>30.0</c:v>
                </c:pt>
                <c:pt idx="74">
                  <c:v>30.0</c:v>
                </c:pt>
                <c:pt idx="75">
                  <c:v>30.0</c:v>
                </c:pt>
                <c:pt idx="76">
                  <c:v>29.0</c:v>
                </c:pt>
                <c:pt idx="77">
                  <c:v>30.0</c:v>
                </c:pt>
                <c:pt idx="78">
                  <c:v>30.0</c:v>
                </c:pt>
                <c:pt idx="79">
                  <c:v>30.0</c:v>
                </c:pt>
                <c:pt idx="80">
                  <c:v>30.0</c:v>
                </c:pt>
                <c:pt idx="81">
                  <c:v>31.0</c:v>
                </c:pt>
                <c:pt idx="82">
                  <c:v>30.0</c:v>
                </c:pt>
                <c:pt idx="83">
                  <c:v>31.0</c:v>
                </c:pt>
                <c:pt idx="84">
                  <c:v>31.0</c:v>
                </c:pt>
                <c:pt idx="85">
                  <c:v>32.0</c:v>
                </c:pt>
                <c:pt idx="86">
                  <c:v>31.0</c:v>
                </c:pt>
                <c:pt idx="87">
                  <c:v>32.0</c:v>
                </c:pt>
                <c:pt idx="88">
                  <c:v>32.0</c:v>
                </c:pt>
                <c:pt idx="89">
                  <c:v>32.0</c:v>
                </c:pt>
                <c:pt idx="90">
                  <c:v>32.0</c:v>
                </c:pt>
                <c:pt idx="91">
                  <c:v>33.0</c:v>
                </c:pt>
                <c:pt idx="92">
                  <c:v>33.0</c:v>
                </c:pt>
              </c:numCache>
            </c:numRef>
          </c:val>
        </c:ser>
        <c:dLbls>
          <c:showLegendKey val="0"/>
          <c:showVal val="0"/>
          <c:showCatName val="0"/>
          <c:showSerName val="0"/>
          <c:showPercent val="0"/>
          <c:showBubbleSize val="0"/>
        </c:dLbls>
        <c:axId val="-2081695520"/>
        <c:axId val="-2110047408"/>
      </c:areaChart>
      <c:dateAx>
        <c:axId val="-208169552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47408"/>
        <c:crosses val="autoZero"/>
        <c:auto val="1"/>
        <c:lblOffset val="100"/>
        <c:baseTimeUnit val="days"/>
      </c:dateAx>
      <c:valAx>
        <c:axId val="-211004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955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Month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6 month'!$G$1</c:f>
              <c:strCache>
                <c:ptCount val="1"/>
                <c:pt idx="0">
                  <c:v>Done</c:v>
                </c:pt>
              </c:strCache>
            </c:strRef>
          </c:tx>
          <c:spPr>
            <a:solidFill>
              <a:schemeClr val="accent1"/>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month'!$G$2:$G$185</c:f>
              <c:numCache>
                <c:formatCode>General</c:formatCode>
                <c:ptCount val="18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1.0</c:v>
                </c:pt>
                <c:pt idx="31">
                  <c:v>1.0</c:v>
                </c:pt>
                <c:pt idx="32">
                  <c:v>1.0</c:v>
                </c:pt>
                <c:pt idx="33">
                  <c:v>1.0</c:v>
                </c:pt>
                <c:pt idx="34">
                  <c:v>2.0</c:v>
                </c:pt>
                <c:pt idx="35">
                  <c:v>2.0</c:v>
                </c:pt>
                <c:pt idx="36">
                  <c:v>3.0</c:v>
                </c:pt>
                <c:pt idx="37">
                  <c:v>3.0</c:v>
                </c:pt>
                <c:pt idx="38">
                  <c:v>3.0</c:v>
                </c:pt>
                <c:pt idx="39">
                  <c:v>3.0</c:v>
                </c:pt>
                <c:pt idx="40">
                  <c:v>4.0</c:v>
                </c:pt>
                <c:pt idx="41">
                  <c:v>4.0</c:v>
                </c:pt>
                <c:pt idx="42">
                  <c:v>4.0</c:v>
                </c:pt>
                <c:pt idx="43">
                  <c:v>4.0</c:v>
                </c:pt>
                <c:pt idx="44">
                  <c:v>4.0</c:v>
                </c:pt>
                <c:pt idx="45">
                  <c:v>5.0</c:v>
                </c:pt>
                <c:pt idx="46">
                  <c:v>5.0</c:v>
                </c:pt>
                <c:pt idx="47">
                  <c:v>5.0</c:v>
                </c:pt>
                <c:pt idx="48">
                  <c:v>5.0</c:v>
                </c:pt>
                <c:pt idx="49">
                  <c:v>5.0</c:v>
                </c:pt>
                <c:pt idx="50">
                  <c:v>6.0</c:v>
                </c:pt>
                <c:pt idx="51">
                  <c:v>6.0</c:v>
                </c:pt>
                <c:pt idx="52">
                  <c:v>6.0</c:v>
                </c:pt>
                <c:pt idx="53">
                  <c:v>6.0</c:v>
                </c:pt>
                <c:pt idx="54">
                  <c:v>6.0</c:v>
                </c:pt>
                <c:pt idx="55">
                  <c:v>7.0</c:v>
                </c:pt>
                <c:pt idx="56">
                  <c:v>7.0</c:v>
                </c:pt>
                <c:pt idx="57">
                  <c:v>7.0</c:v>
                </c:pt>
                <c:pt idx="58">
                  <c:v>8.0</c:v>
                </c:pt>
                <c:pt idx="59">
                  <c:v>8.0</c:v>
                </c:pt>
                <c:pt idx="60">
                  <c:v>8.0</c:v>
                </c:pt>
                <c:pt idx="61">
                  <c:v>9.0</c:v>
                </c:pt>
                <c:pt idx="62">
                  <c:v>9.0</c:v>
                </c:pt>
                <c:pt idx="63">
                  <c:v>9.0</c:v>
                </c:pt>
                <c:pt idx="64">
                  <c:v>9.0</c:v>
                </c:pt>
                <c:pt idx="65">
                  <c:v>10.0</c:v>
                </c:pt>
                <c:pt idx="66">
                  <c:v>10.0</c:v>
                </c:pt>
                <c:pt idx="67">
                  <c:v>10.0</c:v>
                </c:pt>
                <c:pt idx="68">
                  <c:v>11.0</c:v>
                </c:pt>
                <c:pt idx="69">
                  <c:v>11.0</c:v>
                </c:pt>
                <c:pt idx="70">
                  <c:v>11.0</c:v>
                </c:pt>
                <c:pt idx="71">
                  <c:v>11.0</c:v>
                </c:pt>
                <c:pt idx="72">
                  <c:v>12.0</c:v>
                </c:pt>
                <c:pt idx="73">
                  <c:v>12.0</c:v>
                </c:pt>
                <c:pt idx="74">
                  <c:v>12.0</c:v>
                </c:pt>
                <c:pt idx="75">
                  <c:v>12.0</c:v>
                </c:pt>
                <c:pt idx="76">
                  <c:v>12.0</c:v>
                </c:pt>
                <c:pt idx="77">
                  <c:v>13.0</c:v>
                </c:pt>
                <c:pt idx="78">
                  <c:v>13.0</c:v>
                </c:pt>
                <c:pt idx="79">
                  <c:v>13.0</c:v>
                </c:pt>
                <c:pt idx="80">
                  <c:v>13.0</c:v>
                </c:pt>
                <c:pt idx="81">
                  <c:v>13.0</c:v>
                </c:pt>
                <c:pt idx="82">
                  <c:v>14.0</c:v>
                </c:pt>
                <c:pt idx="83">
                  <c:v>15.0</c:v>
                </c:pt>
                <c:pt idx="84">
                  <c:v>15.0</c:v>
                </c:pt>
                <c:pt idx="85">
                  <c:v>15.0</c:v>
                </c:pt>
                <c:pt idx="86">
                  <c:v>16.0</c:v>
                </c:pt>
                <c:pt idx="87">
                  <c:v>16.0</c:v>
                </c:pt>
                <c:pt idx="88">
                  <c:v>17.0</c:v>
                </c:pt>
                <c:pt idx="89">
                  <c:v>17.0</c:v>
                </c:pt>
                <c:pt idx="90">
                  <c:v>17.0</c:v>
                </c:pt>
                <c:pt idx="91">
                  <c:v>18.0</c:v>
                </c:pt>
                <c:pt idx="92">
                  <c:v>19.0</c:v>
                </c:pt>
                <c:pt idx="93">
                  <c:v>19.0</c:v>
                </c:pt>
                <c:pt idx="94">
                  <c:v>19.0</c:v>
                </c:pt>
                <c:pt idx="95">
                  <c:v>20.0</c:v>
                </c:pt>
                <c:pt idx="96">
                  <c:v>21.0</c:v>
                </c:pt>
                <c:pt idx="97">
                  <c:v>21.0</c:v>
                </c:pt>
                <c:pt idx="98">
                  <c:v>21.0</c:v>
                </c:pt>
                <c:pt idx="99">
                  <c:v>22.0</c:v>
                </c:pt>
                <c:pt idx="100">
                  <c:v>22.0</c:v>
                </c:pt>
                <c:pt idx="101">
                  <c:v>22.0</c:v>
                </c:pt>
                <c:pt idx="102">
                  <c:v>23.0</c:v>
                </c:pt>
                <c:pt idx="103">
                  <c:v>23.0</c:v>
                </c:pt>
                <c:pt idx="104">
                  <c:v>23.0</c:v>
                </c:pt>
                <c:pt idx="105">
                  <c:v>23.0</c:v>
                </c:pt>
                <c:pt idx="106">
                  <c:v>24.0</c:v>
                </c:pt>
                <c:pt idx="107">
                  <c:v>24.0</c:v>
                </c:pt>
                <c:pt idx="108">
                  <c:v>25.0</c:v>
                </c:pt>
                <c:pt idx="109">
                  <c:v>25.0</c:v>
                </c:pt>
                <c:pt idx="110">
                  <c:v>26.0</c:v>
                </c:pt>
                <c:pt idx="111">
                  <c:v>26.0</c:v>
                </c:pt>
                <c:pt idx="112">
                  <c:v>26.0</c:v>
                </c:pt>
                <c:pt idx="113">
                  <c:v>27.0</c:v>
                </c:pt>
                <c:pt idx="114">
                  <c:v>27.0</c:v>
                </c:pt>
                <c:pt idx="115">
                  <c:v>27.0</c:v>
                </c:pt>
                <c:pt idx="116">
                  <c:v>27.0</c:v>
                </c:pt>
                <c:pt idx="117">
                  <c:v>27.0</c:v>
                </c:pt>
                <c:pt idx="118">
                  <c:v>28.0</c:v>
                </c:pt>
                <c:pt idx="119">
                  <c:v>28.0</c:v>
                </c:pt>
                <c:pt idx="120">
                  <c:v>29.0</c:v>
                </c:pt>
                <c:pt idx="121">
                  <c:v>30.0</c:v>
                </c:pt>
                <c:pt idx="122">
                  <c:v>30.0</c:v>
                </c:pt>
                <c:pt idx="123">
                  <c:v>31.0</c:v>
                </c:pt>
                <c:pt idx="124">
                  <c:v>31.0</c:v>
                </c:pt>
                <c:pt idx="125">
                  <c:v>31.0</c:v>
                </c:pt>
                <c:pt idx="126">
                  <c:v>31.0</c:v>
                </c:pt>
                <c:pt idx="127">
                  <c:v>31.0</c:v>
                </c:pt>
                <c:pt idx="128">
                  <c:v>32.0</c:v>
                </c:pt>
                <c:pt idx="129">
                  <c:v>32.0</c:v>
                </c:pt>
                <c:pt idx="130">
                  <c:v>32.0</c:v>
                </c:pt>
                <c:pt idx="131">
                  <c:v>33.0</c:v>
                </c:pt>
                <c:pt idx="132">
                  <c:v>33.0</c:v>
                </c:pt>
                <c:pt idx="133">
                  <c:v>33.0</c:v>
                </c:pt>
                <c:pt idx="134">
                  <c:v>34.0</c:v>
                </c:pt>
                <c:pt idx="135">
                  <c:v>35.0</c:v>
                </c:pt>
                <c:pt idx="136">
                  <c:v>35.0</c:v>
                </c:pt>
                <c:pt idx="137">
                  <c:v>35.0</c:v>
                </c:pt>
                <c:pt idx="138">
                  <c:v>35.0</c:v>
                </c:pt>
                <c:pt idx="139">
                  <c:v>35.0</c:v>
                </c:pt>
                <c:pt idx="140">
                  <c:v>36.0</c:v>
                </c:pt>
                <c:pt idx="141">
                  <c:v>36.0</c:v>
                </c:pt>
                <c:pt idx="142">
                  <c:v>37.0</c:v>
                </c:pt>
                <c:pt idx="143">
                  <c:v>37.0</c:v>
                </c:pt>
                <c:pt idx="144">
                  <c:v>38.0</c:v>
                </c:pt>
                <c:pt idx="145">
                  <c:v>38.0</c:v>
                </c:pt>
                <c:pt idx="146">
                  <c:v>39.0</c:v>
                </c:pt>
                <c:pt idx="147">
                  <c:v>39.0</c:v>
                </c:pt>
                <c:pt idx="148">
                  <c:v>39.0</c:v>
                </c:pt>
                <c:pt idx="149">
                  <c:v>39.0</c:v>
                </c:pt>
                <c:pt idx="150">
                  <c:v>39.0</c:v>
                </c:pt>
                <c:pt idx="151">
                  <c:v>40.0</c:v>
                </c:pt>
                <c:pt idx="152">
                  <c:v>40.0</c:v>
                </c:pt>
                <c:pt idx="153">
                  <c:v>40.0</c:v>
                </c:pt>
                <c:pt idx="154">
                  <c:v>40.0</c:v>
                </c:pt>
                <c:pt idx="155">
                  <c:v>40.0</c:v>
                </c:pt>
                <c:pt idx="156">
                  <c:v>41.0</c:v>
                </c:pt>
                <c:pt idx="157">
                  <c:v>41.0</c:v>
                </c:pt>
                <c:pt idx="158">
                  <c:v>42.0</c:v>
                </c:pt>
                <c:pt idx="159">
                  <c:v>43.0</c:v>
                </c:pt>
                <c:pt idx="160">
                  <c:v>43.0</c:v>
                </c:pt>
                <c:pt idx="161">
                  <c:v>43.0</c:v>
                </c:pt>
                <c:pt idx="162">
                  <c:v>43.0</c:v>
                </c:pt>
                <c:pt idx="163">
                  <c:v>43.0</c:v>
                </c:pt>
                <c:pt idx="164">
                  <c:v>44.0</c:v>
                </c:pt>
                <c:pt idx="165">
                  <c:v>44.0</c:v>
                </c:pt>
                <c:pt idx="166">
                  <c:v>44.0</c:v>
                </c:pt>
                <c:pt idx="167">
                  <c:v>44.0</c:v>
                </c:pt>
                <c:pt idx="168">
                  <c:v>44.0</c:v>
                </c:pt>
                <c:pt idx="169">
                  <c:v>45.0</c:v>
                </c:pt>
                <c:pt idx="170">
                  <c:v>45.0</c:v>
                </c:pt>
                <c:pt idx="171">
                  <c:v>45.0</c:v>
                </c:pt>
                <c:pt idx="172">
                  <c:v>45.0</c:v>
                </c:pt>
                <c:pt idx="173">
                  <c:v>46.0</c:v>
                </c:pt>
                <c:pt idx="174">
                  <c:v>46.0</c:v>
                </c:pt>
                <c:pt idx="175">
                  <c:v>46.0</c:v>
                </c:pt>
                <c:pt idx="176">
                  <c:v>46.0</c:v>
                </c:pt>
                <c:pt idx="177">
                  <c:v>46.0</c:v>
                </c:pt>
                <c:pt idx="178">
                  <c:v>47.0</c:v>
                </c:pt>
                <c:pt idx="179">
                  <c:v>47.0</c:v>
                </c:pt>
                <c:pt idx="180">
                  <c:v>47.0</c:v>
                </c:pt>
                <c:pt idx="181">
                  <c:v>47.0</c:v>
                </c:pt>
                <c:pt idx="182">
                  <c:v>47.0</c:v>
                </c:pt>
                <c:pt idx="183">
                  <c:v>48.0</c:v>
                </c:pt>
              </c:numCache>
            </c:numRef>
          </c:val>
        </c:ser>
        <c:ser>
          <c:idx val="1"/>
          <c:order val="1"/>
          <c:tx>
            <c:strRef>
              <c:f>'TS-Calc 6 month'!$H$1</c:f>
              <c:strCache>
                <c:ptCount val="1"/>
                <c:pt idx="0">
                  <c:v>Commited</c:v>
                </c:pt>
              </c:strCache>
            </c:strRef>
          </c:tx>
          <c:spPr>
            <a:solidFill>
              <a:schemeClr val="accent2"/>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month'!$H$2:$H$185</c:f>
              <c:numCache>
                <c:formatCode>General</c:formatCode>
                <c:ptCount val="184"/>
                <c:pt idx="0">
                  <c:v>0.0</c:v>
                </c:pt>
                <c:pt idx="1">
                  <c:v>0.0</c:v>
                </c:pt>
                <c:pt idx="2">
                  <c:v>0.0</c:v>
                </c:pt>
                <c:pt idx="3">
                  <c:v>0.0</c:v>
                </c:pt>
                <c:pt idx="4">
                  <c:v>0.0</c:v>
                </c:pt>
                <c:pt idx="5">
                  <c:v>0.0</c:v>
                </c:pt>
                <c:pt idx="6">
                  <c:v>0.0</c:v>
                </c:pt>
                <c:pt idx="7">
                  <c:v>0.0</c:v>
                </c:pt>
                <c:pt idx="8">
                  <c:v>0.0</c:v>
                </c:pt>
                <c:pt idx="9">
                  <c:v>0.0</c:v>
                </c:pt>
                <c:pt idx="10">
                  <c:v>1.0</c:v>
                </c:pt>
                <c:pt idx="11">
                  <c:v>1.0</c:v>
                </c:pt>
                <c:pt idx="12">
                  <c:v>1.0</c:v>
                </c:pt>
                <c:pt idx="13">
                  <c:v>1.0</c:v>
                </c:pt>
                <c:pt idx="14">
                  <c:v>2.0</c:v>
                </c:pt>
                <c:pt idx="15">
                  <c:v>2.0</c:v>
                </c:pt>
                <c:pt idx="16">
                  <c:v>3.0</c:v>
                </c:pt>
                <c:pt idx="17">
                  <c:v>3.0</c:v>
                </c:pt>
                <c:pt idx="18">
                  <c:v>3.0</c:v>
                </c:pt>
                <c:pt idx="19">
                  <c:v>3.0</c:v>
                </c:pt>
                <c:pt idx="20">
                  <c:v>4.0</c:v>
                </c:pt>
                <c:pt idx="21">
                  <c:v>4.0</c:v>
                </c:pt>
                <c:pt idx="22">
                  <c:v>4.0</c:v>
                </c:pt>
                <c:pt idx="23">
                  <c:v>4.0</c:v>
                </c:pt>
                <c:pt idx="24">
                  <c:v>4.0</c:v>
                </c:pt>
                <c:pt idx="25">
                  <c:v>5.0</c:v>
                </c:pt>
                <c:pt idx="26">
                  <c:v>5.0</c:v>
                </c:pt>
                <c:pt idx="27">
                  <c:v>5.0</c:v>
                </c:pt>
                <c:pt idx="28">
                  <c:v>5.0</c:v>
                </c:pt>
                <c:pt idx="29">
                  <c:v>5.0</c:v>
                </c:pt>
                <c:pt idx="30">
                  <c:v>5.0</c:v>
                </c:pt>
                <c:pt idx="31">
                  <c:v>5.0</c:v>
                </c:pt>
                <c:pt idx="32">
                  <c:v>5.0</c:v>
                </c:pt>
                <c:pt idx="33">
                  <c:v>5.0</c:v>
                </c:pt>
                <c:pt idx="34">
                  <c:v>4.0</c:v>
                </c:pt>
                <c:pt idx="35">
                  <c:v>5.0</c:v>
                </c:pt>
                <c:pt idx="36">
                  <c:v>4.0</c:v>
                </c:pt>
                <c:pt idx="37">
                  <c:v>4.0</c:v>
                </c:pt>
                <c:pt idx="38">
                  <c:v>5.0</c:v>
                </c:pt>
                <c:pt idx="39">
                  <c:v>5.0</c:v>
                </c:pt>
                <c:pt idx="40">
                  <c:v>4.0</c:v>
                </c:pt>
                <c:pt idx="41">
                  <c:v>5.0</c:v>
                </c:pt>
                <c:pt idx="42">
                  <c:v>5.0</c:v>
                </c:pt>
                <c:pt idx="43">
                  <c:v>5.0</c:v>
                </c:pt>
                <c:pt idx="44">
                  <c:v>5.0</c:v>
                </c:pt>
                <c:pt idx="45">
                  <c:v>5.0</c:v>
                </c:pt>
                <c:pt idx="46">
                  <c:v>5.0</c:v>
                </c:pt>
                <c:pt idx="47">
                  <c:v>5.0</c:v>
                </c:pt>
                <c:pt idx="48">
                  <c:v>6.0</c:v>
                </c:pt>
                <c:pt idx="49">
                  <c:v>6.0</c:v>
                </c:pt>
                <c:pt idx="50">
                  <c:v>5.0</c:v>
                </c:pt>
                <c:pt idx="51">
                  <c:v>5.0</c:v>
                </c:pt>
                <c:pt idx="52">
                  <c:v>6.0</c:v>
                </c:pt>
                <c:pt idx="53">
                  <c:v>6.0</c:v>
                </c:pt>
                <c:pt idx="54">
                  <c:v>6.0</c:v>
                </c:pt>
                <c:pt idx="55">
                  <c:v>5.0</c:v>
                </c:pt>
                <c:pt idx="56">
                  <c:v>5.0</c:v>
                </c:pt>
                <c:pt idx="57">
                  <c:v>6.0</c:v>
                </c:pt>
                <c:pt idx="58">
                  <c:v>5.0</c:v>
                </c:pt>
                <c:pt idx="59">
                  <c:v>5.0</c:v>
                </c:pt>
                <c:pt idx="60">
                  <c:v>5.0</c:v>
                </c:pt>
                <c:pt idx="61">
                  <c:v>4.0</c:v>
                </c:pt>
                <c:pt idx="62">
                  <c:v>5.0</c:v>
                </c:pt>
                <c:pt idx="63">
                  <c:v>6.0</c:v>
                </c:pt>
                <c:pt idx="64">
                  <c:v>6.0</c:v>
                </c:pt>
                <c:pt idx="65">
                  <c:v>5.0</c:v>
                </c:pt>
                <c:pt idx="66">
                  <c:v>6.0</c:v>
                </c:pt>
                <c:pt idx="67">
                  <c:v>6.0</c:v>
                </c:pt>
                <c:pt idx="68">
                  <c:v>6.0</c:v>
                </c:pt>
                <c:pt idx="69">
                  <c:v>6.0</c:v>
                </c:pt>
                <c:pt idx="70">
                  <c:v>6.0</c:v>
                </c:pt>
                <c:pt idx="71">
                  <c:v>7.0</c:v>
                </c:pt>
                <c:pt idx="72">
                  <c:v>7.0</c:v>
                </c:pt>
                <c:pt idx="73">
                  <c:v>7.0</c:v>
                </c:pt>
                <c:pt idx="74">
                  <c:v>7.0</c:v>
                </c:pt>
                <c:pt idx="75">
                  <c:v>8.0</c:v>
                </c:pt>
                <c:pt idx="76">
                  <c:v>9.0</c:v>
                </c:pt>
                <c:pt idx="77">
                  <c:v>8.0</c:v>
                </c:pt>
                <c:pt idx="78">
                  <c:v>8.0</c:v>
                </c:pt>
                <c:pt idx="79">
                  <c:v>9.0</c:v>
                </c:pt>
                <c:pt idx="80">
                  <c:v>9.0</c:v>
                </c:pt>
                <c:pt idx="81">
                  <c:v>9.0</c:v>
                </c:pt>
                <c:pt idx="82">
                  <c:v>9.0</c:v>
                </c:pt>
                <c:pt idx="83">
                  <c:v>8.0</c:v>
                </c:pt>
                <c:pt idx="84">
                  <c:v>8.0</c:v>
                </c:pt>
                <c:pt idx="85">
                  <c:v>8.0</c:v>
                </c:pt>
                <c:pt idx="86">
                  <c:v>8.0</c:v>
                </c:pt>
                <c:pt idx="87">
                  <c:v>8.0</c:v>
                </c:pt>
                <c:pt idx="88">
                  <c:v>8.0</c:v>
                </c:pt>
                <c:pt idx="89">
                  <c:v>8.0</c:v>
                </c:pt>
                <c:pt idx="90">
                  <c:v>9.0</c:v>
                </c:pt>
                <c:pt idx="91">
                  <c:v>8.0</c:v>
                </c:pt>
                <c:pt idx="92">
                  <c:v>7.0</c:v>
                </c:pt>
                <c:pt idx="93">
                  <c:v>8.0</c:v>
                </c:pt>
                <c:pt idx="94">
                  <c:v>8.0</c:v>
                </c:pt>
                <c:pt idx="95">
                  <c:v>7.0</c:v>
                </c:pt>
                <c:pt idx="96">
                  <c:v>6.0</c:v>
                </c:pt>
                <c:pt idx="97">
                  <c:v>6.0</c:v>
                </c:pt>
                <c:pt idx="98">
                  <c:v>7.0</c:v>
                </c:pt>
                <c:pt idx="99">
                  <c:v>6.0</c:v>
                </c:pt>
                <c:pt idx="100">
                  <c:v>7.0</c:v>
                </c:pt>
                <c:pt idx="101">
                  <c:v>8.0</c:v>
                </c:pt>
                <c:pt idx="102">
                  <c:v>7.0</c:v>
                </c:pt>
                <c:pt idx="103">
                  <c:v>8.0</c:v>
                </c:pt>
                <c:pt idx="104">
                  <c:v>8.0</c:v>
                </c:pt>
                <c:pt idx="105">
                  <c:v>8.0</c:v>
                </c:pt>
                <c:pt idx="106">
                  <c:v>7.0</c:v>
                </c:pt>
                <c:pt idx="107">
                  <c:v>7.0</c:v>
                </c:pt>
                <c:pt idx="108">
                  <c:v>7.0</c:v>
                </c:pt>
                <c:pt idx="109">
                  <c:v>7.0</c:v>
                </c:pt>
                <c:pt idx="110">
                  <c:v>6.0</c:v>
                </c:pt>
                <c:pt idx="111">
                  <c:v>7.0</c:v>
                </c:pt>
                <c:pt idx="112">
                  <c:v>7.0</c:v>
                </c:pt>
                <c:pt idx="113">
                  <c:v>6.0</c:v>
                </c:pt>
                <c:pt idx="114">
                  <c:v>7.0</c:v>
                </c:pt>
                <c:pt idx="115">
                  <c:v>8.0</c:v>
                </c:pt>
                <c:pt idx="116">
                  <c:v>8.0</c:v>
                </c:pt>
                <c:pt idx="117">
                  <c:v>8.0</c:v>
                </c:pt>
                <c:pt idx="118">
                  <c:v>7.0</c:v>
                </c:pt>
                <c:pt idx="119">
                  <c:v>7.0</c:v>
                </c:pt>
                <c:pt idx="120">
                  <c:v>7.0</c:v>
                </c:pt>
                <c:pt idx="121">
                  <c:v>6.0</c:v>
                </c:pt>
                <c:pt idx="122">
                  <c:v>7.0</c:v>
                </c:pt>
                <c:pt idx="123">
                  <c:v>6.0</c:v>
                </c:pt>
                <c:pt idx="124">
                  <c:v>7.0</c:v>
                </c:pt>
                <c:pt idx="125">
                  <c:v>7.0</c:v>
                </c:pt>
                <c:pt idx="126">
                  <c:v>8.0</c:v>
                </c:pt>
                <c:pt idx="127">
                  <c:v>8.0</c:v>
                </c:pt>
                <c:pt idx="128">
                  <c:v>7.0</c:v>
                </c:pt>
                <c:pt idx="129">
                  <c:v>7.0</c:v>
                </c:pt>
                <c:pt idx="130">
                  <c:v>7.0</c:v>
                </c:pt>
                <c:pt idx="131">
                  <c:v>7.0</c:v>
                </c:pt>
                <c:pt idx="132">
                  <c:v>7.0</c:v>
                </c:pt>
                <c:pt idx="133">
                  <c:v>7.0</c:v>
                </c:pt>
                <c:pt idx="134">
                  <c:v>6.0</c:v>
                </c:pt>
                <c:pt idx="135">
                  <c:v>5.0</c:v>
                </c:pt>
                <c:pt idx="136">
                  <c:v>6.0</c:v>
                </c:pt>
                <c:pt idx="137">
                  <c:v>6.0</c:v>
                </c:pt>
                <c:pt idx="138">
                  <c:v>7.0</c:v>
                </c:pt>
                <c:pt idx="139">
                  <c:v>8.0</c:v>
                </c:pt>
                <c:pt idx="140">
                  <c:v>7.0</c:v>
                </c:pt>
                <c:pt idx="141">
                  <c:v>7.0</c:v>
                </c:pt>
                <c:pt idx="142">
                  <c:v>6.0</c:v>
                </c:pt>
                <c:pt idx="143">
                  <c:v>6.0</c:v>
                </c:pt>
                <c:pt idx="144">
                  <c:v>6.0</c:v>
                </c:pt>
                <c:pt idx="145">
                  <c:v>6.0</c:v>
                </c:pt>
                <c:pt idx="146">
                  <c:v>5.0</c:v>
                </c:pt>
                <c:pt idx="147">
                  <c:v>5.0</c:v>
                </c:pt>
                <c:pt idx="148">
                  <c:v>5.0</c:v>
                </c:pt>
                <c:pt idx="149">
                  <c:v>6.0</c:v>
                </c:pt>
                <c:pt idx="150">
                  <c:v>6.0</c:v>
                </c:pt>
                <c:pt idx="151">
                  <c:v>5.0</c:v>
                </c:pt>
                <c:pt idx="152">
                  <c:v>5.0</c:v>
                </c:pt>
                <c:pt idx="153">
                  <c:v>6.0</c:v>
                </c:pt>
                <c:pt idx="154">
                  <c:v>6.0</c:v>
                </c:pt>
                <c:pt idx="155">
                  <c:v>6.0</c:v>
                </c:pt>
                <c:pt idx="156">
                  <c:v>5.0</c:v>
                </c:pt>
                <c:pt idx="157">
                  <c:v>5.0</c:v>
                </c:pt>
                <c:pt idx="158">
                  <c:v>5.0</c:v>
                </c:pt>
                <c:pt idx="159">
                  <c:v>4.0</c:v>
                </c:pt>
                <c:pt idx="160">
                  <c:v>4.0</c:v>
                </c:pt>
                <c:pt idx="161">
                  <c:v>4.0</c:v>
                </c:pt>
                <c:pt idx="162">
                  <c:v>4.0</c:v>
                </c:pt>
                <c:pt idx="163">
                  <c:v>5.0</c:v>
                </c:pt>
                <c:pt idx="164">
                  <c:v>4.0</c:v>
                </c:pt>
                <c:pt idx="165">
                  <c:v>5.0</c:v>
                </c:pt>
                <c:pt idx="166">
                  <c:v>5.0</c:v>
                </c:pt>
                <c:pt idx="167">
                  <c:v>5.0</c:v>
                </c:pt>
                <c:pt idx="168">
                  <c:v>6.0</c:v>
                </c:pt>
                <c:pt idx="169">
                  <c:v>5.0</c:v>
                </c:pt>
                <c:pt idx="170">
                  <c:v>6.0</c:v>
                </c:pt>
                <c:pt idx="171">
                  <c:v>6.0</c:v>
                </c:pt>
                <c:pt idx="172">
                  <c:v>7.0</c:v>
                </c:pt>
                <c:pt idx="173">
                  <c:v>6.0</c:v>
                </c:pt>
                <c:pt idx="174">
                  <c:v>7.0</c:v>
                </c:pt>
                <c:pt idx="175">
                  <c:v>7.0</c:v>
                </c:pt>
                <c:pt idx="176">
                  <c:v>7.0</c:v>
                </c:pt>
                <c:pt idx="177">
                  <c:v>7.0</c:v>
                </c:pt>
                <c:pt idx="178">
                  <c:v>6.0</c:v>
                </c:pt>
                <c:pt idx="179">
                  <c:v>7.0</c:v>
                </c:pt>
                <c:pt idx="180">
                  <c:v>7.0</c:v>
                </c:pt>
                <c:pt idx="181">
                  <c:v>7.0</c:v>
                </c:pt>
                <c:pt idx="182">
                  <c:v>8.0</c:v>
                </c:pt>
                <c:pt idx="183">
                  <c:v>8.0</c:v>
                </c:pt>
              </c:numCache>
            </c:numRef>
          </c:val>
        </c:ser>
        <c:ser>
          <c:idx val="2"/>
          <c:order val="2"/>
          <c:tx>
            <c:strRef>
              <c:f>'TS-Calc 6 month'!$I$1</c:f>
              <c:strCache>
                <c:ptCount val="1"/>
                <c:pt idx="0">
                  <c:v>Options</c:v>
                </c:pt>
              </c:strCache>
            </c:strRef>
          </c:tx>
          <c:spPr>
            <a:solidFill>
              <a:schemeClr val="accent3"/>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month'!$I$2:$I$185</c:f>
              <c:numCache>
                <c:formatCode>General</c:formatCode>
                <c:ptCount val="184"/>
                <c:pt idx="0">
                  <c:v>1.0</c:v>
                </c:pt>
                <c:pt idx="1">
                  <c:v>2.0</c:v>
                </c:pt>
                <c:pt idx="2">
                  <c:v>2.0</c:v>
                </c:pt>
                <c:pt idx="3">
                  <c:v>3.0</c:v>
                </c:pt>
                <c:pt idx="4">
                  <c:v>4.0</c:v>
                </c:pt>
                <c:pt idx="5">
                  <c:v>4.0</c:v>
                </c:pt>
                <c:pt idx="6">
                  <c:v>5.0</c:v>
                </c:pt>
                <c:pt idx="7">
                  <c:v>5.0</c:v>
                </c:pt>
                <c:pt idx="8">
                  <c:v>6.0</c:v>
                </c:pt>
                <c:pt idx="9">
                  <c:v>7.0</c:v>
                </c:pt>
                <c:pt idx="10">
                  <c:v>6.0</c:v>
                </c:pt>
                <c:pt idx="11">
                  <c:v>7.0</c:v>
                </c:pt>
                <c:pt idx="12">
                  <c:v>7.0</c:v>
                </c:pt>
                <c:pt idx="13">
                  <c:v>8.0</c:v>
                </c:pt>
                <c:pt idx="14">
                  <c:v>7.0</c:v>
                </c:pt>
                <c:pt idx="15">
                  <c:v>8.0</c:v>
                </c:pt>
                <c:pt idx="16">
                  <c:v>7.0</c:v>
                </c:pt>
                <c:pt idx="17">
                  <c:v>8.0</c:v>
                </c:pt>
                <c:pt idx="18">
                  <c:v>9.0</c:v>
                </c:pt>
                <c:pt idx="19">
                  <c:v>9.0</c:v>
                </c:pt>
                <c:pt idx="20">
                  <c:v>9.0</c:v>
                </c:pt>
                <c:pt idx="21">
                  <c:v>9.0</c:v>
                </c:pt>
                <c:pt idx="22">
                  <c:v>10.0</c:v>
                </c:pt>
                <c:pt idx="23">
                  <c:v>11.0</c:v>
                </c:pt>
                <c:pt idx="24">
                  <c:v>11.0</c:v>
                </c:pt>
                <c:pt idx="25">
                  <c:v>11.0</c:v>
                </c:pt>
                <c:pt idx="26">
                  <c:v>12.0</c:v>
                </c:pt>
                <c:pt idx="27">
                  <c:v>12.0</c:v>
                </c:pt>
                <c:pt idx="28">
                  <c:v>13.0</c:v>
                </c:pt>
                <c:pt idx="29">
                  <c:v>14.0</c:v>
                </c:pt>
                <c:pt idx="30">
                  <c:v>13.0</c:v>
                </c:pt>
                <c:pt idx="31">
                  <c:v>14.0</c:v>
                </c:pt>
                <c:pt idx="32">
                  <c:v>15.0</c:v>
                </c:pt>
                <c:pt idx="33">
                  <c:v>16.0</c:v>
                </c:pt>
                <c:pt idx="34">
                  <c:v>16.0</c:v>
                </c:pt>
                <c:pt idx="35">
                  <c:v>16.0</c:v>
                </c:pt>
                <c:pt idx="36">
                  <c:v>16.0</c:v>
                </c:pt>
                <c:pt idx="37">
                  <c:v>17.0</c:v>
                </c:pt>
                <c:pt idx="38">
                  <c:v>16.0</c:v>
                </c:pt>
                <c:pt idx="39">
                  <c:v>17.0</c:v>
                </c:pt>
                <c:pt idx="40">
                  <c:v>18.0</c:v>
                </c:pt>
                <c:pt idx="41">
                  <c:v>18.0</c:v>
                </c:pt>
                <c:pt idx="42">
                  <c:v>18.0</c:v>
                </c:pt>
                <c:pt idx="43">
                  <c:v>19.0</c:v>
                </c:pt>
                <c:pt idx="44">
                  <c:v>20.0</c:v>
                </c:pt>
                <c:pt idx="45">
                  <c:v>20.0</c:v>
                </c:pt>
                <c:pt idx="46">
                  <c:v>21.0</c:v>
                </c:pt>
                <c:pt idx="47">
                  <c:v>21.0</c:v>
                </c:pt>
                <c:pt idx="48">
                  <c:v>21.0</c:v>
                </c:pt>
                <c:pt idx="49">
                  <c:v>21.0</c:v>
                </c:pt>
                <c:pt idx="50">
                  <c:v>22.0</c:v>
                </c:pt>
                <c:pt idx="51">
                  <c:v>22.0</c:v>
                </c:pt>
                <c:pt idx="52">
                  <c:v>22.0</c:v>
                </c:pt>
                <c:pt idx="53">
                  <c:v>23.0</c:v>
                </c:pt>
                <c:pt idx="54">
                  <c:v>23.0</c:v>
                </c:pt>
                <c:pt idx="55">
                  <c:v>24.0</c:v>
                </c:pt>
                <c:pt idx="56">
                  <c:v>25.0</c:v>
                </c:pt>
                <c:pt idx="57">
                  <c:v>25.0</c:v>
                </c:pt>
                <c:pt idx="58">
                  <c:v>26.0</c:v>
                </c:pt>
                <c:pt idx="59">
                  <c:v>26.0</c:v>
                </c:pt>
                <c:pt idx="60">
                  <c:v>27.0</c:v>
                </c:pt>
                <c:pt idx="61">
                  <c:v>28.0</c:v>
                </c:pt>
                <c:pt idx="62">
                  <c:v>27.0</c:v>
                </c:pt>
                <c:pt idx="63">
                  <c:v>27.0</c:v>
                </c:pt>
                <c:pt idx="64">
                  <c:v>27.0</c:v>
                </c:pt>
                <c:pt idx="65">
                  <c:v>28.0</c:v>
                </c:pt>
                <c:pt idx="66">
                  <c:v>28.0</c:v>
                </c:pt>
                <c:pt idx="67">
                  <c:v>29.0</c:v>
                </c:pt>
                <c:pt idx="68">
                  <c:v>28.0</c:v>
                </c:pt>
                <c:pt idx="69">
                  <c:v>29.0</c:v>
                </c:pt>
                <c:pt idx="70">
                  <c:v>30.0</c:v>
                </c:pt>
                <c:pt idx="71">
                  <c:v>29.0</c:v>
                </c:pt>
                <c:pt idx="72">
                  <c:v>29.0</c:v>
                </c:pt>
                <c:pt idx="73">
                  <c:v>30.0</c:v>
                </c:pt>
                <c:pt idx="74">
                  <c:v>30.0</c:v>
                </c:pt>
                <c:pt idx="75">
                  <c:v>30.0</c:v>
                </c:pt>
                <c:pt idx="76">
                  <c:v>29.0</c:v>
                </c:pt>
                <c:pt idx="77">
                  <c:v>30.0</c:v>
                </c:pt>
                <c:pt idx="78">
                  <c:v>30.0</c:v>
                </c:pt>
                <c:pt idx="79">
                  <c:v>30.0</c:v>
                </c:pt>
                <c:pt idx="80">
                  <c:v>30.0</c:v>
                </c:pt>
                <c:pt idx="81">
                  <c:v>31.0</c:v>
                </c:pt>
                <c:pt idx="82">
                  <c:v>30.0</c:v>
                </c:pt>
                <c:pt idx="83">
                  <c:v>31.0</c:v>
                </c:pt>
                <c:pt idx="84">
                  <c:v>31.0</c:v>
                </c:pt>
                <c:pt idx="85">
                  <c:v>32.0</c:v>
                </c:pt>
                <c:pt idx="86">
                  <c:v>31.0</c:v>
                </c:pt>
                <c:pt idx="87">
                  <c:v>32.0</c:v>
                </c:pt>
                <c:pt idx="88">
                  <c:v>32.0</c:v>
                </c:pt>
                <c:pt idx="89">
                  <c:v>32.0</c:v>
                </c:pt>
                <c:pt idx="90">
                  <c:v>32.0</c:v>
                </c:pt>
                <c:pt idx="91">
                  <c:v>33.0</c:v>
                </c:pt>
                <c:pt idx="92">
                  <c:v>33.0</c:v>
                </c:pt>
                <c:pt idx="93">
                  <c:v>33.0</c:v>
                </c:pt>
                <c:pt idx="94">
                  <c:v>33.0</c:v>
                </c:pt>
                <c:pt idx="95">
                  <c:v>34.0</c:v>
                </c:pt>
                <c:pt idx="96">
                  <c:v>34.0</c:v>
                </c:pt>
                <c:pt idx="97">
                  <c:v>35.0</c:v>
                </c:pt>
                <c:pt idx="98">
                  <c:v>34.0</c:v>
                </c:pt>
                <c:pt idx="99">
                  <c:v>35.0</c:v>
                </c:pt>
                <c:pt idx="100">
                  <c:v>35.0</c:v>
                </c:pt>
                <c:pt idx="101">
                  <c:v>34.0</c:v>
                </c:pt>
                <c:pt idx="102">
                  <c:v>35.0</c:v>
                </c:pt>
                <c:pt idx="103">
                  <c:v>34.0</c:v>
                </c:pt>
                <c:pt idx="104">
                  <c:v>35.0</c:v>
                </c:pt>
                <c:pt idx="105">
                  <c:v>35.0</c:v>
                </c:pt>
                <c:pt idx="106">
                  <c:v>36.0</c:v>
                </c:pt>
                <c:pt idx="107">
                  <c:v>36.0</c:v>
                </c:pt>
                <c:pt idx="108">
                  <c:v>36.0</c:v>
                </c:pt>
                <c:pt idx="109">
                  <c:v>37.0</c:v>
                </c:pt>
                <c:pt idx="110">
                  <c:v>38.0</c:v>
                </c:pt>
                <c:pt idx="111">
                  <c:v>37.0</c:v>
                </c:pt>
                <c:pt idx="112">
                  <c:v>38.0</c:v>
                </c:pt>
                <c:pt idx="113">
                  <c:v>39.0</c:v>
                </c:pt>
                <c:pt idx="114">
                  <c:v>39.0</c:v>
                </c:pt>
                <c:pt idx="115">
                  <c:v>38.0</c:v>
                </c:pt>
                <c:pt idx="116">
                  <c:v>39.0</c:v>
                </c:pt>
                <c:pt idx="117">
                  <c:v>39.0</c:v>
                </c:pt>
                <c:pt idx="118">
                  <c:v>40.0</c:v>
                </c:pt>
                <c:pt idx="119">
                  <c:v>40.0</c:v>
                </c:pt>
                <c:pt idx="120">
                  <c:v>40.0</c:v>
                </c:pt>
                <c:pt idx="121">
                  <c:v>40.0</c:v>
                </c:pt>
                <c:pt idx="122">
                  <c:v>40.0</c:v>
                </c:pt>
                <c:pt idx="123">
                  <c:v>40.0</c:v>
                </c:pt>
                <c:pt idx="124">
                  <c:v>40.0</c:v>
                </c:pt>
                <c:pt idx="125">
                  <c:v>41.0</c:v>
                </c:pt>
                <c:pt idx="126">
                  <c:v>40.0</c:v>
                </c:pt>
                <c:pt idx="127">
                  <c:v>41.0</c:v>
                </c:pt>
                <c:pt idx="128">
                  <c:v>41.0</c:v>
                </c:pt>
                <c:pt idx="129">
                  <c:v>42.0</c:v>
                </c:pt>
                <c:pt idx="130">
                  <c:v>43.0</c:v>
                </c:pt>
                <c:pt idx="131">
                  <c:v>42.0</c:v>
                </c:pt>
                <c:pt idx="132">
                  <c:v>43.0</c:v>
                </c:pt>
                <c:pt idx="133">
                  <c:v>43.0</c:v>
                </c:pt>
                <c:pt idx="134">
                  <c:v>44.0</c:v>
                </c:pt>
                <c:pt idx="135">
                  <c:v>45.0</c:v>
                </c:pt>
                <c:pt idx="136">
                  <c:v>44.0</c:v>
                </c:pt>
                <c:pt idx="137">
                  <c:v>45.0</c:v>
                </c:pt>
                <c:pt idx="138">
                  <c:v>45.0</c:v>
                </c:pt>
                <c:pt idx="139">
                  <c:v>45.0</c:v>
                </c:pt>
                <c:pt idx="140">
                  <c:v>46.0</c:v>
                </c:pt>
                <c:pt idx="141">
                  <c:v>47.0</c:v>
                </c:pt>
                <c:pt idx="142">
                  <c:v>48.0</c:v>
                </c:pt>
                <c:pt idx="143">
                  <c:v>48.0</c:v>
                </c:pt>
                <c:pt idx="144">
                  <c:v>48.0</c:v>
                </c:pt>
                <c:pt idx="145">
                  <c:v>49.0</c:v>
                </c:pt>
                <c:pt idx="146">
                  <c:v>50.0</c:v>
                </c:pt>
                <c:pt idx="147">
                  <c:v>50.0</c:v>
                </c:pt>
                <c:pt idx="148">
                  <c:v>51.0</c:v>
                </c:pt>
                <c:pt idx="149">
                  <c:v>51.0</c:v>
                </c:pt>
                <c:pt idx="150">
                  <c:v>52.0</c:v>
                </c:pt>
                <c:pt idx="151">
                  <c:v>53.0</c:v>
                </c:pt>
                <c:pt idx="152">
                  <c:v>54.0</c:v>
                </c:pt>
                <c:pt idx="153">
                  <c:v>54.0</c:v>
                </c:pt>
                <c:pt idx="154">
                  <c:v>55.0</c:v>
                </c:pt>
                <c:pt idx="155">
                  <c:v>55.0</c:v>
                </c:pt>
                <c:pt idx="156">
                  <c:v>56.0</c:v>
                </c:pt>
                <c:pt idx="157">
                  <c:v>56.0</c:v>
                </c:pt>
                <c:pt idx="158">
                  <c:v>56.0</c:v>
                </c:pt>
                <c:pt idx="159">
                  <c:v>57.0</c:v>
                </c:pt>
                <c:pt idx="160">
                  <c:v>58.0</c:v>
                </c:pt>
                <c:pt idx="161">
                  <c:v>58.0</c:v>
                </c:pt>
                <c:pt idx="162">
                  <c:v>59.0</c:v>
                </c:pt>
                <c:pt idx="163">
                  <c:v>58.0</c:v>
                </c:pt>
                <c:pt idx="164">
                  <c:v>59.0</c:v>
                </c:pt>
                <c:pt idx="165">
                  <c:v>58.0</c:v>
                </c:pt>
                <c:pt idx="166">
                  <c:v>59.0</c:v>
                </c:pt>
                <c:pt idx="167">
                  <c:v>59.0</c:v>
                </c:pt>
                <c:pt idx="168">
                  <c:v>58.0</c:v>
                </c:pt>
                <c:pt idx="169">
                  <c:v>58.0</c:v>
                </c:pt>
                <c:pt idx="170">
                  <c:v>57.0</c:v>
                </c:pt>
                <c:pt idx="171">
                  <c:v>57.0</c:v>
                </c:pt>
                <c:pt idx="172">
                  <c:v>56.0</c:v>
                </c:pt>
                <c:pt idx="173">
                  <c:v>56.0</c:v>
                </c:pt>
                <c:pt idx="174">
                  <c:v>55.0</c:v>
                </c:pt>
                <c:pt idx="175">
                  <c:v>55.0</c:v>
                </c:pt>
                <c:pt idx="176">
                  <c:v>55.0</c:v>
                </c:pt>
                <c:pt idx="177">
                  <c:v>55.0</c:v>
                </c:pt>
                <c:pt idx="178">
                  <c:v>55.0</c:v>
                </c:pt>
                <c:pt idx="179">
                  <c:v>54.0</c:v>
                </c:pt>
                <c:pt idx="180">
                  <c:v>54.0</c:v>
                </c:pt>
                <c:pt idx="181">
                  <c:v>54.0</c:v>
                </c:pt>
                <c:pt idx="182">
                  <c:v>53.0</c:v>
                </c:pt>
                <c:pt idx="183">
                  <c:v>52.0</c:v>
                </c:pt>
              </c:numCache>
            </c:numRef>
          </c:val>
        </c:ser>
        <c:dLbls>
          <c:showLegendKey val="0"/>
          <c:showVal val="0"/>
          <c:showCatName val="0"/>
          <c:showSerName val="0"/>
          <c:showPercent val="0"/>
          <c:showBubbleSize val="0"/>
        </c:dLbls>
        <c:axId val="-2087663200"/>
        <c:axId val="-2070542128"/>
      </c:areaChart>
      <c:dateAx>
        <c:axId val="-208766320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542128"/>
        <c:crosses val="autoZero"/>
        <c:auto val="1"/>
        <c:lblOffset val="100"/>
        <c:baseTimeUnit val="days"/>
      </c:dateAx>
      <c:valAx>
        <c:axId val="-207054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632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'Stability Metric, Item Count'!$B$2</c:f>
              <c:strCache>
                <c:ptCount val="1"/>
                <c:pt idx="0">
                  <c:v>Done Cum</c:v>
                </c:pt>
              </c:strCache>
            </c:strRef>
          </c:tx>
          <c:spPr>
            <a:solidFill>
              <a:schemeClr val="accent1"/>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Count'!$B$3:$B$22</c:f>
              <c:numCache>
                <c:formatCode>0</c:formatCode>
                <c:ptCount val="20"/>
                <c:pt idx="0">
                  <c:v>0.0</c:v>
                </c:pt>
                <c:pt idx="1">
                  <c:v>1.0</c:v>
                </c:pt>
                <c:pt idx="2">
                  <c:v>2.0</c:v>
                </c:pt>
                <c:pt idx="3">
                  <c:v>4.0</c:v>
                </c:pt>
                <c:pt idx="4">
                  <c:v>6.0</c:v>
                </c:pt>
                <c:pt idx="5">
                  <c:v>8.0</c:v>
                </c:pt>
                <c:pt idx="6">
                  <c:v>11.0</c:v>
                </c:pt>
                <c:pt idx="7">
                  <c:v>13.0</c:v>
                </c:pt>
                <c:pt idx="8">
                  <c:v>14.0</c:v>
                </c:pt>
                <c:pt idx="9">
                  <c:v>17.0</c:v>
                </c:pt>
                <c:pt idx="10">
                  <c:v>19.0</c:v>
                </c:pt>
                <c:pt idx="11">
                  <c:v>21.0</c:v>
                </c:pt>
                <c:pt idx="12">
                  <c:v>23.0</c:v>
                </c:pt>
                <c:pt idx="13">
                  <c:v>25.0</c:v>
                </c:pt>
                <c:pt idx="14">
                  <c:v>28.0</c:v>
                </c:pt>
                <c:pt idx="15">
                  <c:v>31.0</c:v>
                </c:pt>
                <c:pt idx="16">
                  <c:v>34.0</c:v>
                </c:pt>
                <c:pt idx="17">
                  <c:v>37.0</c:v>
                </c:pt>
                <c:pt idx="18">
                  <c:v>39.0</c:v>
                </c:pt>
                <c:pt idx="19">
                  <c:v>39.0</c:v>
                </c:pt>
              </c:numCache>
            </c:numRef>
          </c:val>
        </c:ser>
        <c:ser>
          <c:idx val="1"/>
          <c:order val="1"/>
          <c:tx>
            <c:strRef>
              <c:f>'Stability Metric, Item Count'!$C$2</c:f>
              <c:strCache>
                <c:ptCount val="1"/>
                <c:pt idx="0">
                  <c:v>Committed</c:v>
                </c:pt>
              </c:strCache>
            </c:strRef>
          </c:tx>
          <c:spPr>
            <a:solidFill>
              <a:schemeClr val="accent2"/>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Count'!$C$3:$C$22</c:f>
              <c:numCache>
                <c:formatCode>General</c:formatCode>
                <c:ptCount val="20"/>
                <c:pt idx="0">
                  <c:v>5.0</c:v>
                </c:pt>
                <c:pt idx="1">
                  <c:v>5.0</c:v>
                </c:pt>
                <c:pt idx="2">
                  <c:v>5.0</c:v>
                </c:pt>
                <c:pt idx="3">
                  <c:v>5.0</c:v>
                </c:pt>
                <c:pt idx="4">
                  <c:v>6.0</c:v>
                </c:pt>
                <c:pt idx="5">
                  <c:v>5.0</c:v>
                </c:pt>
                <c:pt idx="6">
                  <c:v>5.0</c:v>
                </c:pt>
                <c:pt idx="7">
                  <c:v>5.0</c:v>
                </c:pt>
                <c:pt idx="8">
                  <c:v>5.0</c:v>
                </c:pt>
                <c:pt idx="9">
                  <c:v>5.0</c:v>
                </c:pt>
                <c:pt idx="10">
                  <c:v>6.0</c:v>
                </c:pt>
                <c:pt idx="11">
                  <c:v>7.0</c:v>
                </c:pt>
                <c:pt idx="12">
                  <c:v>5.0</c:v>
                </c:pt>
                <c:pt idx="13">
                  <c:v>5.0</c:v>
                </c:pt>
                <c:pt idx="14">
                  <c:v>5.0</c:v>
                </c:pt>
                <c:pt idx="15">
                  <c:v>5.0</c:v>
                </c:pt>
                <c:pt idx="16">
                  <c:v>5.0</c:v>
                </c:pt>
                <c:pt idx="17">
                  <c:v>2.0</c:v>
                </c:pt>
                <c:pt idx="18">
                  <c:v>0.0</c:v>
                </c:pt>
                <c:pt idx="19">
                  <c:v>0.0</c:v>
                </c:pt>
              </c:numCache>
            </c:numRef>
          </c:val>
        </c:ser>
        <c:ser>
          <c:idx val="2"/>
          <c:order val="2"/>
          <c:tx>
            <c:strRef>
              <c:f>'Stability Metric, Item Count'!$D$2</c:f>
              <c:strCache>
                <c:ptCount val="1"/>
                <c:pt idx="0">
                  <c:v>Options</c:v>
                </c:pt>
              </c:strCache>
            </c:strRef>
          </c:tx>
          <c:spPr>
            <a:solidFill>
              <a:schemeClr val="accent3"/>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Count'!$D$3:$D$22</c:f>
              <c:numCache>
                <c:formatCode>General</c:formatCode>
                <c:ptCount val="20"/>
                <c:pt idx="0">
                  <c:v>25.0</c:v>
                </c:pt>
                <c:pt idx="1">
                  <c:v>24.0</c:v>
                </c:pt>
                <c:pt idx="2">
                  <c:v>23.0</c:v>
                </c:pt>
                <c:pt idx="3">
                  <c:v>21.0</c:v>
                </c:pt>
                <c:pt idx="4">
                  <c:v>18.0</c:v>
                </c:pt>
                <c:pt idx="5">
                  <c:v>17.0</c:v>
                </c:pt>
                <c:pt idx="6">
                  <c:v>14.0</c:v>
                </c:pt>
                <c:pt idx="7">
                  <c:v>12.0</c:v>
                </c:pt>
                <c:pt idx="8">
                  <c:v>11.0</c:v>
                </c:pt>
                <c:pt idx="9">
                  <c:v>14.0</c:v>
                </c:pt>
                <c:pt idx="10">
                  <c:v>11.0</c:v>
                </c:pt>
                <c:pt idx="11">
                  <c:v>8.0</c:v>
                </c:pt>
                <c:pt idx="12">
                  <c:v>8.0</c:v>
                </c:pt>
                <c:pt idx="13">
                  <c:v>9.0</c:v>
                </c:pt>
                <c:pt idx="14">
                  <c:v>6.0</c:v>
                </c:pt>
                <c:pt idx="15">
                  <c:v>3.0</c:v>
                </c:pt>
                <c:pt idx="16">
                  <c:v>0.0</c:v>
                </c:pt>
                <c:pt idx="17">
                  <c:v>0.0</c:v>
                </c:pt>
                <c:pt idx="18">
                  <c:v>0.0</c:v>
                </c:pt>
                <c:pt idx="19">
                  <c:v>0.0</c:v>
                </c:pt>
              </c:numCache>
            </c:numRef>
          </c:val>
        </c:ser>
        <c:dLbls>
          <c:showLegendKey val="0"/>
          <c:showVal val="0"/>
          <c:showCatName val="0"/>
          <c:showSerName val="0"/>
          <c:showPercent val="0"/>
          <c:showBubbleSize val="0"/>
        </c:dLbls>
        <c:axId val="-2071869680"/>
        <c:axId val="-2069946656"/>
      </c:areaChart>
      <c:dateAx>
        <c:axId val="-207186968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46656"/>
        <c:crosses val="autoZero"/>
        <c:auto val="1"/>
        <c:lblOffset val="100"/>
        <c:baseTimeUnit val="days"/>
      </c:dateAx>
      <c:valAx>
        <c:axId val="-2069946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696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oneCellAnchor>
    <xdr:from>
      <xdr:col>11</xdr:col>
      <xdr:colOff>0</xdr:colOff>
      <xdr:row>1</xdr:row>
      <xdr:rowOff>25400</xdr:rowOff>
    </xdr:from>
    <xdr:ext cx="3441700" cy="1244600"/>
    <xdr:sp macro="" textlink="">
      <xdr:nvSpPr>
        <xdr:cNvPr id="4" name="TextBox 3"/>
        <xdr:cNvSpPr txBox="1"/>
      </xdr:nvSpPr>
      <xdr:spPr>
        <a:xfrm>
          <a:off x="9080500" y="228600"/>
          <a:ext cx="3441700" cy="1244600"/>
        </a:xfrm>
        <a:prstGeom prst="rect">
          <a:avLst/>
        </a:prstGeom>
        <a:solidFill>
          <a:schemeClr val="bg1">
            <a:lumMod val="95000"/>
            <a:alpha val="57000"/>
          </a:schemeClr>
        </a:solidFill>
        <a:ln w="3175">
          <a:solidFill>
            <a:schemeClr val="bg1">
              <a:lumMod val="75000"/>
            </a:schemeClr>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Change Log</a:t>
          </a:r>
        </a:p>
        <a:p>
          <a:endParaRPr lang="en-US" sz="1100"/>
        </a:p>
        <a:p>
          <a:r>
            <a:rPr lang="en-US" sz="1100"/>
            <a:t>2016-07-03</a:t>
          </a:r>
          <a:r>
            <a:rPr lang="en-US" sz="1100" baseline="0"/>
            <a:t> Initial version</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50800</xdr:colOff>
      <xdr:row>2</xdr:row>
      <xdr:rowOff>0</xdr:rowOff>
    </xdr:from>
    <xdr:to>
      <xdr:col>9</xdr:col>
      <xdr:colOff>190500</xdr:colOff>
      <xdr:row>6</xdr:row>
      <xdr:rowOff>63500</xdr:rowOff>
    </xdr:to>
    <xdr:sp macro="" textlink="">
      <xdr:nvSpPr>
        <xdr:cNvPr id="2" name="Rounded Rectangular Callout 1"/>
        <xdr:cNvSpPr/>
      </xdr:nvSpPr>
      <xdr:spPr>
        <a:xfrm>
          <a:off x="4724400" y="406400"/>
          <a:ext cx="3441700" cy="876300"/>
        </a:xfrm>
        <a:prstGeom prst="wedgeRoundRectCallout">
          <a:avLst>
            <a:gd name="adj1" fmla="val -71755"/>
            <a:gd name="adj2" fmla="val -6607"/>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681566</xdr:colOff>
      <xdr:row>23</xdr:row>
      <xdr:rowOff>190500</xdr:rowOff>
    </xdr:from>
    <xdr:to>
      <xdr:col>25</xdr:col>
      <xdr:colOff>431800</xdr:colOff>
      <xdr:row>49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0</xdr:row>
      <xdr:rowOff>177800</xdr:rowOff>
    </xdr:from>
    <xdr:to>
      <xdr:col>14</xdr:col>
      <xdr:colOff>0</xdr:colOff>
      <xdr:row>22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190500</xdr:rowOff>
    </xdr:from>
    <xdr:to>
      <xdr:col>14</xdr:col>
      <xdr:colOff>25400</xdr:colOff>
      <xdr:row>49</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266700</xdr:colOff>
      <xdr:row>1</xdr:row>
      <xdr:rowOff>12700</xdr:rowOff>
    </xdr:from>
    <xdr:to>
      <xdr:col>25</xdr:col>
      <xdr:colOff>50800</xdr:colOff>
      <xdr:row>22</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1</xdr:row>
      <xdr:rowOff>25400</xdr:rowOff>
    </xdr:from>
    <xdr:to>
      <xdr:col>15</xdr:col>
      <xdr:colOff>292100</xdr:colOff>
      <xdr:row>24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imeStamps" displayName="TimeStamps" ref="A2:D110" totalsRowShown="0" headerRowDxfId="36" dataDxfId="35">
  <autoFilter ref="A2:D110"/>
  <tableColumns count="4">
    <tableColumn id="1" name="ID"/>
    <tableColumn id="2" name="Options" dataDxfId="34"/>
    <tableColumn id="3" name="Committed" dataDxfId="33"/>
    <tableColumn id="4" name="Done" dataDxfId="32">
      <calculatedColumnFormula>C3+20</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6" name="Table257" displayName="Table257" ref="A1:D94" totalsRowShown="0" headerRowDxfId="7">
  <autoFilter ref="A1:D94"/>
  <tableColumns count="4">
    <tableColumn id="1" name="Date" dataDxfId="6"/>
    <tableColumn id="2" name="Options">
      <calculatedColumnFormula>COUNTIFS(TimeStamps[Options],"&lt;="&amp;'TS-Calc 3 month'!A2,TimeStamps[Committed],"&gt;"&amp;'TS-Calc 3 month'!A2)</calculatedColumnFormula>
    </tableColumn>
    <tableColumn id="3" name="Commited">
      <calculatedColumnFormula>COUNTIFS(TimeStamps[Committed],"&lt;="&amp;'TS-Calc 3 month'!A2,TimeStamps[Done],"&gt;"&amp;'TS-Calc 3 month'!A2)</calculatedColumnFormula>
    </tableColumn>
    <tableColumn id="4" name="Done">
      <calculatedColumnFormula>COUNTIF(TimeStamps[Done],"="&amp;'TS-Calc 3 month'!A2)</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id="7" name="Table368" displayName="Table368" ref="F1:I94" headerRowDxfId="5">
  <autoFilter ref="F1:I94"/>
  <tableColumns count="4">
    <tableColumn id="1" name="Date" totalsRowLabel="Total" dataDxfId="4">
      <calculatedColumnFormula>Table257[[#This Row],[Date]]</calculatedColumnFormula>
    </tableColumn>
    <tableColumn id="2" name="Done">
      <calculatedColumnFormula>G1+YearData[[#This Row],[Done]]</calculatedColumnFormula>
    </tableColumn>
    <tableColumn id="3" name="Commited">
      <calculatedColumnFormula>Table257[[#This Row],[Commited]]</calculatedColumnFormula>
    </tableColumn>
    <tableColumn id="4" name="Options" totalsRowFunction="sum">
      <calculatedColumnFormula>Table257[[#This Row],[Options]]</calculatedColumnFormula>
    </tableColumn>
  </tableColumns>
  <tableStyleInfo name="TableStyleLight11" showFirstColumn="0" showLastColumn="0" showRowStripes="1" showColumnStripes="0"/>
</table>
</file>

<file path=xl/tables/table12.xml><?xml version="1.0" encoding="utf-8"?>
<table xmlns="http://schemas.openxmlformats.org/spreadsheetml/2006/main" id="2" name="YearData" displayName="YearData" ref="A1:D367" totalsRowShown="0" headerRowDxfId="3">
  <autoFilter ref="A1:D367"/>
  <tableColumns count="4">
    <tableColumn id="1" name="Date" dataDxfId="2"/>
    <tableColumn id="2" name="Options">
      <calculatedColumnFormula>COUNTIFS(TimeStamps[Options],"&lt;="&amp;'TS-Calc 12 month'!A2,TimeStamps[Committed],"&gt;"&amp;'TS-Calc 12 month'!A2)</calculatedColumnFormula>
    </tableColumn>
    <tableColumn id="3" name="Commited">
      <calculatedColumnFormula>COUNTIFS(TimeStamps[Committed],"&lt;="&amp;'TS-Calc 12 month'!A2,TimeStamps[Done],"&gt;"&amp;'TS-Calc 12 month'!A2)</calculatedColumnFormula>
    </tableColumn>
    <tableColumn id="4" name="Done">
      <calculatedColumnFormula>COUNTIF(TimeStamps[Done],"="&amp;'TS-Calc 12 month'!A2)</calculatedColumnFormula>
    </tableColumn>
  </tableColumns>
  <tableStyleInfo name="TableStyleLight11" showFirstColumn="0" showLastColumn="0" showRowStripes="1" showColumnStripes="0"/>
</table>
</file>

<file path=xl/tables/table13.xml><?xml version="1.0" encoding="utf-8"?>
<table xmlns="http://schemas.openxmlformats.org/spreadsheetml/2006/main" id="3" name="YearCFD" displayName="YearCFD" ref="F1:I367" headerRowDxfId="1">
  <autoFilter ref="F1:I367"/>
  <tableColumns count="4">
    <tableColumn id="1" name="Date" totalsRowLabel="Total" dataDxfId="0">
      <calculatedColumnFormula>YearData[[#This Row],[Date]]</calculatedColumnFormula>
    </tableColumn>
    <tableColumn id="2" name="Done">
      <calculatedColumnFormula>G1+YearData[[#This Row],[Done]]</calculatedColumnFormula>
    </tableColumn>
    <tableColumn id="3" name="Commited">
      <calculatedColumnFormula>YearData[[#This Row],[Commited]]</calculatedColumnFormula>
    </tableColumn>
    <tableColumn id="4" name="Options" totalsRowFunction="sum">
      <calculatedColumnFormula>YearData[[#This Row],[Options]]</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11" name="TimeStamps12" displayName="TimeStamps12" ref="B3:E111" totalsRowShown="0" headerRowDxfId="31">
  <autoFilter ref="B3:E111"/>
  <tableColumns count="4">
    <tableColumn id="1" name="ID"/>
    <tableColumn id="2" name="Options" dataDxfId="30"/>
    <tableColumn id="3" name="Committed" dataDxfId="29"/>
    <tableColumn id="4" name="Done" dataDxfId="28"/>
  </tableColumns>
  <tableStyleInfo name="TableStyleLight9" showFirstColumn="0" showLastColumn="0" showRowStripes="1" showColumnStripes="0"/>
</table>
</file>

<file path=xl/tables/table3.xml><?xml version="1.0" encoding="utf-8"?>
<table xmlns="http://schemas.openxmlformats.org/spreadsheetml/2006/main" id="12" name="TimeStamps1213" displayName="TimeStamps1213" ref="G3:J111" totalsRowShown="0" headerRowDxfId="27">
  <autoFilter ref="G3:J111"/>
  <tableColumns count="4">
    <tableColumn id="1" name="ID"/>
    <tableColumn id="2" name="Options" dataDxfId="26"/>
    <tableColumn id="3" name="Committed" dataDxfId="25">
      <calculatedColumnFormula>H4+20</calculatedColumnFormula>
    </tableColumn>
    <tableColumn id="4" name="Done" dataDxfId="24">
      <calculatedColumnFormula>I4+20</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16" name="TimeStamps121317" displayName="TimeStamps121317" ref="L3:O111" totalsRowShown="0" headerRowDxfId="23">
  <autoFilter ref="L3:O111"/>
  <tableColumns count="4">
    <tableColumn id="1" name="ID"/>
    <tableColumn id="2" name="Options" dataDxfId="22"/>
    <tableColumn id="3" name="Committed" dataDxfId="21">
      <calculatedColumnFormula>M4+10</calculatedColumnFormula>
    </tableColumn>
    <tableColumn id="4" name="Done" dataDxfId="20"/>
  </tableColumns>
  <tableStyleInfo name="TableStyleLight9" showFirstColumn="0" showLastColumn="0" showRowStripes="1" showColumnStripes="0"/>
</table>
</file>

<file path=xl/tables/table5.xml><?xml version="1.0" encoding="utf-8"?>
<table xmlns="http://schemas.openxmlformats.org/spreadsheetml/2006/main" id="18" name="TimeStamps19" displayName="TimeStamps19" ref="Q3:T111" totalsRowShown="0" headerRowDxfId="19">
  <autoFilter ref="Q3:T111"/>
  <tableColumns count="4">
    <tableColumn id="1" name="ID"/>
    <tableColumn id="2" name="Options" dataDxfId="18"/>
    <tableColumn id="3" name="Committed" dataDxfId="17"/>
    <tableColumn id="4" name="Done" dataDxfId="16"/>
  </tableColumns>
  <tableStyleInfo name="TableStyleLight9" showFirstColumn="0" showLastColumn="0" showRowStripes="1" showColumnStripes="0"/>
</table>
</file>

<file path=xl/tables/table6.xml><?xml version="1.0" encoding="utf-8"?>
<table xmlns="http://schemas.openxmlformats.org/spreadsheetml/2006/main" id="4" name="days31DATA" displayName="days31DATA" ref="A1:D32" totalsRowShown="0" headerRowDxfId="15">
  <autoFilter ref="A1:D32"/>
  <tableColumns count="4">
    <tableColumn id="1" name="Date" dataDxfId="14"/>
    <tableColumn id="2" name="Options">
      <calculatedColumnFormula>COUNTIFS(TimeStamps[Options],"&lt;="&amp;'TS-Calc 31 days'!A2,TimeStamps[Committed],"&gt;"&amp;'TS-Calc 31 days'!A2)</calculatedColumnFormula>
    </tableColumn>
    <tableColumn id="3" name="Commited">
      <calculatedColumnFormula>COUNTIFS(TimeStamps[Committed],"&lt;="&amp;'TS-Calc 31 days'!A2,TimeStamps[Done],"&gt;"&amp;'TS-Calc 31 days'!A2)</calculatedColumnFormula>
    </tableColumn>
    <tableColumn id="4" name="Done">
      <calculatedColumnFormula>COUNTIF(TimeStamps[Done],"="&amp;'TS-Calc 31 days'!A2)</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5" name="days31CFD" displayName="days31CFD" ref="F1:I32" headerRowDxfId="13">
  <autoFilter ref="F1:I32"/>
  <tableColumns count="4">
    <tableColumn id="1" name="Date" totalsRowLabel="Total" dataDxfId="12">
      <calculatedColumnFormula>days31DATA[[#This Row],[Date]]</calculatedColumnFormula>
    </tableColumn>
    <tableColumn id="2" name="Done">
      <calculatedColumnFormula>G1+YearData[[#This Row],[Done]]</calculatedColumnFormula>
    </tableColumn>
    <tableColumn id="3" name="Commited">
      <calculatedColumnFormula>days31DATA[[#This Row],[Commited]]</calculatedColumnFormula>
    </tableColumn>
    <tableColumn id="4" name="Options" totalsRowFunction="sum">
      <calculatedColumnFormula>days31DATA[[#This Row],[Options]]</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8" name="Table2579" displayName="Table2579" ref="A1:D185" totalsRowShown="0" headerRowDxfId="11">
  <autoFilter ref="A1:D185"/>
  <tableColumns count="4">
    <tableColumn id="1" name="Date" dataDxfId="10"/>
    <tableColumn id="2" name="Options">
      <calculatedColumnFormula>COUNTIFS(TimeStamps[Options],"&lt;="&amp;'TS-Calc 6 month'!A2,TimeStamps[Committed],"&gt;"&amp;'TS-Calc 6 month'!A2)</calculatedColumnFormula>
    </tableColumn>
    <tableColumn id="3" name="Commited">
      <calculatedColumnFormula>COUNTIFS(TimeStamps[Committed],"&lt;="&amp;'TS-Calc 6 month'!A2,TimeStamps[Done],"&gt;"&amp;'TS-Calc 6 month'!A2)</calculatedColumnFormula>
    </tableColumn>
    <tableColumn id="4" name="Done">
      <calculatedColumnFormula>COUNTIF(TimeStamps[Done],"="&amp;'TS-Calc 6 month'!A2)</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9" name="Table36810" displayName="Table36810" ref="F1:I185" headerRowDxfId="9">
  <autoFilter ref="F1:I185"/>
  <tableColumns count="4">
    <tableColumn id="1" name="Date" totalsRowLabel="Total" dataDxfId="8">
      <calculatedColumnFormula>Table2579[[#This Row],[Date]]</calculatedColumnFormula>
    </tableColumn>
    <tableColumn id="2" name="Done">
      <calculatedColumnFormula>G1+YearData[[#This Row],[Done]]</calculatedColumnFormula>
    </tableColumn>
    <tableColumn id="3" name="Commited">
      <calculatedColumnFormula>Table2579[[#This Row],[Commited]]</calculatedColumnFormula>
    </tableColumn>
    <tableColumn id="4" name="Options" totalsRowFunction="sum">
      <calculatedColumnFormula>Table2579[[#This Row],[Options]]</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4" Type="http://schemas.openxmlformats.org/officeDocument/2006/relationships/table" Target="../tables/table5.xml"/><Relationship Id="rId1" Type="http://schemas.openxmlformats.org/officeDocument/2006/relationships/table" Target="../tables/table2.xml"/><Relationship Id="rId2"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6" x14ac:dyDescent="0.2"/>
  <cols>
    <col min="1" max="16384" width="10.83203125" style="15"/>
  </cols>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70"/>
  <sheetViews>
    <sheetView workbookViewId="0">
      <selection sqref="A1:D104857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2" x14ac:dyDescent="0.2">
      <c r="A1" s="5" t="s">
        <v>2</v>
      </c>
      <c r="B1" s="5" t="s">
        <v>0</v>
      </c>
      <c r="C1" s="5" t="s">
        <v>6</v>
      </c>
      <c r="D1" s="5" t="s">
        <v>5</v>
      </c>
      <c r="F1" s="2" t="s">
        <v>2</v>
      </c>
      <c r="G1" s="2" t="s">
        <v>5</v>
      </c>
      <c r="H1" s="2" t="s">
        <v>6</v>
      </c>
      <c r="I1" s="2" t="s">
        <v>0</v>
      </c>
      <c r="J1" s="2"/>
      <c r="K1" t="s">
        <v>7</v>
      </c>
      <c r="L1" s="1">
        <f ca="1">MIN(TimeStamps[[Options]:[Done]])</f>
        <v>41085</v>
      </c>
    </row>
    <row r="2" spans="1:12" x14ac:dyDescent="0.2">
      <c r="A2" s="6">
        <f ca="1">L1</f>
        <v>41085</v>
      </c>
      <c r="B2">
        <f ca="1">COUNTIFS(TimeStamps[Options],"&lt;="&amp;'TS-Calc 12 month'!A2,TimeStamps[Committed],"&gt;"&amp;'TS-Calc 12 month'!A2)</f>
        <v>1</v>
      </c>
      <c r="C2">
        <f ca="1">COUNTIFS(TimeStamps[Committed],"&lt;="&amp;'TS-Calc 12 month'!A2,TimeStamps[Done],"&gt;"&amp;'TS-Calc 12 month'!A2)</f>
        <v>0</v>
      </c>
      <c r="D2">
        <f ca="1">COUNTIF(TimeStamps[Done],"="&amp;'TS-Calc 12 month'!A2)</f>
        <v>0</v>
      </c>
      <c r="F2" s="1">
        <f ca="1">YearData[[#This Row],[Date]]</f>
        <v>41085</v>
      </c>
      <c r="G2">
        <f ca="1">YearData[[#This Row],[Done]]</f>
        <v>0</v>
      </c>
      <c r="H2">
        <f ca="1">YearData[[#This Row],[Commited]]</f>
        <v>0</v>
      </c>
      <c r="I2">
        <f ca="1">YearData[[#This Row],[Options]]</f>
        <v>1</v>
      </c>
      <c r="K2" t="s">
        <v>8</v>
      </c>
      <c r="L2" s="1">
        <f ca="1">MAX(TimeStamps[[Options]:[Done]])</f>
        <v>41431</v>
      </c>
    </row>
    <row r="3" spans="1:12" x14ac:dyDescent="0.2">
      <c r="A3" s="1">
        <f ca="1">A2+1</f>
        <v>41086</v>
      </c>
      <c r="B3">
        <f ca="1">COUNTIFS(TimeStamps[Options],"&lt;="&amp;'TS-Calc 12 month'!A3,TimeStamps[Committed],"&gt;"&amp;'TS-Calc 12 month'!A3)</f>
        <v>2</v>
      </c>
      <c r="C3">
        <f ca="1">COUNTIFS(TimeStamps[Committed],"&lt;="&amp;'TS-Calc 12 month'!A3,TimeStamps[Done],"&gt;"&amp;'TS-Calc 12 month'!A3)</f>
        <v>0</v>
      </c>
      <c r="D3">
        <f ca="1">COUNTIF(TimeStamps[Done],"="&amp;'TS-Calc 12 month'!A3)</f>
        <v>0</v>
      </c>
      <c r="F3" s="1">
        <f ca="1">YearData[[#This Row],[Date]]</f>
        <v>41086</v>
      </c>
      <c r="G3">
        <f ca="1">G2+YearData[[#This Row],[Done]]</f>
        <v>0</v>
      </c>
      <c r="H3">
        <f ca="1">YearData[[#This Row],[Commited]]</f>
        <v>0</v>
      </c>
      <c r="I3">
        <f ca="1">YearData[[#This Row],[Options]]</f>
        <v>2</v>
      </c>
    </row>
    <row r="4" spans="1:12" x14ac:dyDescent="0.2">
      <c r="A4" s="1">
        <f t="shared" ref="A4:A67" ca="1" si="0">A3+1</f>
        <v>41087</v>
      </c>
      <c r="B4">
        <f ca="1">COUNTIFS(TimeStamps[Options],"&lt;="&amp;'TS-Calc 12 month'!A4,TimeStamps[Committed],"&gt;"&amp;'TS-Calc 12 month'!A4)</f>
        <v>2</v>
      </c>
      <c r="C4">
        <f ca="1">COUNTIFS(TimeStamps[Committed],"&lt;="&amp;'TS-Calc 12 month'!A4,TimeStamps[Done],"&gt;"&amp;'TS-Calc 12 month'!A4)</f>
        <v>0</v>
      </c>
      <c r="D4">
        <f ca="1">COUNTIF(TimeStamps[Done],"="&amp;'TS-Calc 12 month'!A4)</f>
        <v>0</v>
      </c>
      <c r="F4" s="1">
        <f ca="1">YearData[[#This Row],[Date]]</f>
        <v>41087</v>
      </c>
      <c r="G4">
        <f ca="1">G3+YearData[[#This Row],[Done]]</f>
        <v>0</v>
      </c>
      <c r="H4">
        <f ca="1">YearData[[#This Row],[Commited]]</f>
        <v>0</v>
      </c>
      <c r="I4">
        <f ca="1">YearData[[#This Row],[Options]]</f>
        <v>2</v>
      </c>
    </row>
    <row r="5" spans="1:12" x14ac:dyDescent="0.2">
      <c r="A5" s="1">
        <f t="shared" ca="1" si="0"/>
        <v>41088</v>
      </c>
      <c r="B5">
        <f ca="1">COUNTIFS(TimeStamps[Options],"&lt;="&amp;'TS-Calc 12 month'!A5,TimeStamps[Committed],"&gt;"&amp;'TS-Calc 12 month'!A5)</f>
        <v>3</v>
      </c>
      <c r="C5">
        <f ca="1">COUNTIFS(TimeStamps[Committed],"&lt;="&amp;'TS-Calc 12 month'!A5,TimeStamps[Done],"&gt;"&amp;'TS-Calc 12 month'!A5)</f>
        <v>0</v>
      </c>
      <c r="D5">
        <f ca="1">COUNTIF(TimeStamps[Done],"="&amp;'TS-Calc 12 month'!A5)</f>
        <v>0</v>
      </c>
      <c r="F5" s="1">
        <f ca="1">YearData[[#This Row],[Date]]</f>
        <v>41088</v>
      </c>
      <c r="G5">
        <f ca="1">G4+YearData[[#This Row],[Done]]</f>
        <v>0</v>
      </c>
      <c r="H5">
        <f ca="1">YearData[[#This Row],[Commited]]</f>
        <v>0</v>
      </c>
      <c r="I5">
        <f ca="1">YearData[[#This Row],[Options]]</f>
        <v>3</v>
      </c>
    </row>
    <row r="6" spans="1:12" x14ac:dyDescent="0.2">
      <c r="A6" s="1">
        <f t="shared" ca="1" si="0"/>
        <v>41089</v>
      </c>
      <c r="B6">
        <f ca="1">COUNTIFS(TimeStamps[Options],"&lt;="&amp;'TS-Calc 12 month'!A6,TimeStamps[Committed],"&gt;"&amp;'TS-Calc 12 month'!A6)</f>
        <v>4</v>
      </c>
      <c r="C6">
        <f ca="1">COUNTIFS(TimeStamps[Committed],"&lt;="&amp;'TS-Calc 12 month'!A6,TimeStamps[Done],"&gt;"&amp;'TS-Calc 12 month'!A6)</f>
        <v>0</v>
      </c>
      <c r="D6">
        <f ca="1">COUNTIF(TimeStamps[Done],"="&amp;'TS-Calc 12 month'!A6)</f>
        <v>0</v>
      </c>
      <c r="F6" s="1">
        <f ca="1">YearData[[#This Row],[Date]]</f>
        <v>41089</v>
      </c>
      <c r="G6">
        <f ca="1">G5+YearData[[#This Row],[Done]]</f>
        <v>0</v>
      </c>
      <c r="H6">
        <f ca="1">YearData[[#This Row],[Commited]]</f>
        <v>0</v>
      </c>
      <c r="I6">
        <f ca="1">YearData[[#This Row],[Options]]</f>
        <v>4</v>
      </c>
    </row>
    <row r="7" spans="1:12" x14ac:dyDescent="0.2">
      <c r="A7" s="1">
        <f t="shared" ca="1" si="0"/>
        <v>41090</v>
      </c>
      <c r="B7">
        <f ca="1">COUNTIFS(TimeStamps[Options],"&lt;="&amp;'TS-Calc 12 month'!A7,TimeStamps[Committed],"&gt;"&amp;'TS-Calc 12 month'!A7)</f>
        <v>4</v>
      </c>
      <c r="C7">
        <f ca="1">COUNTIFS(TimeStamps[Committed],"&lt;="&amp;'TS-Calc 12 month'!A7,TimeStamps[Done],"&gt;"&amp;'TS-Calc 12 month'!A7)</f>
        <v>0</v>
      </c>
      <c r="D7">
        <f ca="1">COUNTIF(TimeStamps[Done],"="&amp;'TS-Calc 12 month'!A7)</f>
        <v>0</v>
      </c>
      <c r="F7" s="1">
        <f ca="1">YearData[[#This Row],[Date]]</f>
        <v>41090</v>
      </c>
      <c r="G7">
        <f ca="1">G6+YearData[[#This Row],[Done]]</f>
        <v>0</v>
      </c>
      <c r="H7">
        <f ca="1">YearData[[#This Row],[Commited]]</f>
        <v>0</v>
      </c>
      <c r="I7">
        <f ca="1">YearData[[#This Row],[Options]]</f>
        <v>4</v>
      </c>
    </row>
    <row r="8" spans="1:12" x14ac:dyDescent="0.2">
      <c r="A8" s="1">
        <f t="shared" ca="1" si="0"/>
        <v>41091</v>
      </c>
      <c r="B8">
        <f ca="1">COUNTIFS(TimeStamps[Options],"&lt;="&amp;'TS-Calc 12 month'!A8,TimeStamps[Committed],"&gt;"&amp;'TS-Calc 12 month'!A8)</f>
        <v>5</v>
      </c>
      <c r="C8">
        <f ca="1">COUNTIFS(TimeStamps[Committed],"&lt;="&amp;'TS-Calc 12 month'!A8,TimeStamps[Done],"&gt;"&amp;'TS-Calc 12 month'!A8)</f>
        <v>0</v>
      </c>
      <c r="D8">
        <f ca="1">COUNTIF(TimeStamps[Done],"="&amp;'TS-Calc 12 month'!A8)</f>
        <v>0</v>
      </c>
      <c r="F8" s="1">
        <f ca="1">YearData[[#This Row],[Date]]</f>
        <v>41091</v>
      </c>
      <c r="G8">
        <f ca="1">G7+YearData[[#This Row],[Done]]</f>
        <v>0</v>
      </c>
      <c r="H8">
        <f ca="1">YearData[[#This Row],[Commited]]</f>
        <v>0</v>
      </c>
      <c r="I8">
        <f ca="1">YearData[[#This Row],[Options]]</f>
        <v>5</v>
      </c>
    </row>
    <row r="9" spans="1:12" x14ac:dyDescent="0.2">
      <c r="A9" s="1">
        <f t="shared" ca="1" si="0"/>
        <v>41092</v>
      </c>
      <c r="B9">
        <f ca="1">COUNTIFS(TimeStamps[Options],"&lt;="&amp;'TS-Calc 12 month'!A9,TimeStamps[Committed],"&gt;"&amp;'TS-Calc 12 month'!A9)</f>
        <v>5</v>
      </c>
      <c r="C9">
        <f ca="1">COUNTIFS(TimeStamps[Committed],"&lt;="&amp;'TS-Calc 12 month'!A9,TimeStamps[Done],"&gt;"&amp;'TS-Calc 12 month'!A9)</f>
        <v>0</v>
      </c>
      <c r="D9">
        <f ca="1">COUNTIF(TimeStamps[Done],"="&amp;'TS-Calc 12 month'!A9)</f>
        <v>0</v>
      </c>
      <c r="F9" s="1">
        <f ca="1">YearData[[#This Row],[Date]]</f>
        <v>41092</v>
      </c>
      <c r="G9">
        <f ca="1">G8+YearData[[#This Row],[Done]]</f>
        <v>0</v>
      </c>
      <c r="H9">
        <f ca="1">YearData[[#This Row],[Commited]]</f>
        <v>0</v>
      </c>
      <c r="I9">
        <f ca="1">YearData[[#This Row],[Options]]</f>
        <v>5</v>
      </c>
    </row>
    <row r="10" spans="1:12" x14ac:dyDescent="0.2">
      <c r="A10" s="1">
        <f t="shared" ca="1" si="0"/>
        <v>41093</v>
      </c>
      <c r="B10">
        <f ca="1">COUNTIFS(TimeStamps[Options],"&lt;="&amp;'TS-Calc 12 month'!A10,TimeStamps[Committed],"&gt;"&amp;'TS-Calc 12 month'!A10)</f>
        <v>6</v>
      </c>
      <c r="C10">
        <f ca="1">COUNTIFS(TimeStamps[Committed],"&lt;="&amp;'TS-Calc 12 month'!A10,TimeStamps[Done],"&gt;"&amp;'TS-Calc 12 month'!A10)</f>
        <v>0</v>
      </c>
      <c r="D10">
        <f ca="1">COUNTIF(TimeStamps[Done],"="&amp;'TS-Calc 12 month'!A10)</f>
        <v>0</v>
      </c>
      <c r="F10" s="1">
        <f ca="1">YearData[[#This Row],[Date]]</f>
        <v>41093</v>
      </c>
      <c r="G10">
        <f ca="1">G9+YearData[[#This Row],[Done]]</f>
        <v>0</v>
      </c>
      <c r="H10">
        <f ca="1">YearData[[#This Row],[Commited]]</f>
        <v>0</v>
      </c>
      <c r="I10">
        <f ca="1">YearData[[#This Row],[Options]]</f>
        <v>6</v>
      </c>
    </row>
    <row r="11" spans="1:12" x14ac:dyDescent="0.2">
      <c r="A11" s="1">
        <f t="shared" ca="1" si="0"/>
        <v>41094</v>
      </c>
      <c r="B11">
        <f ca="1">COUNTIFS(TimeStamps[Options],"&lt;="&amp;'TS-Calc 12 month'!A11,TimeStamps[Committed],"&gt;"&amp;'TS-Calc 12 month'!A11)</f>
        <v>7</v>
      </c>
      <c r="C11">
        <f ca="1">COUNTIFS(TimeStamps[Committed],"&lt;="&amp;'TS-Calc 12 month'!A11,TimeStamps[Done],"&gt;"&amp;'TS-Calc 12 month'!A11)</f>
        <v>0</v>
      </c>
      <c r="D11">
        <f ca="1">COUNTIF(TimeStamps[Done],"="&amp;'TS-Calc 12 month'!A11)</f>
        <v>0</v>
      </c>
      <c r="F11" s="1">
        <f ca="1">YearData[[#This Row],[Date]]</f>
        <v>41094</v>
      </c>
      <c r="G11">
        <f ca="1">G10+YearData[[#This Row],[Done]]</f>
        <v>0</v>
      </c>
      <c r="H11">
        <f ca="1">YearData[[#This Row],[Commited]]</f>
        <v>0</v>
      </c>
      <c r="I11">
        <f ca="1">YearData[[#This Row],[Options]]</f>
        <v>7</v>
      </c>
    </row>
    <row r="12" spans="1:12" x14ac:dyDescent="0.2">
      <c r="A12" s="1">
        <f t="shared" ca="1" si="0"/>
        <v>41095</v>
      </c>
      <c r="B12">
        <f ca="1">COUNTIFS(TimeStamps[Options],"&lt;="&amp;'TS-Calc 12 month'!A12,TimeStamps[Committed],"&gt;"&amp;'TS-Calc 12 month'!A12)</f>
        <v>6</v>
      </c>
      <c r="C12">
        <f ca="1">COUNTIFS(TimeStamps[Committed],"&lt;="&amp;'TS-Calc 12 month'!A12,TimeStamps[Done],"&gt;"&amp;'TS-Calc 12 month'!A12)</f>
        <v>1</v>
      </c>
      <c r="D12">
        <f ca="1">COUNTIF(TimeStamps[Done],"="&amp;'TS-Calc 12 month'!A12)</f>
        <v>0</v>
      </c>
      <c r="F12" s="1">
        <f ca="1">YearData[[#This Row],[Date]]</f>
        <v>41095</v>
      </c>
      <c r="G12">
        <f ca="1">G11+YearData[[#This Row],[Done]]</f>
        <v>0</v>
      </c>
      <c r="H12">
        <f ca="1">YearData[[#This Row],[Commited]]</f>
        <v>1</v>
      </c>
      <c r="I12">
        <f ca="1">YearData[[#This Row],[Options]]</f>
        <v>6</v>
      </c>
    </row>
    <row r="13" spans="1:12" x14ac:dyDescent="0.2">
      <c r="A13" s="1">
        <f t="shared" ca="1" si="0"/>
        <v>41096</v>
      </c>
      <c r="B13">
        <f ca="1">COUNTIFS(TimeStamps[Options],"&lt;="&amp;'TS-Calc 12 month'!A13,TimeStamps[Committed],"&gt;"&amp;'TS-Calc 12 month'!A13)</f>
        <v>7</v>
      </c>
      <c r="C13">
        <f ca="1">COUNTIFS(TimeStamps[Committed],"&lt;="&amp;'TS-Calc 12 month'!A13,TimeStamps[Done],"&gt;"&amp;'TS-Calc 12 month'!A13)</f>
        <v>1</v>
      </c>
      <c r="D13">
        <f ca="1">COUNTIF(TimeStamps[Done],"="&amp;'TS-Calc 12 month'!A13)</f>
        <v>0</v>
      </c>
      <c r="F13" s="1">
        <f ca="1">YearData[[#This Row],[Date]]</f>
        <v>41096</v>
      </c>
      <c r="G13">
        <f ca="1">G12+YearData[[#This Row],[Done]]</f>
        <v>0</v>
      </c>
      <c r="H13">
        <f ca="1">YearData[[#This Row],[Commited]]</f>
        <v>1</v>
      </c>
      <c r="I13">
        <f ca="1">YearData[[#This Row],[Options]]</f>
        <v>7</v>
      </c>
    </row>
    <row r="14" spans="1:12" x14ac:dyDescent="0.2">
      <c r="A14" s="1">
        <f t="shared" ca="1" si="0"/>
        <v>41097</v>
      </c>
      <c r="B14">
        <f ca="1">COUNTIFS(TimeStamps[Options],"&lt;="&amp;'TS-Calc 12 month'!A14,TimeStamps[Committed],"&gt;"&amp;'TS-Calc 12 month'!A14)</f>
        <v>7</v>
      </c>
      <c r="C14">
        <f ca="1">COUNTIFS(TimeStamps[Committed],"&lt;="&amp;'TS-Calc 12 month'!A14,TimeStamps[Done],"&gt;"&amp;'TS-Calc 12 month'!A14)</f>
        <v>1</v>
      </c>
      <c r="D14">
        <f ca="1">COUNTIF(TimeStamps[Done],"="&amp;'TS-Calc 12 month'!A14)</f>
        <v>0</v>
      </c>
      <c r="F14" s="1">
        <f ca="1">YearData[[#This Row],[Date]]</f>
        <v>41097</v>
      </c>
      <c r="G14">
        <f ca="1">G13+YearData[[#This Row],[Done]]</f>
        <v>0</v>
      </c>
      <c r="H14">
        <f ca="1">YearData[[#This Row],[Commited]]</f>
        <v>1</v>
      </c>
      <c r="I14">
        <f ca="1">YearData[[#This Row],[Options]]</f>
        <v>7</v>
      </c>
    </row>
    <row r="15" spans="1:12" x14ac:dyDescent="0.2">
      <c r="A15" s="1">
        <f t="shared" ca="1" si="0"/>
        <v>41098</v>
      </c>
      <c r="B15">
        <f ca="1">COUNTIFS(TimeStamps[Options],"&lt;="&amp;'TS-Calc 12 month'!A15,TimeStamps[Committed],"&gt;"&amp;'TS-Calc 12 month'!A15)</f>
        <v>8</v>
      </c>
      <c r="C15">
        <f ca="1">COUNTIFS(TimeStamps[Committed],"&lt;="&amp;'TS-Calc 12 month'!A15,TimeStamps[Done],"&gt;"&amp;'TS-Calc 12 month'!A15)</f>
        <v>1</v>
      </c>
      <c r="D15">
        <f ca="1">COUNTIF(TimeStamps[Done],"="&amp;'TS-Calc 12 month'!A15)</f>
        <v>0</v>
      </c>
      <c r="F15" s="1">
        <f ca="1">YearData[[#This Row],[Date]]</f>
        <v>41098</v>
      </c>
      <c r="G15">
        <f ca="1">G14+YearData[[#This Row],[Done]]</f>
        <v>0</v>
      </c>
      <c r="H15">
        <f ca="1">YearData[[#This Row],[Commited]]</f>
        <v>1</v>
      </c>
      <c r="I15">
        <f ca="1">YearData[[#This Row],[Options]]</f>
        <v>8</v>
      </c>
    </row>
    <row r="16" spans="1:12" x14ac:dyDescent="0.2">
      <c r="A16" s="1">
        <f t="shared" ca="1" si="0"/>
        <v>41099</v>
      </c>
      <c r="B16">
        <f ca="1">COUNTIFS(TimeStamps[Options],"&lt;="&amp;'TS-Calc 12 month'!A16,TimeStamps[Committed],"&gt;"&amp;'TS-Calc 12 month'!A16)</f>
        <v>7</v>
      </c>
      <c r="C16">
        <f ca="1">COUNTIFS(TimeStamps[Committed],"&lt;="&amp;'TS-Calc 12 month'!A16,TimeStamps[Done],"&gt;"&amp;'TS-Calc 12 month'!A16)</f>
        <v>2</v>
      </c>
      <c r="D16">
        <f ca="1">COUNTIF(TimeStamps[Done],"="&amp;'TS-Calc 12 month'!A16)</f>
        <v>0</v>
      </c>
      <c r="F16" s="1">
        <f ca="1">YearData[[#This Row],[Date]]</f>
        <v>41099</v>
      </c>
      <c r="G16">
        <f ca="1">G15+YearData[[#This Row],[Done]]</f>
        <v>0</v>
      </c>
      <c r="H16">
        <f ca="1">YearData[[#This Row],[Commited]]</f>
        <v>2</v>
      </c>
      <c r="I16">
        <f ca="1">YearData[[#This Row],[Options]]</f>
        <v>7</v>
      </c>
    </row>
    <row r="17" spans="1:9" x14ac:dyDescent="0.2">
      <c r="A17" s="1">
        <f t="shared" ca="1" si="0"/>
        <v>41100</v>
      </c>
      <c r="B17">
        <f ca="1">COUNTIFS(TimeStamps[Options],"&lt;="&amp;'TS-Calc 12 month'!A17,TimeStamps[Committed],"&gt;"&amp;'TS-Calc 12 month'!A17)</f>
        <v>8</v>
      </c>
      <c r="C17">
        <f ca="1">COUNTIFS(TimeStamps[Committed],"&lt;="&amp;'TS-Calc 12 month'!A17,TimeStamps[Done],"&gt;"&amp;'TS-Calc 12 month'!A17)</f>
        <v>2</v>
      </c>
      <c r="D17">
        <f ca="1">COUNTIF(TimeStamps[Done],"="&amp;'TS-Calc 12 month'!A17)</f>
        <v>0</v>
      </c>
      <c r="F17" s="1">
        <f ca="1">YearData[[#This Row],[Date]]</f>
        <v>41100</v>
      </c>
      <c r="G17">
        <f ca="1">G16+YearData[[#This Row],[Done]]</f>
        <v>0</v>
      </c>
      <c r="H17">
        <f ca="1">YearData[[#This Row],[Commited]]</f>
        <v>2</v>
      </c>
      <c r="I17">
        <f ca="1">YearData[[#This Row],[Options]]</f>
        <v>8</v>
      </c>
    </row>
    <row r="18" spans="1:9" x14ac:dyDescent="0.2">
      <c r="A18" s="1">
        <f t="shared" ca="1" si="0"/>
        <v>41101</v>
      </c>
      <c r="B18">
        <f ca="1">COUNTIFS(TimeStamps[Options],"&lt;="&amp;'TS-Calc 12 month'!A18,TimeStamps[Committed],"&gt;"&amp;'TS-Calc 12 month'!A18)</f>
        <v>7</v>
      </c>
      <c r="C18">
        <f ca="1">COUNTIFS(TimeStamps[Committed],"&lt;="&amp;'TS-Calc 12 month'!A18,TimeStamps[Done],"&gt;"&amp;'TS-Calc 12 month'!A18)</f>
        <v>3</v>
      </c>
      <c r="D18">
        <f ca="1">COUNTIF(TimeStamps[Done],"="&amp;'TS-Calc 12 month'!A18)</f>
        <v>0</v>
      </c>
      <c r="F18" s="1">
        <f ca="1">YearData[[#This Row],[Date]]</f>
        <v>41101</v>
      </c>
      <c r="G18">
        <f ca="1">G17+YearData[[#This Row],[Done]]</f>
        <v>0</v>
      </c>
      <c r="H18">
        <f ca="1">YearData[[#This Row],[Commited]]</f>
        <v>3</v>
      </c>
      <c r="I18">
        <f ca="1">YearData[[#This Row],[Options]]</f>
        <v>7</v>
      </c>
    </row>
    <row r="19" spans="1:9" x14ac:dyDescent="0.2">
      <c r="A19" s="1">
        <f t="shared" ca="1" si="0"/>
        <v>41102</v>
      </c>
      <c r="B19">
        <f ca="1">COUNTIFS(TimeStamps[Options],"&lt;="&amp;'TS-Calc 12 month'!A19,TimeStamps[Committed],"&gt;"&amp;'TS-Calc 12 month'!A19)</f>
        <v>8</v>
      </c>
      <c r="C19">
        <f ca="1">COUNTIFS(TimeStamps[Committed],"&lt;="&amp;'TS-Calc 12 month'!A19,TimeStamps[Done],"&gt;"&amp;'TS-Calc 12 month'!A19)</f>
        <v>3</v>
      </c>
      <c r="D19">
        <f ca="1">COUNTIF(TimeStamps[Done],"="&amp;'TS-Calc 12 month'!A19)</f>
        <v>0</v>
      </c>
      <c r="F19" s="1">
        <f ca="1">YearData[[#This Row],[Date]]</f>
        <v>41102</v>
      </c>
      <c r="G19">
        <f ca="1">G18+YearData[[#This Row],[Done]]</f>
        <v>0</v>
      </c>
      <c r="H19">
        <f ca="1">YearData[[#This Row],[Commited]]</f>
        <v>3</v>
      </c>
      <c r="I19">
        <f ca="1">YearData[[#This Row],[Options]]</f>
        <v>8</v>
      </c>
    </row>
    <row r="20" spans="1:9" x14ac:dyDescent="0.2">
      <c r="A20" s="1">
        <f t="shared" ca="1" si="0"/>
        <v>41103</v>
      </c>
      <c r="B20">
        <f ca="1">COUNTIFS(TimeStamps[Options],"&lt;="&amp;'TS-Calc 12 month'!A20,TimeStamps[Committed],"&gt;"&amp;'TS-Calc 12 month'!A20)</f>
        <v>9</v>
      </c>
      <c r="C20">
        <f ca="1">COUNTIFS(TimeStamps[Committed],"&lt;="&amp;'TS-Calc 12 month'!A20,TimeStamps[Done],"&gt;"&amp;'TS-Calc 12 month'!A20)</f>
        <v>3</v>
      </c>
      <c r="D20">
        <f ca="1">COUNTIF(TimeStamps[Done],"="&amp;'TS-Calc 12 month'!A20)</f>
        <v>0</v>
      </c>
      <c r="F20" s="1">
        <f ca="1">YearData[[#This Row],[Date]]</f>
        <v>41103</v>
      </c>
      <c r="G20">
        <f ca="1">G19+YearData[[#This Row],[Done]]</f>
        <v>0</v>
      </c>
      <c r="H20">
        <f ca="1">YearData[[#This Row],[Commited]]</f>
        <v>3</v>
      </c>
      <c r="I20">
        <f ca="1">YearData[[#This Row],[Options]]</f>
        <v>9</v>
      </c>
    </row>
    <row r="21" spans="1:9" x14ac:dyDescent="0.2">
      <c r="A21" s="1">
        <f t="shared" ca="1" si="0"/>
        <v>41104</v>
      </c>
      <c r="B21">
        <f ca="1">COUNTIFS(TimeStamps[Options],"&lt;="&amp;'TS-Calc 12 month'!A21,TimeStamps[Committed],"&gt;"&amp;'TS-Calc 12 month'!A21)</f>
        <v>9</v>
      </c>
      <c r="C21">
        <f ca="1">COUNTIFS(TimeStamps[Committed],"&lt;="&amp;'TS-Calc 12 month'!A21,TimeStamps[Done],"&gt;"&amp;'TS-Calc 12 month'!A21)</f>
        <v>3</v>
      </c>
      <c r="D21">
        <f ca="1">COUNTIF(TimeStamps[Done],"="&amp;'TS-Calc 12 month'!A21)</f>
        <v>0</v>
      </c>
      <c r="F21" s="1">
        <f ca="1">YearData[[#This Row],[Date]]</f>
        <v>41104</v>
      </c>
      <c r="G21">
        <f ca="1">G20+YearData[[#This Row],[Done]]</f>
        <v>0</v>
      </c>
      <c r="H21">
        <f ca="1">YearData[[#This Row],[Commited]]</f>
        <v>3</v>
      </c>
      <c r="I21">
        <f ca="1">YearData[[#This Row],[Options]]</f>
        <v>9</v>
      </c>
    </row>
    <row r="22" spans="1:9" x14ac:dyDescent="0.2">
      <c r="A22" s="1">
        <f t="shared" ca="1" si="0"/>
        <v>41105</v>
      </c>
      <c r="B22">
        <f ca="1">COUNTIFS(TimeStamps[Options],"&lt;="&amp;'TS-Calc 12 month'!A22,TimeStamps[Committed],"&gt;"&amp;'TS-Calc 12 month'!A22)</f>
        <v>9</v>
      </c>
      <c r="C22">
        <f ca="1">COUNTIFS(TimeStamps[Committed],"&lt;="&amp;'TS-Calc 12 month'!A22,TimeStamps[Done],"&gt;"&amp;'TS-Calc 12 month'!A22)</f>
        <v>4</v>
      </c>
      <c r="D22">
        <f ca="1">COUNTIF(TimeStamps[Done],"="&amp;'TS-Calc 12 month'!A22)</f>
        <v>0</v>
      </c>
      <c r="F22" s="1">
        <f ca="1">YearData[[#This Row],[Date]]</f>
        <v>41105</v>
      </c>
      <c r="G22">
        <f ca="1">G21+YearData[[#This Row],[Done]]</f>
        <v>0</v>
      </c>
      <c r="H22">
        <f ca="1">YearData[[#This Row],[Commited]]</f>
        <v>4</v>
      </c>
      <c r="I22">
        <f ca="1">YearData[[#This Row],[Options]]</f>
        <v>9</v>
      </c>
    </row>
    <row r="23" spans="1:9" x14ac:dyDescent="0.2">
      <c r="A23" s="1">
        <f t="shared" ca="1" si="0"/>
        <v>41106</v>
      </c>
      <c r="B23">
        <f ca="1">COUNTIFS(TimeStamps[Options],"&lt;="&amp;'TS-Calc 12 month'!A23,TimeStamps[Committed],"&gt;"&amp;'TS-Calc 12 month'!A23)</f>
        <v>9</v>
      </c>
      <c r="C23">
        <f ca="1">COUNTIFS(TimeStamps[Committed],"&lt;="&amp;'TS-Calc 12 month'!A23,TimeStamps[Done],"&gt;"&amp;'TS-Calc 12 month'!A23)</f>
        <v>4</v>
      </c>
      <c r="D23">
        <f ca="1">COUNTIF(TimeStamps[Done],"="&amp;'TS-Calc 12 month'!A23)</f>
        <v>0</v>
      </c>
      <c r="F23" s="1">
        <f ca="1">YearData[[#This Row],[Date]]</f>
        <v>41106</v>
      </c>
      <c r="G23">
        <f ca="1">G22+YearData[[#This Row],[Done]]</f>
        <v>0</v>
      </c>
      <c r="H23">
        <f ca="1">YearData[[#This Row],[Commited]]</f>
        <v>4</v>
      </c>
      <c r="I23">
        <f ca="1">YearData[[#This Row],[Options]]</f>
        <v>9</v>
      </c>
    </row>
    <row r="24" spans="1:9" x14ac:dyDescent="0.2">
      <c r="A24" s="1">
        <f t="shared" ca="1" si="0"/>
        <v>41107</v>
      </c>
      <c r="B24">
        <f ca="1">COUNTIFS(TimeStamps[Options],"&lt;="&amp;'TS-Calc 12 month'!A24,TimeStamps[Committed],"&gt;"&amp;'TS-Calc 12 month'!A24)</f>
        <v>10</v>
      </c>
      <c r="C24">
        <f ca="1">COUNTIFS(TimeStamps[Committed],"&lt;="&amp;'TS-Calc 12 month'!A24,TimeStamps[Done],"&gt;"&amp;'TS-Calc 12 month'!A24)</f>
        <v>4</v>
      </c>
      <c r="D24">
        <f ca="1">COUNTIF(TimeStamps[Done],"="&amp;'TS-Calc 12 month'!A24)</f>
        <v>0</v>
      </c>
      <c r="F24" s="1">
        <f ca="1">YearData[[#This Row],[Date]]</f>
        <v>41107</v>
      </c>
      <c r="G24">
        <f ca="1">G23+YearData[[#This Row],[Done]]</f>
        <v>0</v>
      </c>
      <c r="H24">
        <f ca="1">YearData[[#This Row],[Commited]]</f>
        <v>4</v>
      </c>
      <c r="I24">
        <f ca="1">YearData[[#This Row],[Options]]</f>
        <v>10</v>
      </c>
    </row>
    <row r="25" spans="1:9" x14ac:dyDescent="0.2">
      <c r="A25" s="1">
        <f t="shared" ca="1" si="0"/>
        <v>41108</v>
      </c>
      <c r="B25">
        <f ca="1">COUNTIFS(TimeStamps[Options],"&lt;="&amp;'TS-Calc 12 month'!A25,TimeStamps[Committed],"&gt;"&amp;'TS-Calc 12 month'!A25)</f>
        <v>11</v>
      </c>
      <c r="C25">
        <f ca="1">COUNTIFS(TimeStamps[Committed],"&lt;="&amp;'TS-Calc 12 month'!A25,TimeStamps[Done],"&gt;"&amp;'TS-Calc 12 month'!A25)</f>
        <v>4</v>
      </c>
      <c r="D25">
        <f ca="1">COUNTIF(TimeStamps[Done],"="&amp;'TS-Calc 12 month'!A25)</f>
        <v>0</v>
      </c>
      <c r="F25" s="1">
        <f ca="1">YearData[[#This Row],[Date]]</f>
        <v>41108</v>
      </c>
      <c r="G25">
        <f ca="1">G24+YearData[[#This Row],[Done]]</f>
        <v>0</v>
      </c>
      <c r="H25">
        <f ca="1">YearData[[#This Row],[Commited]]</f>
        <v>4</v>
      </c>
      <c r="I25">
        <f ca="1">YearData[[#This Row],[Options]]</f>
        <v>11</v>
      </c>
    </row>
    <row r="26" spans="1:9" x14ac:dyDescent="0.2">
      <c r="A26" s="1">
        <f t="shared" ca="1" si="0"/>
        <v>41109</v>
      </c>
      <c r="B26">
        <f ca="1">COUNTIFS(TimeStamps[Options],"&lt;="&amp;'TS-Calc 12 month'!A26,TimeStamps[Committed],"&gt;"&amp;'TS-Calc 12 month'!A26)</f>
        <v>11</v>
      </c>
      <c r="C26">
        <f ca="1">COUNTIFS(TimeStamps[Committed],"&lt;="&amp;'TS-Calc 12 month'!A26,TimeStamps[Done],"&gt;"&amp;'TS-Calc 12 month'!A26)</f>
        <v>4</v>
      </c>
      <c r="D26">
        <f ca="1">COUNTIF(TimeStamps[Done],"="&amp;'TS-Calc 12 month'!A26)</f>
        <v>0</v>
      </c>
      <c r="F26" s="1">
        <f ca="1">YearData[[#This Row],[Date]]</f>
        <v>41109</v>
      </c>
      <c r="G26">
        <f ca="1">G25+YearData[[#This Row],[Done]]</f>
        <v>0</v>
      </c>
      <c r="H26">
        <f ca="1">YearData[[#This Row],[Commited]]</f>
        <v>4</v>
      </c>
      <c r="I26">
        <f ca="1">YearData[[#This Row],[Options]]</f>
        <v>11</v>
      </c>
    </row>
    <row r="27" spans="1:9" x14ac:dyDescent="0.2">
      <c r="A27" s="1">
        <f t="shared" ca="1" si="0"/>
        <v>41110</v>
      </c>
      <c r="B27">
        <f ca="1">COUNTIFS(TimeStamps[Options],"&lt;="&amp;'TS-Calc 12 month'!A27,TimeStamps[Committed],"&gt;"&amp;'TS-Calc 12 month'!A27)</f>
        <v>11</v>
      </c>
      <c r="C27">
        <f ca="1">COUNTIFS(TimeStamps[Committed],"&lt;="&amp;'TS-Calc 12 month'!A27,TimeStamps[Done],"&gt;"&amp;'TS-Calc 12 month'!A27)</f>
        <v>5</v>
      </c>
      <c r="D27">
        <f ca="1">COUNTIF(TimeStamps[Done],"="&amp;'TS-Calc 12 month'!A27)</f>
        <v>0</v>
      </c>
      <c r="F27" s="1">
        <f ca="1">YearData[[#This Row],[Date]]</f>
        <v>41110</v>
      </c>
      <c r="G27">
        <f ca="1">G26+YearData[[#This Row],[Done]]</f>
        <v>0</v>
      </c>
      <c r="H27">
        <f ca="1">YearData[[#This Row],[Commited]]</f>
        <v>5</v>
      </c>
      <c r="I27">
        <f ca="1">YearData[[#This Row],[Options]]</f>
        <v>11</v>
      </c>
    </row>
    <row r="28" spans="1:9" x14ac:dyDescent="0.2">
      <c r="A28" s="1">
        <f t="shared" ca="1" si="0"/>
        <v>41111</v>
      </c>
      <c r="B28">
        <f ca="1">COUNTIFS(TimeStamps[Options],"&lt;="&amp;'TS-Calc 12 month'!A28,TimeStamps[Committed],"&gt;"&amp;'TS-Calc 12 month'!A28)</f>
        <v>12</v>
      </c>
      <c r="C28">
        <f ca="1">COUNTIFS(TimeStamps[Committed],"&lt;="&amp;'TS-Calc 12 month'!A28,TimeStamps[Done],"&gt;"&amp;'TS-Calc 12 month'!A28)</f>
        <v>5</v>
      </c>
      <c r="D28">
        <f ca="1">COUNTIF(TimeStamps[Done],"="&amp;'TS-Calc 12 month'!A28)</f>
        <v>0</v>
      </c>
      <c r="F28" s="1">
        <f ca="1">YearData[[#This Row],[Date]]</f>
        <v>41111</v>
      </c>
      <c r="G28">
        <f ca="1">G27+YearData[[#This Row],[Done]]</f>
        <v>0</v>
      </c>
      <c r="H28">
        <f ca="1">YearData[[#This Row],[Commited]]</f>
        <v>5</v>
      </c>
      <c r="I28">
        <f ca="1">YearData[[#This Row],[Options]]</f>
        <v>12</v>
      </c>
    </row>
    <row r="29" spans="1:9" x14ac:dyDescent="0.2">
      <c r="A29" s="1">
        <f t="shared" ca="1" si="0"/>
        <v>41112</v>
      </c>
      <c r="B29">
        <f ca="1">COUNTIFS(TimeStamps[Options],"&lt;="&amp;'TS-Calc 12 month'!A29,TimeStamps[Committed],"&gt;"&amp;'TS-Calc 12 month'!A29)</f>
        <v>12</v>
      </c>
      <c r="C29">
        <f ca="1">COUNTIFS(TimeStamps[Committed],"&lt;="&amp;'TS-Calc 12 month'!A29,TimeStamps[Done],"&gt;"&amp;'TS-Calc 12 month'!A29)</f>
        <v>5</v>
      </c>
      <c r="D29">
        <f ca="1">COUNTIF(TimeStamps[Done],"="&amp;'TS-Calc 12 month'!A29)</f>
        <v>0</v>
      </c>
      <c r="F29" s="1">
        <f ca="1">YearData[[#This Row],[Date]]</f>
        <v>41112</v>
      </c>
      <c r="G29">
        <f ca="1">G28+YearData[[#This Row],[Done]]</f>
        <v>0</v>
      </c>
      <c r="H29">
        <f ca="1">YearData[[#This Row],[Commited]]</f>
        <v>5</v>
      </c>
      <c r="I29">
        <f ca="1">YearData[[#This Row],[Options]]</f>
        <v>12</v>
      </c>
    </row>
    <row r="30" spans="1:9" x14ac:dyDescent="0.2">
      <c r="A30" s="1">
        <f t="shared" ca="1" si="0"/>
        <v>41113</v>
      </c>
      <c r="B30">
        <f ca="1">COUNTIFS(TimeStamps[Options],"&lt;="&amp;'TS-Calc 12 month'!A30,TimeStamps[Committed],"&gt;"&amp;'TS-Calc 12 month'!A30)</f>
        <v>13</v>
      </c>
      <c r="C30">
        <f ca="1">COUNTIFS(TimeStamps[Committed],"&lt;="&amp;'TS-Calc 12 month'!A30,TimeStamps[Done],"&gt;"&amp;'TS-Calc 12 month'!A30)</f>
        <v>5</v>
      </c>
      <c r="D30">
        <f ca="1">COUNTIF(TimeStamps[Done],"="&amp;'TS-Calc 12 month'!A30)</f>
        <v>0</v>
      </c>
      <c r="F30" s="1">
        <f ca="1">YearData[[#This Row],[Date]]</f>
        <v>41113</v>
      </c>
      <c r="G30">
        <f ca="1">G29+YearData[[#This Row],[Done]]</f>
        <v>0</v>
      </c>
      <c r="H30">
        <f ca="1">YearData[[#This Row],[Commited]]</f>
        <v>5</v>
      </c>
      <c r="I30">
        <f ca="1">YearData[[#This Row],[Options]]</f>
        <v>13</v>
      </c>
    </row>
    <row r="31" spans="1:9" x14ac:dyDescent="0.2">
      <c r="A31" s="1">
        <f t="shared" ca="1" si="0"/>
        <v>41114</v>
      </c>
      <c r="B31">
        <f ca="1">COUNTIFS(TimeStamps[Options],"&lt;="&amp;'TS-Calc 12 month'!A31,TimeStamps[Committed],"&gt;"&amp;'TS-Calc 12 month'!A31)</f>
        <v>14</v>
      </c>
      <c r="C31">
        <f ca="1">COUNTIFS(TimeStamps[Committed],"&lt;="&amp;'TS-Calc 12 month'!A31,TimeStamps[Done],"&gt;"&amp;'TS-Calc 12 month'!A31)</f>
        <v>5</v>
      </c>
      <c r="D31">
        <f ca="1">COUNTIF(TimeStamps[Done],"="&amp;'TS-Calc 12 month'!A31)</f>
        <v>0</v>
      </c>
      <c r="F31" s="1">
        <f ca="1">YearData[[#This Row],[Date]]</f>
        <v>41114</v>
      </c>
      <c r="G31">
        <f ca="1">G30+YearData[[#This Row],[Done]]</f>
        <v>0</v>
      </c>
      <c r="H31">
        <f ca="1">YearData[[#This Row],[Commited]]</f>
        <v>5</v>
      </c>
      <c r="I31">
        <f ca="1">YearData[[#This Row],[Options]]</f>
        <v>14</v>
      </c>
    </row>
    <row r="32" spans="1:9" x14ac:dyDescent="0.2">
      <c r="A32" s="1">
        <f t="shared" ca="1" si="0"/>
        <v>41115</v>
      </c>
      <c r="B32">
        <f ca="1">COUNTIFS(TimeStamps[Options],"&lt;="&amp;'TS-Calc 12 month'!A32,TimeStamps[Committed],"&gt;"&amp;'TS-Calc 12 month'!A32)</f>
        <v>13</v>
      </c>
      <c r="C32">
        <f ca="1">COUNTIFS(TimeStamps[Committed],"&lt;="&amp;'TS-Calc 12 month'!A32,TimeStamps[Done],"&gt;"&amp;'TS-Calc 12 month'!A32)</f>
        <v>5</v>
      </c>
      <c r="D32">
        <f ca="1">COUNTIF(TimeStamps[Done],"="&amp;'TS-Calc 12 month'!A32)</f>
        <v>1</v>
      </c>
      <c r="F32" s="1">
        <f ca="1">YearData[[#This Row],[Date]]</f>
        <v>41115</v>
      </c>
      <c r="G32">
        <f ca="1">G31+YearData[[#This Row],[Done]]</f>
        <v>1</v>
      </c>
      <c r="H32">
        <f ca="1">YearData[[#This Row],[Commited]]</f>
        <v>5</v>
      </c>
      <c r="I32">
        <f ca="1">YearData[[#This Row],[Options]]</f>
        <v>13</v>
      </c>
    </row>
    <row r="33" spans="1:9" x14ac:dyDescent="0.2">
      <c r="A33" s="1">
        <f t="shared" ca="1" si="0"/>
        <v>41116</v>
      </c>
      <c r="B33">
        <f ca="1">COUNTIFS(TimeStamps[Options],"&lt;="&amp;'TS-Calc 12 month'!A33,TimeStamps[Committed],"&gt;"&amp;'TS-Calc 12 month'!A33)</f>
        <v>14</v>
      </c>
      <c r="C33">
        <f ca="1">COUNTIFS(TimeStamps[Committed],"&lt;="&amp;'TS-Calc 12 month'!A33,TimeStamps[Done],"&gt;"&amp;'TS-Calc 12 month'!A33)</f>
        <v>5</v>
      </c>
      <c r="D33">
        <f ca="1">COUNTIF(TimeStamps[Done],"="&amp;'TS-Calc 12 month'!A33)</f>
        <v>0</v>
      </c>
      <c r="F33" s="1">
        <f ca="1">YearData[[#This Row],[Date]]</f>
        <v>41116</v>
      </c>
      <c r="G33">
        <f ca="1">G32+YearData[[#This Row],[Done]]</f>
        <v>1</v>
      </c>
      <c r="H33">
        <f ca="1">YearData[[#This Row],[Commited]]</f>
        <v>5</v>
      </c>
      <c r="I33">
        <f ca="1">YearData[[#This Row],[Options]]</f>
        <v>14</v>
      </c>
    </row>
    <row r="34" spans="1:9" x14ac:dyDescent="0.2">
      <c r="A34" s="1">
        <f t="shared" ca="1" si="0"/>
        <v>41117</v>
      </c>
      <c r="B34">
        <f ca="1">COUNTIFS(TimeStamps[Options],"&lt;="&amp;'TS-Calc 12 month'!A34,TimeStamps[Committed],"&gt;"&amp;'TS-Calc 12 month'!A34)</f>
        <v>15</v>
      </c>
      <c r="C34">
        <f ca="1">COUNTIFS(TimeStamps[Committed],"&lt;="&amp;'TS-Calc 12 month'!A34,TimeStamps[Done],"&gt;"&amp;'TS-Calc 12 month'!A34)</f>
        <v>5</v>
      </c>
      <c r="D34">
        <f ca="1">COUNTIF(TimeStamps[Done],"="&amp;'TS-Calc 12 month'!A34)</f>
        <v>0</v>
      </c>
      <c r="F34" s="1">
        <f ca="1">YearData[[#This Row],[Date]]</f>
        <v>41117</v>
      </c>
      <c r="G34">
        <f ca="1">G33+YearData[[#This Row],[Done]]</f>
        <v>1</v>
      </c>
      <c r="H34">
        <f ca="1">YearData[[#This Row],[Commited]]</f>
        <v>5</v>
      </c>
      <c r="I34">
        <f ca="1">YearData[[#This Row],[Options]]</f>
        <v>15</v>
      </c>
    </row>
    <row r="35" spans="1:9" x14ac:dyDescent="0.2">
      <c r="A35" s="1">
        <f t="shared" ca="1" si="0"/>
        <v>41118</v>
      </c>
      <c r="B35">
        <f ca="1">COUNTIFS(TimeStamps[Options],"&lt;="&amp;'TS-Calc 12 month'!A35,TimeStamps[Committed],"&gt;"&amp;'TS-Calc 12 month'!A35)</f>
        <v>16</v>
      </c>
      <c r="C35">
        <f ca="1">COUNTIFS(TimeStamps[Committed],"&lt;="&amp;'TS-Calc 12 month'!A35,TimeStamps[Done],"&gt;"&amp;'TS-Calc 12 month'!A35)</f>
        <v>5</v>
      </c>
      <c r="D35">
        <f ca="1">COUNTIF(TimeStamps[Done],"="&amp;'TS-Calc 12 month'!A35)</f>
        <v>0</v>
      </c>
      <c r="F35" s="1">
        <f ca="1">YearData[[#This Row],[Date]]</f>
        <v>41118</v>
      </c>
      <c r="G35">
        <f ca="1">G34+YearData[[#This Row],[Done]]</f>
        <v>1</v>
      </c>
      <c r="H35">
        <f ca="1">YearData[[#This Row],[Commited]]</f>
        <v>5</v>
      </c>
      <c r="I35">
        <f ca="1">YearData[[#This Row],[Options]]</f>
        <v>16</v>
      </c>
    </row>
    <row r="36" spans="1:9" x14ac:dyDescent="0.2">
      <c r="A36" s="1">
        <f t="shared" ca="1" si="0"/>
        <v>41119</v>
      </c>
      <c r="B36">
        <f ca="1">COUNTIFS(TimeStamps[Options],"&lt;="&amp;'TS-Calc 12 month'!A36,TimeStamps[Committed],"&gt;"&amp;'TS-Calc 12 month'!A36)</f>
        <v>16</v>
      </c>
      <c r="C36">
        <f ca="1">COUNTIFS(TimeStamps[Committed],"&lt;="&amp;'TS-Calc 12 month'!A36,TimeStamps[Done],"&gt;"&amp;'TS-Calc 12 month'!A36)</f>
        <v>4</v>
      </c>
      <c r="D36">
        <f ca="1">COUNTIF(TimeStamps[Done],"="&amp;'TS-Calc 12 month'!A36)</f>
        <v>1</v>
      </c>
      <c r="F36" s="1">
        <f ca="1">YearData[[#This Row],[Date]]</f>
        <v>41119</v>
      </c>
      <c r="G36">
        <f ca="1">G35+YearData[[#This Row],[Done]]</f>
        <v>2</v>
      </c>
      <c r="H36">
        <f ca="1">YearData[[#This Row],[Commited]]</f>
        <v>4</v>
      </c>
      <c r="I36">
        <f ca="1">YearData[[#This Row],[Options]]</f>
        <v>16</v>
      </c>
    </row>
    <row r="37" spans="1:9" x14ac:dyDescent="0.2">
      <c r="A37" s="1">
        <f t="shared" ca="1" si="0"/>
        <v>41120</v>
      </c>
      <c r="B37">
        <f ca="1">COUNTIFS(TimeStamps[Options],"&lt;="&amp;'TS-Calc 12 month'!A37,TimeStamps[Committed],"&gt;"&amp;'TS-Calc 12 month'!A37)</f>
        <v>16</v>
      </c>
      <c r="C37">
        <f ca="1">COUNTIFS(TimeStamps[Committed],"&lt;="&amp;'TS-Calc 12 month'!A37,TimeStamps[Done],"&gt;"&amp;'TS-Calc 12 month'!A37)</f>
        <v>5</v>
      </c>
      <c r="D37">
        <f ca="1">COUNTIF(TimeStamps[Done],"="&amp;'TS-Calc 12 month'!A37)</f>
        <v>0</v>
      </c>
      <c r="F37" s="1">
        <f ca="1">YearData[[#This Row],[Date]]</f>
        <v>41120</v>
      </c>
      <c r="G37">
        <f ca="1">G36+YearData[[#This Row],[Done]]</f>
        <v>2</v>
      </c>
      <c r="H37">
        <f ca="1">YearData[[#This Row],[Commited]]</f>
        <v>5</v>
      </c>
      <c r="I37">
        <f ca="1">YearData[[#This Row],[Options]]</f>
        <v>16</v>
      </c>
    </row>
    <row r="38" spans="1:9" x14ac:dyDescent="0.2">
      <c r="A38" s="1">
        <f t="shared" ca="1" si="0"/>
        <v>41121</v>
      </c>
      <c r="B38">
        <f ca="1">COUNTIFS(TimeStamps[Options],"&lt;="&amp;'TS-Calc 12 month'!A38,TimeStamps[Committed],"&gt;"&amp;'TS-Calc 12 month'!A38)</f>
        <v>16</v>
      </c>
      <c r="C38">
        <f ca="1">COUNTIFS(TimeStamps[Committed],"&lt;="&amp;'TS-Calc 12 month'!A38,TimeStamps[Done],"&gt;"&amp;'TS-Calc 12 month'!A38)</f>
        <v>4</v>
      </c>
      <c r="D38">
        <f ca="1">COUNTIF(TimeStamps[Done],"="&amp;'TS-Calc 12 month'!A38)</f>
        <v>1</v>
      </c>
      <c r="F38" s="1">
        <f ca="1">YearData[[#This Row],[Date]]</f>
        <v>41121</v>
      </c>
      <c r="G38">
        <f ca="1">G37+YearData[[#This Row],[Done]]</f>
        <v>3</v>
      </c>
      <c r="H38">
        <f ca="1">YearData[[#This Row],[Commited]]</f>
        <v>4</v>
      </c>
      <c r="I38">
        <f ca="1">YearData[[#This Row],[Options]]</f>
        <v>16</v>
      </c>
    </row>
    <row r="39" spans="1:9" x14ac:dyDescent="0.2">
      <c r="A39" s="1">
        <f t="shared" ca="1" si="0"/>
        <v>41122</v>
      </c>
      <c r="B39">
        <f ca="1">COUNTIFS(TimeStamps[Options],"&lt;="&amp;'TS-Calc 12 month'!A39,TimeStamps[Committed],"&gt;"&amp;'TS-Calc 12 month'!A39)</f>
        <v>17</v>
      </c>
      <c r="C39">
        <f ca="1">COUNTIFS(TimeStamps[Committed],"&lt;="&amp;'TS-Calc 12 month'!A39,TimeStamps[Done],"&gt;"&amp;'TS-Calc 12 month'!A39)</f>
        <v>4</v>
      </c>
      <c r="D39">
        <f ca="1">COUNTIF(TimeStamps[Done],"="&amp;'TS-Calc 12 month'!A39)</f>
        <v>0</v>
      </c>
      <c r="F39" s="1">
        <f ca="1">YearData[[#This Row],[Date]]</f>
        <v>41122</v>
      </c>
      <c r="G39">
        <f ca="1">G38+YearData[[#This Row],[Done]]</f>
        <v>3</v>
      </c>
      <c r="H39">
        <f ca="1">YearData[[#This Row],[Commited]]</f>
        <v>4</v>
      </c>
      <c r="I39">
        <f ca="1">YearData[[#This Row],[Options]]</f>
        <v>17</v>
      </c>
    </row>
    <row r="40" spans="1:9" x14ac:dyDescent="0.2">
      <c r="A40" s="1">
        <f t="shared" ca="1" si="0"/>
        <v>41123</v>
      </c>
      <c r="B40">
        <f ca="1">COUNTIFS(TimeStamps[Options],"&lt;="&amp;'TS-Calc 12 month'!A40,TimeStamps[Committed],"&gt;"&amp;'TS-Calc 12 month'!A40)</f>
        <v>16</v>
      </c>
      <c r="C40">
        <f ca="1">COUNTIFS(TimeStamps[Committed],"&lt;="&amp;'TS-Calc 12 month'!A40,TimeStamps[Done],"&gt;"&amp;'TS-Calc 12 month'!A40)</f>
        <v>5</v>
      </c>
      <c r="D40">
        <f ca="1">COUNTIF(TimeStamps[Done],"="&amp;'TS-Calc 12 month'!A40)</f>
        <v>0</v>
      </c>
      <c r="F40" s="1">
        <f ca="1">YearData[[#This Row],[Date]]</f>
        <v>41123</v>
      </c>
      <c r="G40">
        <f ca="1">G39+YearData[[#This Row],[Done]]</f>
        <v>3</v>
      </c>
      <c r="H40">
        <f ca="1">YearData[[#This Row],[Commited]]</f>
        <v>5</v>
      </c>
      <c r="I40">
        <f ca="1">YearData[[#This Row],[Options]]</f>
        <v>16</v>
      </c>
    </row>
    <row r="41" spans="1:9" x14ac:dyDescent="0.2">
      <c r="A41" s="1">
        <f t="shared" ca="1" si="0"/>
        <v>41124</v>
      </c>
      <c r="B41">
        <f ca="1">COUNTIFS(TimeStamps[Options],"&lt;="&amp;'TS-Calc 12 month'!A41,TimeStamps[Committed],"&gt;"&amp;'TS-Calc 12 month'!A41)</f>
        <v>17</v>
      </c>
      <c r="C41">
        <f ca="1">COUNTIFS(TimeStamps[Committed],"&lt;="&amp;'TS-Calc 12 month'!A41,TimeStamps[Done],"&gt;"&amp;'TS-Calc 12 month'!A41)</f>
        <v>5</v>
      </c>
      <c r="D41">
        <f ca="1">COUNTIF(TimeStamps[Done],"="&amp;'TS-Calc 12 month'!A41)</f>
        <v>0</v>
      </c>
      <c r="F41" s="1">
        <f ca="1">YearData[[#This Row],[Date]]</f>
        <v>41124</v>
      </c>
      <c r="G41">
        <f ca="1">G40+YearData[[#This Row],[Done]]</f>
        <v>3</v>
      </c>
      <c r="H41">
        <f ca="1">YearData[[#This Row],[Commited]]</f>
        <v>5</v>
      </c>
      <c r="I41">
        <f ca="1">YearData[[#This Row],[Options]]</f>
        <v>17</v>
      </c>
    </row>
    <row r="42" spans="1:9" x14ac:dyDescent="0.2">
      <c r="A42" s="1">
        <f t="shared" ca="1" si="0"/>
        <v>41125</v>
      </c>
      <c r="B42">
        <f ca="1">COUNTIFS(TimeStamps[Options],"&lt;="&amp;'TS-Calc 12 month'!A42,TimeStamps[Committed],"&gt;"&amp;'TS-Calc 12 month'!A42)</f>
        <v>18</v>
      </c>
      <c r="C42">
        <f ca="1">COUNTIFS(TimeStamps[Committed],"&lt;="&amp;'TS-Calc 12 month'!A42,TimeStamps[Done],"&gt;"&amp;'TS-Calc 12 month'!A42)</f>
        <v>4</v>
      </c>
      <c r="D42">
        <f ca="1">COUNTIF(TimeStamps[Done],"="&amp;'TS-Calc 12 month'!A42)</f>
        <v>1</v>
      </c>
      <c r="F42" s="1">
        <f ca="1">YearData[[#This Row],[Date]]</f>
        <v>41125</v>
      </c>
      <c r="G42">
        <f ca="1">G41+YearData[[#This Row],[Done]]</f>
        <v>4</v>
      </c>
      <c r="H42">
        <f ca="1">YearData[[#This Row],[Commited]]</f>
        <v>4</v>
      </c>
      <c r="I42">
        <f ca="1">YearData[[#This Row],[Options]]</f>
        <v>18</v>
      </c>
    </row>
    <row r="43" spans="1:9" x14ac:dyDescent="0.2">
      <c r="A43" s="1">
        <f t="shared" ca="1" si="0"/>
        <v>41126</v>
      </c>
      <c r="B43">
        <f ca="1">COUNTIFS(TimeStamps[Options],"&lt;="&amp;'TS-Calc 12 month'!A43,TimeStamps[Committed],"&gt;"&amp;'TS-Calc 12 month'!A43)</f>
        <v>18</v>
      </c>
      <c r="C43">
        <f ca="1">COUNTIFS(TimeStamps[Committed],"&lt;="&amp;'TS-Calc 12 month'!A43,TimeStamps[Done],"&gt;"&amp;'TS-Calc 12 month'!A43)</f>
        <v>5</v>
      </c>
      <c r="D43">
        <f ca="1">COUNTIF(TimeStamps[Done],"="&amp;'TS-Calc 12 month'!A43)</f>
        <v>0</v>
      </c>
      <c r="F43" s="1">
        <f ca="1">YearData[[#This Row],[Date]]</f>
        <v>41126</v>
      </c>
      <c r="G43">
        <f ca="1">G42+YearData[[#This Row],[Done]]</f>
        <v>4</v>
      </c>
      <c r="H43">
        <f ca="1">YearData[[#This Row],[Commited]]</f>
        <v>5</v>
      </c>
      <c r="I43">
        <f ca="1">YearData[[#This Row],[Options]]</f>
        <v>18</v>
      </c>
    </row>
    <row r="44" spans="1:9" x14ac:dyDescent="0.2">
      <c r="A44" s="1">
        <f t="shared" ca="1" si="0"/>
        <v>41127</v>
      </c>
      <c r="B44">
        <f ca="1">COUNTIFS(TimeStamps[Options],"&lt;="&amp;'TS-Calc 12 month'!A44,TimeStamps[Committed],"&gt;"&amp;'TS-Calc 12 month'!A44)</f>
        <v>18</v>
      </c>
      <c r="C44">
        <f ca="1">COUNTIFS(TimeStamps[Committed],"&lt;="&amp;'TS-Calc 12 month'!A44,TimeStamps[Done],"&gt;"&amp;'TS-Calc 12 month'!A44)</f>
        <v>5</v>
      </c>
      <c r="D44">
        <f ca="1">COUNTIF(TimeStamps[Done],"="&amp;'TS-Calc 12 month'!A44)</f>
        <v>0</v>
      </c>
      <c r="F44" s="1">
        <f ca="1">YearData[[#This Row],[Date]]</f>
        <v>41127</v>
      </c>
      <c r="G44">
        <f ca="1">G43+YearData[[#This Row],[Done]]</f>
        <v>4</v>
      </c>
      <c r="H44">
        <f ca="1">YearData[[#This Row],[Commited]]</f>
        <v>5</v>
      </c>
      <c r="I44">
        <f ca="1">YearData[[#This Row],[Options]]</f>
        <v>18</v>
      </c>
    </row>
    <row r="45" spans="1:9" x14ac:dyDescent="0.2">
      <c r="A45" s="1">
        <f t="shared" ca="1" si="0"/>
        <v>41128</v>
      </c>
      <c r="B45">
        <f ca="1">COUNTIFS(TimeStamps[Options],"&lt;="&amp;'TS-Calc 12 month'!A45,TimeStamps[Committed],"&gt;"&amp;'TS-Calc 12 month'!A45)</f>
        <v>19</v>
      </c>
      <c r="C45">
        <f ca="1">COUNTIFS(TimeStamps[Committed],"&lt;="&amp;'TS-Calc 12 month'!A45,TimeStamps[Done],"&gt;"&amp;'TS-Calc 12 month'!A45)</f>
        <v>5</v>
      </c>
      <c r="D45">
        <f ca="1">COUNTIF(TimeStamps[Done],"="&amp;'TS-Calc 12 month'!A45)</f>
        <v>0</v>
      </c>
      <c r="F45" s="1">
        <f ca="1">YearData[[#This Row],[Date]]</f>
        <v>41128</v>
      </c>
      <c r="G45">
        <f ca="1">G44+YearData[[#This Row],[Done]]</f>
        <v>4</v>
      </c>
      <c r="H45">
        <f ca="1">YearData[[#This Row],[Commited]]</f>
        <v>5</v>
      </c>
      <c r="I45">
        <f ca="1">YearData[[#This Row],[Options]]</f>
        <v>19</v>
      </c>
    </row>
    <row r="46" spans="1:9" x14ac:dyDescent="0.2">
      <c r="A46" s="1">
        <f t="shared" ca="1" si="0"/>
        <v>41129</v>
      </c>
      <c r="B46">
        <f ca="1">COUNTIFS(TimeStamps[Options],"&lt;="&amp;'TS-Calc 12 month'!A46,TimeStamps[Committed],"&gt;"&amp;'TS-Calc 12 month'!A46)</f>
        <v>20</v>
      </c>
      <c r="C46">
        <f ca="1">COUNTIFS(TimeStamps[Committed],"&lt;="&amp;'TS-Calc 12 month'!A46,TimeStamps[Done],"&gt;"&amp;'TS-Calc 12 month'!A46)</f>
        <v>5</v>
      </c>
      <c r="D46">
        <f ca="1">COUNTIF(TimeStamps[Done],"="&amp;'TS-Calc 12 month'!A46)</f>
        <v>0</v>
      </c>
      <c r="F46" s="1">
        <f ca="1">YearData[[#This Row],[Date]]</f>
        <v>41129</v>
      </c>
      <c r="G46">
        <f ca="1">G45+YearData[[#This Row],[Done]]</f>
        <v>4</v>
      </c>
      <c r="H46">
        <f ca="1">YearData[[#This Row],[Commited]]</f>
        <v>5</v>
      </c>
      <c r="I46">
        <f ca="1">YearData[[#This Row],[Options]]</f>
        <v>20</v>
      </c>
    </row>
    <row r="47" spans="1:9" x14ac:dyDescent="0.2">
      <c r="A47" s="1">
        <f t="shared" ca="1" si="0"/>
        <v>41130</v>
      </c>
      <c r="B47">
        <f ca="1">COUNTIFS(TimeStamps[Options],"&lt;="&amp;'TS-Calc 12 month'!A47,TimeStamps[Committed],"&gt;"&amp;'TS-Calc 12 month'!A47)</f>
        <v>20</v>
      </c>
      <c r="C47">
        <f ca="1">COUNTIFS(TimeStamps[Committed],"&lt;="&amp;'TS-Calc 12 month'!A47,TimeStamps[Done],"&gt;"&amp;'TS-Calc 12 month'!A47)</f>
        <v>5</v>
      </c>
      <c r="D47">
        <f ca="1">COUNTIF(TimeStamps[Done],"="&amp;'TS-Calc 12 month'!A47)</f>
        <v>1</v>
      </c>
      <c r="F47" s="1">
        <f ca="1">YearData[[#This Row],[Date]]</f>
        <v>41130</v>
      </c>
      <c r="G47">
        <f ca="1">G46+YearData[[#This Row],[Done]]</f>
        <v>5</v>
      </c>
      <c r="H47">
        <f ca="1">YearData[[#This Row],[Commited]]</f>
        <v>5</v>
      </c>
      <c r="I47">
        <f ca="1">YearData[[#This Row],[Options]]</f>
        <v>20</v>
      </c>
    </row>
    <row r="48" spans="1:9" x14ac:dyDescent="0.2">
      <c r="A48" s="1">
        <f t="shared" ca="1" si="0"/>
        <v>41131</v>
      </c>
      <c r="B48">
        <f ca="1">COUNTIFS(TimeStamps[Options],"&lt;="&amp;'TS-Calc 12 month'!A48,TimeStamps[Committed],"&gt;"&amp;'TS-Calc 12 month'!A48)</f>
        <v>21</v>
      </c>
      <c r="C48">
        <f ca="1">COUNTIFS(TimeStamps[Committed],"&lt;="&amp;'TS-Calc 12 month'!A48,TimeStamps[Done],"&gt;"&amp;'TS-Calc 12 month'!A48)</f>
        <v>5</v>
      </c>
      <c r="D48">
        <f ca="1">COUNTIF(TimeStamps[Done],"="&amp;'TS-Calc 12 month'!A48)</f>
        <v>0</v>
      </c>
      <c r="F48" s="1">
        <f ca="1">YearData[[#This Row],[Date]]</f>
        <v>41131</v>
      </c>
      <c r="G48">
        <f ca="1">G47+YearData[[#This Row],[Done]]</f>
        <v>5</v>
      </c>
      <c r="H48">
        <f ca="1">YearData[[#This Row],[Commited]]</f>
        <v>5</v>
      </c>
      <c r="I48">
        <f ca="1">YearData[[#This Row],[Options]]</f>
        <v>21</v>
      </c>
    </row>
    <row r="49" spans="1:9" x14ac:dyDescent="0.2">
      <c r="A49" s="1">
        <f t="shared" ca="1" si="0"/>
        <v>41132</v>
      </c>
      <c r="B49">
        <f ca="1">COUNTIFS(TimeStamps[Options],"&lt;="&amp;'TS-Calc 12 month'!A49,TimeStamps[Committed],"&gt;"&amp;'TS-Calc 12 month'!A49)</f>
        <v>21</v>
      </c>
      <c r="C49">
        <f ca="1">COUNTIFS(TimeStamps[Committed],"&lt;="&amp;'TS-Calc 12 month'!A49,TimeStamps[Done],"&gt;"&amp;'TS-Calc 12 month'!A49)</f>
        <v>5</v>
      </c>
      <c r="D49">
        <f ca="1">COUNTIF(TimeStamps[Done],"="&amp;'TS-Calc 12 month'!A49)</f>
        <v>0</v>
      </c>
      <c r="F49" s="1">
        <f ca="1">YearData[[#This Row],[Date]]</f>
        <v>41132</v>
      </c>
      <c r="G49">
        <f ca="1">G48+YearData[[#This Row],[Done]]</f>
        <v>5</v>
      </c>
      <c r="H49">
        <f ca="1">YearData[[#This Row],[Commited]]</f>
        <v>5</v>
      </c>
      <c r="I49">
        <f ca="1">YearData[[#This Row],[Options]]</f>
        <v>21</v>
      </c>
    </row>
    <row r="50" spans="1:9" x14ac:dyDescent="0.2">
      <c r="A50" s="1">
        <f t="shared" ca="1" si="0"/>
        <v>41133</v>
      </c>
      <c r="B50">
        <f ca="1">COUNTIFS(TimeStamps[Options],"&lt;="&amp;'TS-Calc 12 month'!A50,TimeStamps[Committed],"&gt;"&amp;'TS-Calc 12 month'!A50)</f>
        <v>21</v>
      </c>
      <c r="C50">
        <f ca="1">COUNTIFS(TimeStamps[Committed],"&lt;="&amp;'TS-Calc 12 month'!A50,TimeStamps[Done],"&gt;"&amp;'TS-Calc 12 month'!A50)</f>
        <v>6</v>
      </c>
      <c r="D50">
        <f ca="1">COUNTIF(TimeStamps[Done],"="&amp;'TS-Calc 12 month'!A50)</f>
        <v>0</v>
      </c>
      <c r="F50" s="1">
        <f ca="1">YearData[[#This Row],[Date]]</f>
        <v>41133</v>
      </c>
      <c r="G50">
        <f ca="1">G49+YearData[[#This Row],[Done]]</f>
        <v>5</v>
      </c>
      <c r="H50">
        <f ca="1">YearData[[#This Row],[Commited]]</f>
        <v>6</v>
      </c>
      <c r="I50">
        <f ca="1">YearData[[#This Row],[Options]]</f>
        <v>21</v>
      </c>
    </row>
    <row r="51" spans="1:9" x14ac:dyDescent="0.2">
      <c r="A51" s="1">
        <f t="shared" ca="1" si="0"/>
        <v>41134</v>
      </c>
      <c r="B51">
        <f ca="1">COUNTIFS(TimeStamps[Options],"&lt;="&amp;'TS-Calc 12 month'!A51,TimeStamps[Committed],"&gt;"&amp;'TS-Calc 12 month'!A51)</f>
        <v>21</v>
      </c>
      <c r="C51">
        <f ca="1">COUNTIFS(TimeStamps[Committed],"&lt;="&amp;'TS-Calc 12 month'!A51,TimeStamps[Done],"&gt;"&amp;'TS-Calc 12 month'!A51)</f>
        <v>6</v>
      </c>
      <c r="D51">
        <f ca="1">COUNTIF(TimeStamps[Done],"="&amp;'TS-Calc 12 month'!A51)</f>
        <v>0</v>
      </c>
      <c r="F51" s="1">
        <f ca="1">YearData[[#This Row],[Date]]</f>
        <v>41134</v>
      </c>
      <c r="G51">
        <f ca="1">G50+YearData[[#This Row],[Done]]</f>
        <v>5</v>
      </c>
      <c r="H51">
        <f ca="1">YearData[[#This Row],[Commited]]</f>
        <v>6</v>
      </c>
      <c r="I51">
        <f ca="1">YearData[[#This Row],[Options]]</f>
        <v>21</v>
      </c>
    </row>
    <row r="52" spans="1:9" x14ac:dyDescent="0.2">
      <c r="A52" s="1">
        <f t="shared" ca="1" si="0"/>
        <v>41135</v>
      </c>
      <c r="B52">
        <f ca="1">COUNTIFS(TimeStamps[Options],"&lt;="&amp;'TS-Calc 12 month'!A52,TimeStamps[Committed],"&gt;"&amp;'TS-Calc 12 month'!A52)</f>
        <v>22</v>
      </c>
      <c r="C52">
        <f ca="1">COUNTIFS(TimeStamps[Committed],"&lt;="&amp;'TS-Calc 12 month'!A52,TimeStamps[Done],"&gt;"&amp;'TS-Calc 12 month'!A52)</f>
        <v>5</v>
      </c>
      <c r="D52">
        <f ca="1">COUNTIF(TimeStamps[Done],"="&amp;'TS-Calc 12 month'!A52)</f>
        <v>1</v>
      </c>
      <c r="F52" s="1">
        <f ca="1">YearData[[#This Row],[Date]]</f>
        <v>41135</v>
      </c>
      <c r="G52">
        <f ca="1">G51+YearData[[#This Row],[Done]]</f>
        <v>6</v>
      </c>
      <c r="H52">
        <f ca="1">YearData[[#This Row],[Commited]]</f>
        <v>5</v>
      </c>
      <c r="I52">
        <f ca="1">YearData[[#This Row],[Options]]</f>
        <v>22</v>
      </c>
    </row>
    <row r="53" spans="1:9" x14ac:dyDescent="0.2">
      <c r="A53" s="1">
        <f t="shared" ca="1" si="0"/>
        <v>41136</v>
      </c>
      <c r="B53">
        <f ca="1">COUNTIFS(TimeStamps[Options],"&lt;="&amp;'TS-Calc 12 month'!A53,TimeStamps[Committed],"&gt;"&amp;'TS-Calc 12 month'!A53)</f>
        <v>22</v>
      </c>
      <c r="C53">
        <f ca="1">COUNTIFS(TimeStamps[Committed],"&lt;="&amp;'TS-Calc 12 month'!A53,TimeStamps[Done],"&gt;"&amp;'TS-Calc 12 month'!A53)</f>
        <v>5</v>
      </c>
      <c r="D53">
        <f ca="1">COUNTIF(TimeStamps[Done],"="&amp;'TS-Calc 12 month'!A53)</f>
        <v>0</v>
      </c>
      <c r="F53" s="1">
        <f ca="1">YearData[[#This Row],[Date]]</f>
        <v>41136</v>
      </c>
      <c r="G53">
        <f ca="1">G52+YearData[[#This Row],[Done]]</f>
        <v>6</v>
      </c>
      <c r="H53">
        <f ca="1">YearData[[#This Row],[Commited]]</f>
        <v>5</v>
      </c>
      <c r="I53">
        <f ca="1">YearData[[#This Row],[Options]]</f>
        <v>22</v>
      </c>
    </row>
    <row r="54" spans="1:9" x14ac:dyDescent="0.2">
      <c r="A54" s="1">
        <f t="shared" ca="1" si="0"/>
        <v>41137</v>
      </c>
      <c r="B54">
        <f ca="1">COUNTIFS(TimeStamps[Options],"&lt;="&amp;'TS-Calc 12 month'!A54,TimeStamps[Committed],"&gt;"&amp;'TS-Calc 12 month'!A54)</f>
        <v>22</v>
      </c>
      <c r="C54">
        <f ca="1">COUNTIFS(TimeStamps[Committed],"&lt;="&amp;'TS-Calc 12 month'!A54,TimeStamps[Done],"&gt;"&amp;'TS-Calc 12 month'!A54)</f>
        <v>6</v>
      </c>
      <c r="D54">
        <f ca="1">COUNTIF(TimeStamps[Done],"="&amp;'TS-Calc 12 month'!A54)</f>
        <v>0</v>
      </c>
      <c r="F54" s="1">
        <f ca="1">YearData[[#This Row],[Date]]</f>
        <v>41137</v>
      </c>
      <c r="G54">
        <f ca="1">G53+YearData[[#This Row],[Done]]</f>
        <v>6</v>
      </c>
      <c r="H54">
        <f ca="1">YearData[[#This Row],[Commited]]</f>
        <v>6</v>
      </c>
      <c r="I54">
        <f ca="1">YearData[[#This Row],[Options]]</f>
        <v>22</v>
      </c>
    </row>
    <row r="55" spans="1:9" x14ac:dyDescent="0.2">
      <c r="A55" s="1">
        <f t="shared" ca="1" si="0"/>
        <v>41138</v>
      </c>
      <c r="B55">
        <f ca="1">COUNTIFS(TimeStamps[Options],"&lt;="&amp;'TS-Calc 12 month'!A55,TimeStamps[Committed],"&gt;"&amp;'TS-Calc 12 month'!A55)</f>
        <v>23</v>
      </c>
      <c r="C55">
        <f ca="1">COUNTIFS(TimeStamps[Committed],"&lt;="&amp;'TS-Calc 12 month'!A55,TimeStamps[Done],"&gt;"&amp;'TS-Calc 12 month'!A55)</f>
        <v>6</v>
      </c>
      <c r="D55">
        <f ca="1">COUNTIF(TimeStamps[Done],"="&amp;'TS-Calc 12 month'!A55)</f>
        <v>0</v>
      </c>
      <c r="F55" s="1">
        <f ca="1">YearData[[#This Row],[Date]]</f>
        <v>41138</v>
      </c>
      <c r="G55">
        <f ca="1">G54+YearData[[#This Row],[Done]]</f>
        <v>6</v>
      </c>
      <c r="H55">
        <f ca="1">YearData[[#This Row],[Commited]]</f>
        <v>6</v>
      </c>
      <c r="I55">
        <f ca="1">YearData[[#This Row],[Options]]</f>
        <v>23</v>
      </c>
    </row>
    <row r="56" spans="1:9" x14ac:dyDescent="0.2">
      <c r="A56" s="1">
        <f t="shared" ca="1" si="0"/>
        <v>41139</v>
      </c>
      <c r="B56">
        <f ca="1">COUNTIFS(TimeStamps[Options],"&lt;="&amp;'TS-Calc 12 month'!A56,TimeStamps[Committed],"&gt;"&amp;'TS-Calc 12 month'!A56)</f>
        <v>23</v>
      </c>
      <c r="C56">
        <f ca="1">COUNTIFS(TimeStamps[Committed],"&lt;="&amp;'TS-Calc 12 month'!A56,TimeStamps[Done],"&gt;"&amp;'TS-Calc 12 month'!A56)</f>
        <v>6</v>
      </c>
      <c r="D56">
        <f ca="1">COUNTIF(TimeStamps[Done],"="&amp;'TS-Calc 12 month'!A56)</f>
        <v>0</v>
      </c>
      <c r="F56" s="1">
        <f ca="1">YearData[[#This Row],[Date]]</f>
        <v>41139</v>
      </c>
      <c r="G56">
        <f ca="1">G55+YearData[[#This Row],[Done]]</f>
        <v>6</v>
      </c>
      <c r="H56">
        <f ca="1">YearData[[#This Row],[Commited]]</f>
        <v>6</v>
      </c>
      <c r="I56">
        <f ca="1">YearData[[#This Row],[Options]]</f>
        <v>23</v>
      </c>
    </row>
    <row r="57" spans="1:9" x14ac:dyDescent="0.2">
      <c r="A57" s="1">
        <f t="shared" ca="1" si="0"/>
        <v>41140</v>
      </c>
      <c r="B57">
        <f ca="1">COUNTIFS(TimeStamps[Options],"&lt;="&amp;'TS-Calc 12 month'!A57,TimeStamps[Committed],"&gt;"&amp;'TS-Calc 12 month'!A57)</f>
        <v>24</v>
      </c>
      <c r="C57">
        <f ca="1">COUNTIFS(TimeStamps[Committed],"&lt;="&amp;'TS-Calc 12 month'!A57,TimeStamps[Done],"&gt;"&amp;'TS-Calc 12 month'!A57)</f>
        <v>5</v>
      </c>
      <c r="D57">
        <f ca="1">COUNTIF(TimeStamps[Done],"="&amp;'TS-Calc 12 month'!A57)</f>
        <v>1</v>
      </c>
      <c r="F57" s="1">
        <f ca="1">YearData[[#This Row],[Date]]</f>
        <v>41140</v>
      </c>
      <c r="G57">
        <f ca="1">G56+YearData[[#This Row],[Done]]</f>
        <v>7</v>
      </c>
      <c r="H57">
        <f ca="1">YearData[[#This Row],[Commited]]</f>
        <v>5</v>
      </c>
      <c r="I57">
        <f ca="1">YearData[[#This Row],[Options]]</f>
        <v>24</v>
      </c>
    </row>
    <row r="58" spans="1:9" x14ac:dyDescent="0.2">
      <c r="A58" s="1">
        <f t="shared" ca="1" si="0"/>
        <v>41141</v>
      </c>
      <c r="B58">
        <f ca="1">COUNTIFS(TimeStamps[Options],"&lt;="&amp;'TS-Calc 12 month'!A58,TimeStamps[Committed],"&gt;"&amp;'TS-Calc 12 month'!A58)</f>
        <v>25</v>
      </c>
      <c r="C58">
        <f ca="1">COUNTIFS(TimeStamps[Committed],"&lt;="&amp;'TS-Calc 12 month'!A58,TimeStamps[Done],"&gt;"&amp;'TS-Calc 12 month'!A58)</f>
        <v>5</v>
      </c>
      <c r="D58">
        <f ca="1">COUNTIF(TimeStamps[Done],"="&amp;'TS-Calc 12 month'!A58)</f>
        <v>0</v>
      </c>
      <c r="F58" s="1">
        <f ca="1">YearData[[#This Row],[Date]]</f>
        <v>41141</v>
      </c>
      <c r="G58">
        <f ca="1">G57+YearData[[#This Row],[Done]]</f>
        <v>7</v>
      </c>
      <c r="H58">
        <f ca="1">YearData[[#This Row],[Commited]]</f>
        <v>5</v>
      </c>
      <c r="I58">
        <f ca="1">YearData[[#This Row],[Options]]</f>
        <v>25</v>
      </c>
    </row>
    <row r="59" spans="1:9" x14ac:dyDescent="0.2">
      <c r="A59" s="1">
        <f t="shared" ca="1" si="0"/>
        <v>41142</v>
      </c>
      <c r="B59">
        <f ca="1">COUNTIFS(TimeStamps[Options],"&lt;="&amp;'TS-Calc 12 month'!A59,TimeStamps[Committed],"&gt;"&amp;'TS-Calc 12 month'!A59)</f>
        <v>25</v>
      </c>
      <c r="C59">
        <f ca="1">COUNTIFS(TimeStamps[Committed],"&lt;="&amp;'TS-Calc 12 month'!A59,TimeStamps[Done],"&gt;"&amp;'TS-Calc 12 month'!A59)</f>
        <v>6</v>
      </c>
      <c r="D59">
        <f ca="1">COUNTIF(TimeStamps[Done],"="&amp;'TS-Calc 12 month'!A59)</f>
        <v>0</v>
      </c>
      <c r="F59" s="1">
        <f ca="1">YearData[[#This Row],[Date]]</f>
        <v>41142</v>
      </c>
      <c r="G59">
        <f ca="1">G58+YearData[[#This Row],[Done]]</f>
        <v>7</v>
      </c>
      <c r="H59">
        <f ca="1">YearData[[#This Row],[Commited]]</f>
        <v>6</v>
      </c>
      <c r="I59">
        <f ca="1">YearData[[#This Row],[Options]]</f>
        <v>25</v>
      </c>
    </row>
    <row r="60" spans="1:9" x14ac:dyDescent="0.2">
      <c r="A60" s="1">
        <f t="shared" ca="1" si="0"/>
        <v>41143</v>
      </c>
      <c r="B60">
        <f ca="1">COUNTIFS(TimeStamps[Options],"&lt;="&amp;'TS-Calc 12 month'!A60,TimeStamps[Committed],"&gt;"&amp;'TS-Calc 12 month'!A60)</f>
        <v>26</v>
      </c>
      <c r="C60">
        <f ca="1">COUNTIFS(TimeStamps[Committed],"&lt;="&amp;'TS-Calc 12 month'!A60,TimeStamps[Done],"&gt;"&amp;'TS-Calc 12 month'!A60)</f>
        <v>5</v>
      </c>
      <c r="D60">
        <f ca="1">COUNTIF(TimeStamps[Done],"="&amp;'TS-Calc 12 month'!A60)</f>
        <v>1</v>
      </c>
      <c r="F60" s="1">
        <f ca="1">YearData[[#This Row],[Date]]</f>
        <v>41143</v>
      </c>
      <c r="G60">
        <f ca="1">G59+YearData[[#This Row],[Done]]</f>
        <v>8</v>
      </c>
      <c r="H60">
        <f ca="1">YearData[[#This Row],[Commited]]</f>
        <v>5</v>
      </c>
      <c r="I60">
        <f ca="1">YearData[[#This Row],[Options]]</f>
        <v>26</v>
      </c>
    </row>
    <row r="61" spans="1:9" x14ac:dyDescent="0.2">
      <c r="A61" s="1">
        <f t="shared" ca="1" si="0"/>
        <v>41144</v>
      </c>
      <c r="B61">
        <f ca="1">COUNTIFS(TimeStamps[Options],"&lt;="&amp;'TS-Calc 12 month'!A61,TimeStamps[Committed],"&gt;"&amp;'TS-Calc 12 month'!A61)</f>
        <v>26</v>
      </c>
      <c r="C61">
        <f ca="1">COUNTIFS(TimeStamps[Committed],"&lt;="&amp;'TS-Calc 12 month'!A61,TimeStamps[Done],"&gt;"&amp;'TS-Calc 12 month'!A61)</f>
        <v>5</v>
      </c>
      <c r="D61">
        <f ca="1">COUNTIF(TimeStamps[Done],"="&amp;'TS-Calc 12 month'!A61)</f>
        <v>0</v>
      </c>
      <c r="F61" s="1">
        <f ca="1">YearData[[#This Row],[Date]]</f>
        <v>41144</v>
      </c>
      <c r="G61">
        <f ca="1">G60+YearData[[#This Row],[Done]]</f>
        <v>8</v>
      </c>
      <c r="H61">
        <f ca="1">YearData[[#This Row],[Commited]]</f>
        <v>5</v>
      </c>
      <c r="I61">
        <f ca="1">YearData[[#This Row],[Options]]</f>
        <v>26</v>
      </c>
    </row>
    <row r="62" spans="1:9" x14ac:dyDescent="0.2">
      <c r="A62" s="1">
        <f t="shared" ca="1" si="0"/>
        <v>41145</v>
      </c>
      <c r="B62">
        <f ca="1">COUNTIFS(TimeStamps[Options],"&lt;="&amp;'TS-Calc 12 month'!A62,TimeStamps[Committed],"&gt;"&amp;'TS-Calc 12 month'!A62)</f>
        <v>27</v>
      </c>
      <c r="C62">
        <f ca="1">COUNTIFS(TimeStamps[Committed],"&lt;="&amp;'TS-Calc 12 month'!A62,TimeStamps[Done],"&gt;"&amp;'TS-Calc 12 month'!A62)</f>
        <v>5</v>
      </c>
      <c r="D62">
        <f ca="1">COUNTIF(TimeStamps[Done],"="&amp;'TS-Calc 12 month'!A62)</f>
        <v>0</v>
      </c>
      <c r="F62" s="1">
        <f ca="1">YearData[[#This Row],[Date]]</f>
        <v>41145</v>
      </c>
      <c r="G62">
        <f ca="1">G61+YearData[[#This Row],[Done]]</f>
        <v>8</v>
      </c>
      <c r="H62">
        <f ca="1">YearData[[#This Row],[Commited]]</f>
        <v>5</v>
      </c>
      <c r="I62">
        <f ca="1">YearData[[#This Row],[Options]]</f>
        <v>27</v>
      </c>
    </row>
    <row r="63" spans="1:9" x14ac:dyDescent="0.2">
      <c r="A63" s="1">
        <f t="shared" ca="1" si="0"/>
        <v>41146</v>
      </c>
      <c r="B63">
        <f ca="1">COUNTIFS(TimeStamps[Options],"&lt;="&amp;'TS-Calc 12 month'!A63,TimeStamps[Committed],"&gt;"&amp;'TS-Calc 12 month'!A63)</f>
        <v>28</v>
      </c>
      <c r="C63">
        <f ca="1">COUNTIFS(TimeStamps[Committed],"&lt;="&amp;'TS-Calc 12 month'!A63,TimeStamps[Done],"&gt;"&amp;'TS-Calc 12 month'!A63)</f>
        <v>4</v>
      </c>
      <c r="D63">
        <f ca="1">COUNTIF(TimeStamps[Done],"="&amp;'TS-Calc 12 month'!A63)</f>
        <v>1</v>
      </c>
      <c r="F63" s="1">
        <f ca="1">YearData[[#This Row],[Date]]</f>
        <v>41146</v>
      </c>
      <c r="G63">
        <f ca="1">G62+YearData[[#This Row],[Done]]</f>
        <v>9</v>
      </c>
      <c r="H63">
        <f ca="1">YearData[[#This Row],[Commited]]</f>
        <v>4</v>
      </c>
      <c r="I63">
        <f ca="1">YearData[[#This Row],[Options]]</f>
        <v>28</v>
      </c>
    </row>
    <row r="64" spans="1:9" x14ac:dyDescent="0.2">
      <c r="A64" s="1">
        <f t="shared" ca="1" si="0"/>
        <v>41147</v>
      </c>
      <c r="B64">
        <f ca="1">COUNTIFS(TimeStamps[Options],"&lt;="&amp;'TS-Calc 12 month'!A64,TimeStamps[Committed],"&gt;"&amp;'TS-Calc 12 month'!A64)</f>
        <v>27</v>
      </c>
      <c r="C64">
        <f ca="1">COUNTIFS(TimeStamps[Committed],"&lt;="&amp;'TS-Calc 12 month'!A64,TimeStamps[Done],"&gt;"&amp;'TS-Calc 12 month'!A64)</f>
        <v>5</v>
      </c>
      <c r="D64">
        <f ca="1">COUNTIF(TimeStamps[Done],"="&amp;'TS-Calc 12 month'!A64)</f>
        <v>0</v>
      </c>
      <c r="F64" s="1">
        <f ca="1">YearData[[#This Row],[Date]]</f>
        <v>41147</v>
      </c>
      <c r="G64">
        <f ca="1">G63+YearData[[#This Row],[Done]]</f>
        <v>9</v>
      </c>
      <c r="H64">
        <f ca="1">YearData[[#This Row],[Commited]]</f>
        <v>5</v>
      </c>
      <c r="I64">
        <f ca="1">YearData[[#This Row],[Options]]</f>
        <v>27</v>
      </c>
    </row>
    <row r="65" spans="1:9" x14ac:dyDescent="0.2">
      <c r="A65" s="1">
        <f t="shared" ca="1" si="0"/>
        <v>41148</v>
      </c>
      <c r="B65">
        <f ca="1">COUNTIFS(TimeStamps[Options],"&lt;="&amp;'TS-Calc 12 month'!A65,TimeStamps[Committed],"&gt;"&amp;'TS-Calc 12 month'!A65)</f>
        <v>27</v>
      </c>
      <c r="C65">
        <f ca="1">COUNTIFS(TimeStamps[Committed],"&lt;="&amp;'TS-Calc 12 month'!A65,TimeStamps[Done],"&gt;"&amp;'TS-Calc 12 month'!A65)</f>
        <v>6</v>
      </c>
      <c r="D65">
        <f ca="1">COUNTIF(TimeStamps[Done],"="&amp;'TS-Calc 12 month'!A65)</f>
        <v>0</v>
      </c>
      <c r="F65" s="1">
        <f ca="1">YearData[[#This Row],[Date]]</f>
        <v>41148</v>
      </c>
      <c r="G65">
        <f ca="1">G64+YearData[[#This Row],[Done]]</f>
        <v>9</v>
      </c>
      <c r="H65">
        <f ca="1">YearData[[#This Row],[Commited]]</f>
        <v>6</v>
      </c>
      <c r="I65">
        <f ca="1">YearData[[#This Row],[Options]]</f>
        <v>27</v>
      </c>
    </row>
    <row r="66" spans="1:9" x14ac:dyDescent="0.2">
      <c r="A66" s="1">
        <f t="shared" ca="1" si="0"/>
        <v>41149</v>
      </c>
      <c r="B66">
        <f ca="1">COUNTIFS(TimeStamps[Options],"&lt;="&amp;'TS-Calc 12 month'!A66,TimeStamps[Committed],"&gt;"&amp;'TS-Calc 12 month'!A66)</f>
        <v>27</v>
      </c>
      <c r="C66">
        <f ca="1">COUNTIFS(TimeStamps[Committed],"&lt;="&amp;'TS-Calc 12 month'!A66,TimeStamps[Done],"&gt;"&amp;'TS-Calc 12 month'!A66)</f>
        <v>6</v>
      </c>
      <c r="D66">
        <f ca="1">COUNTIF(TimeStamps[Done],"="&amp;'TS-Calc 12 month'!A66)</f>
        <v>0</v>
      </c>
      <c r="F66" s="1">
        <f ca="1">YearData[[#This Row],[Date]]</f>
        <v>41149</v>
      </c>
      <c r="G66">
        <f ca="1">G65+YearData[[#This Row],[Done]]</f>
        <v>9</v>
      </c>
      <c r="H66">
        <f ca="1">YearData[[#This Row],[Commited]]</f>
        <v>6</v>
      </c>
      <c r="I66">
        <f ca="1">YearData[[#This Row],[Options]]</f>
        <v>27</v>
      </c>
    </row>
    <row r="67" spans="1:9" x14ac:dyDescent="0.2">
      <c r="A67" s="1">
        <f t="shared" ca="1" si="0"/>
        <v>41150</v>
      </c>
      <c r="B67">
        <f ca="1">COUNTIFS(TimeStamps[Options],"&lt;="&amp;'TS-Calc 12 month'!A67,TimeStamps[Committed],"&gt;"&amp;'TS-Calc 12 month'!A67)</f>
        <v>28</v>
      </c>
      <c r="C67">
        <f ca="1">COUNTIFS(TimeStamps[Committed],"&lt;="&amp;'TS-Calc 12 month'!A67,TimeStamps[Done],"&gt;"&amp;'TS-Calc 12 month'!A67)</f>
        <v>5</v>
      </c>
      <c r="D67">
        <f ca="1">COUNTIF(TimeStamps[Done],"="&amp;'TS-Calc 12 month'!A67)</f>
        <v>1</v>
      </c>
      <c r="F67" s="1">
        <f ca="1">YearData[[#This Row],[Date]]</f>
        <v>41150</v>
      </c>
      <c r="G67">
        <f ca="1">G66+YearData[[#This Row],[Done]]</f>
        <v>10</v>
      </c>
      <c r="H67">
        <f ca="1">YearData[[#This Row],[Commited]]</f>
        <v>5</v>
      </c>
      <c r="I67">
        <f ca="1">YearData[[#This Row],[Options]]</f>
        <v>28</v>
      </c>
    </row>
    <row r="68" spans="1:9" x14ac:dyDescent="0.2">
      <c r="A68" s="1">
        <f t="shared" ref="A68:A131" ca="1" si="1">A67+1</f>
        <v>41151</v>
      </c>
      <c r="B68">
        <f ca="1">COUNTIFS(TimeStamps[Options],"&lt;="&amp;'TS-Calc 12 month'!A68,TimeStamps[Committed],"&gt;"&amp;'TS-Calc 12 month'!A68)</f>
        <v>28</v>
      </c>
      <c r="C68">
        <f ca="1">COUNTIFS(TimeStamps[Committed],"&lt;="&amp;'TS-Calc 12 month'!A68,TimeStamps[Done],"&gt;"&amp;'TS-Calc 12 month'!A68)</f>
        <v>6</v>
      </c>
      <c r="D68">
        <f ca="1">COUNTIF(TimeStamps[Done],"="&amp;'TS-Calc 12 month'!A68)</f>
        <v>0</v>
      </c>
      <c r="F68" s="1">
        <f ca="1">YearData[[#This Row],[Date]]</f>
        <v>41151</v>
      </c>
      <c r="G68">
        <f ca="1">G67+YearData[[#This Row],[Done]]</f>
        <v>10</v>
      </c>
      <c r="H68">
        <f ca="1">YearData[[#This Row],[Commited]]</f>
        <v>6</v>
      </c>
      <c r="I68">
        <f ca="1">YearData[[#This Row],[Options]]</f>
        <v>28</v>
      </c>
    </row>
    <row r="69" spans="1:9" x14ac:dyDescent="0.2">
      <c r="A69" s="1">
        <f t="shared" ca="1" si="1"/>
        <v>41152</v>
      </c>
      <c r="B69">
        <f ca="1">COUNTIFS(TimeStamps[Options],"&lt;="&amp;'TS-Calc 12 month'!A69,TimeStamps[Committed],"&gt;"&amp;'TS-Calc 12 month'!A69)</f>
        <v>29</v>
      </c>
      <c r="C69">
        <f ca="1">COUNTIFS(TimeStamps[Committed],"&lt;="&amp;'TS-Calc 12 month'!A69,TimeStamps[Done],"&gt;"&amp;'TS-Calc 12 month'!A69)</f>
        <v>6</v>
      </c>
      <c r="D69">
        <f ca="1">COUNTIF(TimeStamps[Done],"="&amp;'TS-Calc 12 month'!A69)</f>
        <v>0</v>
      </c>
      <c r="F69" s="1">
        <f ca="1">YearData[[#This Row],[Date]]</f>
        <v>41152</v>
      </c>
      <c r="G69">
        <f ca="1">G68+YearData[[#This Row],[Done]]</f>
        <v>10</v>
      </c>
      <c r="H69">
        <f ca="1">YearData[[#This Row],[Commited]]</f>
        <v>6</v>
      </c>
      <c r="I69">
        <f ca="1">YearData[[#This Row],[Options]]</f>
        <v>29</v>
      </c>
    </row>
    <row r="70" spans="1:9" x14ac:dyDescent="0.2">
      <c r="A70" s="1">
        <f t="shared" ca="1" si="1"/>
        <v>41153</v>
      </c>
      <c r="B70">
        <f ca="1">COUNTIFS(TimeStamps[Options],"&lt;="&amp;'TS-Calc 12 month'!A70,TimeStamps[Committed],"&gt;"&amp;'TS-Calc 12 month'!A70)</f>
        <v>28</v>
      </c>
      <c r="C70">
        <f ca="1">COUNTIFS(TimeStamps[Committed],"&lt;="&amp;'TS-Calc 12 month'!A70,TimeStamps[Done],"&gt;"&amp;'TS-Calc 12 month'!A70)</f>
        <v>6</v>
      </c>
      <c r="D70">
        <f ca="1">COUNTIF(TimeStamps[Done],"="&amp;'TS-Calc 12 month'!A70)</f>
        <v>1</v>
      </c>
      <c r="F70" s="1">
        <f ca="1">YearData[[#This Row],[Date]]</f>
        <v>41153</v>
      </c>
      <c r="G70">
        <f ca="1">G69+YearData[[#This Row],[Done]]</f>
        <v>11</v>
      </c>
      <c r="H70">
        <f ca="1">YearData[[#This Row],[Commited]]</f>
        <v>6</v>
      </c>
      <c r="I70">
        <f ca="1">YearData[[#This Row],[Options]]</f>
        <v>28</v>
      </c>
    </row>
    <row r="71" spans="1:9" x14ac:dyDescent="0.2">
      <c r="A71" s="1">
        <f t="shared" ca="1" si="1"/>
        <v>41154</v>
      </c>
      <c r="B71">
        <f ca="1">COUNTIFS(TimeStamps[Options],"&lt;="&amp;'TS-Calc 12 month'!A71,TimeStamps[Committed],"&gt;"&amp;'TS-Calc 12 month'!A71)</f>
        <v>29</v>
      </c>
      <c r="C71">
        <f ca="1">COUNTIFS(TimeStamps[Committed],"&lt;="&amp;'TS-Calc 12 month'!A71,TimeStamps[Done],"&gt;"&amp;'TS-Calc 12 month'!A71)</f>
        <v>6</v>
      </c>
      <c r="D71">
        <f ca="1">COUNTIF(TimeStamps[Done],"="&amp;'TS-Calc 12 month'!A71)</f>
        <v>0</v>
      </c>
      <c r="F71" s="1">
        <f ca="1">YearData[[#This Row],[Date]]</f>
        <v>41154</v>
      </c>
      <c r="G71">
        <f ca="1">G70+YearData[[#This Row],[Done]]</f>
        <v>11</v>
      </c>
      <c r="H71">
        <f ca="1">YearData[[#This Row],[Commited]]</f>
        <v>6</v>
      </c>
      <c r="I71">
        <f ca="1">YearData[[#This Row],[Options]]</f>
        <v>29</v>
      </c>
    </row>
    <row r="72" spans="1:9" x14ac:dyDescent="0.2">
      <c r="A72" s="1">
        <f t="shared" ca="1" si="1"/>
        <v>41155</v>
      </c>
      <c r="B72">
        <f ca="1">COUNTIFS(TimeStamps[Options],"&lt;="&amp;'TS-Calc 12 month'!A72,TimeStamps[Committed],"&gt;"&amp;'TS-Calc 12 month'!A72)</f>
        <v>30</v>
      </c>
      <c r="C72">
        <f ca="1">COUNTIFS(TimeStamps[Committed],"&lt;="&amp;'TS-Calc 12 month'!A72,TimeStamps[Done],"&gt;"&amp;'TS-Calc 12 month'!A72)</f>
        <v>6</v>
      </c>
      <c r="D72">
        <f ca="1">COUNTIF(TimeStamps[Done],"="&amp;'TS-Calc 12 month'!A72)</f>
        <v>0</v>
      </c>
      <c r="F72" s="1">
        <f ca="1">YearData[[#This Row],[Date]]</f>
        <v>41155</v>
      </c>
      <c r="G72">
        <f ca="1">G71+YearData[[#This Row],[Done]]</f>
        <v>11</v>
      </c>
      <c r="H72">
        <f ca="1">YearData[[#This Row],[Commited]]</f>
        <v>6</v>
      </c>
      <c r="I72">
        <f ca="1">YearData[[#This Row],[Options]]</f>
        <v>30</v>
      </c>
    </row>
    <row r="73" spans="1:9" x14ac:dyDescent="0.2">
      <c r="A73" s="1">
        <f t="shared" ca="1" si="1"/>
        <v>41156</v>
      </c>
      <c r="B73">
        <f ca="1">COUNTIFS(TimeStamps[Options],"&lt;="&amp;'TS-Calc 12 month'!A73,TimeStamps[Committed],"&gt;"&amp;'TS-Calc 12 month'!A73)</f>
        <v>29</v>
      </c>
      <c r="C73">
        <f ca="1">COUNTIFS(TimeStamps[Committed],"&lt;="&amp;'TS-Calc 12 month'!A73,TimeStamps[Done],"&gt;"&amp;'TS-Calc 12 month'!A73)</f>
        <v>7</v>
      </c>
      <c r="D73">
        <f ca="1">COUNTIF(TimeStamps[Done],"="&amp;'TS-Calc 12 month'!A73)</f>
        <v>0</v>
      </c>
      <c r="F73" s="1">
        <f ca="1">YearData[[#This Row],[Date]]</f>
        <v>41156</v>
      </c>
      <c r="G73">
        <f ca="1">G72+YearData[[#This Row],[Done]]</f>
        <v>11</v>
      </c>
      <c r="H73">
        <f ca="1">YearData[[#This Row],[Commited]]</f>
        <v>7</v>
      </c>
      <c r="I73">
        <f ca="1">YearData[[#This Row],[Options]]</f>
        <v>29</v>
      </c>
    </row>
    <row r="74" spans="1:9" x14ac:dyDescent="0.2">
      <c r="A74" s="1">
        <f t="shared" ca="1" si="1"/>
        <v>41157</v>
      </c>
      <c r="B74">
        <f ca="1">COUNTIFS(TimeStamps[Options],"&lt;="&amp;'TS-Calc 12 month'!A74,TimeStamps[Committed],"&gt;"&amp;'TS-Calc 12 month'!A74)</f>
        <v>29</v>
      </c>
      <c r="C74">
        <f ca="1">COUNTIFS(TimeStamps[Committed],"&lt;="&amp;'TS-Calc 12 month'!A74,TimeStamps[Done],"&gt;"&amp;'TS-Calc 12 month'!A74)</f>
        <v>7</v>
      </c>
      <c r="D74">
        <f ca="1">COUNTIF(TimeStamps[Done],"="&amp;'TS-Calc 12 month'!A74)</f>
        <v>1</v>
      </c>
      <c r="F74" s="1">
        <f ca="1">YearData[[#This Row],[Date]]</f>
        <v>41157</v>
      </c>
      <c r="G74">
        <f ca="1">G73+YearData[[#This Row],[Done]]</f>
        <v>12</v>
      </c>
      <c r="H74">
        <f ca="1">YearData[[#This Row],[Commited]]</f>
        <v>7</v>
      </c>
      <c r="I74">
        <f ca="1">YearData[[#This Row],[Options]]</f>
        <v>29</v>
      </c>
    </row>
    <row r="75" spans="1:9" x14ac:dyDescent="0.2">
      <c r="A75" s="1">
        <f t="shared" ca="1" si="1"/>
        <v>41158</v>
      </c>
      <c r="B75">
        <f ca="1">COUNTIFS(TimeStamps[Options],"&lt;="&amp;'TS-Calc 12 month'!A75,TimeStamps[Committed],"&gt;"&amp;'TS-Calc 12 month'!A75)</f>
        <v>30</v>
      </c>
      <c r="C75">
        <f ca="1">COUNTIFS(TimeStamps[Committed],"&lt;="&amp;'TS-Calc 12 month'!A75,TimeStamps[Done],"&gt;"&amp;'TS-Calc 12 month'!A75)</f>
        <v>7</v>
      </c>
      <c r="D75">
        <f ca="1">COUNTIF(TimeStamps[Done],"="&amp;'TS-Calc 12 month'!A75)</f>
        <v>0</v>
      </c>
      <c r="F75" s="1">
        <f ca="1">YearData[[#This Row],[Date]]</f>
        <v>41158</v>
      </c>
      <c r="G75">
        <f ca="1">G74+YearData[[#This Row],[Done]]</f>
        <v>12</v>
      </c>
      <c r="H75">
        <f ca="1">YearData[[#This Row],[Commited]]</f>
        <v>7</v>
      </c>
      <c r="I75">
        <f ca="1">YearData[[#This Row],[Options]]</f>
        <v>30</v>
      </c>
    </row>
    <row r="76" spans="1:9" x14ac:dyDescent="0.2">
      <c r="A76" s="1">
        <f t="shared" ca="1" si="1"/>
        <v>41159</v>
      </c>
      <c r="B76">
        <f ca="1">COUNTIFS(TimeStamps[Options],"&lt;="&amp;'TS-Calc 12 month'!A76,TimeStamps[Committed],"&gt;"&amp;'TS-Calc 12 month'!A76)</f>
        <v>30</v>
      </c>
      <c r="C76">
        <f ca="1">COUNTIFS(TimeStamps[Committed],"&lt;="&amp;'TS-Calc 12 month'!A76,TimeStamps[Done],"&gt;"&amp;'TS-Calc 12 month'!A76)</f>
        <v>7</v>
      </c>
      <c r="D76">
        <f ca="1">COUNTIF(TimeStamps[Done],"="&amp;'TS-Calc 12 month'!A76)</f>
        <v>0</v>
      </c>
      <c r="F76" s="1">
        <f ca="1">YearData[[#This Row],[Date]]</f>
        <v>41159</v>
      </c>
      <c r="G76">
        <f ca="1">G75+YearData[[#This Row],[Done]]</f>
        <v>12</v>
      </c>
      <c r="H76">
        <f ca="1">YearData[[#This Row],[Commited]]</f>
        <v>7</v>
      </c>
      <c r="I76">
        <f ca="1">YearData[[#This Row],[Options]]</f>
        <v>30</v>
      </c>
    </row>
    <row r="77" spans="1:9" x14ac:dyDescent="0.2">
      <c r="A77" s="1">
        <f t="shared" ca="1" si="1"/>
        <v>41160</v>
      </c>
      <c r="B77">
        <f ca="1">COUNTIFS(TimeStamps[Options],"&lt;="&amp;'TS-Calc 12 month'!A77,TimeStamps[Committed],"&gt;"&amp;'TS-Calc 12 month'!A77)</f>
        <v>30</v>
      </c>
      <c r="C77">
        <f ca="1">COUNTIFS(TimeStamps[Committed],"&lt;="&amp;'TS-Calc 12 month'!A77,TimeStamps[Done],"&gt;"&amp;'TS-Calc 12 month'!A77)</f>
        <v>8</v>
      </c>
      <c r="D77">
        <f ca="1">COUNTIF(TimeStamps[Done],"="&amp;'TS-Calc 12 month'!A77)</f>
        <v>0</v>
      </c>
      <c r="F77" s="1">
        <f ca="1">YearData[[#This Row],[Date]]</f>
        <v>41160</v>
      </c>
      <c r="G77">
        <f ca="1">G76+YearData[[#This Row],[Done]]</f>
        <v>12</v>
      </c>
      <c r="H77">
        <f ca="1">YearData[[#This Row],[Commited]]</f>
        <v>8</v>
      </c>
      <c r="I77">
        <f ca="1">YearData[[#This Row],[Options]]</f>
        <v>30</v>
      </c>
    </row>
    <row r="78" spans="1:9" x14ac:dyDescent="0.2">
      <c r="A78" s="1">
        <f t="shared" ca="1" si="1"/>
        <v>41161</v>
      </c>
      <c r="B78">
        <f ca="1">COUNTIFS(TimeStamps[Options],"&lt;="&amp;'TS-Calc 12 month'!A78,TimeStamps[Committed],"&gt;"&amp;'TS-Calc 12 month'!A78)</f>
        <v>29</v>
      </c>
      <c r="C78">
        <f ca="1">COUNTIFS(TimeStamps[Committed],"&lt;="&amp;'TS-Calc 12 month'!A78,TimeStamps[Done],"&gt;"&amp;'TS-Calc 12 month'!A78)</f>
        <v>9</v>
      </c>
      <c r="D78">
        <f ca="1">COUNTIF(TimeStamps[Done],"="&amp;'TS-Calc 12 month'!A78)</f>
        <v>0</v>
      </c>
      <c r="F78" s="1">
        <f ca="1">YearData[[#This Row],[Date]]</f>
        <v>41161</v>
      </c>
      <c r="G78">
        <f ca="1">G77+YearData[[#This Row],[Done]]</f>
        <v>12</v>
      </c>
      <c r="H78">
        <f ca="1">YearData[[#This Row],[Commited]]</f>
        <v>9</v>
      </c>
      <c r="I78">
        <f ca="1">YearData[[#This Row],[Options]]</f>
        <v>29</v>
      </c>
    </row>
    <row r="79" spans="1:9" x14ac:dyDescent="0.2">
      <c r="A79" s="1">
        <f t="shared" ca="1" si="1"/>
        <v>41162</v>
      </c>
      <c r="B79">
        <f ca="1">COUNTIFS(TimeStamps[Options],"&lt;="&amp;'TS-Calc 12 month'!A79,TimeStamps[Committed],"&gt;"&amp;'TS-Calc 12 month'!A79)</f>
        <v>30</v>
      </c>
      <c r="C79">
        <f ca="1">COUNTIFS(TimeStamps[Committed],"&lt;="&amp;'TS-Calc 12 month'!A79,TimeStamps[Done],"&gt;"&amp;'TS-Calc 12 month'!A79)</f>
        <v>8</v>
      </c>
      <c r="D79">
        <f ca="1">COUNTIF(TimeStamps[Done],"="&amp;'TS-Calc 12 month'!A79)</f>
        <v>1</v>
      </c>
      <c r="F79" s="1">
        <f ca="1">YearData[[#This Row],[Date]]</f>
        <v>41162</v>
      </c>
      <c r="G79">
        <f ca="1">G78+YearData[[#This Row],[Done]]</f>
        <v>13</v>
      </c>
      <c r="H79">
        <f ca="1">YearData[[#This Row],[Commited]]</f>
        <v>8</v>
      </c>
      <c r="I79">
        <f ca="1">YearData[[#This Row],[Options]]</f>
        <v>30</v>
      </c>
    </row>
    <row r="80" spans="1:9" x14ac:dyDescent="0.2">
      <c r="A80" s="1">
        <f t="shared" ca="1" si="1"/>
        <v>41163</v>
      </c>
      <c r="B80">
        <f ca="1">COUNTIFS(TimeStamps[Options],"&lt;="&amp;'TS-Calc 12 month'!A80,TimeStamps[Committed],"&gt;"&amp;'TS-Calc 12 month'!A80)</f>
        <v>30</v>
      </c>
      <c r="C80">
        <f ca="1">COUNTIFS(TimeStamps[Committed],"&lt;="&amp;'TS-Calc 12 month'!A80,TimeStamps[Done],"&gt;"&amp;'TS-Calc 12 month'!A80)</f>
        <v>8</v>
      </c>
      <c r="D80">
        <f ca="1">COUNTIF(TimeStamps[Done],"="&amp;'TS-Calc 12 month'!A80)</f>
        <v>0</v>
      </c>
      <c r="F80" s="1">
        <f ca="1">YearData[[#This Row],[Date]]</f>
        <v>41163</v>
      </c>
      <c r="G80">
        <f ca="1">G79+YearData[[#This Row],[Done]]</f>
        <v>13</v>
      </c>
      <c r="H80">
        <f ca="1">YearData[[#This Row],[Commited]]</f>
        <v>8</v>
      </c>
      <c r="I80">
        <f ca="1">YearData[[#This Row],[Options]]</f>
        <v>30</v>
      </c>
    </row>
    <row r="81" spans="1:9" x14ac:dyDescent="0.2">
      <c r="A81" s="1">
        <f t="shared" ca="1" si="1"/>
        <v>41164</v>
      </c>
      <c r="B81">
        <f ca="1">COUNTIFS(TimeStamps[Options],"&lt;="&amp;'TS-Calc 12 month'!A81,TimeStamps[Committed],"&gt;"&amp;'TS-Calc 12 month'!A81)</f>
        <v>30</v>
      </c>
      <c r="C81">
        <f ca="1">COUNTIFS(TimeStamps[Committed],"&lt;="&amp;'TS-Calc 12 month'!A81,TimeStamps[Done],"&gt;"&amp;'TS-Calc 12 month'!A81)</f>
        <v>9</v>
      </c>
      <c r="D81">
        <f ca="1">COUNTIF(TimeStamps[Done],"="&amp;'TS-Calc 12 month'!A81)</f>
        <v>0</v>
      </c>
      <c r="F81" s="1">
        <f ca="1">YearData[[#This Row],[Date]]</f>
        <v>41164</v>
      </c>
      <c r="G81">
        <f ca="1">G80+YearData[[#This Row],[Done]]</f>
        <v>13</v>
      </c>
      <c r="H81">
        <f ca="1">YearData[[#This Row],[Commited]]</f>
        <v>9</v>
      </c>
      <c r="I81">
        <f ca="1">YearData[[#This Row],[Options]]</f>
        <v>30</v>
      </c>
    </row>
    <row r="82" spans="1:9" x14ac:dyDescent="0.2">
      <c r="A82" s="1">
        <f t="shared" ca="1" si="1"/>
        <v>41165</v>
      </c>
      <c r="B82">
        <f ca="1">COUNTIFS(TimeStamps[Options],"&lt;="&amp;'TS-Calc 12 month'!A82,TimeStamps[Committed],"&gt;"&amp;'TS-Calc 12 month'!A82)</f>
        <v>30</v>
      </c>
      <c r="C82">
        <f ca="1">COUNTIFS(TimeStamps[Committed],"&lt;="&amp;'TS-Calc 12 month'!A82,TimeStamps[Done],"&gt;"&amp;'TS-Calc 12 month'!A82)</f>
        <v>9</v>
      </c>
      <c r="D82">
        <f ca="1">COUNTIF(TimeStamps[Done],"="&amp;'TS-Calc 12 month'!A82)</f>
        <v>0</v>
      </c>
      <c r="F82" s="1">
        <f ca="1">YearData[[#This Row],[Date]]</f>
        <v>41165</v>
      </c>
      <c r="G82">
        <f ca="1">G81+YearData[[#This Row],[Done]]</f>
        <v>13</v>
      </c>
      <c r="H82">
        <f ca="1">YearData[[#This Row],[Commited]]</f>
        <v>9</v>
      </c>
      <c r="I82">
        <f ca="1">YearData[[#This Row],[Options]]</f>
        <v>30</v>
      </c>
    </row>
    <row r="83" spans="1:9" x14ac:dyDescent="0.2">
      <c r="A83" s="1">
        <f t="shared" ca="1" si="1"/>
        <v>41166</v>
      </c>
      <c r="B83">
        <f ca="1">COUNTIFS(TimeStamps[Options],"&lt;="&amp;'TS-Calc 12 month'!A83,TimeStamps[Committed],"&gt;"&amp;'TS-Calc 12 month'!A83)</f>
        <v>31</v>
      </c>
      <c r="C83">
        <f ca="1">COUNTIFS(TimeStamps[Committed],"&lt;="&amp;'TS-Calc 12 month'!A83,TimeStamps[Done],"&gt;"&amp;'TS-Calc 12 month'!A83)</f>
        <v>9</v>
      </c>
      <c r="D83">
        <f ca="1">COUNTIF(TimeStamps[Done],"="&amp;'TS-Calc 12 month'!A83)</f>
        <v>0</v>
      </c>
      <c r="F83" s="1">
        <f ca="1">YearData[[#This Row],[Date]]</f>
        <v>41166</v>
      </c>
      <c r="G83">
        <f ca="1">G82+YearData[[#This Row],[Done]]</f>
        <v>13</v>
      </c>
      <c r="H83">
        <f ca="1">YearData[[#This Row],[Commited]]</f>
        <v>9</v>
      </c>
      <c r="I83">
        <f ca="1">YearData[[#This Row],[Options]]</f>
        <v>31</v>
      </c>
    </row>
    <row r="84" spans="1:9" x14ac:dyDescent="0.2">
      <c r="A84" s="1">
        <f t="shared" ca="1" si="1"/>
        <v>41167</v>
      </c>
      <c r="B84">
        <f ca="1">COUNTIFS(TimeStamps[Options],"&lt;="&amp;'TS-Calc 12 month'!A84,TimeStamps[Committed],"&gt;"&amp;'TS-Calc 12 month'!A84)</f>
        <v>30</v>
      </c>
      <c r="C84">
        <f ca="1">COUNTIFS(TimeStamps[Committed],"&lt;="&amp;'TS-Calc 12 month'!A84,TimeStamps[Done],"&gt;"&amp;'TS-Calc 12 month'!A84)</f>
        <v>9</v>
      </c>
      <c r="D84">
        <f ca="1">COUNTIF(TimeStamps[Done],"="&amp;'TS-Calc 12 month'!A84)</f>
        <v>1</v>
      </c>
      <c r="F84" s="1">
        <f ca="1">YearData[[#This Row],[Date]]</f>
        <v>41167</v>
      </c>
      <c r="G84">
        <f ca="1">G83+YearData[[#This Row],[Done]]</f>
        <v>14</v>
      </c>
      <c r="H84">
        <f ca="1">YearData[[#This Row],[Commited]]</f>
        <v>9</v>
      </c>
      <c r="I84">
        <f ca="1">YearData[[#This Row],[Options]]</f>
        <v>30</v>
      </c>
    </row>
    <row r="85" spans="1:9" x14ac:dyDescent="0.2">
      <c r="A85" s="1">
        <f t="shared" ca="1" si="1"/>
        <v>41168</v>
      </c>
      <c r="B85">
        <f ca="1">COUNTIFS(TimeStamps[Options],"&lt;="&amp;'TS-Calc 12 month'!A85,TimeStamps[Committed],"&gt;"&amp;'TS-Calc 12 month'!A85)</f>
        <v>31</v>
      </c>
      <c r="C85">
        <f ca="1">COUNTIFS(TimeStamps[Committed],"&lt;="&amp;'TS-Calc 12 month'!A85,TimeStamps[Done],"&gt;"&amp;'TS-Calc 12 month'!A85)</f>
        <v>8</v>
      </c>
      <c r="D85">
        <f ca="1">COUNTIF(TimeStamps[Done],"="&amp;'TS-Calc 12 month'!A85)</f>
        <v>1</v>
      </c>
      <c r="F85" s="1">
        <f ca="1">YearData[[#This Row],[Date]]</f>
        <v>41168</v>
      </c>
      <c r="G85">
        <f ca="1">G84+YearData[[#This Row],[Done]]</f>
        <v>15</v>
      </c>
      <c r="H85">
        <f ca="1">YearData[[#This Row],[Commited]]</f>
        <v>8</v>
      </c>
      <c r="I85">
        <f ca="1">YearData[[#This Row],[Options]]</f>
        <v>31</v>
      </c>
    </row>
    <row r="86" spans="1:9" x14ac:dyDescent="0.2">
      <c r="A86" s="1">
        <f t="shared" ca="1" si="1"/>
        <v>41169</v>
      </c>
      <c r="B86">
        <f ca="1">COUNTIFS(TimeStamps[Options],"&lt;="&amp;'TS-Calc 12 month'!A86,TimeStamps[Committed],"&gt;"&amp;'TS-Calc 12 month'!A86)</f>
        <v>31</v>
      </c>
      <c r="C86">
        <f ca="1">COUNTIFS(TimeStamps[Committed],"&lt;="&amp;'TS-Calc 12 month'!A86,TimeStamps[Done],"&gt;"&amp;'TS-Calc 12 month'!A86)</f>
        <v>8</v>
      </c>
      <c r="D86">
        <f ca="1">COUNTIF(TimeStamps[Done],"="&amp;'TS-Calc 12 month'!A86)</f>
        <v>0</v>
      </c>
      <c r="F86" s="1">
        <f ca="1">YearData[[#This Row],[Date]]</f>
        <v>41169</v>
      </c>
      <c r="G86">
        <f ca="1">G85+YearData[[#This Row],[Done]]</f>
        <v>15</v>
      </c>
      <c r="H86">
        <f ca="1">YearData[[#This Row],[Commited]]</f>
        <v>8</v>
      </c>
      <c r="I86">
        <f ca="1">YearData[[#This Row],[Options]]</f>
        <v>31</v>
      </c>
    </row>
    <row r="87" spans="1:9" x14ac:dyDescent="0.2">
      <c r="A87" s="1">
        <f t="shared" ca="1" si="1"/>
        <v>41170</v>
      </c>
      <c r="B87">
        <f ca="1">COUNTIFS(TimeStamps[Options],"&lt;="&amp;'TS-Calc 12 month'!A87,TimeStamps[Committed],"&gt;"&amp;'TS-Calc 12 month'!A87)</f>
        <v>32</v>
      </c>
      <c r="C87">
        <f ca="1">COUNTIFS(TimeStamps[Committed],"&lt;="&amp;'TS-Calc 12 month'!A87,TimeStamps[Done],"&gt;"&amp;'TS-Calc 12 month'!A87)</f>
        <v>8</v>
      </c>
      <c r="D87">
        <f ca="1">COUNTIF(TimeStamps[Done],"="&amp;'TS-Calc 12 month'!A87)</f>
        <v>0</v>
      </c>
      <c r="F87" s="1">
        <f ca="1">YearData[[#This Row],[Date]]</f>
        <v>41170</v>
      </c>
      <c r="G87">
        <f ca="1">G86+YearData[[#This Row],[Done]]</f>
        <v>15</v>
      </c>
      <c r="H87">
        <f ca="1">YearData[[#This Row],[Commited]]</f>
        <v>8</v>
      </c>
      <c r="I87">
        <f ca="1">YearData[[#This Row],[Options]]</f>
        <v>32</v>
      </c>
    </row>
    <row r="88" spans="1:9" x14ac:dyDescent="0.2">
      <c r="A88" s="1">
        <f t="shared" ca="1" si="1"/>
        <v>41171</v>
      </c>
      <c r="B88">
        <f ca="1">COUNTIFS(TimeStamps[Options],"&lt;="&amp;'TS-Calc 12 month'!A88,TimeStamps[Committed],"&gt;"&amp;'TS-Calc 12 month'!A88)</f>
        <v>31</v>
      </c>
      <c r="C88">
        <f ca="1">COUNTIFS(TimeStamps[Committed],"&lt;="&amp;'TS-Calc 12 month'!A88,TimeStamps[Done],"&gt;"&amp;'TS-Calc 12 month'!A88)</f>
        <v>8</v>
      </c>
      <c r="D88">
        <f ca="1">COUNTIF(TimeStamps[Done],"="&amp;'TS-Calc 12 month'!A88)</f>
        <v>1</v>
      </c>
      <c r="F88" s="1">
        <f ca="1">YearData[[#This Row],[Date]]</f>
        <v>41171</v>
      </c>
      <c r="G88">
        <f ca="1">G87+YearData[[#This Row],[Done]]</f>
        <v>16</v>
      </c>
      <c r="H88">
        <f ca="1">YearData[[#This Row],[Commited]]</f>
        <v>8</v>
      </c>
      <c r="I88">
        <f ca="1">YearData[[#This Row],[Options]]</f>
        <v>31</v>
      </c>
    </row>
    <row r="89" spans="1:9" x14ac:dyDescent="0.2">
      <c r="A89" s="1">
        <f t="shared" ca="1" si="1"/>
        <v>41172</v>
      </c>
      <c r="B89">
        <f ca="1">COUNTIFS(TimeStamps[Options],"&lt;="&amp;'TS-Calc 12 month'!A89,TimeStamps[Committed],"&gt;"&amp;'TS-Calc 12 month'!A89)</f>
        <v>32</v>
      </c>
      <c r="C89">
        <f ca="1">COUNTIFS(TimeStamps[Committed],"&lt;="&amp;'TS-Calc 12 month'!A89,TimeStamps[Done],"&gt;"&amp;'TS-Calc 12 month'!A89)</f>
        <v>8</v>
      </c>
      <c r="D89">
        <f ca="1">COUNTIF(TimeStamps[Done],"="&amp;'TS-Calc 12 month'!A89)</f>
        <v>0</v>
      </c>
      <c r="F89" s="1">
        <f ca="1">YearData[[#This Row],[Date]]</f>
        <v>41172</v>
      </c>
      <c r="G89">
        <f ca="1">G88+YearData[[#This Row],[Done]]</f>
        <v>16</v>
      </c>
      <c r="H89">
        <f ca="1">YearData[[#This Row],[Commited]]</f>
        <v>8</v>
      </c>
      <c r="I89">
        <f ca="1">YearData[[#This Row],[Options]]</f>
        <v>32</v>
      </c>
    </row>
    <row r="90" spans="1:9" x14ac:dyDescent="0.2">
      <c r="A90" s="1">
        <f t="shared" ca="1" si="1"/>
        <v>41173</v>
      </c>
      <c r="B90">
        <f ca="1">COUNTIFS(TimeStamps[Options],"&lt;="&amp;'TS-Calc 12 month'!A90,TimeStamps[Committed],"&gt;"&amp;'TS-Calc 12 month'!A90)</f>
        <v>32</v>
      </c>
      <c r="C90">
        <f ca="1">COUNTIFS(TimeStamps[Committed],"&lt;="&amp;'TS-Calc 12 month'!A90,TimeStamps[Done],"&gt;"&amp;'TS-Calc 12 month'!A90)</f>
        <v>8</v>
      </c>
      <c r="D90">
        <f ca="1">COUNTIF(TimeStamps[Done],"="&amp;'TS-Calc 12 month'!A90)</f>
        <v>1</v>
      </c>
      <c r="F90" s="1">
        <f ca="1">YearData[[#This Row],[Date]]</f>
        <v>41173</v>
      </c>
      <c r="G90">
        <f ca="1">G89+YearData[[#This Row],[Done]]</f>
        <v>17</v>
      </c>
      <c r="H90">
        <f ca="1">YearData[[#This Row],[Commited]]</f>
        <v>8</v>
      </c>
      <c r="I90">
        <f ca="1">YearData[[#This Row],[Options]]</f>
        <v>32</v>
      </c>
    </row>
    <row r="91" spans="1:9" x14ac:dyDescent="0.2">
      <c r="A91" s="1">
        <f t="shared" ca="1" si="1"/>
        <v>41174</v>
      </c>
      <c r="B91">
        <f ca="1">COUNTIFS(TimeStamps[Options],"&lt;="&amp;'TS-Calc 12 month'!A91,TimeStamps[Committed],"&gt;"&amp;'TS-Calc 12 month'!A91)</f>
        <v>32</v>
      </c>
      <c r="C91">
        <f ca="1">COUNTIFS(TimeStamps[Committed],"&lt;="&amp;'TS-Calc 12 month'!A91,TimeStamps[Done],"&gt;"&amp;'TS-Calc 12 month'!A91)</f>
        <v>8</v>
      </c>
      <c r="D91">
        <f ca="1">COUNTIF(TimeStamps[Done],"="&amp;'TS-Calc 12 month'!A91)</f>
        <v>0</v>
      </c>
      <c r="F91" s="1">
        <f ca="1">YearData[[#This Row],[Date]]</f>
        <v>41174</v>
      </c>
      <c r="G91">
        <f ca="1">G90+YearData[[#This Row],[Done]]</f>
        <v>17</v>
      </c>
      <c r="H91">
        <f ca="1">YearData[[#This Row],[Commited]]</f>
        <v>8</v>
      </c>
      <c r="I91">
        <f ca="1">YearData[[#This Row],[Options]]</f>
        <v>32</v>
      </c>
    </row>
    <row r="92" spans="1:9" x14ac:dyDescent="0.2">
      <c r="A92" s="1">
        <f t="shared" ca="1" si="1"/>
        <v>41175</v>
      </c>
      <c r="B92">
        <f ca="1">COUNTIFS(TimeStamps[Options],"&lt;="&amp;'TS-Calc 12 month'!A92,TimeStamps[Committed],"&gt;"&amp;'TS-Calc 12 month'!A92)</f>
        <v>32</v>
      </c>
      <c r="C92">
        <f ca="1">COUNTIFS(TimeStamps[Committed],"&lt;="&amp;'TS-Calc 12 month'!A92,TimeStamps[Done],"&gt;"&amp;'TS-Calc 12 month'!A92)</f>
        <v>9</v>
      </c>
      <c r="D92">
        <f ca="1">COUNTIF(TimeStamps[Done],"="&amp;'TS-Calc 12 month'!A92)</f>
        <v>0</v>
      </c>
      <c r="F92" s="1">
        <f ca="1">YearData[[#This Row],[Date]]</f>
        <v>41175</v>
      </c>
      <c r="G92">
        <f ca="1">G91+YearData[[#This Row],[Done]]</f>
        <v>17</v>
      </c>
      <c r="H92">
        <f ca="1">YearData[[#This Row],[Commited]]</f>
        <v>9</v>
      </c>
      <c r="I92">
        <f ca="1">YearData[[#This Row],[Options]]</f>
        <v>32</v>
      </c>
    </row>
    <row r="93" spans="1:9" x14ac:dyDescent="0.2">
      <c r="A93" s="1">
        <f t="shared" ca="1" si="1"/>
        <v>41176</v>
      </c>
      <c r="B93">
        <f ca="1">COUNTIFS(TimeStamps[Options],"&lt;="&amp;'TS-Calc 12 month'!A93,TimeStamps[Committed],"&gt;"&amp;'TS-Calc 12 month'!A93)</f>
        <v>33</v>
      </c>
      <c r="C93">
        <f ca="1">COUNTIFS(TimeStamps[Committed],"&lt;="&amp;'TS-Calc 12 month'!A93,TimeStamps[Done],"&gt;"&amp;'TS-Calc 12 month'!A93)</f>
        <v>8</v>
      </c>
      <c r="D93">
        <f ca="1">COUNTIF(TimeStamps[Done],"="&amp;'TS-Calc 12 month'!A93)</f>
        <v>1</v>
      </c>
      <c r="F93" s="1">
        <f ca="1">YearData[[#This Row],[Date]]</f>
        <v>41176</v>
      </c>
      <c r="G93">
        <f ca="1">G92+YearData[[#This Row],[Done]]</f>
        <v>18</v>
      </c>
      <c r="H93">
        <f ca="1">YearData[[#This Row],[Commited]]</f>
        <v>8</v>
      </c>
      <c r="I93">
        <f ca="1">YearData[[#This Row],[Options]]</f>
        <v>33</v>
      </c>
    </row>
    <row r="94" spans="1:9" x14ac:dyDescent="0.2">
      <c r="A94" s="1">
        <f t="shared" ca="1" si="1"/>
        <v>41177</v>
      </c>
      <c r="B94">
        <f ca="1">COUNTIFS(TimeStamps[Options],"&lt;="&amp;'TS-Calc 12 month'!A94,TimeStamps[Committed],"&gt;"&amp;'TS-Calc 12 month'!A94)</f>
        <v>33</v>
      </c>
      <c r="C94">
        <f ca="1">COUNTIFS(TimeStamps[Committed],"&lt;="&amp;'TS-Calc 12 month'!A94,TimeStamps[Done],"&gt;"&amp;'TS-Calc 12 month'!A94)</f>
        <v>7</v>
      </c>
      <c r="D94">
        <f ca="1">COUNTIF(TimeStamps[Done],"="&amp;'TS-Calc 12 month'!A94)</f>
        <v>1</v>
      </c>
      <c r="F94" s="1">
        <f ca="1">YearData[[#This Row],[Date]]</f>
        <v>41177</v>
      </c>
      <c r="G94">
        <f ca="1">G93+YearData[[#This Row],[Done]]</f>
        <v>19</v>
      </c>
      <c r="H94">
        <f ca="1">YearData[[#This Row],[Commited]]</f>
        <v>7</v>
      </c>
      <c r="I94">
        <f ca="1">YearData[[#This Row],[Options]]</f>
        <v>33</v>
      </c>
    </row>
    <row r="95" spans="1:9" x14ac:dyDescent="0.2">
      <c r="A95" s="1">
        <f t="shared" ca="1" si="1"/>
        <v>41178</v>
      </c>
      <c r="B95">
        <f ca="1">COUNTIFS(TimeStamps[Options],"&lt;="&amp;'TS-Calc 12 month'!A95,TimeStamps[Committed],"&gt;"&amp;'TS-Calc 12 month'!A95)</f>
        <v>33</v>
      </c>
      <c r="C95">
        <f ca="1">COUNTIFS(TimeStamps[Committed],"&lt;="&amp;'TS-Calc 12 month'!A95,TimeStamps[Done],"&gt;"&amp;'TS-Calc 12 month'!A95)</f>
        <v>8</v>
      </c>
      <c r="D95">
        <f ca="1">COUNTIF(TimeStamps[Done],"="&amp;'TS-Calc 12 month'!A95)</f>
        <v>0</v>
      </c>
      <c r="F95" s="1">
        <f ca="1">YearData[[#This Row],[Date]]</f>
        <v>41178</v>
      </c>
      <c r="G95">
        <f ca="1">G94+YearData[[#This Row],[Done]]</f>
        <v>19</v>
      </c>
      <c r="H95">
        <f ca="1">YearData[[#This Row],[Commited]]</f>
        <v>8</v>
      </c>
      <c r="I95">
        <f ca="1">YearData[[#This Row],[Options]]</f>
        <v>33</v>
      </c>
    </row>
    <row r="96" spans="1:9" x14ac:dyDescent="0.2">
      <c r="A96" s="1">
        <f t="shared" ca="1" si="1"/>
        <v>41179</v>
      </c>
      <c r="B96">
        <f ca="1">COUNTIFS(TimeStamps[Options],"&lt;="&amp;'TS-Calc 12 month'!A96,TimeStamps[Committed],"&gt;"&amp;'TS-Calc 12 month'!A96)</f>
        <v>33</v>
      </c>
      <c r="C96">
        <f ca="1">COUNTIFS(TimeStamps[Committed],"&lt;="&amp;'TS-Calc 12 month'!A96,TimeStamps[Done],"&gt;"&amp;'TS-Calc 12 month'!A96)</f>
        <v>8</v>
      </c>
      <c r="D96">
        <f ca="1">COUNTIF(TimeStamps[Done],"="&amp;'TS-Calc 12 month'!A96)</f>
        <v>0</v>
      </c>
      <c r="F96" s="1">
        <f ca="1">YearData[[#This Row],[Date]]</f>
        <v>41179</v>
      </c>
      <c r="G96">
        <f ca="1">G95+YearData[[#This Row],[Done]]</f>
        <v>19</v>
      </c>
      <c r="H96">
        <f ca="1">YearData[[#This Row],[Commited]]</f>
        <v>8</v>
      </c>
      <c r="I96">
        <f ca="1">YearData[[#This Row],[Options]]</f>
        <v>33</v>
      </c>
    </row>
    <row r="97" spans="1:9" x14ac:dyDescent="0.2">
      <c r="A97" s="1">
        <f t="shared" ca="1" si="1"/>
        <v>41180</v>
      </c>
      <c r="B97">
        <f ca="1">COUNTIFS(TimeStamps[Options],"&lt;="&amp;'TS-Calc 12 month'!A97,TimeStamps[Committed],"&gt;"&amp;'TS-Calc 12 month'!A97)</f>
        <v>34</v>
      </c>
      <c r="C97">
        <f ca="1">COUNTIFS(TimeStamps[Committed],"&lt;="&amp;'TS-Calc 12 month'!A97,TimeStamps[Done],"&gt;"&amp;'TS-Calc 12 month'!A97)</f>
        <v>7</v>
      </c>
      <c r="D97">
        <f ca="1">COUNTIF(TimeStamps[Done],"="&amp;'TS-Calc 12 month'!A97)</f>
        <v>1</v>
      </c>
      <c r="F97" s="1">
        <f ca="1">YearData[[#This Row],[Date]]</f>
        <v>41180</v>
      </c>
      <c r="G97">
        <f ca="1">G96+YearData[[#This Row],[Done]]</f>
        <v>20</v>
      </c>
      <c r="H97">
        <f ca="1">YearData[[#This Row],[Commited]]</f>
        <v>7</v>
      </c>
      <c r="I97">
        <f ca="1">YearData[[#This Row],[Options]]</f>
        <v>34</v>
      </c>
    </row>
    <row r="98" spans="1:9" x14ac:dyDescent="0.2">
      <c r="A98" s="1">
        <f t="shared" ca="1" si="1"/>
        <v>41181</v>
      </c>
      <c r="B98">
        <f ca="1">COUNTIFS(TimeStamps[Options],"&lt;="&amp;'TS-Calc 12 month'!A98,TimeStamps[Committed],"&gt;"&amp;'TS-Calc 12 month'!A98)</f>
        <v>34</v>
      </c>
      <c r="C98">
        <f ca="1">COUNTIFS(TimeStamps[Committed],"&lt;="&amp;'TS-Calc 12 month'!A98,TimeStamps[Done],"&gt;"&amp;'TS-Calc 12 month'!A98)</f>
        <v>6</v>
      </c>
      <c r="D98">
        <f ca="1">COUNTIF(TimeStamps[Done],"="&amp;'TS-Calc 12 month'!A98)</f>
        <v>1</v>
      </c>
      <c r="F98" s="1">
        <f ca="1">YearData[[#This Row],[Date]]</f>
        <v>41181</v>
      </c>
      <c r="G98">
        <f ca="1">G97+YearData[[#This Row],[Done]]</f>
        <v>21</v>
      </c>
      <c r="H98">
        <f ca="1">YearData[[#This Row],[Commited]]</f>
        <v>6</v>
      </c>
      <c r="I98">
        <f ca="1">YearData[[#This Row],[Options]]</f>
        <v>34</v>
      </c>
    </row>
    <row r="99" spans="1:9" x14ac:dyDescent="0.2">
      <c r="A99" s="1">
        <f t="shared" ca="1" si="1"/>
        <v>41182</v>
      </c>
      <c r="B99">
        <f ca="1">COUNTIFS(TimeStamps[Options],"&lt;="&amp;'TS-Calc 12 month'!A99,TimeStamps[Committed],"&gt;"&amp;'TS-Calc 12 month'!A99)</f>
        <v>35</v>
      </c>
      <c r="C99">
        <f ca="1">COUNTIFS(TimeStamps[Committed],"&lt;="&amp;'TS-Calc 12 month'!A99,TimeStamps[Done],"&gt;"&amp;'TS-Calc 12 month'!A99)</f>
        <v>6</v>
      </c>
      <c r="D99">
        <f ca="1">COUNTIF(TimeStamps[Done],"="&amp;'TS-Calc 12 month'!A99)</f>
        <v>0</v>
      </c>
      <c r="F99" s="1">
        <f ca="1">YearData[[#This Row],[Date]]</f>
        <v>41182</v>
      </c>
      <c r="G99">
        <f ca="1">G98+YearData[[#This Row],[Done]]</f>
        <v>21</v>
      </c>
      <c r="H99">
        <f ca="1">YearData[[#This Row],[Commited]]</f>
        <v>6</v>
      </c>
      <c r="I99">
        <f ca="1">YearData[[#This Row],[Options]]</f>
        <v>35</v>
      </c>
    </row>
    <row r="100" spans="1:9" x14ac:dyDescent="0.2">
      <c r="A100" s="1">
        <f t="shared" ca="1" si="1"/>
        <v>41183</v>
      </c>
      <c r="B100">
        <f ca="1">COUNTIFS(TimeStamps[Options],"&lt;="&amp;'TS-Calc 12 month'!A100,TimeStamps[Committed],"&gt;"&amp;'TS-Calc 12 month'!A100)</f>
        <v>34</v>
      </c>
      <c r="C100">
        <f ca="1">COUNTIFS(TimeStamps[Committed],"&lt;="&amp;'TS-Calc 12 month'!A100,TimeStamps[Done],"&gt;"&amp;'TS-Calc 12 month'!A100)</f>
        <v>7</v>
      </c>
      <c r="D100">
        <f ca="1">COUNTIF(TimeStamps[Done],"="&amp;'TS-Calc 12 month'!A100)</f>
        <v>0</v>
      </c>
      <c r="F100" s="1">
        <f ca="1">YearData[[#This Row],[Date]]</f>
        <v>41183</v>
      </c>
      <c r="G100">
        <f ca="1">G99+YearData[[#This Row],[Done]]</f>
        <v>21</v>
      </c>
      <c r="H100">
        <f ca="1">YearData[[#This Row],[Commited]]</f>
        <v>7</v>
      </c>
      <c r="I100">
        <f ca="1">YearData[[#This Row],[Options]]</f>
        <v>34</v>
      </c>
    </row>
    <row r="101" spans="1:9" x14ac:dyDescent="0.2">
      <c r="A101" s="1">
        <f t="shared" ca="1" si="1"/>
        <v>41184</v>
      </c>
      <c r="B101">
        <f ca="1">COUNTIFS(TimeStamps[Options],"&lt;="&amp;'TS-Calc 12 month'!A101,TimeStamps[Committed],"&gt;"&amp;'TS-Calc 12 month'!A101)</f>
        <v>35</v>
      </c>
      <c r="C101">
        <f ca="1">COUNTIFS(TimeStamps[Committed],"&lt;="&amp;'TS-Calc 12 month'!A101,TimeStamps[Done],"&gt;"&amp;'TS-Calc 12 month'!A101)</f>
        <v>6</v>
      </c>
      <c r="D101">
        <f ca="1">COUNTIF(TimeStamps[Done],"="&amp;'TS-Calc 12 month'!A101)</f>
        <v>1</v>
      </c>
      <c r="F101" s="1">
        <f ca="1">YearData[[#This Row],[Date]]</f>
        <v>41184</v>
      </c>
      <c r="G101">
        <f ca="1">G100+YearData[[#This Row],[Done]]</f>
        <v>22</v>
      </c>
      <c r="H101">
        <f ca="1">YearData[[#This Row],[Commited]]</f>
        <v>6</v>
      </c>
      <c r="I101">
        <f ca="1">YearData[[#This Row],[Options]]</f>
        <v>35</v>
      </c>
    </row>
    <row r="102" spans="1:9" x14ac:dyDescent="0.2">
      <c r="A102" s="1">
        <f t="shared" ca="1" si="1"/>
        <v>41185</v>
      </c>
      <c r="B102">
        <f ca="1">COUNTIFS(TimeStamps[Options],"&lt;="&amp;'TS-Calc 12 month'!A102,TimeStamps[Committed],"&gt;"&amp;'TS-Calc 12 month'!A102)</f>
        <v>35</v>
      </c>
      <c r="C102">
        <f ca="1">COUNTIFS(TimeStamps[Committed],"&lt;="&amp;'TS-Calc 12 month'!A102,TimeStamps[Done],"&gt;"&amp;'TS-Calc 12 month'!A102)</f>
        <v>7</v>
      </c>
      <c r="D102">
        <f ca="1">COUNTIF(TimeStamps[Done],"="&amp;'TS-Calc 12 month'!A102)</f>
        <v>0</v>
      </c>
      <c r="F102" s="1">
        <f ca="1">YearData[[#This Row],[Date]]</f>
        <v>41185</v>
      </c>
      <c r="G102">
        <f ca="1">G101+YearData[[#This Row],[Done]]</f>
        <v>22</v>
      </c>
      <c r="H102">
        <f ca="1">YearData[[#This Row],[Commited]]</f>
        <v>7</v>
      </c>
      <c r="I102">
        <f ca="1">YearData[[#This Row],[Options]]</f>
        <v>35</v>
      </c>
    </row>
    <row r="103" spans="1:9" x14ac:dyDescent="0.2">
      <c r="A103" s="1">
        <f t="shared" ca="1" si="1"/>
        <v>41186</v>
      </c>
      <c r="B103">
        <f ca="1">COUNTIFS(TimeStamps[Options],"&lt;="&amp;'TS-Calc 12 month'!A103,TimeStamps[Committed],"&gt;"&amp;'TS-Calc 12 month'!A103)</f>
        <v>34</v>
      </c>
      <c r="C103">
        <f ca="1">COUNTIFS(TimeStamps[Committed],"&lt;="&amp;'TS-Calc 12 month'!A103,TimeStamps[Done],"&gt;"&amp;'TS-Calc 12 month'!A103)</f>
        <v>8</v>
      </c>
      <c r="D103">
        <f ca="1">COUNTIF(TimeStamps[Done],"="&amp;'TS-Calc 12 month'!A103)</f>
        <v>0</v>
      </c>
      <c r="F103" s="1">
        <f ca="1">YearData[[#This Row],[Date]]</f>
        <v>41186</v>
      </c>
      <c r="G103">
        <f ca="1">G102+YearData[[#This Row],[Done]]</f>
        <v>22</v>
      </c>
      <c r="H103">
        <f ca="1">YearData[[#This Row],[Commited]]</f>
        <v>8</v>
      </c>
      <c r="I103">
        <f ca="1">YearData[[#This Row],[Options]]</f>
        <v>34</v>
      </c>
    </row>
    <row r="104" spans="1:9" x14ac:dyDescent="0.2">
      <c r="A104" s="1">
        <f t="shared" ca="1" si="1"/>
        <v>41187</v>
      </c>
      <c r="B104">
        <f ca="1">COUNTIFS(TimeStamps[Options],"&lt;="&amp;'TS-Calc 12 month'!A104,TimeStamps[Committed],"&gt;"&amp;'TS-Calc 12 month'!A104)</f>
        <v>35</v>
      </c>
      <c r="C104">
        <f ca="1">COUNTIFS(TimeStamps[Committed],"&lt;="&amp;'TS-Calc 12 month'!A104,TimeStamps[Done],"&gt;"&amp;'TS-Calc 12 month'!A104)</f>
        <v>7</v>
      </c>
      <c r="D104">
        <f ca="1">COUNTIF(TimeStamps[Done],"="&amp;'TS-Calc 12 month'!A104)</f>
        <v>1</v>
      </c>
      <c r="F104" s="1">
        <f ca="1">YearData[[#This Row],[Date]]</f>
        <v>41187</v>
      </c>
      <c r="G104">
        <f ca="1">G103+YearData[[#This Row],[Done]]</f>
        <v>23</v>
      </c>
      <c r="H104">
        <f ca="1">YearData[[#This Row],[Commited]]</f>
        <v>7</v>
      </c>
      <c r="I104">
        <f ca="1">YearData[[#This Row],[Options]]</f>
        <v>35</v>
      </c>
    </row>
    <row r="105" spans="1:9" x14ac:dyDescent="0.2">
      <c r="A105" s="1">
        <f t="shared" ca="1" si="1"/>
        <v>41188</v>
      </c>
      <c r="B105">
        <f ca="1">COUNTIFS(TimeStamps[Options],"&lt;="&amp;'TS-Calc 12 month'!A105,TimeStamps[Committed],"&gt;"&amp;'TS-Calc 12 month'!A105)</f>
        <v>34</v>
      </c>
      <c r="C105">
        <f ca="1">COUNTIFS(TimeStamps[Committed],"&lt;="&amp;'TS-Calc 12 month'!A105,TimeStamps[Done],"&gt;"&amp;'TS-Calc 12 month'!A105)</f>
        <v>8</v>
      </c>
      <c r="D105">
        <f ca="1">COUNTIF(TimeStamps[Done],"="&amp;'TS-Calc 12 month'!A105)</f>
        <v>0</v>
      </c>
      <c r="F105" s="1">
        <f ca="1">YearData[[#This Row],[Date]]</f>
        <v>41188</v>
      </c>
      <c r="G105">
        <f ca="1">G104+YearData[[#This Row],[Done]]</f>
        <v>23</v>
      </c>
      <c r="H105">
        <f ca="1">YearData[[#This Row],[Commited]]</f>
        <v>8</v>
      </c>
      <c r="I105">
        <f ca="1">YearData[[#This Row],[Options]]</f>
        <v>34</v>
      </c>
    </row>
    <row r="106" spans="1:9" x14ac:dyDescent="0.2">
      <c r="A106" s="1">
        <f t="shared" ca="1" si="1"/>
        <v>41189</v>
      </c>
      <c r="B106">
        <f ca="1">COUNTIFS(TimeStamps[Options],"&lt;="&amp;'TS-Calc 12 month'!A106,TimeStamps[Committed],"&gt;"&amp;'TS-Calc 12 month'!A106)</f>
        <v>35</v>
      </c>
      <c r="C106">
        <f ca="1">COUNTIFS(TimeStamps[Committed],"&lt;="&amp;'TS-Calc 12 month'!A106,TimeStamps[Done],"&gt;"&amp;'TS-Calc 12 month'!A106)</f>
        <v>8</v>
      </c>
      <c r="D106">
        <f ca="1">COUNTIF(TimeStamps[Done],"="&amp;'TS-Calc 12 month'!A106)</f>
        <v>0</v>
      </c>
      <c r="F106" s="1">
        <f ca="1">YearData[[#This Row],[Date]]</f>
        <v>41189</v>
      </c>
      <c r="G106">
        <f ca="1">G105+YearData[[#This Row],[Done]]</f>
        <v>23</v>
      </c>
      <c r="H106">
        <f ca="1">YearData[[#This Row],[Commited]]</f>
        <v>8</v>
      </c>
      <c r="I106">
        <f ca="1">YearData[[#This Row],[Options]]</f>
        <v>35</v>
      </c>
    </row>
    <row r="107" spans="1:9" x14ac:dyDescent="0.2">
      <c r="A107" s="1">
        <f t="shared" ca="1" si="1"/>
        <v>41190</v>
      </c>
      <c r="B107">
        <f ca="1">COUNTIFS(TimeStamps[Options],"&lt;="&amp;'TS-Calc 12 month'!A107,TimeStamps[Committed],"&gt;"&amp;'TS-Calc 12 month'!A107)</f>
        <v>35</v>
      </c>
      <c r="C107">
        <f ca="1">COUNTIFS(TimeStamps[Committed],"&lt;="&amp;'TS-Calc 12 month'!A107,TimeStamps[Done],"&gt;"&amp;'TS-Calc 12 month'!A107)</f>
        <v>8</v>
      </c>
      <c r="D107">
        <f ca="1">COUNTIF(TimeStamps[Done],"="&amp;'TS-Calc 12 month'!A107)</f>
        <v>0</v>
      </c>
      <c r="F107" s="1">
        <f ca="1">YearData[[#This Row],[Date]]</f>
        <v>41190</v>
      </c>
      <c r="G107">
        <f ca="1">G106+YearData[[#This Row],[Done]]</f>
        <v>23</v>
      </c>
      <c r="H107">
        <f ca="1">YearData[[#This Row],[Commited]]</f>
        <v>8</v>
      </c>
      <c r="I107">
        <f ca="1">YearData[[#This Row],[Options]]</f>
        <v>35</v>
      </c>
    </row>
    <row r="108" spans="1:9" x14ac:dyDescent="0.2">
      <c r="A108" s="1">
        <f t="shared" ca="1" si="1"/>
        <v>41191</v>
      </c>
      <c r="B108">
        <f ca="1">COUNTIFS(TimeStamps[Options],"&lt;="&amp;'TS-Calc 12 month'!A108,TimeStamps[Committed],"&gt;"&amp;'TS-Calc 12 month'!A108)</f>
        <v>36</v>
      </c>
      <c r="C108">
        <f ca="1">COUNTIFS(TimeStamps[Committed],"&lt;="&amp;'TS-Calc 12 month'!A108,TimeStamps[Done],"&gt;"&amp;'TS-Calc 12 month'!A108)</f>
        <v>7</v>
      </c>
      <c r="D108">
        <f ca="1">COUNTIF(TimeStamps[Done],"="&amp;'TS-Calc 12 month'!A108)</f>
        <v>1</v>
      </c>
      <c r="F108" s="1">
        <f ca="1">YearData[[#This Row],[Date]]</f>
        <v>41191</v>
      </c>
      <c r="G108">
        <f ca="1">G107+YearData[[#This Row],[Done]]</f>
        <v>24</v>
      </c>
      <c r="H108">
        <f ca="1">YearData[[#This Row],[Commited]]</f>
        <v>7</v>
      </c>
      <c r="I108">
        <f ca="1">YearData[[#This Row],[Options]]</f>
        <v>36</v>
      </c>
    </row>
    <row r="109" spans="1:9" x14ac:dyDescent="0.2">
      <c r="A109" s="1">
        <f t="shared" ca="1" si="1"/>
        <v>41192</v>
      </c>
      <c r="B109">
        <f ca="1">COUNTIFS(TimeStamps[Options],"&lt;="&amp;'TS-Calc 12 month'!A109,TimeStamps[Committed],"&gt;"&amp;'TS-Calc 12 month'!A109)</f>
        <v>36</v>
      </c>
      <c r="C109">
        <f ca="1">COUNTIFS(TimeStamps[Committed],"&lt;="&amp;'TS-Calc 12 month'!A109,TimeStamps[Done],"&gt;"&amp;'TS-Calc 12 month'!A109)</f>
        <v>7</v>
      </c>
      <c r="D109">
        <f ca="1">COUNTIF(TimeStamps[Done],"="&amp;'TS-Calc 12 month'!A109)</f>
        <v>0</v>
      </c>
      <c r="F109" s="1">
        <f ca="1">YearData[[#This Row],[Date]]</f>
        <v>41192</v>
      </c>
      <c r="G109">
        <f ca="1">G108+YearData[[#This Row],[Done]]</f>
        <v>24</v>
      </c>
      <c r="H109">
        <f ca="1">YearData[[#This Row],[Commited]]</f>
        <v>7</v>
      </c>
      <c r="I109">
        <f ca="1">YearData[[#This Row],[Options]]</f>
        <v>36</v>
      </c>
    </row>
    <row r="110" spans="1:9" x14ac:dyDescent="0.2">
      <c r="A110" s="1">
        <f t="shared" ca="1" si="1"/>
        <v>41193</v>
      </c>
      <c r="B110">
        <f ca="1">COUNTIFS(TimeStamps[Options],"&lt;="&amp;'TS-Calc 12 month'!A110,TimeStamps[Committed],"&gt;"&amp;'TS-Calc 12 month'!A110)</f>
        <v>36</v>
      </c>
      <c r="C110">
        <f ca="1">COUNTIFS(TimeStamps[Committed],"&lt;="&amp;'TS-Calc 12 month'!A110,TimeStamps[Done],"&gt;"&amp;'TS-Calc 12 month'!A110)</f>
        <v>7</v>
      </c>
      <c r="D110">
        <f ca="1">COUNTIF(TimeStamps[Done],"="&amp;'TS-Calc 12 month'!A110)</f>
        <v>1</v>
      </c>
      <c r="F110" s="1">
        <f ca="1">YearData[[#This Row],[Date]]</f>
        <v>41193</v>
      </c>
      <c r="G110">
        <f ca="1">G109+YearData[[#This Row],[Done]]</f>
        <v>25</v>
      </c>
      <c r="H110">
        <f ca="1">YearData[[#This Row],[Commited]]</f>
        <v>7</v>
      </c>
      <c r="I110">
        <f ca="1">YearData[[#This Row],[Options]]</f>
        <v>36</v>
      </c>
    </row>
    <row r="111" spans="1:9" x14ac:dyDescent="0.2">
      <c r="A111" s="1">
        <f t="shared" ca="1" si="1"/>
        <v>41194</v>
      </c>
      <c r="B111">
        <f ca="1">COUNTIFS(TimeStamps[Options],"&lt;="&amp;'TS-Calc 12 month'!A111,TimeStamps[Committed],"&gt;"&amp;'TS-Calc 12 month'!A111)</f>
        <v>37</v>
      </c>
      <c r="C111">
        <f ca="1">COUNTIFS(TimeStamps[Committed],"&lt;="&amp;'TS-Calc 12 month'!A111,TimeStamps[Done],"&gt;"&amp;'TS-Calc 12 month'!A111)</f>
        <v>7</v>
      </c>
      <c r="D111">
        <f ca="1">COUNTIF(TimeStamps[Done],"="&amp;'TS-Calc 12 month'!A111)</f>
        <v>0</v>
      </c>
      <c r="F111" s="1">
        <f ca="1">YearData[[#This Row],[Date]]</f>
        <v>41194</v>
      </c>
      <c r="G111">
        <f ca="1">G110+YearData[[#This Row],[Done]]</f>
        <v>25</v>
      </c>
      <c r="H111">
        <f ca="1">YearData[[#This Row],[Commited]]</f>
        <v>7</v>
      </c>
      <c r="I111">
        <f ca="1">YearData[[#This Row],[Options]]</f>
        <v>37</v>
      </c>
    </row>
    <row r="112" spans="1:9" x14ac:dyDescent="0.2">
      <c r="A112" s="1">
        <f t="shared" ca="1" si="1"/>
        <v>41195</v>
      </c>
      <c r="B112">
        <f ca="1">COUNTIFS(TimeStamps[Options],"&lt;="&amp;'TS-Calc 12 month'!A112,TimeStamps[Committed],"&gt;"&amp;'TS-Calc 12 month'!A112)</f>
        <v>38</v>
      </c>
      <c r="C112">
        <f ca="1">COUNTIFS(TimeStamps[Committed],"&lt;="&amp;'TS-Calc 12 month'!A112,TimeStamps[Done],"&gt;"&amp;'TS-Calc 12 month'!A112)</f>
        <v>6</v>
      </c>
      <c r="D112">
        <f ca="1">COUNTIF(TimeStamps[Done],"="&amp;'TS-Calc 12 month'!A112)</f>
        <v>1</v>
      </c>
      <c r="F112" s="1">
        <f ca="1">YearData[[#This Row],[Date]]</f>
        <v>41195</v>
      </c>
      <c r="G112">
        <f ca="1">G111+YearData[[#This Row],[Done]]</f>
        <v>26</v>
      </c>
      <c r="H112">
        <f ca="1">YearData[[#This Row],[Commited]]</f>
        <v>6</v>
      </c>
      <c r="I112">
        <f ca="1">YearData[[#This Row],[Options]]</f>
        <v>38</v>
      </c>
    </row>
    <row r="113" spans="1:9" x14ac:dyDescent="0.2">
      <c r="A113" s="1">
        <f t="shared" ca="1" si="1"/>
        <v>41196</v>
      </c>
      <c r="B113">
        <f ca="1">COUNTIFS(TimeStamps[Options],"&lt;="&amp;'TS-Calc 12 month'!A113,TimeStamps[Committed],"&gt;"&amp;'TS-Calc 12 month'!A113)</f>
        <v>37</v>
      </c>
      <c r="C113">
        <f ca="1">COUNTIFS(TimeStamps[Committed],"&lt;="&amp;'TS-Calc 12 month'!A113,TimeStamps[Done],"&gt;"&amp;'TS-Calc 12 month'!A113)</f>
        <v>7</v>
      </c>
      <c r="D113">
        <f ca="1">COUNTIF(TimeStamps[Done],"="&amp;'TS-Calc 12 month'!A113)</f>
        <v>0</v>
      </c>
      <c r="F113" s="1">
        <f ca="1">YearData[[#This Row],[Date]]</f>
        <v>41196</v>
      </c>
      <c r="G113">
        <f ca="1">G112+YearData[[#This Row],[Done]]</f>
        <v>26</v>
      </c>
      <c r="H113">
        <f ca="1">YearData[[#This Row],[Commited]]</f>
        <v>7</v>
      </c>
      <c r="I113">
        <f ca="1">YearData[[#This Row],[Options]]</f>
        <v>37</v>
      </c>
    </row>
    <row r="114" spans="1:9" x14ac:dyDescent="0.2">
      <c r="A114" s="1">
        <f t="shared" ca="1" si="1"/>
        <v>41197</v>
      </c>
      <c r="B114">
        <f ca="1">COUNTIFS(TimeStamps[Options],"&lt;="&amp;'TS-Calc 12 month'!A114,TimeStamps[Committed],"&gt;"&amp;'TS-Calc 12 month'!A114)</f>
        <v>38</v>
      </c>
      <c r="C114">
        <f ca="1">COUNTIFS(TimeStamps[Committed],"&lt;="&amp;'TS-Calc 12 month'!A114,TimeStamps[Done],"&gt;"&amp;'TS-Calc 12 month'!A114)</f>
        <v>7</v>
      </c>
      <c r="D114">
        <f ca="1">COUNTIF(TimeStamps[Done],"="&amp;'TS-Calc 12 month'!A114)</f>
        <v>0</v>
      </c>
      <c r="F114" s="1">
        <f ca="1">YearData[[#This Row],[Date]]</f>
        <v>41197</v>
      </c>
      <c r="G114">
        <f ca="1">G113+YearData[[#This Row],[Done]]</f>
        <v>26</v>
      </c>
      <c r="H114">
        <f ca="1">YearData[[#This Row],[Commited]]</f>
        <v>7</v>
      </c>
      <c r="I114">
        <f ca="1">YearData[[#This Row],[Options]]</f>
        <v>38</v>
      </c>
    </row>
    <row r="115" spans="1:9" x14ac:dyDescent="0.2">
      <c r="A115" s="1">
        <f t="shared" ca="1" si="1"/>
        <v>41198</v>
      </c>
      <c r="B115">
        <f ca="1">COUNTIFS(TimeStamps[Options],"&lt;="&amp;'TS-Calc 12 month'!A115,TimeStamps[Committed],"&gt;"&amp;'TS-Calc 12 month'!A115)</f>
        <v>39</v>
      </c>
      <c r="C115">
        <f ca="1">COUNTIFS(TimeStamps[Committed],"&lt;="&amp;'TS-Calc 12 month'!A115,TimeStamps[Done],"&gt;"&amp;'TS-Calc 12 month'!A115)</f>
        <v>6</v>
      </c>
      <c r="D115">
        <f ca="1">COUNTIF(TimeStamps[Done],"="&amp;'TS-Calc 12 month'!A115)</f>
        <v>1</v>
      </c>
      <c r="F115" s="1">
        <f ca="1">YearData[[#This Row],[Date]]</f>
        <v>41198</v>
      </c>
      <c r="G115">
        <f ca="1">G114+YearData[[#This Row],[Done]]</f>
        <v>27</v>
      </c>
      <c r="H115">
        <f ca="1">YearData[[#This Row],[Commited]]</f>
        <v>6</v>
      </c>
      <c r="I115">
        <f ca="1">YearData[[#This Row],[Options]]</f>
        <v>39</v>
      </c>
    </row>
    <row r="116" spans="1:9" x14ac:dyDescent="0.2">
      <c r="A116" s="1">
        <f t="shared" ca="1" si="1"/>
        <v>41199</v>
      </c>
      <c r="B116">
        <f ca="1">COUNTIFS(TimeStamps[Options],"&lt;="&amp;'TS-Calc 12 month'!A116,TimeStamps[Committed],"&gt;"&amp;'TS-Calc 12 month'!A116)</f>
        <v>39</v>
      </c>
      <c r="C116">
        <f ca="1">COUNTIFS(TimeStamps[Committed],"&lt;="&amp;'TS-Calc 12 month'!A116,TimeStamps[Done],"&gt;"&amp;'TS-Calc 12 month'!A116)</f>
        <v>7</v>
      </c>
      <c r="D116">
        <f ca="1">COUNTIF(TimeStamps[Done],"="&amp;'TS-Calc 12 month'!A116)</f>
        <v>0</v>
      </c>
      <c r="F116" s="1">
        <f ca="1">YearData[[#This Row],[Date]]</f>
        <v>41199</v>
      </c>
      <c r="G116">
        <f ca="1">G115+YearData[[#This Row],[Done]]</f>
        <v>27</v>
      </c>
      <c r="H116">
        <f ca="1">YearData[[#This Row],[Commited]]</f>
        <v>7</v>
      </c>
      <c r="I116">
        <f ca="1">YearData[[#This Row],[Options]]</f>
        <v>39</v>
      </c>
    </row>
    <row r="117" spans="1:9" x14ac:dyDescent="0.2">
      <c r="A117" s="1">
        <f t="shared" ca="1" si="1"/>
        <v>41200</v>
      </c>
      <c r="B117">
        <f ca="1">COUNTIFS(TimeStamps[Options],"&lt;="&amp;'TS-Calc 12 month'!A117,TimeStamps[Committed],"&gt;"&amp;'TS-Calc 12 month'!A117)</f>
        <v>38</v>
      </c>
      <c r="C117">
        <f ca="1">COUNTIFS(TimeStamps[Committed],"&lt;="&amp;'TS-Calc 12 month'!A117,TimeStamps[Done],"&gt;"&amp;'TS-Calc 12 month'!A117)</f>
        <v>8</v>
      </c>
      <c r="D117">
        <f ca="1">COUNTIF(TimeStamps[Done],"="&amp;'TS-Calc 12 month'!A117)</f>
        <v>0</v>
      </c>
      <c r="F117" s="1">
        <f ca="1">YearData[[#This Row],[Date]]</f>
        <v>41200</v>
      </c>
      <c r="G117">
        <f ca="1">G116+YearData[[#This Row],[Done]]</f>
        <v>27</v>
      </c>
      <c r="H117">
        <f ca="1">YearData[[#This Row],[Commited]]</f>
        <v>8</v>
      </c>
      <c r="I117">
        <f ca="1">YearData[[#This Row],[Options]]</f>
        <v>38</v>
      </c>
    </row>
    <row r="118" spans="1:9" x14ac:dyDescent="0.2">
      <c r="A118" s="1">
        <f t="shared" ca="1" si="1"/>
        <v>41201</v>
      </c>
      <c r="B118">
        <f ca="1">COUNTIFS(TimeStamps[Options],"&lt;="&amp;'TS-Calc 12 month'!A118,TimeStamps[Committed],"&gt;"&amp;'TS-Calc 12 month'!A118)</f>
        <v>39</v>
      </c>
      <c r="C118">
        <f ca="1">COUNTIFS(TimeStamps[Committed],"&lt;="&amp;'TS-Calc 12 month'!A118,TimeStamps[Done],"&gt;"&amp;'TS-Calc 12 month'!A118)</f>
        <v>8</v>
      </c>
      <c r="D118">
        <f ca="1">COUNTIF(TimeStamps[Done],"="&amp;'TS-Calc 12 month'!A118)</f>
        <v>0</v>
      </c>
      <c r="F118" s="1">
        <f ca="1">YearData[[#This Row],[Date]]</f>
        <v>41201</v>
      </c>
      <c r="G118">
        <f ca="1">G117+YearData[[#This Row],[Done]]</f>
        <v>27</v>
      </c>
      <c r="H118">
        <f ca="1">YearData[[#This Row],[Commited]]</f>
        <v>8</v>
      </c>
      <c r="I118">
        <f ca="1">YearData[[#This Row],[Options]]</f>
        <v>39</v>
      </c>
    </row>
    <row r="119" spans="1:9" x14ac:dyDescent="0.2">
      <c r="A119" s="1">
        <f t="shared" ca="1" si="1"/>
        <v>41202</v>
      </c>
      <c r="B119">
        <f ca="1">COUNTIFS(TimeStamps[Options],"&lt;="&amp;'TS-Calc 12 month'!A119,TimeStamps[Committed],"&gt;"&amp;'TS-Calc 12 month'!A119)</f>
        <v>39</v>
      </c>
      <c r="C119">
        <f ca="1">COUNTIFS(TimeStamps[Committed],"&lt;="&amp;'TS-Calc 12 month'!A119,TimeStamps[Done],"&gt;"&amp;'TS-Calc 12 month'!A119)</f>
        <v>8</v>
      </c>
      <c r="D119">
        <f ca="1">COUNTIF(TimeStamps[Done],"="&amp;'TS-Calc 12 month'!A119)</f>
        <v>0</v>
      </c>
      <c r="F119" s="1">
        <f ca="1">YearData[[#This Row],[Date]]</f>
        <v>41202</v>
      </c>
      <c r="G119">
        <f ca="1">G118+YearData[[#This Row],[Done]]</f>
        <v>27</v>
      </c>
      <c r="H119">
        <f ca="1">YearData[[#This Row],[Commited]]</f>
        <v>8</v>
      </c>
      <c r="I119">
        <f ca="1">YearData[[#This Row],[Options]]</f>
        <v>39</v>
      </c>
    </row>
    <row r="120" spans="1:9" x14ac:dyDescent="0.2">
      <c r="A120" s="1">
        <f t="shared" ca="1" si="1"/>
        <v>41203</v>
      </c>
      <c r="B120">
        <f ca="1">COUNTIFS(TimeStamps[Options],"&lt;="&amp;'TS-Calc 12 month'!A120,TimeStamps[Committed],"&gt;"&amp;'TS-Calc 12 month'!A120)</f>
        <v>40</v>
      </c>
      <c r="C120">
        <f ca="1">COUNTIFS(TimeStamps[Committed],"&lt;="&amp;'TS-Calc 12 month'!A120,TimeStamps[Done],"&gt;"&amp;'TS-Calc 12 month'!A120)</f>
        <v>7</v>
      </c>
      <c r="D120">
        <f ca="1">COUNTIF(TimeStamps[Done],"="&amp;'TS-Calc 12 month'!A120)</f>
        <v>1</v>
      </c>
      <c r="F120" s="1">
        <f ca="1">YearData[[#This Row],[Date]]</f>
        <v>41203</v>
      </c>
      <c r="G120">
        <f ca="1">G119+YearData[[#This Row],[Done]]</f>
        <v>28</v>
      </c>
      <c r="H120">
        <f ca="1">YearData[[#This Row],[Commited]]</f>
        <v>7</v>
      </c>
      <c r="I120">
        <f ca="1">YearData[[#This Row],[Options]]</f>
        <v>40</v>
      </c>
    </row>
    <row r="121" spans="1:9" x14ac:dyDescent="0.2">
      <c r="A121" s="1">
        <f t="shared" ca="1" si="1"/>
        <v>41204</v>
      </c>
      <c r="B121">
        <f ca="1">COUNTIFS(TimeStamps[Options],"&lt;="&amp;'TS-Calc 12 month'!A121,TimeStamps[Committed],"&gt;"&amp;'TS-Calc 12 month'!A121)</f>
        <v>40</v>
      </c>
      <c r="C121">
        <f ca="1">COUNTIFS(TimeStamps[Committed],"&lt;="&amp;'TS-Calc 12 month'!A121,TimeStamps[Done],"&gt;"&amp;'TS-Calc 12 month'!A121)</f>
        <v>7</v>
      </c>
      <c r="D121">
        <f ca="1">COUNTIF(TimeStamps[Done],"="&amp;'TS-Calc 12 month'!A121)</f>
        <v>0</v>
      </c>
      <c r="F121" s="1">
        <f ca="1">YearData[[#This Row],[Date]]</f>
        <v>41204</v>
      </c>
      <c r="G121">
        <f ca="1">G120+YearData[[#This Row],[Done]]</f>
        <v>28</v>
      </c>
      <c r="H121">
        <f ca="1">YearData[[#This Row],[Commited]]</f>
        <v>7</v>
      </c>
      <c r="I121">
        <f ca="1">YearData[[#This Row],[Options]]</f>
        <v>40</v>
      </c>
    </row>
    <row r="122" spans="1:9" x14ac:dyDescent="0.2">
      <c r="A122" s="1">
        <f t="shared" ca="1" si="1"/>
        <v>41205</v>
      </c>
      <c r="B122">
        <f ca="1">COUNTIFS(TimeStamps[Options],"&lt;="&amp;'TS-Calc 12 month'!A122,TimeStamps[Committed],"&gt;"&amp;'TS-Calc 12 month'!A122)</f>
        <v>40</v>
      </c>
      <c r="C122">
        <f ca="1">COUNTIFS(TimeStamps[Committed],"&lt;="&amp;'TS-Calc 12 month'!A122,TimeStamps[Done],"&gt;"&amp;'TS-Calc 12 month'!A122)</f>
        <v>7</v>
      </c>
      <c r="D122">
        <f ca="1">COUNTIF(TimeStamps[Done],"="&amp;'TS-Calc 12 month'!A122)</f>
        <v>1</v>
      </c>
      <c r="F122" s="1">
        <f ca="1">YearData[[#This Row],[Date]]</f>
        <v>41205</v>
      </c>
      <c r="G122">
        <f ca="1">G121+YearData[[#This Row],[Done]]</f>
        <v>29</v>
      </c>
      <c r="H122">
        <f ca="1">YearData[[#This Row],[Commited]]</f>
        <v>7</v>
      </c>
      <c r="I122">
        <f ca="1">YearData[[#This Row],[Options]]</f>
        <v>40</v>
      </c>
    </row>
    <row r="123" spans="1:9" x14ac:dyDescent="0.2">
      <c r="A123" s="1">
        <f t="shared" ca="1" si="1"/>
        <v>41206</v>
      </c>
      <c r="B123">
        <f ca="1">COUNTIFS(TimeStamps[Options],"&lt;="&amp;'TS-Calc 12 month'!A123,TimeStamps[Committed],"&gt;"&amp;'TS-Calc 12 month'!A123)</f>
        <v>40</v>
      </c>
      <c r="C123">
        <f ca="1">COUNTIFS(TimeStamps[Committed],"&lt;="&amp;'TS-Calc 12 month'!A123,TimeStamps[Done],"&gt;"&amp;'TS-Calc 12 month'!A123)</f>
        <v>6</v>
      </c>
      <c r="D123">
        <f ca="1">COUNTIF(TimeStamps[Done],"="&amp;'TS-Calc 12 month'!A123)</f>
        <v>1</v>
      </c>
      <c r="F123" s="1">
        <f ca="1">YearData[[#This Row],[Date]]</f>
        <v>41206</v>
      </c>
      <c r="G123">
        <f ca="1">G122+YearData[[#This Row],[Done]]</f>
        <v>30</v>
      </c>
      <c r="H123">
        <f ca="1">YearData[[#This Row],[Commited]]</f>
        <v>6</v>
      </c>
      <c r="I123">
        <f ca="1">YearData[[#This Row],[Options]]</f>
        <v>40</v>
      </c>
    </row>
    <row r="124" spans="1:9" x14ac:dyDescent="0.2">
      <c r="A124" s="1">
        <f t="shared" ca="1" si="1"/>
        <v>41207</v>
      </c>
      <c r="B124">
        <f ca="1">COUNTIFS(TimeStamps[Options],"&lt;="&amp;'TS-Calc 12 month'!A124,TimeStamps[Committed],"&gt;"&amp;'TS-Calc 12 month'!A124)</f>
        <v>40</v>
      </c>
      <c r="C124">
        <f ca="1">COUNTIFS(TimeStamps[Committed],"&lt;="&amp;'TS-Calc 12 month'!A124,TimeStamps[Done],"&gt;"&amp;'TS-Calc 12 month'!A124)</f>
        <v>7</v>
      </c>
      <c r="D124">
        <f ca="1">COUNTIF(TimeStamps[Done],"="&amp;'TS-Calc 12 month'!A124)</f>
        <v>0</v>
      </c>
      <c r="F124" s="1">
        <f ca="1">YearData[[#This Row],[Date]]</f>
        <v>41207</v>
      </c>
      <c r="G124">
        <f ca="1">G123+YearData[[#This Row],[Done]]</f>
        <v>30</v>
      </c>
      <c r="H124">
        <f ca="1">YearData[[#This Row],[Commited]]</f>
        <v>7</v>
      </c>
      <c r="I124">
        <f ca="1">YearData[[#This Row],[Options]]</f>
        <v>40</v>
      </c>
    </row>
    <row r="125" spans="1:9" x14ac:dyDescent="0.2">
      <c r="A125" s="1">
        <f t="shared" ca="1" si="1"/>
        <v>41208</v>
      </c>
      <c r="B125">
        <f ca="1">COUNTIFS(TimeStamps[Options],"&lt;="&amp;'TS-Calc 12 month'!A125,TimeStamps[Committed],"&gt;"&amp;'TS-Calc 12 month'!A125)</f>
        <v>40</v>
      </c>
      <c r="C125">
        <f ca="1">COUNTIFS(TimeStamps[Committed],"&lt;="&amp;'TS-Calc 12 month'!A125,TimeStamps[Done],"&gt;"&amp;'TS-Calc 12 month'!A125)</f>
        <v>6</v>
      </c>
      <c r="D125">
        <f ca="1">COUNTIF(TimeStamps[Done],"="&amp;'TS-Calc 12 month'!A125)</f>
        <v>1</v>
      </c>
      <c r="F125" s="1">
        <f ca="1">YearData[[#This Row],[Date]]</f>
        <v>41208</v>
      </c>
      <c r="G125">
        <f ca="1">G124+YearData[[#This Row],[Done]]</f>
        <v>31</v>
      </c>
      <c r="H125">
        <f ca="1">YearData[[#This Row],[Commited]]</f>
        <v>6</v>
      </c>
      <c r="I125">
        <f ca="1">YearData[[#This Row],[Options]]</f>
        <v>40</v>
      </c>
    </row>
    <row r="126" spans="1:9" x14ac:dyDescent="0.2">
      <c r="A126" s="1">
        <f t="shared" ca="1" si="1"/>
        <v>41209</v>
      </c>
      <c r="B126">
        <f ca="1">COUNTIFS(TimeStamps[Options],"&lt;="&amp;'TS-Calc 12 month'!A126,TimeStamps[Committed],"&gt;"&amp;'TS-Calc 12 month'!A126)</f>
        <v>40</v>
      </c>
      <c r="C126">
        <f ca="1">COUNTIFS(TimeStamps[Committed],"&lt;="&amp;'TS-Calc 12 month'!A126,TimeStamps[Done],"&gt;"&amp;'TS-Calc 12 month'!A126)</f>
        <v>7</v>
      </c>
      <c r="D126">
        <f ca="1">COUNTIF(TimeStamps[Done],"="&amp;'TS-Calc 12 month'!A126)</f>
        <v>0</v>
      </c>
      <c r="F126" s="1">
        <f ca="1">YearData[[#This Row],[Date]]</f>
        <v>41209</v>
      </c>
      <c r="G126">
        <f ca="1">G125+YearData[[#This Row],[Done]]</f>
        <v>31</v>
      </c>
      <c r="H126">
        <f ca="1">YearData[[#This Row],[Commited]]</f>
        <v>7</v>
      </c>
      <c r="I126">
        <f ca="1">YearData[[#This Row],[Options]]</f>
        <v>40</v>
      </c>
    </row>
    <row r="127" spans="1:9" x14ac:dyDescent="0.2">
      <c r="A127" s="1">
        <f t="shared" ca="1" si="1"/>
        <v>41210</v>
      </c>
      <c r="B127">
        <f ca="1">COUNTIFS(TimeStamps[Options],"&lt;="&amp;'TS-Calc 12 month'!A127,TimeStamps[Committed],"&gt;"&amp;'TS-Calc 12 month'!A127)</f>
        <v>41</v>
      </c>
      <c r="C127">
        <f ca="1">COUNTIFS(TimeStamps[Committed],"&lt;="&amp;'TS-Calc 12 month'!A127,TimeStamps[Done],"&gt;"&amp;'TS-Calc 12 month'!A127)</f>
        <v>7</v>
      </c>
      <c r="D127">
        <f ca="1">COUNTIF(TimeStamps[Done],"="&amp;'TS-Calc 12 month'!A127)</f>
        <v>0</v>
      </c>
      <c r="F127" s="1">
        <f ca="1">YearData[[#This Row],[Date]]</f>
        <v>41210</v>
      </c>
      <c r="G127">
        <f ca="1">G126+YearData[[#This Row],[Done]]</f>
        <v>31</v>
      </c>
      <c r="H127">
        <f ca="1">YearData[[#This Row],[Commited]]</f>
        <v>7</v>
      </c>
      <c r="I127">
        <f ca="1">YearData[[#This Row],[Options]]</f>
        <v>41</v>
      </c>
    </row>
    <row r="128" spans="1:9" x14ac:dyDescent="0.2">
      <c r="A128" s="1">
        <f t="shared" ca="1" si="1"/>
        <v>41211</v>
      </c>
      <c r="B128">
        <f ca="1">COUNTIFS(TimeStamps[Options],"&lt;="&amp;'TS-Calc 12 month'!A128,TimeStamps[Committed],"&gt;"&amp;'TS-Calc 12 month'!A128)</f>
        <v>40</v>
      </c>
      <c r="C128">
        <f ca="1">COUNTIFS(TimeStamps[Committed],"&lt;="&amp;'TS-Calc 12 month'!A128,TimeStamps[Done],"&gt;"&amp;'TS-Calc 12 month'!A128)</f>
        <v>8</v>
      </c>
      <c r="D128">
        <f ca="1">COUNTIF(TimeStamps[Done],"="&amp;'TS-Calc 12 month'!A128)</f>
        <v>0</v>
      </c>
      <c r="F128" s="1">
        <f ca="1">YearData[[#This Row],[Date]]</f>
        <v>41211</v>
      </c>
      <c r="G128">
        <f ca="1">G127+YearData[[#This Row],[Done]]</f>
        <v>31</v>
      </c>
      <c r="H128">
        <f ca="1">YearData[[#This Row],[Commited]]</f>
        <v>8</v>
      </c>
      <c r="I128">
        <f ca="1">YearData[[#This Row],[Options]]</f>
        <v>40</v>
      </c>
    </row>
    <row r="129" spans="1:9" x14ac:dyDescent="0.2">
      <c r="A129" s="1">
        <f t="shared" ca="1" si="1"/>
        <v>41212</v>
      </c>
      <c r="B129">
        <f ca="1">COUNTIFS(TimeStamps[Options],"&lt;="&amp;'TS-Calc 12 month'!A129,TimeStamps[Committed],"&gt;"&amp;'TS-Calc 12 month'!A129)</f>
        <v>41</v>
      </c>
      <c r="C129">
        <f ca="1">COUNTIFS(TimeStamps[Committed],"&lt;="&amp;'TS-Calc 12 month'!A129,TimeStamps[Done],"&gt;"&amp;'TS-Calc 12 month'!A129)</f>
        <v>8</v>
      </c>
      <c r="D129">
        <f ca="1">COUNTIF(TimeStamps[Done],"="&amp;'TS-Calc 12 month'!A129)</f>
        <v>0</v>
      </c>
      <c r="F129" s="1">
        <f ca="1">YearData[[#This Row],[Date]]</f>
        <v>41212</v>
      </c>
      <c r="G129">
        <f ca="1">G128+YearData[[#This Row],[Done]]</f>
        <v>31</v>
      </c>
      <c r="H129">
        <f ca="1">YearData[[#This Row],[Commited]]</f>
        <v>8</v>
      </c>
      <c r="I129">
        <f ca="1">YearData[[#This Row],[Options]]</f>
        <v>41</v>
      </c>
    </row>
    <row r="130" spans="1:9" x14ac:dyDescent="0.2">
      <c r="A130" s="1">
        <f t="shared" ca="1" si="1"/>
        <v>41213</v>
      </c>
      <c r="B130">
        <f ca="1">COUNTIFS(TimeStamps[Options],"&lt;="&amp;'TS-Calc 12 month'!A130,TimeStamps[Committed],"&gt;"&amp;'TS-Calc 12 month'!A130)</f>
        <v>41</v>
      </c>
      <c r="C130">
        <f ca="1">COUNTIFS(TimeStamps[Committed],"&lt;="&amp;'TS-Calc 12 month'!A130,TimeStamps[Done],"&gt;"&amp;'TS-Calc 12 month'!A130)</f>
        <v>7</v>
      </c>
      <c r="D130">
        <f ca="1">COUNTIF(TimeStamps[Done],"="&amp;'TS-Calc 12 month'!A130)</f>
        <v>1</v>
      </c>
      <c r="F130" s="1">
        <f ca="1">YearData[[#This Row],[Date]]</f>
        <v>41213</v>
      </c>
      <c r="G130">
        <f ca="1">G129+YearData[[#This Row],[Done]]</f>
        <v>32</v>
      </c>
      <c r="H130">
        <f ca="1">YearData[[#This Row],[Commited]]</f>
        <v>7</v>
      </c>
      <c r="I130">
        <f ca="1">YearData[[#This Row],[Options]]</f>
        <v>41</v>
      </c>
    </row>
    <row r="131" spans="1:9" x14ac:dyDescent="0.2">
      <c r="A131" s="1">
        <f t="shared" ca="1" si="1"/>
        <v>41214</v>
      </c>
      <c r="B131">
        <f ca="1">COUNTIFS(TimeStamps[Options],"&lt;="&amp;'TS-Calc 12 month'!A131,TimeStamps[Committed],"&gt;"&amp;'TS-Calc 12 month'!A131)</f>
        <v>42</v>
      </c>
      <c r="C131">
        <f ca="1">COUNTIFS(TimeStamps[Committed],"&lt;="&amp;'TS-Calc 12 month'!A131,TimeStamps[Done],"&gt;"&amp;'TS-Calc 12 month'!A131)</f>
        <v>7</v>
      </c>
      <c r="D131">
        <f ca="1">COUNTIF(TimeStamps[Done],"="&amp;'TS-Calc 12 month'!A131)</f>
        <v>0</v>
      </c>
      <c r="F131" s="1">
        <f ca="1">YearData[[#This Row],[Date]]</f>
        <v>41214</v>
      </c>
      <c r="G131">
        <f ca="1">G130+YearData[[#This Row],[Done]]</f>
        <v>32</v>
      </c>
      <c r="H131">
        <f ca="1">YearData[[#This Row],[Commited]]</f>
        <v>7</v>
      </c>
      <c r="I131">
        <f ca="1">YearData[[#This Row],[Options]]</f>
        <v>42</v>
      </c>
    </row>
    <row r="132" spans="1:9" x14ac:dyDescent="0.2">
      <c r="A132" s="1">
        <f t="shared" ref="A132:A195" ca="1" si="2">A131+1</f>
        <v>41215</v>
      </c>
      <c r="B132">
        <f ca="1">COUNTIFS(TimeStamps[Options],"&lt;="&amp;'TS-Calc 12 month'!A132,TimeStamps[Committed],"&gt;"&amp;'TS-Calc 12 month'!A132)</f>
        <v>43</v>
      </c>
      <c r="C132">
        <f ca="1">COUNTIFS(TimeStamps[Committed],"&lt;="&amp;'TS-Calc 12 month'!A132,TimeStamps[Done],"&gt;"&amp;'TS-Calc 12 month'!A132)</f>
        <v>7</v>
      </c>
      <c r="D132">
        <f ca="1">COUNTIF(TimeStamps[Done],"="&amp;'TS-Calc 12 month'!A132)</f>
        <v>0</v>
      </c>
      <c r="F132" s="1">
        <f ca="1">YearData[[#This Row],[Date]]</f>
        <v>41215</v>
      </c>
      <c r="G132">
        <f ca="1">G131+YearData[[#This Row],[Done]]</f>
        <v>32</v>
      </c>
      <c r="H132">
        <f ca="1">YearData[[#This Row],[Commited]]</f>
        <v>7</v>
      </c>
      <c r="I132">
        <f ca="1">YearData[[#This Row],[Options]]</f>
        <v>43</v>
      </c>
    </row>
    <row r="133" spans="1:9" x14ac:dyDescent="0.2">
      <c r="A133" s="1">
        <f t="shared" ca="1" si="2"/>
        <v>41216</v>
      </c>
      <c r="B133">
        <f ca="1">COUNTIFS(TimeStamps[Options],"&lt;="&amp;'TS-Calc 12 month'!A133,TimeStamps[Committed],"&gt;"&amp;'TS-Calc 12 month'!A133)</f>
        <v>42</v>
      </c>
      <c r="C133">
        <f ca="1">COUNTIFS(TimeStamps[Committed],"&lt;="&amp;'TS-Calc 12 month'!A133,TimeStamps[Done],"&gt;"&amp;'TS-Calc 12 month'!A133)</f>
        <v>7</v>
      </c>
      <c r="D133">
        <f ca="1">COUNTIF(TimeStamps[Done],"="&amp;'TS-Calc 12 month'!A133)</f>
        <v>1</v>
      </c>
      <c r="F133" s="1">
        <f ca="1">YearData[[#This Row],[Date]]</f>
        <v>41216</v>
      </c>
      <c r="G133">
        <f ca="1">G132+YearData[[#This Row],[Done]]</f>
        <v>33</v>
      </c>
      <c r="H133">
        <f ca="1">YearData[[#This Row],[Commited]]</f>
        <v>7</v>
      </c>
      <c r="I133">
        <f ca="1">YearData[[#This Row],[Options]]</f>
        <v>42</v>
      </c>
    </row>
    <row r="134" spans="1:9" x14ac:dyDescent="0.2">
      <c r="A134" s="1">
        <f t="shared" ca="1" si="2"/>
        <v>41217</v>
      </c>
      <c r="B134">
        <f ca="1">COUNTIFS(TimeStamps[Options],"&lt;="&amp;'TS-Calc 12 month'!A134,TimeStamps[Committed],"&gt;"&amp;'TS-Calc 12 month'!A134)</f>
        <v>43</v>
      </c>
      <c r="C134">
        <f ca="1">COUNTIFS(TimeStamps[Committed],"&lt;="&amp;'TS-Calc 12 month'!A134,TimeStamps[Done],"&gt;"&amp;'TS-Calc 12 month'!A134)</f>
        <v>7</v>
      </c>
      <c r="D134">
        <f ca="1">COUNTIF(TimeStamps[Done],"="&amp;'TS-Calc 12 month'!A134)</f>
        <v>0</v>
      </c>
      <c r="F134" s="1">
        <f ca="1">YearData[[#This Row],[Date]]</f>
        <v>41217</v>
      </c>
      <c r="G134">
        <f ca="1">G133+YearData[[#This Row],[Done]]</f>
        <v>33</v>
      </c>
      <c r="H134">
        <f ca="1">YearData[[#This Row],[Commited]]</f>
        <v>7</v>
      </c>
      <c r="I134">
        <f ca="1">YearData[[#This Row],[Options]]</f>
        <v>43</v>
      </c>
    </row>
    <row r="135" spans="1:9" x14ac:dyDescent="0.2">
      <c r="A135" s="1">
        <f t="shared" ca="1" si="2"/>
        <v>41218</v>
      </c>
      <c r="B135">
        <f ca="1">COUNTIFS(TimeStamps[Options],"&lt;="&amp;'TS-Calc 12 month'!A135,TimeStamps[Committed],"&gt;"&amp;'TS-Calc 12 month'!A135)</f>
        <v>43</v>
      </c>
      <c r="C135">
        <f ca="1">COUNTIFS(TimeStamps[Committed],"&lt;="&amp;'TS-Calc 12 month'!A135,TimeStamps[Done],"&gt;"&amp;'TS-Calc 12 month'!A135)</f>
        <v>7</v>
      </c>
      <c r="D135">
        <f ca="1">COUNTIF(TimeStamps[Done],"="&amp;'TS-Calc 12 month'!A135)</f>
        <v>0</v>
      </c>
      <c r="F135" s="1">
        <f ca="1">YearData[[#This Row],[Date]]</f>
        <v>41218</v>
      </c>
      <c r="G135">
        <f ca="1">G134+YearData[[#This Row],[Done]]</f>
        <v>33</v>
      </c>
      <c r="H135">
        <f ca="1">YearData[[#This Row],[Commited]]</f>
        <v>7</v>
      </c>
      <c r="I135">
        <f ca="1">YearData[[#This Row],[Options]]</f>
        <v>43</v>
      </c>
    </row>
    <row r="136" spans="1:9" x14ac:dyDescent="0.2">
      <c r="A136" s="1">
        <f t="shared" ca="1" si="2"/>
        <v>41219</v>
      </c>
      <c r="B136">
        <f ca="1">COUNTIFS(TimeStamps[Options],"&lt;="&amp;'TS-Calc 12 month'!A136,TimeStamps[Committed],"&gt;"&amp;'TS-Calc 12 month'!A136)</f>
        <v>44</v>
      </c>
      <c r="C136">
        <f ca="1">COUNTIFS(TimeStamps[Committed],"&lt;="&amp;'TS-Calc 12 month'!A136,TimeStamps[Done],"&gt;"&amp;'TS-Calc 12 month'!A136)</f>
        <v>6</v>
      </c>
      <c r="D136">
        <f ca="1">COUNTIF(TimeStamps[Done],"="&amp;'TS-Calc 12 month'!A136)</f>
        <v>1</v>
      </c>
      <c r="F136" s="1">
        <f ca="1">YearData[[#This Row],[Date]]</f>
        <v>41219</v>
      </c>
      <c r="G136">
        <f ca="1">G135+YearData[[#This Row],[Done]]</f>
        <v>34</v>
      </c>
      <c r="H136">
        <f ca="1">YearData[[#This Row],[Commited]]</f>
        <v>6</v>
      </c>
      <c r="I136">
        <f ca="1">YearData[[#This Row],[Options]]</f>
        <v>44</v>
      </c>
    </row>
    <row r="137" spans="1:9" x14ac:dyDescent="0.2">
      <c r="A137" s="1">
        <f t="shared" ca="1" si="2"/>
        <v>41220</v>
      </c>
      <c r="B137">
        <f ca="1">COUNTIFS(TimeStamps[Options],"&lt;="&amp;'TS-Calc 12 month'!A137,TimeStamps[Committed],"&gt;"&amp;'TS-Calc 12 month'!A137)</f>
        <v>45</v>
      </c>
      <c r="C137">
        <f ca="1">COUNTIFS(TimeStamps[Committed],"&lt;="&amp;'TS-Calc 12 month'!A137,TimeStamps[Done],"&gt;"&amp;'TS-Calc 12 month'!A137)</f>
        <v>5</v>
      </c>
      <c r="D137">
        <f ca="1">COUNTIF(TimeStamps[Done],"="&amp;'TS-Calc 12 month'!A137)</f>
        <v>1</v>
      </c>
      <c r="F137" s="1">
        <f ca="1">YearData[[#This Row],[Date]]</f>
        <v>41220</v>
      </c>
      <c r="G137">
        <f ca="1">G136+YearData[[#This Row],[Done]]</f>
        <v>35</v>
      </c>
      <c r="H137">
        <f ca="1">YearData[[#This Row],[Commited]]</f>
        <v>5</v>
      </c>
      <c r="I137">
        <f ca="1">YearData[[#This Row],[Options]]</f>
        <v>45</v>
      </c>
    </row>
    <row r="138" spans="1:9" x14ac:dyDescent="0.2">
      <c r="A138" s="1">
        <f t="shared" ca="1" si="2"/>
        <v>41221</v>
      </c>
      <c r="B138">
        <f ca="1">COUNTIFS(TimeStamps[Options],"&lt;="&amp;'TS-Calc 12 month'!A138,TimeStamps[Committed],"&gt;"&amp;'TS-Calc 12 month'!A138)</f>
        <v>44</v>
      </c>
      <c r="C138">
        <f ca="1">COUNTIFS(TimeStamps[Committed],"&lt;="&amp;'TS-Calc 12 month'!A138,TimeStamps[Done],"&gt;"&amp;'TS-Calc 12 month'!A138)</f>
        <v>6</v>
      </c>
      <c r="D138">
        <f ca="1">COUNTIF(TimeStamps[Done],"="&amp;'TS-Calc 12 month'!A138)</f>
        <v>0</v>
      </c>
      <c r="F138" s="1">
        <f ca="1">YearData[[#This Row],[Date]]</f>
        <v>41221</v>
      </c>
      <c r="G138">
        <f ca="1">G137+YearData[[#This Row],[Done]]</f>
        <v>35</v>
      </c>
      <c r="H138">
        <f ca="1">YearData[[#This Row],[Commited]]</f>
        <v>6</v>
      </c>
      <c r="I138">
        <f ca="1">YearData[[#This Row],[Options]]</f>
        <v>44</v>
      </c>
    </row>
    <row r="139" spans="1:9" x14ac:dyDescent="0.2">
      <c r="A139" s="1">
        <f t="shared" ca="1" si="2"/>
        <v>41222</v>
      </c>
      <c r="B139">
        <f ca="1">COUNTIFS(TimeStamps[Options],"&lt;="&amp;'TS-Calc 12 month'!A139,TimeStamps[Committed],"&gt;"&amp;'TS-Calc 12 month'!A139)</f>
        <v>45</v>
      </c>
      <c r="C139">
        <f ca="1">COUNTIFS(TimeStamps[Committed],"&lt;="&amp;'TS-Calc 12 month'!A139,TimeStamps[Done],"&gt;"&amp;'TS-Calc 12 month'!A139)</f>
        <v>6</v>
      </c>
      <c r="D139">
        <f ca="1">COUNTIF(TimeStamps[Done],"="&amp;'TS-Calc 12 month'!A139)</f>
        <v>0</v>
      </c>
      <c r="F139" s="1">
        <f ca="1">YearData[[#This Row],[Date]]</f>
        <v>41222</v>
      </c>
      <c r="G139">
        <f ca="1">G138+YearData[[#This Row],[Done]]</f>
        <v>35</v>
      </c>
      <c r="H139">
        <f ca="1">YearData[[#This Row],[Commited]]</f>
        <v>6</v>
      </c>
      <c r="I139">
        <f ca="1">YearData[[#This Row],[Options]]</f>
        <v>45</v>
      </c>
    </row>
    <row r="140" spans="1:9" x14ac:dyDescent="0.2">
      <c r="A140" s="1">
        <f t="shared" ca="1" si="2"/>
        <v>41223</v>
      </c>
      <c r="B140">
        <f ca="1">COUNTIFS(TimeStamps[Options],"&lt;="&amp;'TS-Calc 12 month'!A140,TimeStamps[Committed],"&gt;"&amp;'TS-Calc 12 month'!A140)</f>
        <v>45</v>
      </c>
      <c r="C140">
        <f ca="1">COUNTIFS(TimeStamps[Committed],"&lt;="&amp;'TS-Calc 12 month'!A140,TimeStamps[Done],"&gt;"&amp;'TS-Calc 12 month'!A140)</f>
        <v>7</v>
      </c>
      <c r="D140">
        <f ca="1">COUNTIF(TimeStamps[Done],"="&amp;'TS-Calc 12 month'!A140)</f>
        <v>0</v>
      </c>
      <c r="F140" s="1">
        <f ca="1">YearData[[#This Row],[Date]]</f>
        <v>41223</v>
      </c>
      <c r="G140">
        <f ca="1">G139+YearData[[#This Row],[Done]]</f>
        <v>35</v>
      </c>
      <c r="H140">
        <f ca="1">YearData[[#This Row],[Commited]]</f>
        <v>7</v>
      </c>
      <c r="I140">
        <f ca="1">YearData[[#This Row],[Options]]</f>
        <v>45</v>
      </c>
    </row>
    <row r="141" spans="1:9" x14ac:dyDescent="0.2">
      <c r="A141" s="1">
        <f t="shared" ca="1" si="2"/>
        <v>41224</v>
      </c>
      <c r="B141">
        <f ca="1">COUNTIFS(TimeStamps[Options],"&lt;="&amp;'TS-Calc 12 month'!A141,TimeStamps[Committed],"&gt;"&amp;'TS-Calc 12 month'!A141)</f>
        <v>45</v>
      </c>
      <c r="C141">
        <f ca="1">COUNTIFS(TimeStamps[Committed],"&lt;="&amp;'TS-Calc 12 month'!A141,TimeStamps[Done],"&gt;"&amp;'TS-Calc 12 month'!A141)</f>
        <v>8</v>
      </c>
      <c r="D141">
        <f ca="1">COUNTIF(TimeStamps[Done],"="&amp;'TS-Calc 12 month'!A141)</f>
        <v>0</v>
      </c>
      <c r="F141" s="1">
        <f ca="1">YearData[[#This Row],[Date]]</f>
        <v>41224</v>
      </c>
      <c r="G141">
        <f ca="1">G140+YearData[[#This Row],[Done]]</f>
        <v>35</v>
      </c>
      <c r="H141">
        <f ca="1">YearData[[#This Row],[Commited]]</f>
        <v>8</v>
      </c>
      <c r="I141">
        <f ca="1">YearData[[#This Row],[Options]]</f>
        <v>45</v>
      </c>
    </row>
    <row r="142" spans="1:9" x14ac:dyDescent="0.2">
      <c r="A142" s="1">
        <f t="shared" ca="1" si="2"/>
        <v>41225</v>
      </c>
      <c r="B142">
        <f ca="1">COUNTIFS(TimeStamps[Options],"&lt;="&amp;'TS-Calc 12 month'!A142,TimeStamps[Committed],"&gt;"&amp;'TS-Calc 12 month'!A142)</f>
        <v>46</v>
      </c>
      <c r="C142">
        <f ca="1">COUNTIFS(TimeStamps[Committed],"&lt;="&amp;'TS-Calc 12 month'!A142,TimeStamps[Done],"&gt;"&amp;'TS-Calc 12 month'!A142)</f>
        <v>7</v>
      </c>
      <c r="D142">
        <f ca="1">COUNTIF(TimeStamps[Done],"="&amp;'TS-Calc 12 month'!A142)</f>
        <v>1</v>
      </c>
      <c r="F142" s="1">
        <f ca="1">YearData[[#This Row],[Date]]</f>
        <v>41225</v>
      </c>
      <c r="G142">
        <f ca="1">G141+YearData[[#This Row],[Done]]</f>
        <v>36</v>
      </c>
      <c r="H142">
        <f ca="1">YearData[[#This Row],[Commited]]</f>
        <v>7</v>
      </c>
      <c r="I142">
        <f ca="1">YearData[[#This Row],[Options]]</f>
        <v>46</v>
      </c>
    </row>
    <row r="143" spans="1:9" x14ac:dyDescent="0.2">
      <c r="A143" s="1">
        <f t="shared" ca="1" si="2"/>
        <v>41226</v>
      </c>
      <c r="B143">
        <f ca="1">COUNTIFS(TimeStamps[Options],"&lt;="&amp;'TS-Calc 12 month'!A143,TimeStamps[Committed],"&gt;"&amp;'TS-Calc 12 month'!A143)</f>
        <v>47</v>
      </c>
      <c r="C143">
        <f ca="1">COUNTIFS(TimeStamps[Committed],"&lt;="&amp;'TS-Calc 12 month'!A143,TimeStamps[Done],"&gt;"&amp;'TS-Calc 12 month'!A143)</f>
        <v>7</v>
      </c>
      <c r="D143">
        <f ca="1">COUNTIF(TimeStamps[Done],"="&amp;'TS-Calc 12 month'!A143)</f>
        <v>0</v>
      </c>
      <c r="F143" s="1">
        <f ca="1">YearData[[#This Row],[Date]]</f>
        <v>41226</v>
      </c>
      <c r="G143">
        <f ca="1">G142+YearData[[#This Row],[Done]]</f>
        <v>36</v>
      </c>
      <c r="H143">
        <f ca="1">YearData[[#This Row],[Commited]]</f>
        <v>7</v>
      </c>
      <c r="I143">
        <f ca="1">YearData[[#This Row],[Options]]</f>
        <v>47</v>
      </c>
    </row>
    <row r="144" spans="1:9" x14ac:dyDescent="0.2">
      <c r="A144" s="1">
        <f t="shared" ca="1" si="2"/>
        <v>41227</v>
      </c>
      <c r="B144">
        <f ca="1">COUNTIFS(TimeStamps[Options],"&lt;="&amp;'TS-Calc 12 month'!A144,TimeStamps[Committed],"&gt;"&amp;'TS-Calc 12 month'!A144)</f>
        <v>48</v>
      </c>
      <c r="C144">
        <f ca="1">COUNTIFS(TimeStamps[Committed],"&lt;="&amp;'TS-Calc 12 month'!A144,TimeStamps[Done],"&gt;"&amp;'TS-Calc 12 month'!A144)</f>
        <v>6</v>
      </c>
      <c r="D144">
        <f ca="1">COUNTIF(TimeStamps[Done],"="&amp;'TS-Calc 12 month'!A144)</f>
        <v>1</v>
      </c>
      <c r="F144" s="1">
        <f ca="1">YearData[[#This Row],[Date]]</f>
        <v>41227</v>
      </c>
      <c r="G144">
        <f ca="1">G143+YearData[[#This Row],[Done]]</f>
        <v>37</v>
      </c>
      <c r="H144">
        <f ca="1">YearData[[#This Row],[Commited]]</f>
        <v>6</v>
      </c>
      <c r="I144">
        <f ca="1">YearData[[#This Row],[Options]]</f>
        <v>48</v>
      </c>
    </row>
    <row r="145" spans="1:9" x14ac:dyDescent="0.2">
      <c r="A145" s="1">
        <f t="shared" ca="1" si="2"/>
        <v>41228</v>
      </c>
      <c r="B145">
        <f ca="1">COUNTIFS(TimeStamps[Options],"&lt;="&amp;'TS-Calc 12 month'!A145,TimeStamps[Committed],"&gt;"&amp;'TS-Calc 12 month'!A145)</f>
        <v>48</v>
      </c>
      <c r="C145">
        <f ca="1">COUNTIFS(TimeStamps[Committed],"&lt;="&amp;'TS-Calc 12 month'!A145,TimeStamps[Done],"&gt;"&amp;'TS-Calc 12 month'!A145)</f>
        <v>6</v>
      </c>
      <c r="D145">
        <f ca="1">COUNTIF(TimeStamps[Done],"="&amp;'TS-Calc 12 month'!A145)</f>
        <v>0</v>
      </c>
      <c r="F145" s="1">
        <f ca="1">YearData[[#This Row],[Date]]</f>
        <v>41228</v>
      </c>
      <c r="G145">
        <f ca="1">G144+YearData[[#This Row],[Done]]</f>
        <v>37</v>
      </c>
      <c r="H145">
        <f ca="1">YearData[[#This Row],[Commited]]</f>
        <v>6</v>
      </c>
      <c r="I145">
        <f ca="1">YearData[[#This Row],[Options]]</f>
        <v>48</v>
      </c>
    </row>
    <row r="146" spans="1:9" x14ac:dyDescent="0.2">
      <c r="A146" s="1">
        <f t="shared" ca="1" si="2"/>
        <v>41229</v>
      </c>
      <c r="B146">
        <f ca="1">COUNTIFS(TimeStamps[Options],"&lt;="&amp;'TS-Calc 12 month'!A146,TimeStamps[Committed],"&gt;"&amp;'TS-Calc 12 month'!A146)</f>
        <v>48</v>
      </c>
      <c r="C146">
        <f ca="1">COUNTIFS(TimeStamps[Committed],"&lt;="&amp;'TS-Calc 12 month'!A146,TimeStamps[Done],"&gt;"&amp;'TS-Calc 12 month'!A146)</f>
        <v>6</v>
      </c>
      <c r="D146">
        <f ca="1">COUNTIF(TimeStamps[Done],"="&amp;'TS-Calc 12 month'!A146)</f>
        <v>1</v>
      </c>
      <c r="F146" s="1">
        <f ca="1">YearData[[#This Row],[Date]]</f>
        <v>41229</v>
      </c>
      <c r="G146">
        <f ca="1">G145+YearData[[#This Row],[Done]]</f>
        <v>38</v>
      </c>
      <c r="H146">
        <f ca="1">YearData[[#This Row],[Commited]]</f>
        <v>6</v>
      </c>
      <c r="I146">
        <f ca="1">YearData[[#This Row],[Options]]</f>
        <v>48</v>
      </c>
    </row>
    <row r="147" spans="1:9" x14ac:dyDescent="0.2">
      <c r="A147" s="1">
        <f t="shared" ca="1" si="2"/>
        <v>41230</v>
      </c>
      <c r="B147">
        <f ca="1">COUNTIFS(TimeStamps[Options],"&lt;="&amp;'TS-Calc 12 month'!A147,TimeStamps[Committed],"&gt;"&amp;'TS-Calc 12 month'!A147)</f>
        <v>49</v>
      </c>
      <c r="C147">
        <f ca="1">COUNTIFS(TimeStamps[Committed],"&lt;="&amp;'TS-Calc 12 month'!A147,TimeStamps[Done],"&gt;"&amp;'TS-Calc 12 month'!A147)</f>
        <v>6</v>
      </c>
      <c r="D147">
        <f ca="1">COUNTIF(TimeStamps[Done],"="&amp;'TS-Calc 12 month'!A147)</f>
        <v>0</v>
      </c>
      <c r="F147" s="1">
        <f ca="1">YearData[[#This Row],[Date]]</f>
        <v>41230</v>
      </c>
      <c r="G147">
        <f ca="1">G146+YearData[[#This Row],[Done]]</f>
        <v>38</v>
      </c>
      <c r="H147">
        <f ca="1">YearData[[#This Row],[Commited]]</f>
        <v>6</v>
      </c>
      <c r="I147">
        <f ca="1">YearData[[#This Row],[Options]]</f>
        <v>49</v>
      </c>
    </row>
    <row r="148" spans="1:9" x14ac:dyDescent="0.2">
      <c r="A148" s="1">
        <f t="shared" ca="1" si="2"/>
        <v>41231</v>
      </c>
      <c r="B148">
        <f ca="1">COUNTIFS(TimeStamps[Options],"&lt;="&amp;'TS-Calc 12 month'!A148,TimeStamps[Committed],"&gt;"&amp;'TS-Calc 12 month'!A148)</f>
        <v>50</v>
      </c>
      <c r="C148">
        <f ca="1">COUNTIFS(TimeStamps[Committed],"&lt;="&amp;'TS-Calc 12 month'!A148,TimeStamps[Done],"&gt;"&amp;'TS-Calc 12 month'!A148)</f>
        <v>5</v>
      </c>
      <c r="D148">
        <f ca="1">COUNTIF(TimeStamps[Done],"="&amp;'TS-Calc 12 month'!A148)</f>
        <v>1</v>
      </c>
      <c r="F148" s="1">
        <f ca="1">YearData[[#This Row],[Date]]</f>
        <v>41231</v>
      </c>
      <c r="G148">
        <f ca="1">G147+YearData[[#This Row],[Done]]</f>
        <v>39</v>
      </c>
      <c r="H148">
        <f ca="1">YearData[[#This Row],[Commited]]</f>
        <v>5</v>
      </c>
      <c r="I148">
        <f ca="1">YearData[[#This Row],[Options]]</f>
        <v>50</v>
      </c>
    </row>
    <row r="149" spans="1:9" x14ac:dyDescent="0.2">
      <c r="A149" s="1">
        <f t="shared" ca="1" si="2"/>
        <v>41232</v>
      </c>
      <c r="B149">
        <f ca="1">COUNTIFS(TimeStamps[Options],"&lt;="&amp;'TS-Calc 12 month'!A149,TimeStamps[Committed],"&gt;"&amp;'TS-Calc 12 month'!A149)</f>
        <v>50</v>
      </c>
      <c r="C149">
        <f ca="1">COUNTIFS(TimeStamps[Committed],"&lt;="&amp;'TS-Calc 12 month'!A149,TimeStamps[Done],"&gt;"&amp;'TS-Calc 12 month'!A149)</f>
        <v>5</v>
      </c>
      <c r="D149">
        <f ca="1">COUNTIF(TimeStamps[Done],"="&amp;'TS-Calc 12 month'!A149)</f>
        <v>0</v>
      </c>
      <c r="F149" s="1">
        <f ca="1">YearData[[#This Row],[Date]]</f>
        <v>41232</v>
      </c>
      <c r="G149">
        <f ca="1">G148+YearData[[#This Row],[Done]]</f>
        <v>39</v>
      </c>
      <c r="H149">
        <f ca="1">YearData[[#This Row],[Commited]]</f>
        <v>5</v>
      </c>
      <c r="I149">
        <f ca="1">YearData[[#This Row],[Options]]</f>
        <v>50</v>
      </c>
    </row>
    <row r="150" spans="1:9" x14ac:dyDescent="0.2">
      <c r="A150" s="1">
        <f t="shared" ca="1" si="2"/>
        <v>41233</v>
      </c>
      <c r="B150">
        <f ca="1">COUNTIFS(TimeStamps[Options],"&lt;="&amp;'TS-Calc 12 month'!A150,TimeStamps[Committed],"&gt;"&amp;'TS-Calc 12 month'!A150)</f>
        <v>51</v>
      </c>
      <c r="C150">
        <f ca="1">COUNTIFS(TimeStamps[Committed],"&lt;="&amp;'TS-Calc 12 month'!A150,TimeStamps[Done],"&gt;"&amp;'TS-Calc 12 month'!A150)</f>
        <v>5</v>
      </c>
      <c r="D150">
        <f ca="1">COUNTIF(TimeStamps[Done],"="&amp;'TS-Calc 12 month'!A150)</f>
        <v>0</v>
      </c>
      <c r="F150" s="1">
        <f ca="1">YearData[[#This Row],[Date]]</f>
        <v>41233</v>
      </c>
      <c r="G150">
        <f ca="1">G149+YearData[[#This Row],[Done]]</f>
        <v>39</v>
      </c>
      <c r="H150">
        <f ca="1">YearData[[#This Row],[Commited]]</f>
        <v>5</v>
      </c>
      <c r="I150">
        <f ca="1">YearData[[#This Row],[Options]]</f>
        <v>51</v>
      </c>
    </row>
    <row r="151" spans="1:9" x14ac:dyDescent="0.2">
      <c r="A151" s="1">
        <f t="shared" ca="1" si="2"/>
        <v>41234</v>
      </c>
      <c r="B151">
        <f ca="1">COUNTIFS(TimeStamps[Options],"&lt;="&amp;'TS-Calc 12 month'!A151,TimeStamps[Committed],"&gt;"&amp;'TS-Calc 12 month'!A151)</f>
        <v>51</v>
      </c>
      <c r="C151">
        <f ca="1">COUNTIFS(TimeStamps[Committed],"&lt;="&amp;'TS-Calc 12 month'!A151,TimeStamps[Done],"&gt;"&amp;'TS-Calc 12 month'!A151)</f>
        <v>6</v>
      </c>
      <c r="D151">
        <f ca="1">COUNTIF(TimeStamps[Done],"="&amp;'TS-Calc 12 month'!A151)</f>
        <v>0</v>
      </c>
      <c r="F151" s="1">
        <f ca="1">YearData[[#This Row],[Date]]</f>
        <v>41234</v>
      </c>
      <c r="G151">
        <f ca="1">G150+YearData[[#This Row],[Done]]</f>
        <v>39</v>
      </c>
      <c r="H151">
        <f ca="1">YearData[[#This Row],[Commited]]</f>
        <v>6</v>
      </c>
      <c r="I151">
        <f ca="1">YearData[[#This Row],[Options]]</f>
        <v>51</v>
      </c>
    </row>
    <row r="152" spans="1:9" x14ac:dyDescent="0.2">
      <c r="A152" s="1">
        <f t="shared" ca="1" si="2"/>
        <v>41235</v>
      </c>
      <c r="B152">
        <f ca="1">COUNTIFS(TimeStamps[Options],"&lt;="&amp;'TS-Calc 12 month'!A152,TimeStamps[Committed],"&gt;"&amp;'TS-Calc 12 month'!A152)</f>
        <v>52</v>
      </c>
      <c r="C152">
        <f ca="1">COUNTIFS(TimeStamps[Committed],"&lt;="&amp;'TS-Calc 12 month'!A152,TimeStamps[Done],"&gt;"&amp;'TS-Calc 12 month'!A152)</f>
        <v>6</v>
      </c>
      <c r="D152">
        <f ca="1">COUNTIF(TimeStamps[Done],"="&amp;'TS-Calc 12 month'!A152)</f>
        <v>0</v>
      </c>
      <c r="F152" s="1">
        <f ca="1">YearData[[#This Row],[Date]]</f>
        <v>41235</v>
      </c>
      <c r="G152">
        <f ca="1">G151+YearData[[#This Row],[Done]]</f>
        <v>39</v>
      </c>
      <c r="H152">
        <f ca="1">YearData[[#This Row],[Commited]]</f>
        <v>6</v>
      </c>
      <c r="I152">
        <f ca="1">YearData[[#This Row],[Options]]</f>
        <v>52</v>
      </c>
    </row>
    <row r="153" spans="1:9" x14ac:dyDescent="0.2">
      <c r="A153" s="1">
        <f t="shared" ca="1" si="2"/>
        <v>41236</v>
      </c>
      <c r="B153">
        <f ca="1">COUNTIFS(TimeStamps[Options],"&lt;="&amp;'TS-Calc 12 month'!A153,TimeStamps[Committed],"&gt;"&amp;'TS-Calc 12 month'!A153)</f>
        <v>53</v>
      </c>
      <c r="C153">
        <f ca="1">COUNTIFS(TimeStamps[Committed],"&lt;="&amp;'TS-Calc 12 month'!A153,TimeStamps[Done],"&gt;"&amp;'TS-Calc 12 month'!A153)</f>
        <v>5</v>
      </c>
      <c r="D153">
        <f ca="1">COUNTIF(TimeStamps[Done],"="&amp;'TS-Calc 12 month'!A153)</f>
        <v>1</v>
      </c>
      <c r="F153" s="1">
        <f ca="1">YearData[[#This Row],[Date]]</f>
        <v>41236</v>
      </c>
      <c r="G153">
        <f ca="1">G152+YearData[[#This Row],[Done]]</f>
        <v>40</v>
      </c>
      <c r="H153">
        <f ca="1">YearData[[#This Row],[Commited]]</f>
        <v>5</v>
      </c>
      <c r="I153">
        <f ca="1">YearData[[#This Row],[Options]]</f>
        <v>53</v>
      </c>
    </row>
    <row r="154" spans="1:9" x14ac:dyDescent="0.2">
      <c r="A154" s="1">
        <f t="shared" ca="1" si="2"/>
        <v>41237</v>
      </c>
      <c r="B154">
        <f ca="1">COUNTIFS(TimeStamps[Options],"&lt;="&amp;'TS-Calc 12 month'!A154,TimeStamps[Committed],"&gt;"&amp;'TS-Calc 12 month'!A154)</f>
        <v>54</v>
      </c>
      <c r="C154">
        <f ca="1">COUNTIFS(TimeStamps[Committed],"&lt;="&amp;'TS-Calc 12 month'!A154,TimeStamps[Done],"&gt;"&amp;'TS-Calc 12 month'!A154)</f>
        <v>5</v>
      </c>
      <c r="D154">
        <f ca="1">COUNTIF(TimeStamps[Done],"="&amp;'TS-Calc 12 month'!A154)</f>
        <v>0</v>
      </c>
      <c r="F154" s="1">
        <f ca="1">YearData[[#This Row],[Date]]</f>
        <v>41237</v>
      </c>
      <c r="G154">
        <f ca="1">G153+YearData[[#This Row],[Done]]</f>
        <v>40</v>
      </c>
      <c r="H154">
        <f ca="1">YearData[[#This Row],[Commited]]</f>
        <v>5</v>
      </c>
      <c r="I154">
        <f ca="1">YearData[[#This Row],[Options]]</f>
        <v>54</v>
      </c>
    </row>
    <row r="155" spans="1:9" x14ac:dyDescent="0.2">
      <c r="A155" s="1">
        <f t="shared" ca="1" si="2"/>
        <v>41238</v>
      </c>
      <c r="B155">
        <f ca="1">COUNTIFS(TimeStamps[Options],"&lt;="&amp;'TS-Calc 12 month'!A155,TimeStamps[Committed],"&gt;"&amp;'TS-Calc 12 month'!A155)</f>
        <v>54</v>
      </c>
      <c r="C155">
        <f ca="1">COUNTIFS(TimeStamps[Committed],"&lt;="&amp;'TS-Calc 12 month'!A155,TimeStamps[Done],"&gt;"&amp;'TS-Calc 12 month'!A155)</f>
        <v>6</v>
      </c>
      <c r="D155">
        <f ca="1">COUNTIF(TimeStamps[Done],"="&amp;'TS-Calc 12 month'!A155)</f>
        <v>0</v>
      </c>
      <c r="F155" s="1">
        <f ca="1">YearData[[#This Row],[Date]]</f>
        <v>41238</v>
      </c>
      <c r="G155">
        <f ca="1">G154+YearData[[#This Row],[Done]]</f>
        <v>40</v>
      </c>
      <c r="H155">
        <f ca="1">YearData[[#This Row],[Commited]]</f>
        <v>6</v>
      </c>
      <c r="I155">
        <f ca="1">YearData[[#This Row],[Options]]</f>
        <v>54</v>
      </c>
    </row>
    <row r="156" spans="1:9" x14ac:dyDescent="0.2">
      <c r="A156" s="1">
        <f t="shared" ca="1" si="2"/>
        <v>41239</v>
      </c>
      <c r="B156">
        <f ca="1">COUNTIFS(TimeStamps[Options],"&lt;="&amp;'TS-Calc 12 month'!A156,TimeStamps[Committed],"&gt;"&amp;'TS-Calc 12 month'!A156)</f>
        <v>55</v>
      </c>
      <c r="C156">
        <f ca="1">COUNTIFS(TimeStamps[Committed],"&lt;="&amp;'TS-Calc 12 month'!A156,TimeStamps[Done],"&gt;"&amp;'TS-Calc 12 month'!A156)</f>
        <v>6</v>
      </c>
      <c r="D156">
        <f ca="1">COUNTIF(TimeStamps[Done],"="&amp;'TS-Calc 12 month'!A156)</f>
        <v>0</v>
      </c>
      <c r="F156" s="1">
        <f ca="1">YearData[[#This Row],[Date]]</f>
        <v>41239</v>
      </c>
      <c r="G156">
        <f ca="1">G155+YearData[[#This Row],[Done]]</f>
        <v>40</v>
      </c>
      <c r="H156">
        <f ca="1">YearData[[#This Row],[Commited]]</f>
        <v>6</v>
      </c>
      <c r="I156">
        <f ca="1">YearData[[#This Row],[Options]]</f>
        <v>55</v>
      </c>
    </row>
    <row r="157" spans="1:9" x14ac:dyDescent="0.2">
      <c r="A157" s="1">
        <f t="shared" ca="1" si="2"/>
        <v>41240</v>
      </c>
      <c r="B157">
        <f ca="1">COUNTIFS(TimeStamps[Options],"&lt;="&amp;'TS-Calc 12 month'!A157,TimeStamps[Committed],"&gt;"&amp;'TS-Calc 12 month'!A157)</f>
        <v>55</v>
      </c>
      <c r="C157">
        <f ca="1">COUNTIFS(TimeStamps[Committed],"&lt;="&amp;'TS-Calc 12 month'!A157,TimeStamps[Done],"&gt;"&amp;'TS-Calc 12 month'!A157)</f>
        <v>6</v>
      </c>
      <c r="D157">
        <f ca="1">COUNTIF(TimeStamps[Done],"="&amp;'TS-Calc 12 month'!A157)</f>
        <v>0</v>
      </c>
      <c r="F157" s="1">
        <f ca="1">YearData[[#This Row],[Date]]</f>
        <v>41240</v>
      </c>
      <c r="G157">
        <f ca="1">G156+YearData[[#This Row],[Done]]</f>
        <v>40</v>
      </c>
      <c r="H157">
        <f ca="1">YearData[[#This Row],[Commited]]</f>
        <v>6</v>
      </c>
      <c r="I157">
        <f ca="1">YearData[[#This Row],[Options]]</f>
        <v>55</v>
      </c>
    </row>
    <row r="158" spans="1:9" x14ac:dyDescent="0.2">
      <c r="A158" s="1">
        <f t="shared" ca="1" si="2"/>
        <v>41241</v>
      </c>
      <c r="B158">
        <f ca="1">COUNTIFS(TimeStamps[Options],"&lt;="&amp;'TS-Calc 12 month'!A158,TimeStamps[Committed],"&gt;"&amp;'TS-Calc 12 month'!A158)</f>
        <v>56</v>
      </c>
      <c r="C158">
        <f ca="1">COUNTIFS(TimeStamps[Committed],"&lt;="&amp;'TS-Calc 12 month'!A158,TimeStamps[Done],"&gt;"&amp;'TS-Calc 12 month'!A158)</f>
        <v>5</v>
      </c>
      <c r="D158">
        <f ca="1">COUNTIF(TimeStamps[Done],"="&amp;'TS-Calc 12 month'!A158)</f>
        <v>1</v>
      </c>
      <c r="F158" s="1">
        <f ca="1">YearData[[#This Row],[Date]]</f>
        <v>41241</v>
      </c>
      <c r="G158">
        <f ca="1">G157+YearData[[#This Row],[Done]]</f>
        <v>41</v>
      </c>
      <c r="H158">
        <f ca="1">YearData[[#This Row],[Commited]]</f>
        <v>5</v>
      </c>
      <c r="I158">
        <f ca="1">YearData[[#This Row],[Options]]</f>
        <v>56</v>
      </c>
    </row>
    <row r="159" spans="1:9" x14ac:dyDescent="0.2">
      <c r="A159" s="1">
        <f t="shared" ca="1" si="2"/>
        <v>41242</v>
      </c>
      <c r="B159">
        <f ca="1">COUNTIFS(TimeStamps[Options],"&lt;="&amp;'TS-Calc 12 month'!A159,TimeStamps[Committed],"&gt;"&amp;'TS-Calc 12 month'!A159)</f>
        <v>56</v>
      </c>
      <c r="C159">
        <f ca="1">COUNTIFS(TimeStamps[Committed],"&lt;="&amp;'TS-Calc 12 month'!A159,TimeStamps[Done],"&gt;"&amp;'TS-Calc 12 month'!A159)</f>
        <v>5</v>
      </c>
      <c r="D159">
        <f ca="1">COUNTIF(TimeStamps[Done],"="&amp;'TS-Calc 12 month'!A159)</f>
        <v>0</v>
      </c>
      <c r="F159" s="1">
        <f ca="1">YearData[[#This Row],[Date]]</f>
        <v>41242</v>
      </c>
      <c r="G159">
        <f ca="1">G158+YearData[[#This Row],[Done]]</f>
        <v>41</v>
      </c>
      <c r="H159">
        <f ca="1">YearData[[#This Row],[Commited]]</f>
        <v>5</v>
      </c>
      <c r="I159">
        <f ca="1">YearData[[#This Row],[Options]]</f>
        <v>56</v>
      </c>
    </row>
    <row r="160" spans="1:9" x14ac:dyDescent="0.2">
      <c r="A160" s="1">
        <f t="shared" ca="1" si="2"/>
        <v>41243</v>
      </c>
      <c r="B160">
        <f ca="1">COUNTIFS(TimeStamps[Options],"&lt;="&amp;'TS-Calc 12 month'!A160,TimeStamps[Committed],"&gt;"&amp;'TS-Calc 12 month'!A160)</f>
        <v>56</v>
      </c>
      <c r="C160">
        <f ca="1">COUNTIFS(TimeStamps[Committed],"&lt;="&amp;'TS-Calc 12 month'!A160,TimeStamps[Done],"&gt;"&amp;'TS-Calc 12 month'!A160)</f>
        <v>5</v>
      </c>
      <c r="D160">
        <f ca="1">COUNTIF(TimeStamps[Done],"="&amp;'TS-Calc 12 month'!A160)</f>
        <v>1</v>
      </c>
      <c r="F160" s="1">
        <f ca="1">YearData[[#This Row],[Date]]</f>
        <v>41243</v>
      </c>
      <c r="G160">
        <f ca="1">G159+YearData[[#This Row],[Done]]</f>
        <v>42</v>
      </c>
      <c r="H160">
        <f ca="1">YearData[[#This Row],[Commited]]</f>
        <v>5</v>
      </c>
      <c r="I160">
        <f ca="1">YearData[[#This Row],[Options]]</f>
        <v>56</v>
      </c>
    </row>
    <row r="161" spans="1:9" x14ac:dyDescent="0.2">
      <c r="A161" s="1">
        <f t="shared" ca="1" si="2"/>
        <v>41244</v>
      </c>
      <c r="B161">
        <f ca="1">COUNTIFS(TimeStamps[Options],"&lt;="&amp;'TS-Calc 12 month'!A161,TimeStamps[Committed],"&gt;"&amp;'TS-Calc 12 month'!A161)</f>
        <v>57</v>
      </c>
      <c r="C161">
        <f ca="1">COUNTIFS(TimeStamps[Committed],"&lt;="&amp;'TS-Calc 12 month'!A161,TimeStamps[Done],"&gt;"&amp;'TS-Calc 12 month'!A161)</f>
        <v>4</v>
      </c>
      <c r="D161">
        <f ca="1">COUNTIF(TimeStamps[Done],"="&amp;'TS-Calc 12 month'!A161)</f>
        <v>1</v>
      </c>
      <c r="F161" s="1">
        <f ca="1">YearData[[#This Row],[Date]]</f>
        <v>41244</v>
      </c>
      <c r="G161">
        <f ca="1">G160+YearData[[#This Row],[Done]]</f>
        <v>43</v>
      </c>
      <c r="H161">
        <f ca="1">YearData[[#This Row],[Commited]]</f>
        <v>4</v>
      </c>
      <c r="I161">
        <f ca="1">YearData[[#This Row],[Options]]</f>
        <v>57</v>
      </c>
    </row>
    <row r="162" spans="1:9" x14ac:dyDescent="0.2">
      <c r="A162" s="1">
        <f t="shared" ca="1" si="2"/>
        <v>41245</v>
      </c>
      <c r="B162">
        <f ca="1">COUNTIFS(TimeStamps[Options],"&lt;="&amp;'TS-Calc 12 month'!A162,TimeStamps[Committed],"&gt;"&amp;'TS-Calc 12 month'!A162)</f>
        <v>58</v>
      </c>
      <c r="C162">
        <f ca="1">COUNTIFS(TimeStamps[Committed],"&lt;="&amp;'TS-Calc 12 month'!A162,TimeStamps[Done],"&gt;"&amp;'TS-Calc 12 month'!A162)</f>
        <v>4</v>
      </c>
      <c r="D162">
        <f ca="1">COUNTIF(TimeStamps[Done],"="&amp;'TS-Calc 12 month'!A162)</f>
        <v>0</v>
      </c>
      <c r="F162" s="1">
        <f ca="1">YearData[[#This Row],[Date]]</f>
        <v>41245</v>
      </c>
      <c r="G162">
        <f ca="1">G161+YearData[[#This Row],[Done]]</f>
        <v>43</v>
      </c>
      <c r="H162">
        <f ca="1">YearData[[#This Row],[Commited]]</f>
        <v>4</v>
      </c>
      <c r="I162">
        <f ca="1">YearData[[#This Row],[Options]]</f>
        <v>58</v>
      </c>
    </row>
    <row r="163" spans="1:9" x14ac:dyDescent="0.2">
      <c r="A163" s="1">
        <f t="shared" ca="1" si="2"/>
        <v>41246</v>
      </c>
      <c r="B163">
        <f ca="1">COUNTIFS(TimeStamps[Options],"&lt;="&amp;'TS-Calc 12 month'!A163,TimeStamps[Committed],"&gt;"&amp;'TS-Calc 12 month'!A163)</f>
        <v>58</v>
      </c>
      <c r="C163">
        <f ca="1">COUNTIFS(TimeStamps[Committed],"&lt;="&amp;'TS-Calc 12 month'!A163,TimeStamps[Done],"&gt;"&amp;'TS-Calc 12 month'!A163)</f>
        <v>4</v>
      </c>
      <c r="D163">
        <f ca="1">COUNTIF(TimeStamps[Done],"="&amp;'TS-Calc 12 month'!A163)</f>
        <v>0</v>
      </c>
      <c r="F163" s="1">
        <f ca="1">YearData[[#This Row],[Date]]</f>
        <v>41246</v>
      </c>
      <c r="G163">
        <f ca="1">G162+YearData[[#This Row],[Done]]</f>
        <v>43</v>
      </c>
      <c r="H163">
        <f ca="1">YearData[[#This Row],[Commited]]</f>
        <v>4</v>
      </c>
      <c r="I163">
        <f ca="1">YearData[[#This Row],[Options]]</f>
        <v>58</v>
      </c>
    </row>
    <row r="164" spans="1:9" x14ac:dyDescent="0.2">
      <c r="A164" s="1">
        <f t="shared" ca="1" si="2"/>
        <v>41247</v>
      </c>
      <c r="B164">
        <f ca="1">COUNTIFS(TimeStamps[Options],"&lt;="&amp;'TS-Calc 12 month'!A164,TimeStamps[Committed],"&gt;"&amp;'TS-Calc 12 month'!A164)</f>
        <v>59</v>
      </c>
      <c r="C164">
        <f ca="1">COUNTIFS(TimeStamps[Committed],"&lt;="&amp;'TS-Calc 12 month'!A164,TimeStamps[Done],"&gt;"&amp;'TS-Calc 12 month'!A164)</f>
        <v>4</v>
      </c>
      <c r="D164">
        <f ca="1">COUNTIF(TimeStamps[Done],"="&amp;'TS-Calc 12 month'!A164)</f>
        <v>0</v>
      </c>
      <c r="F164" s="1">
        <f ca="1">YearData[[#This Row],[Date]]</f>
        <v>41247</v>
      </c>
      <c r="G164">
        <f ca="1">G163+YearData[[#This Row],[Done]]</f>
        <v>43</v>
      </c>
      <c r="H164">
        <f ca="1">YearData[[#This Row],[Commited]]</f>
        <v>4</v>
      </c>
      <c r="I164">
        <f ca="1">YearData[[#This Row],[Options]]</f>
        <v>59</v>
      </c>
    </row>
    <row r="165" spans="1:9" x14ac:dyDescent="0.2">
      <c r="A165" s="1">
        <f t="shared" ca="1" si="2"/>
        <v>41248</v>
      </c>
      <c r="B165">
        <f ca="1">COUNTIFS(TimeStamps[Options],"&lt;="&amp;'TS-Calc 12 month'!A165,TimeStamps[Committed],"&gt;"&amp;'TS-Calc 12 month'!A165)</f>
        <v>58</v>
      </c>
      <c r="C165">
        <f ca="1">COUNTIFS(TimeStamps[Committed],"&lt;="&amp;'TS-Calc 12 month'!A165,TimeStamps[Done],"&gt;"&amp;'TS-Calc 12 month'!A165)</f>
        <v>5</v>
      </c>
      <c r="D165">
        <f ca="1">COUNTIF(TimeStamps[Done],"="&amp;'TS-Calc 12 month'!A165)</f>
        <v>0</v>
      </c>
      <c r="F165" s="1">
        <f ca="1">YearData[[#This Row],[Date]]</f>
        <v>41248</v>
      </c>
      <c r="G165">
        <f ca="1">G164+YearData[[#This Row],[Done]]</f>
        <v>43</v>
      </c>
      <c r="H165">
        <f ca="1">YearData[[#This Row],[Commited]]</f>
        <v>5</v>
      </c>
      <c r="I165">
        <f ca="1">YearData[[#This Row],[Options]]</f>
        <v>58</v>
      </c>
    </row>
    <row r="166" spans="1:9" x14ac:dyDescent="0.2">
      <c r="A166" s="1">
        <f t="shared" ca="1" si="2"/>
        <v>41249</v>
      </c>
      <c r="B166">
        <f ca="1">COUNTIFS(TimeStamps[Options],"&lt;="&amp;'TS-Calc 12 month'!A166,TimeStamps[Committed],"&gt;"&amp;'TS-Calc 12 month'!A166)</f>
        <v>59</v>
      </c>
      <c r="C166">
        <f ca="1">COUNTIFS(TimeStamps[Committed],"&lt;="&amp;'TS-Calc 12 month'!A166,TimeStamps[Done],"&gt;"&amp;'TS-Calc 12 month'!A166)</f>
        <v>4</v>
      </c>
      <c r="D166">
        <f ca="1">COUNTIF(TimeStamps[Done],"="&amp;'TS-Calc 12 month'!A166)</f>
        <v>1</v>
      </c>
      <c r="F166" s="1">
        <f ca="1">YearData[[#This Row],[Date]]</f>
        <v>41249</v>
      </c>
      <c r="G166">
        <f ca="1">G165+YearData[[#This Row],[Done]]</f>
        <v>44</v>
      </c>
      <c r="H166">
        <f ca="1">YearData[[#This Row],[Commited]]</f>
        <v>4</v>
      </c>
      <c r="I166">
        <f ca="1">YearData[[#This Row],[Options]]</f>
        <v>59</v>
      </c>
    </row>
    <row r="167" spans="1:9" x14ac:dyDescent="0.2">
      <c r="A167" s="1">
        <f t="shared" ca="1" si="2"/>
        <v>41250</v>
      </c>
      <c r="B167">
        <f ca="1">COUNTIFS(TimeStamps[Options],"&lt;="&amp;'TS-Calc 12 month'!A167,TimeStamps[Committed],"&gt;"&amp;'TS-Calc 12 month'!A167)</f>
        <v>58</v>
      </c>
      <c r="C167">
        <f ca="1">COUNTIFS(TimeStamps[Committed],"&lt;="&amp;'TS-Calc 12 month'!A167,TimeStamps[Done],"&gt;"&amp;'TS-Calc 12 month'!A167)</f>
        <v>5</v>
      </c>
      <c r="D167">
        <f ca="1">COUNTIF(TimeStamps[Done],"="&amp;'TS-Calc 12 month'!A167)</f>
        <v>0</v>
      </c>
      <c r="F167" s="1">
        <f ca="1">YearData[[#This Row],[Date]]</f>
        <v>41250</v>
      </c>
      <c r="G167">
        <f ca="1">G166+YearData[[#This Row],[Done]]</f>
        <v>44</v>
      </c>
      <c r="H167">
        <f ca="1">YearData[[#This Row],[Commited]]</f>
        <v>5</v>
      </c>
      <c r="I167">
        <f ca="1">YearData[[#This Row],[Options]]</f>
        <v>58</v>
      </c>
    </row>
    <row r="168" spans="1:9" x14ac:dyDescent="0.2">
      <c r="A168" s="1">
        <f t="shared" ca="1" si="2"/>
        <v>41251</v>
      </c>
      <c r="B168">
        <f ca="1">COUNTIFS(TimeStamps[Options],"&lt;="&amp;'TS-Calc 12 month'!A168,TimeStamps[Committed],"&gt;"&amp;'TS-Calc 12 month'!A168)</f>
        <v>59</v>
      </c>
      <c r="C168">
        <f ca="1">COUNTIFS(TimeStamps[Committed],"&lt;="&amp;'TS-Calc 12 month'!A168,TimeStamps[Done],"&gt;"&amp;'TS-Calc 12 month'!A168)</f>
        <v>5</v>
      </c>
      <c r="D168">
        <f ca="1">COUNTIF(TimeStamps[Done],"="&amp;'TS-Calc 12 month'!A168)</f>
        <v>0</v>
      </c>
      <c r="F168" s="1">
        <f ca="1">YearData[[#This Row],[Date]]</f>
        <v>41251</v>
      </c>
      <c r="G168">
        <f ca="1">G167+YearData[[#This Row],[Done]]</f>
        <v>44</v>
      </c>
      <c r="H168">
        <f ca="1">YearData[[#This Row],[Commited]]</f>
        <v>5</v>
      </c>
      <c r="I168">
        <f ca="1">YearData[[#This Row],[Options]]</f>
        <v>59</v>
      </c>
    </row>
    <row r="169" spans="1:9" x14ac:dyDescent="0.2">
      <c r="A169" s="1">
        <f t="shared" ca="1" si="2"/>
        <v>41252</v>
      </c>
      <c r="B169">
        <f ca="1">COUNTIFS(TimeStamps[Options],"&lt;="&amp;'TS-Calc 12 month'!A169,TimeStamps[Committed],"&gt;"&amp;'TS-Calc 12 month'!A169)</f>
        <v>59</v>
      </c>
      <c r="C169">
        <f ca="1">COUNTIFS(TimeStamps[Committed],"&lt;="&amp;'TS-Calc 12 month'!A169,TimeStamps[Done],"&gt;"&amp;'TS-Calc 12 month'!A169)</f>
        <v>5</v>
      </c>
      <c r="D169">
        <f ca="1">COUNTIF(TimeStamps[Done],"="&amp;'TS-Calc 12 month'!A169)</f>
        <v>0</v>
      </c>
      <c r="F169" s="1">
        <f ca="1">YearData[[#This Row],[Date]]</f>
        <v>41252</v>
      </c>
      <c r="G169">
        <f ca="1">G168+YearData[[#This Row],[Done]]</f>
        <v>44</v>
      </c>
      <c r="H169">
        <f ca="1">YearData[[#This Row],[Commited]]</f>
        <v>5</v>
      </c>
      <c r="I169">
        <f ca="1">YearData[[#This Row],[Options]]</f>
        <v>59</v>
      </c>
    </row>
    <row r="170" spans="1:9" x14ac:dyDescent="0.2">
      <c r="A170" s="1">
        <f t="shared" ca="1" si="2"/>
        <v>41253</v>
      </c>
      <c r="B170">
        <f ca="1">COUNTIFS(TimeStamps[Options],"&lt;="&amp;'TS-Calc 12 month'!A170,TimeStamps[Committed],"&gt;"&amp;'TS-Calc 12 month'!A170)</f>
        <v>58</v>
      </c>
      <c r="C170">
        <f ca="1">COUNTIFS(TimeStamps[Committed],"&lt;="&amp;'TS-Calc 12 month'!A170,TimeStamps[Done],"&gt;"&amp;'TS-Calc 12 month'!A170)</f>
        <v>6</v>
      </c>
      <c r="D170">
        <f ca="1">COUNTIF(TimeStamps[Done],"="&amp;'TS-Calc 12 month'!A170)</f>
        <v>0</v>
      </c>
      <c r="F170" s="1">
        <f ca="1">YearData[[#This Row],[Date]]</f>
        <v>41253</v>
      </c>
      <c r="G170">
        <f ca="1">G169+YearData[[#This Row],[Done]]</f>
        <v>44</v>
      </c>
      <c r="H170">
        <f ca="1">YearData[[#This Row],[Commited]]</f>
        <v>6</v>
      </c>
      <c r="I170">
        <f ca="1">YearData[[#This Row],[Options]]</f>
        <v>58</v>
      </c>
    </row>
    <row r="171" spans="1:9" x14ac:dyDescent="0.2">
      <c r="A171" s="1">
        <f t="shared" ca="1" si="2"/>
        <v>41254</v>
      </c>
      <c r="B171">
        <f ca="1">COUNTIFS(TimeStamps[Options],"&lt;="&amp;'TS-Calc 12 month'!A171,TimeStamps[Committed],"&gt;"&amp;'TS-Calc 12 month'!A171)</f>
        <v>58</v>
      </c>
      <c r="C171">
        <f ca="1">COUNTIFS(TimeStamps[Committed],"&lt;="&amp;'TS-Calc 12 month'!A171,TimeStamps[Done],"&gt;"&amp;'TS-Calc 12 month'!A171)</f>
        <v>5</v>
      </c>
      <c r="D171">
        <f ca="1">COUNTIF(TimeStamps[Done],"="&amp;'TS-Calc 12 month'!A171)</f>
        <v>1</v>
      </c>
      <c r="F171" s="1">
        <f ca="1">YearData[[#This Row],[Date]]</f>
        <v>41254</v>
      </c>
      <c r="G171">
        <f ca="1">G170+YearData[[#This Row],[Done]]</f>
        <v>45</v>
      </c>
      <c r="H171">
        <f ca="1">YearData[[#This Row],[Commited]]</f>
        <v>5</v>
      </c>
      <c r="I171">
        <f ca="1">YearData[[#This Row],[Options]]</f>
        <v>58</v>
      </c>
    </row>
    <row r="172" spans="1:9" x14ac:dyDescent="0.2">
      <c r="A172" s="1">
        <f t="shared" ca="1" si="2"/>
        <v>41255</v>
      </c>
      <c r="B172">
        <f ca="1">COUNTIFS(TimeStamps[Options],"&lt;="&amp;'TS-Calc 12 month'!A172,TimeStamps[Committed],"&gt;"&amp;'TS-Calc 12 month'!A172)</f>
        <v>57</v>
      </c>
      <c r="C172">
        <f ca="1">COUNTIFS(TimeStamps[Committed],"&lt;="&amp;'TS-Calc 12 month'!A172,TimeStamps[Done],"&gt;"&amp;'TS-Calc 12 month'!A172)</f>
        <v>6</v>
      </c>
      <c r="D172">
        <f ca="1">COUNTIF(TimeStamps[Done],"="&amp;'TS-Calc 12 month'!A172)</f>
        <v>0</v>
      </c>
      <c r="F172" s="1">
        <f ca="1">YearData[[#This Row],[Date]]</f>
        <v>41255</v>
      </c>
      <c r="G172">
        <f ca="1">G171+YearData[[#This Row],[Done]]</f>
        <v>45</v>
      </c>
      <c r="H172">
        <f ca="1">YearData[[#This Row],[Commited]]</f>
        <v>6</v>
      </c>
      <c r="I172">
        <f ca="1">YearData[[#This Row],[Options]]</f>
        <v>57</v>
      </c>
    </row>
    <row r="173" spans="1:9" x14ac:dyDescent="0.2">
      <c r="A173" s="1">
        <f t="shared" ca="1" si="2"/>
        <v>41256</v>
      </c>
      <c r="B173">
        <f ca="1">COUNTIFS(TimeStamps[Options],"&lt;="&amp;'TS-Calc 12 month'!A173,TimeStamps[Committed],"&gt;"&amp;'TS-Calc 12 month'!A173)</f>
        <v>57</v>
      </c>
      <c r="C173">
        <f ca="1">COUNTIFS(TimeStamps[Committed],"&lt;="&amp;'TS-Calc 12 month'!A173,TimeStamps[Done],"&gt;"&amp;'TS-Calc 12 month'!A173)</f>
        <v>6</v>
      </c>
      <c r="D173">
        <f ca="1">COUNTIF(TimeStamps[Done],"="&amp;'TS-Calc 12 month'!A173)</f>
        <v>0</v>
      </c>
      <c r="F173" s="1">
        <f ca="1">YearData[[#This Row],[Date]]</f>
        <v>41256</v>
      </c>
      <c r="G173">
        <f ca="1">G172+YearData[[#This Row],[Done]]</f>
        <v>45</v>
      </c>
      <c r="H173">
        <f ca="1">YearData[[#This Row],[Commited]]</f>
        <v>6</v>
      </c>
      <c r="I173">
        <f ca="1">YearData[[#This Row],[Options]]</f>
        <v>57</v>
      </c>
    </row>
    <row r="174" spans="1:9" x14ac:dyDescent="0.2">
      <c r="A174" s="1">
        <f t="shared" ca="1" si="2"/>
        <v>41257</v>
      </c>
      <c r="B174">
        <f ca="1">COUNTIFS(TimeStamps[Options],"&lt;="&amp;'TS-Calc 12 month'!A174,TimeStamps[Committed],"&gt;"&amp;'TS-Calc 12 month'!A174)</f>
        <v>56</v>
      </c>
      <c r="C174">
        <f ca="1">COUNTIFS(TimeStamps[Committed],"&lt;="&amp;'TS-Calc 12 month'!A174,TimeStamps[Done],"&gt;"&amp;'TS-Calc 12 month'!A174)</f>
        <v>7</v>
      </c>
      <c r="D174">
        <f ca="1">COUNTIF(TimeStamps[Done],"="&amp;'TS-Calc 12 month'!A174)</f>
        <v>0</v>
      </c>
      <c r="F174" s="1">
        <f ca="1">YearData[[#This Row],[Date]]</f>
        <v>41257</v>
      </c>
      <c r="G174">
        <f ca="1">G173+YearData[[#This Row],[Done]]</f>
        <v>45</v>
      </c>
      <c r="H174">
        <f ca="1">YearData[[#This Row],[Commited]]</f>
        <v>7</v>
      </c>
      <c r="I174">
        <f ca="1">YearData[[#This Row],[Options]]</f>
        <v>56</v>
      </c>
    </row>
    <row r="175" spans="1:9" x14ac:dyDescent="0.2">
      <c r="A175" s="1">
        <f t="shared" ca="1" si="2"/>
        <v>41258</v>
      </c>
      <c r="B175">
        <f ca="1">COUNTIFS(TimeStamps[Options],"&lt;="&amp;'TS-Calc 12 month'!A175,TimeStamps[Committed],"&gt;"&amp;'TS-Calc 12 month'!A175)</f>
        <v>56</v>
      </c>
      <c r="C175">
        <f ca="1">COUNTIFS(TimeStamps[Committed],"&lt;="&amp;'TS-Calc 12 month'!A175,TimeStamps[Done],"&gt;"&amp;'TS-Calc 12 month'!A175)</f>
        <v>6</v>
      </c>
      <c r="D175">
        <f ca="1">COUNTIF(TimeStamps[Done],"="&amp;'TS-Calc 12 month'!A175)</f>
        <v>1</v>
      </c>
      <c r="F175" s="1">
        <f ca="1">YearData[[#This Row],[Date]]</f>
        <v>41258</v>
      </c>
      <c r="G175">
        <f ca="1">G174+YearData[[#This Row],[Done]]</f>
        <v>46</v>
      </c>
      <c r="H175">
        <f ca="1">YearData[[#This Row],[Commited]]</f>
        <v>6</v>
      </c>
      <c r="I175">
        <f ca="1">YearData[[#This Row],[Options]]</f>
        <v>56</v>
      </c>
    </row>
    <row r="176" spans="1:9" x14ac:dyDescent="0.2">
      <c r="A176" s="1">
        <f t="shared" ca="1" si="2"/>
        <v>41259</v>
      </c>
      <c r="B176">
        <f ca="1">COUNTIFS(TimeStamps[Options],"&lt;="&amp;'TS-Calc 12 month'!A176,TimeStamps[Committed],"&gt;"&amp;'TS-Calc 12 month'!A176)</f>
        <v>55</v>
      </c>
      <c r="C176">
        <f ca="1">COUNTIFS(TimeStamps[Committed],"&lt;="&amp;'TS-Calc 12 month'!A176,TimeStamps[Done],"&gt;"&amp;'TS-Calc 12 month'!A176)</f>
        <v>7</v>
      </c>
      <c r="D176">
        <f ca="1">COUNTIF(TimeStamps[Done],"="&amp;'TS-Calc 12 month'!A176)</f>
        <v>0</v>
      </c>
      <c r="F176" s="1">
        <f ca="1">YearData[[#This Row],[Date]]</f>
        <v>41259</v>
      </c>
      <c r="G176">
        <f ca="1">G175+YearData[[#This Row],[Done]]</f>
        <v>46</v>
      </c>
      <c r="H176">
        <f ca="1">YearData[[#This Row],[Commited]]</f>
        <v>7</v>
      </c>
      <c r="I176">
        <f ca="1">YearData[[#This Row],[Options]]</f>
        <v>55</v>
      </c>
    </row>
    <row r="177" spans="1:9" x14ac:dyDescent="0.2">
      <c r="A177" s="1">
        <f t="shared" ca="1" si="2"/>
        <v>41260</v>
      </c>
      <c r="B177">
        <f ca="1">COUNTIFS(TimeStamps[Options],"&lt;="&amp;'TS-Calc 12 month'!A177,TimeStamps[Committed],"&gt;"&amp;'TS-Calc 12 month'!A177)</f>
        <v>55</v>
      </c>
      <c r="C177">
        <f ca="1">COUNTIFS(TimeStamps[Committed],"&lt;="&amp;'TS-Calc 12 month'!A177,TimeStamps[Done],"&gt;"&amp;'TS-Calc 12 month'!A177)</f>
        <v>7</v>
      </c>
      <c r="D177">
        <f ca="1">COUNTIF(TimeStamps[Done],"="&amp;'TS-Calc 12 month'!A177)</f>
        <v>0</v>
      </c>
      <c r="F177" s="1">
        <f ca="1">YearData[[#This Row],[Date]]</f>
        <v>41260</v>
      </c>
      <c r="G177">
        <f ca="1">G176+YearData[[#This Row],[Done]]</f>
        <v>46</v>
      </c>
      <c r="H177">
        <f ca="1">YearData[[#This Row],[Commited]]</f>
        <v>7</v>
      </c>
      <c r="I177">
        <f ca="1">YearData[[#This Row],[Options]]</f>
        <v>55</v>
      </c>
    </row>
    <row r="178" spans="1:9" x14ac:dyDescent="0.2">
      <c r="A178" s="1">
        <f t="shared" ca="1" si="2"/>
        <v>41261</v>
      </c>
      <c r="B178">
        <f ca="1">COUNTIFS(TimeStamps[Options],"&lt;="&amp;'TS-Calc 12 month'!A178,TimeStamps[Committed],"&gt;"&amp;'TS-Calc 12 month'!A178)</f>
        <v>55</v>
      </c>
      <c r="C178">
        <f ca="1">COUNTIFS(TimeStamps[Committed],"&lt;="&amp;'TS-Calc 12 month'!A178,TimeStamps[Done],"&gt;"&amp;'TS-Calc 12 month'!A178)</f>
        <v>7</v>
      </c>
      <c r="D178">
        <f ca="1">COUNTIF(TimeStamps[Done],"="&amp;'TS-Calc 12 month'!A178)</f>
        <v>0</v>
      </c>
      <c r="F178" s="1">
        <f ca="1">YearData[[#This Row],[Date]]</f>
        <v>41261</v>
      </c>
      <c r="G178">
        <f ca="1">G177+YearData[[#This Row],[Done]]</f>
        <v>46</v>
      </c>
      <c r="H178">
        <f ca="1">YearData[[#This Row],[Commited]]</f>
        <v>7</v>
      </c>
      <c r="I178">
        <f ca="1">YearData[[#This Row],[Options]]</f>
        <v>55</v>
      </c>
    </row>
    <row r="179" spans="1:9" x14ac:dyDescent="0.2">
      <c r="A179" s="1">
        <f t="shared" ca="1" si="2"/>
        <v>41262</v>
      </c>
      <c r="B179">
        <f ca="1">COUNTIFS(TimeStamps[Options],"&lt;="&amp;'TS-Calc 12 month'!A179,TimeStamps[Committed],"&gt;"&amp;'TS-Calc 12 month'!A179)</f>
        <v>55</v>
      </c>
      <c r="C179">
        <f ca="1">COUNTIFS(TimeStamps[Committed],"&lt;="&amp;'TS-Calc 12 month'!A179,TimeStamps[Done],"&gt;"&amp;'TS-Calc 12 month'!A179)</f>
        <v>7</v>
      </c>
      <c r="D179">
        <f ca="1">COUNTIF(TimeStamps[Done],"="&amp;'TS-Calc 12 month'!A179)</f>
        <v>0</v>
      </c>
      <c r="F179" s="1">
        <f ca="1">YearData[[#This Row],[Date]]</f>
        <v>41262</v>
      </c>
      <c r="G179">
        <f ca="1">G178+YearData[[#This Row],[Done]]</f>
        <v>46</v>
      </c>
      <c r="H179">
        <f ca="1">YearData[[#This Row],[Commited]]</f>
        <v>7</v>
      </c>
      <c r="I179">
        <f ca="1">YearData[[#This Row],[Options]]</f>
        <v>55</v>
      </c>
    </row>
    <row r="180" spans="1:9" x14ac:dyDescent="0.2">
      <c r="A180" s="1">
        <f t="shared" ca="1" si="2"/>
        <v>41263</v>
      </c>
      <c r="B180">
        <f ca="1">COUNTIFS(TimeStamps[Options],"&lt;="&amp;'TS-Calc 12 month'!A180,TimeStamps[Committed],"&gt;"&amp;'TS-Calc 12 month'!A180)</f>
        <v>55</v>
      </c>
      <c r="C180">
        <f ca="1">COUNTIFS(TimeStamps[Committed],"&lt;="&amp;'TS-Calc 12 month'!A180,TimeStamps[Done],"&gt;"&amp;'TS-Calc 12 month'!A180)</f>
        <v>6</v>
      </c>
      <c r="D180">
        <f ca="1">COUNTIF(TimeStamps[Done],"="&amp;'TS-Calc 12 month'!A180)</f>
        <v>1</v>
      </c>
      <c r="F180" s="1">
        <f ca="1">YearData[[#This Row],[Date]]</f>
        <v>41263</v>
      </c>
      <c r="G180">
        <f ca="1">G179+YearData[[#This Row],[Done]]</f>
        <v>47</v>
      </c>
      <c r="H180">
        <f ca="1">YearData[[#This Row],[Commited]]</f>
        <v>6</v>
      </c>
      <c r="I180">
        <f ca="1">YearData[[#This Row],[Options]]</f>
        <v>55</v>
      </c>
    </row>
    <row r="181" spans="1:9" x14ac:dyDescent="0.2">
      <c r="A181" s="1">
        <f t="shared" ca="1" si="2"/>
        <v>41264</v>
      </c>
      <c r="B181">
        <f ca="1">COUNTIFS(TimeStamps[Options],"&lt;="&amp;'TS-Calc 12 month'!A181,TimeStamps[Committed],"&gt;"&amp;'TS-Calc 12 month'!A181)</f>
        <v>54</v>
      </c>
      <c r="C181">
        <f ca="1">COUNTIFS(TimeStamps[Committed],"&lt;="&amp;'TS-Calc 12 month'!A181,TimeStamps[Done],"&gt;"&amp;'TS-Calc 12 month'!A181)</f>
        <v>7</v>
      </c>
      <c r="D181">
        <f ca="1">COUNTIF(TimeStamps[Done],"="&amp;'TS-Calc 12 month'!A181)</f>
        <v>0</v>
      </c>
      <c r="F181" s="1">
        <f ca="1">YearData[[#This Row],[Date]]</f>
        <v>41264</v>
      </c>
      <c r="G181">
        <f ca="1">G180+YearData[[#This Row],[Done]]</f>
        <v>47</v>
      </c>
      <c r="H181">
        <f ca="1">YearData[[#This Row],[Commited]]</f>
        <v>7</v>
      </c>
      <c r="I181">
        <f ca="1">YearData[[#This Row],[Options]]</f>
        <v>54</v>
      </c>
    </row>
    <row r="182" spans="1:9" x14ac:dyDescent="0.2">
      <c r="A182" s="1">
        <f t="shared" ca="1" si="2"/>
        <v>41265</v>
      </c>
      <c r="B182">
        <f ca="1">COUNTIFS(TimeStamps[Options],"&lt;="&amp;'TS-Calc 12 month'!A182,TimeStamps[Committed],"&gt;"&amp;'TS-Calc 12 month'!A182)</f>
        <v>54</v>
      </c>
      <c r="C182">
        <f ca="1">COUNTIFS(TimeStamps[Committed],"&lt;="&amp;'TS-Calc 12 month'!A182,TimeStamps[Done],"&gt;"&amp;'TS-Calc 12 month'!A182)</f>
        <v>7</v>
      </c>
      <c r="D182">
        <f ca="1">COUNTIF(TimeStamps[Done],"="&amp;'TS-Calc 12 month'!A182)</f>
        <v>0</v>
      </c>
      <c r="F182" s="1">
        <f ca="1">YearData[[#This Row],[Date]]</f>
        <v>41265</v>
      </c>
      <c r="G182">
        <f ca="1">G181+YearData[[#This Row],[Done]]</f>
        <v>47</v>
      </c>
      <c r="H182">
        <f ca="1">YearData[[#This Row],[Commited]]</f>
        <v>7</v>
      </c>
      <c r="I182">
        <f ca="1">YearData[[#This Row],[Options]]</f>
        <v>54</v>
      </c>
    </row>
    <row r="183" spans="1:9" x14ac:dyDescent="0.2">
      <c r="A183" s="1">
        <f t="shared" ca="1" si="2"/>
        <v>41266</v>
      </c>
      <c r="B183">
        <f ca="1">COUNTIFS(TimeStamps[Options],"&lt;="&amp;'TS-Calc 12 month'!A183,TimeStamps[Committed],"&gt;"&amp;'TS-Calc 12 month'!A183)</f>
        <v>54</v>
      </c>
      <c r="C183">
        <f ca="1">COUNTIFS(TimeStamps[Committed],"&lt;="&amp;'TS-Calc 12 month'!A183,TimeStamps[Done],"&gt;"&amp;'TS-Calc 12 month'!A183)</f>
        <v>7</v>
      </c>
      <c r="D183">
        <f ca="1">COUNTIF(TimeStamps[Done],"="&amp;'TS-Calc 12 month'!A183)</f>
        <v>0</v>
      </c>
      <c r="F183" s="1">
        <f ca="1">YearData[[#This Row],[Date]]</f>
        <v>41266</v>
      </c>
      <c r="G183">
        <f ca="1">G182+YearData[[#This Row],[Done]]</f>
        <v>47</v>
      </c>
      <c r="H183">
        <f ca="1">YearData[[#This Row],[Commited]]</f>
        <v>7</v>
      </c>
      <c r="I183">
        <f ca="1">YearData[[#This Row],[Options]]</f>
        <v>54</v>
      </c>
    </row>
    <row r="184" spans="1:9" x14ac:dyDescent="0.2">
      <c r="A184" s="1">
        <f t="shared" ca="1" si="2"/>
        <v>41267</v>
      </c>
      <c r="B184">
        <f ca="1">COUNTIFS(TimeStamps[Options],"&lt;="&amp;'TS-Calc 12 month'!A184,TimeStamps[Committed],"&gt;"&amp;'TS-Calc 12 month'!A184)</f>
        <v>53</v>
      </c>
      <c r="C184">
        <f ca="1">COUNTIFS(TimeStamps[Committed],"&lt;="&amp;'TS-Calc 12 month'!A184,TimeStamps[Done],"&gt;"&amp;'TS-Calc 12 month'!A184)</f>
        <v>8</v>
      </c>
      <c r="D184">
        <f ca="1">COUNTIF(TimeStamps[Done],"="&amp;'TS-Calc 12 month'!A184)</f>
        <v>0</v>
      </c>
      <c r="F184" s="1">
        <f ca="1">YearData[[#This Row],[Date]]</f>
        <v>41267</v>
      </c>
      <c r="G184">
        <f ca="1">G183+YearData[[#This Row],[Done]]</f>
        <v>47</v>
      </c>
      <c r="H184">
        <f ca="1">YearData[[#This Row],[Commited]]</f>
        <v>8</v>
      </c>
      <c r="I184">
        <f ca="1">YearData[[#This Row],[Options]]</f>
        <v>53</v>
      </c>
    </row>
    <row r="185" spans="1:9" x14ac:dyDescent="0.2">
      <c r="A185" s="1">
        <f t="shared" ca="1" si="2"/>
        <v>41268</v>
      </c>
      <c r="B185">
        <f ca="1">COUNTIFS(TimeStamps[Options],"&lt;="&amp;'TS-Calc 12 month'!A185,TimeStamps[Committed],"&gt;"&amp;'TS-Calc 12 month'!A185)</f>
        <v>52</v>
      </c>
      <c r="C185">
        <f ca="1">COUNTIFS(TimeStamps[Committed],"&lt;="&amp;'TS-Calc 12 month'!A185,TimeStamps[Done],"&gt;"&amp;'TS-Calc 12 month'!A185)</f>
        <v>8</v>
      </c>
      <c r="D185">
        <f ca="1">COUNTIF(TimeStamps[Done],"="&amp;'TS-Calc 12 month'!A185)</f>
        <v>1</v>
      </c>
      <c r="F185" s="1">
        <f ca="1">YearData[[#This Row],[Date]]</f>
        <v>41268</v>
      </c>
      <c r="G185">
        <f ca="1">G184+YearData[[#This Row],[Done]]</f>
        <v>48</v>
      </c>
      <c r="H185">
        <f ca="1">YearData[[#This Row],[Commited]]</f>
        <v>8</v>
      </c>
      <c r="I185">
        <f ca="1">YearData[[#This Row],[Options]]</f>
        <v>52</v>
      </c>
    </row>
    <row r="186" spans="1:9" x14ac:dyDescent="0.2">
      <c r="A186" s="1">
        <f t="shared" ca="1" si="2"/>
        <v>41269</v>
      </c>
      <c r="B186">
        <f ca="1">COUNTIFS(TimeStamps[Options],"&lt;="&amp;'TS-Calc 12 month'!A186,TimeStamps[Committed],"&gt;"&amp;'TS-Calc 12 month'!A186)</f>
        <v>52</v>
      </c>
      <c r="C186">
        <f ca="1">COUNTIFS(TimeStamps[Committed],"&lt;="&amp;'TS-Calc 12 month'!A186,TimeStamps[Done],"&gt;"&amp;'TS-Calc 12 month'!A186)</f>
        <v>8</v>
      </c>
      <c r="D186">
        <f ca="1">COUNTIF(TimeStamps[Done],"="&amp;'TS-Calc 12 month'!A186)</f>
        <v>0</v>
      </c>
      <c r="F186" s="1">
        <f ca="1">YearData[[#This Row],[Date]]</f>
        <v>41269</v>
      </c>
      <c r="G186">
        <f ca="1">G185+YearData[[#This Row],[Done]]</f>
        <v>48</v>
      </c>
      <c r="H186">
        <f ca="1">YearData[[#This Row],[Commited]]</f>
        <v>8</v>
      </c>
      <c r="I186">
        <f ca="1">YearData[[#This Row],[Options]]</f>
        <v>52</v>
      </c>
    </row>
    <row r="187" spans="1:9" x14ac:dyDescent="0.2">
      <c r="A187" s="1">
        <f t="shared" ca="1" si="2"/>
        <v>41270</v>
      </c>
      <c r="B187">
        <f ca="1">COUNTIFS(TimeStamps[Options],"&lt;="&amp;'TS-Calc 12 month'!A187,TimeStamps[Committed],"&gt;"&amp;'TS-Calc 12 month'!A187)</f>
        <v>52</v>
      </c>
      <c r="C187">
        <f ca="1">COUNTIFS(TimeStamps[Committed],"&lt;="&amp;'TS-Calc 12 month'!A187,TimeStamps[Done],"&gt;"&amp;'TS-Calc 12 month'!A187)</f>
        <v>7</v>
      </c>
      <c r="D187">
        <f ca="1">COUNTIF(TimeStamps[Done],"="&amp;'TS-Calc 12 month'!A187)</f>
        <v>1</v>
      </c>
      <c r="F187" s="1">
        <f ca="1">YearData[[#This Row],[Date]]</f>
        <v>41270</v>
      </c>
      <c r="G187">
        <f ca="1">G186+YearData[[#This Row],[Done]]</f>
        <v>49</v>
      </c>
      <c r="H187">
        <f ca="1">YearData[[#This Row],[Commited]]</f>
        <v>7</v>
      </c>
      <c r="I187">
        <f ca="1">YearData[[#This Row],[Options]]</f>
        <v>52</v>
      </c>
    </row>
    <row r="188" spans="1:9" x14ac:dyDescent="0.2">
      <c r="A188" s="1">
        <f t="shared" ca="1" si="2"/>
        <v>41271</v>
      </c>
      <c r="B188">
        <f ca="1">COUNTIFS(TimeStamps[Options],"&lt;="&amp;'TS-Calc 12 month'!A188,TimeStamps[Committed],"&gt;"&amp;'TS-Calc 12 month'!A188)</f>
        <v>51</v>
      </c>
      <c r="C188">
        <f ca="1">COUNTIFS(TimeStamps[Committed],"&lt;="&amp;'TS-Calc 12 month'!A188,TimeStamps[Done],"&gt;"&amp;'TS-Calc 12 month'!A188)</f>
        <v>8</v>
      </c>
      <c r="D188">
        <f ca="1">COUNTIF(TimeStamps[Done],"="&amp;'TS-Calc 12 month'!A188)</f>
        <v>0</v>
      </c>
      <c r="F188" s="1">
        <f ca="1">YearData[[#This Row],[Date]]</f>
        <v>41271</v>
      </c>
      <c r="G188">
        <f ca="1">G187+YearData[[#This Row],[Done]]</f>
        <v>49</v>
      </c>
      <c r="H188">
        <f ca="1">YearData[[#This Row],[Commited]]</f>
        <v>8</v>
      </c>
      <c r="I188">
        <f ca="1">YearData[[#This Row],[Options]]</f>
        <v>51</v>
      </c>
    </row>
    <row r="189" spans="1:9" x14ac:dyDescent="0.2">
      <c r="A189" s="1">
        <f t="shared" ca="1" si="2"/>
        <v>41272</v>
      </c>
      <c r="B189">
        <f ca="1">COUNTIFS(TimeStamps[Options],"&lt;="&amp;'TS-Calc 12 month'!A189,TimeStamps[Committed],"&gt;"&amp;'TS-Calc 12 month'!A189)</f>
        <v>50</v>
      </c>
      <c r="C189">
        <f ca="1">COUNTIFS(TimeStamps[Committed],"&lt;="&amp;'TS-Calc 12 month'!A189,TimeStamps[Done],"&gt;"&amp;'TS-Calc 12 month'!A189)</f>
        <v>9</v>
      </c>
      <c r="D189">
        <f ca="1">COUNTIF(TimeStamps[Done],"="&amp;'TS-Calc 12 month'!A189)</f>
        <v>0</v>
      </c>
      <c r="F189" s="1">
        <f ca="1">YearData[[#This Row],[Date]]</f>
        <v>41272</v>
      </c>
      <c r="G189">
        <f ca="1">G188+YearData[[#This Row],[Done]]</f>
        <v>49</v>
      </c>
      <c r="H189">
        <f ca="1">YearData[[#This Row],[Commited]]</f>
        <v>9</v>
      </c>
      <c r="I189">
        <f ca="1">YearData[[#This Row],[Options]]</f>
        <v>50</v>
      </c>
    </row>
    <row r="190" spans="1:9" x14ac:dyDescent="0.2">
      <c r="A190" s="1">
        <f t="shared" ca="1" si="2"/>
        <v>41273</v>
      </c>
      <c r="B190">
        <f ca="1">COUNTIFS(TimeStamps[Options],"&lt;="&amp;'TS-Calc 12 month'!A190,TimeStamps[Committed],"&gt;"&amp;'TS-Calc 12 month'!A190)</f>
        <v>50</v>
      </c>
      <c r="C190">
        <f ca="1">COUNTIFS(TimeStamps[Committed],"&lt;="&amp;'TS-Calc 12 month'!A190,TimeStamps[Done],"&gt;"&amp;'TS-Calc 12 month'!A190)</f>
        <v>8</v>
      </c>
      <c r="D190">
        <f ca="1">COUNTIF(TimeStamps[Done],"="&amp;'TS-Calc 12 month'!A190)</f>
        <v>1</v>
      </c>
      <c r="F190" s="1">
        <f ca="1">YearData[[#This Row],[Date]]</f>
        <v>41273</v>
      </c>
      <c r="G190">
        <f ca="1">G189+YearData[[#This Row],[Done]]</f>
        <v>50</v>
      </c>
      <c r="H190">
        <f ca="1">YearData[[#This Row],[Commited]]</f>
        <v>8</v>
      </c>
      <c r="I190">
        <f ca="1">YearData[[#This Row],[Options]]</f>
        <v>50</v>
      </c>
    </row>
    <row r="191" spans="1:9" x14ac:dyDescent="0.2">
      <c r="A191" s="1">
        <f t="shared" ca="1" si="2"/>
        <v>41274</v>
      </c>
      <c r="B191">
        <f ca="1">COUNTIFS(TimeStamps[Options],"&lt;="&amp;'TS-Calc 12 month'!A191,TimeStamps[Committed],"&gt;"&amp;'TS-Calc 12 month'!A191)</f>
        <v>49</v>
      </c>
      <c r="C191">
        <f ca="1">COUNTIFS(TimeStamps[Committed],"&lt;="&amp;'TS-Calc 12 month'!A191,TimeStamps[Done],"&gt;"&amp;'TS-Calc 12 month'!A191)</f>
        <v>9</v>
      </c>
      <c r="D191">
        <f ca="1">COUNTIF(TimeStamps[Done],"="&amp;'TS-Calc 12 month'!A191)</f>
        <v>0</v>
      </c>
      <c r="F191" s="1">
        <f ca="1">YearData[[#This Row],[Date]]</f>
        <v>41274</v>
      </c>
      <c r="G191">
        <f ca="1">G190+YearData[[#This Row],[Done]]</f>
        <v>50</v>
      </c>
      <c r="H191">
        <f ca="1">YearData[[#This Row],[Commited]]</f>
        <v>9</v>
      </c>
      <c r="I191">
        <f ca="1">YearData[[#This Row],[Options]]</f>
        <v>49</v>
      </c>
    </row>
    <row r="192" spans="1:9" x14ac:dyDescent="0.2">
      <c r="A192" s="1">
        <f t="shared" ca="1" si="2"/>
        <v>41275</v>
      </c>
      <c r="B192">
        <f ca="1">COUNTIFS(TimeStamps[Options],"&lt;="&amp;'TS-Calc 12 month'!A192,TimeStamps[Committed],"&gt;"&amp;'TS-Calc 12 month'!A192)</f>
        <v>49</v>
      </c>
      <c r="C192">
        <f ca="1">COUNTIFS(TimeStamps[Committed],"&lt;="&amp;'TS-Calc 12 month'!A192,TimeStamps[Done],"&gt;"&amp;'TS-Calc 12 month'!A192)</f>
        <v>8</v>
      </c>
      <c r="D192">
        <f ca="1">COUNTIF(TimeStamps[Done],"="&amp;'TS-Calc 12 month'!A192)</f>
        <v>1</v>
      </c>
      <c r="F192" s="1">
        <f ca="1">YearData[[#This Row],[Date]]</f>
        <v>41275</v>
      </c>
      <c r="G192">
        <f ca="1">G191+YearData[[#This Row],[Done]]</f>
        <v>51</v>
      </c>
      <c r="H192">
        <f ca="1">YearData[[#This Row],[Commited]]</f>
        <v>8</v>
      </c>
      <c r="I192">
        <f ca="1">YearData[[#This Row],[Options]]</f>
        <v>49</v>
      </c>
    </row>
    <row r="193" spans="1:9" x14ac:dyDescent="0.2">
      <c r="A193" s="1">
        <f t="shared" ca="1" si="2"/>
        <v>41276</v>
      </c>
      <c r="B193">
        <f ca="1">COUNTIFS(TimeStamps[Options],"&lt;="&amp;'TS-Calc 12 month'!A193,TimeStamps[Committed],"&gt;"&amp;'TS-Calc 12 month'!A193)</f>
        <v>48</v>
      </c>
      <c r="C193">
        <f ca="1">COUNTIFS(TimeStamps[Committed],"&lt;="&amp;'TS-Calc 12 month'!A193,TimeStamps[Done],"&gt;"&amp;'TS-Calc 12 month'!A193)</f>
        <v>9</v>
      </c>
      <c r="D193">
        <f ca="1">COUNTIF(TimeStamps[Done],"="&amp;'TS-Calc 12 month'!A193)</f>
        <v>0</v>
      </c>
      <c r="F193" s="1">
        <f ca="1">YearData[[#This Row],[Date]]</f>
        <v>41276</v>
      </c>
      <c r="G193">
        <f ca="1">G192+YearData[[#This Row],[Done]]</f>
        <v>51</v>
      </c>
      <c r="H193">
        <f ca="1">YearData[[#This Row],[Commited]]</f>
        <v>9</v>
      </c>
      <c r="I193">
        <f ca="1">YearData[[#This Row],[Options]]</f>
        <v>48</v>
      </c>
    </row>
    <row r="194" spans="1:9" x14ac:dyDescent="0.2">
      <c r="A194" s="1">
        <f t="shared" ca="1" si="2"/>
        <v>41277</v>
      </c>
      <c r="B194">
        <f ca="1">COUNTIFS(TimeStamps[Options],"&lt;="&amp;'TS-Calc 12 month'!A194,TimeStamps[Committed],"&gt;"&amp;'TS-Calc 12 month'!A194)</f>
        <v>48</v>
      </c>
      <c r="C194">
        <f ca="1">COUNTIFS(TimeStamps[Committed],"&lt;="&amp;'TS-Calc 12 month'!A194,TimeStamps[Done],"&gt;"&amp;'TS-Calc 12 month'!A194)</f>
        <v>8</v>
      </c>
      <c r="D194">
        <f ca="1">COUNTIF(TimeStamps[Done],"="&amp;'TS-Calc 12 month'!A194)</f>
        <v>1</v>
      </c>
      <c r="F194" s="1">
        <f ca="1">YearData[[#This Row],[Date]]</f>
        <v>41277</v>
      </c>
      <c r="G194">
        <f ca="1">G193+YearData[[#This Row],[Done]]</f>
        <v>52</v>
      </c>
      <c r="H194">
        <f ca="1">YearData[[#This Row],[Commited]]</f>
        <v>8</v>
      </c>
      <c r="I194">
        <f ca="1">YearData[[#This Row],[Options]]</f>
        <v>48</v>
      </c>
    </row>
    <row r="195" spans="1:9" x14ac:dyDescent="0.2">
      <c r="A195" s="1">
        <f t="shared" ca="1" si="2"/>
        <v>41278</v>
      </c>
      <c r="B195">
        <f ca="1">COUNTIFS(TimeStamps[Options],"&lt;="&amp;'TS-Calc 12 month'!A195,TimeStamps[Committed],"&gt;"&amp;'TS-Calc 12 month'!A195)</f>
        <v>48</v>
      </c>
      <c r="C195">
        <f ca="1">COUNTIFS(TimeStamps[Committed],"&lt;="&amp;'TS-Calc 12 month'!A195,TimeStamps[Done],"&gt;"&amp;'TS-Calc 12 month'!A195)</f>
        <v>8</v>
      </c>
      <c r="D195">
        <f ca="1">COUNTIF(TimeStamps[Done],"="&amp;'TS-Calc 12 month'!A195)</f>
        <v>0</v>
      </c>
      <c r="F195" s="1">
        <f ca="1">YearData[[#This Row],[Date]]</f>
        <v>41278</v>
      </c>
      <c r="G195">
        <f ca="1">G194+YearData[[#This Row],[Done]]</f>
        <v>52</v>
      </c>
      <c r="H195">
        <f ca="1">YearData[[#This Row],[Commited]]</f>
        <v>8</v>
      </c>
      <c r="I195">
        <f ca="1">YearData[[#This Row],[Options]]</f>
        <v>48</v>
      </c>
    </row>
    <row r="196" spans="1:9" x14ac:dyDescent="0.2">
      <c r="A196" s="1">
        <f t="shared" ref="A196:A248" ca="1" si="3">A195+1</f>
        <v>41279</v>
      </c>
      <c r="B196">
        <f ca="1">COUNTIFS(TimeStamps[Options],"&lt;="&amp;'TS-Calc 12 month'!A196,TimeStamps[Committed],"&gt;"&amp;'TS-Calc 12 month'!A196)</f>
        <v>48</v>
      </c>
      <c r="C196">
        <f ca="1">COUNTIFS(TimeStamps[Committed],"&lt;="&amp;'TS-Calc 12 month'!A196,TimeStamps[Done],"&gt;"&amp;'TS-Calc 12 month'!A196)</f>
        <v>7</v>
      </c>
      <c r="D196">
        <f ca="1">COUNTIF(TimeStamps[Done],"="&amp;'TS-Calc 12 month'!A196)</f>
        <v>1</v>
      </c>
      <c r="F196" s="1">
        <f ca="1">YearData[[#This Row],[Date]]</f>
        <v>41279</v>
      </c>
      <c r="G196">
        <f ca="1">G195+YearData[[#This Row],[Done]]</f>
        <v>53</v>
      </c>
      <c r="H196">
        <f ca="1">YearData[[#This Row],[Commited]]</f>
        <v>7</v>
      </c>
      <c r="I196">
        <f ca="1">YearData[[#This Row],[Options]]</f>
        <v>48</v>
      </c>
    </row>
    <row r="197" spans="1:9" x14ac:dyDescent="0.2">
      <c r="A197" s="1">
        <f t="shared" ca="1" si="3"/>
        <v>41280</v>
      </c>
      <c r="B197">
        <f ca="1">COUNTIFS(TimeStamps[Options],"&lt;="&amp;'TS-Calc 12 month'!A197,TimeStamps[Committed],"&gt;"&amp;'TS-Calc 12 month'!A197)</f>
        <v>48</v>
      </c>
      <c r="C197">
        <f ca="1">COUNTIFS(TimeStamps[Committed],"&lt;="&amp;'TS-Calc 12 month'!A197,TimeStamps[Done],"&gt;"&amp;'TS-Calc 12 month'!A197)</f>
        <v>7</v>
      </c>
      <c r="D197">
        <f ca="1">COUNTIF(TimeStamps[Done],"="&amp;'TS-Calc 12 month'!A197)</f>
        <v>0</v>
      </c>
      <c r="F197" s="1">
        <f ca="1">YearData[[#This Row],[Date]]</f>
        <v>41280</v>
      </c>
      <c r="G197">
        <f ca="1">G196+YearData[[#This Row],[Done]]</f>
        <v>53</v>
      </c>
      <c r="H197">
        <f ca="1">YearData[[#This Row],[Commited]]</f>
        <v>7</v>
      </c>
      <c r="I197">
        <f ca="1">YearData[[#This Row],[Options]]</f>
        <v>48</v>
      </c>
    </row>
    <row r="198" spans="1:9" x14ac:dyDescent="0.2">
      <c r="A198" s="1">
        <f t="shared" ca="1" si="3"/>
        <v>41281</v>
      </c>
      <c r="B198">
        <f ca="1">COUNTIFS(TimeStamps[Options],"&lt;="&amp;'TS-Calc 12 month'!A198,TimeStamps[Committed],"&gt;"&amp;'TS-Calc 12 month'!A198)</f>
        <v>47</v>
      </c>
      <c r="C198">
        <f ca="1">COUNTIFS(TimeStamps[Committed],"&lt;="&amp;'TS-Calc 12 month'!A198,TimeStamps[Done],"&gt;"&amp;'TS-Calc 12 month'!A198)</f>
        <v>8</v>
      </c>
      <c r="D198">
        <f ca="1">COUNTIF(TimeStamps[Done],"="&amp;'TS-Calc 12 month'!A198)</f>
        <v>0</v>
      </c>
      <c r="F198" s="1">
        <f ca="1">YearData[[#This Row],[Date]]</f>
        <v>41281</v>
      </c>
      <c r="G198">
        <f ca="1">G197+YearData[[#This Row],[Done]]</f>
        <v>53</v>
      </c>
      <c r="H198">
        <f ca="1">YearData[[#This Row],[Commited]]</f>
        <v>8</v>
      </c>
      <c r="I198">
        <f ca="1">YearData[[#This Row],[Options]]</f>
        <v>47</v>
      </c>
    </row>
    <row r="199" spans="1:9" x14ac:dyDescent="0.2">
      <c r="A199" s="1">
        <f t="shared" ca="1" si="3"/>
        <v>41282</v>
      </c>
      <c r="B199">
        <f ca="1">COUNTIFS(TimeStamps[Options],"&lt;="&amp;'TS-Calc 12 month'!A199,TimeStamps[Committed],"&gt;"&amp;'TS-Calc 12 month'!A199)</f>
        <v>47</v>
      </c>
      <c r="C199">
        <f ca="1">COUNTIFS(TimeStamps[Committed],"&lt;="&amp;'TS-Calc 12 month'!A199,TimeStamps[Done],"&gt;"&amp;'TS-Calc 12 month'!A199)</f>
        <v>8</v>
      </c>
      <c r="D199">
        <f ca="1">COUNTIF(TimeStamps[Done],"="&amp;'TS-Calc 12 month'!A199)</f>
        <v>0</v>
      </c>
      <c r="F199" s="1">
        <f ca="1">YearData[[#This Row],[Date]]</f>
        <v>41282</v>
      </c>
      <c r="G199">
        <f ca="1">G198+YearData[[#This Row],[Done]]</f>
        <v>53</v>
      </c>
      <c r="H199">
        <f ca="1">YearData[[#This Row],[Commited]]</f>
        <v>8</v>
      </c>
      <c r="I199">
        <f ca="1">YearData[[#This Row],[Options]]</f>
        <v>47</v>
      </c>
    </row>
    <row r="200" spans="1:9" x14ac:dyDescent="0.2">
      <c r="A200" s="1">
        <f t="shared" ca="1" si="3"/>
        <v>41283</v>
      </c>
      <c r="B200">
        <f ca="1">COUNTIFS(TimeStamps[Options],"&lt;="&amp;'TS-Calc 12 month'!A200,TimeStamps[Committed],"&gt;"&amp;'TS-Calc 12 month'!A200)</f>
        <v>47</v>
      </c>
      <c r="C200">
        <f ca="1">COUNTIFS(TimeStamps[Committed],"&lt;="&amp;'TS-Calc 12 month'!A200,TimeStamps[Done],"&gt;"&amp;'TS-Calc 12 month'!A200)</f>
        <v>8</v>
      </c>
      <c r="D200">
        <f ca="1">COUNTIF(TimeStamps[Done],"="&amp;'TS-Calc 12 month'!A200)</f>
        <v>0</v>
      </c>
      <c r="F200" s="1">
        <f ca="1">YearData[[#This Row],[Date]]</f>
        <v>41283</v>
      </c>
      <c r="G200">
        <f ca="1">G199+YearData[[#This Row],[Done]]</f>
        <v>53</v>
      </c>
      <c r="H200">
        <f ca="1">YearData[[#This Row],[Commited]]</f>
        <v>8</v>
      </c>
      <c r="I200">
        <f ca="1">YearData[[#This Row],[Options]]</f>
        <v>47</v>
      </c>
    </row>
    <row r="201" spans="1:9" x14ac:dyDescent="0.2">
      <c r="A201" s="1">
        <f t="shared" ca="1" si="3"/>
        <v>41284</v>
      </c>
      <c r="B201">
        <f ca="1">COUNTIFS(TimeStamps[Options],"&lt;="&amp;'TS-Calc 12 month'!A201,TimeStamps[Committed],"&gt;"&amp;'TS-Calc 12 month'!A201)</f>
        <v>47</v>
      </c>
      <c r="C201">
        <f ca="1">COUNTIFS(TimeStamps[Committed],"&lt;="&amp;'TS-Calc 12 month'!A201,TimeStamps[Done],"&gt;"&amp;'TS-Calc 12 month'!A201)</f>
        <v>7</v>
      </c>
      <c r="D201">
        <f ca="1">COUNTIF(TimeStamps[Done],"="&amp;'TS-Calc 12 month'!A201)</f>
        <v>1</v>
      </c>
      <c r="F201" s="1">
        <f ca="1">YearData[[#This Row],[Date]]</f>
        <v>41284</v>
      </c>
      <c r="G201">
        <f ca="1">G200+YearData[[#This Row],[Done]]</f>
        <v>54</v>
      </c>
      <c r="H201">
        <f ca="1">YearData[[#This Row],[Commited]]</f>
        <v>7</v>
      </c>
      <c r="I201">
        <f ca="1">YearData[[#This Row],[Options]]</f>
        <v>47</v>
      </c>
    </row>
    <row r="202" spans="1:9" x14ac:dyDescent="0.2">
      <c r="A202" s="1">
        <f t="shared" ca="1" si="3"/>
        <v>41285</v>
      </c>
      <c r="B202">
        <f ca="1">COUNTIFS(TimeStamps[Options],"&lt;="&amp;'TS-Calc 12 month'!A202,TimeStamps[Committed],"&gt;"&amp;'TS-Calc 12 month'!A202)</f>
        <v>47</v>
      </c>
      <c r="C202">
        <f ca="1">COUNTIFS(TimeStamps[Committed],"&lt;="&amp;'TS-Calc 12 month'!A202,TimeStamps[Done],"&gt;"&amp;'TS-Calc 12 month'!A202)</f>
        <v>7</v>
      </c>
      <c r="D202">
        <f ca="1">COUNTIF(TimeStamps[Done],"="&amp;'TS-Calc 12 month'!A202)</f>
        <v>0</v>
      </c>
      <c r="F202" s="1">
        <f ca="1">YearData[[#This Row],[Date]]</f>
        <v>41285</v>
      </c>
      <c r="G202">
        <f ca="1">G201+YearData[[#This Row],[Done]]</f>
        <v>54</v>
      </c>
      <c r="H202">
        <f ca="1">YearData[[#This Row],[Commited]]</f>
        <v>7</v>
      </c>
      <c r="I202">
        <f ca="1">YearData[[#This Row],[Options]]</f>
        <v>47</v>
      </c>
    </row>
    <row r="203" spans="1:9" x14ac:dyDescent="0.2">
      <c r="A203" s="1">
        <f t="shared" ca="1" si="3"/>
        <v>41286</v>
      </c>
      <c r="B203">
        <f ca="1">COUNTIFS(TimeStamps[Options],"&lt;="&amp;'TS-Calc 12 month'!A203,TimeStamps[Committed],"&gt;"&amp;'TS-Calc 12 month'!A203)</f>
        <v>46</v>
      </c>
      <c r="C203">
        <f ca="1">COUNTIFS(TimeStamps[Committed],"&lt;="&amp;'TS-Calc 12 month'!A203,TimeStamps[Done],"&gt;"&amp;'TS-Calc 12 month'!A203)</f>
        <v>8</v>
      </c>
      <c r="D203">
        <f ca="1">COUNTIF(TimeStamps[Done],"="&amp;'TS-Calc 12 month'!A203)</f>
        <v>0</v>
      </c>
      <c r="F203" s="1">
        <f ca="1">YearData[[#This Row],[Date]]</f>
        <v>41286</v>
      </c>
      <c r="G203">
        <f ca="1">G202+YearData[[#This Row],[Done]]</f>
        <v>54</v>
      </c>
      <c r="H203">
        <f ca="1">YearData[[#This Row],[Commited]]</f>
        <v>8</v>
      </c>
      <c r="I203">
        <f ca="1">YearData[[#This Row],[Options]]</f>
        <v>46</v>
      </c>
    </row>
    <row r="204" spans="1:9" x14ac:dyDescent="0.2">
      <c r="A204" s="1">
        <f t="shared" ca="1" si="3"/>
        <v>41287</v>
      </c>
      <c r="B204">
        <f ca="1">COUNTIFS(TimeStamps[Options],"&lt;="&amp;'TS-Calc 12 month'!A204,TimeStamps[Committed],"&gt;"&amp;'TS-Calc 12 month'!A204)</f>
        <v>46</v>
      </c>
      <c r="C204">
        <f ca="1">COUNTIFS(TimeStamps[Committed],"&lt;="&amp;'TS-Calc 12 month'!A204,TimeStamps[Done],"&gt;"&amp;'TS-Calc 12 month'!A204)</f>
        <v>7</v>
      </c>
      <c r="D204">
        <f ca="1">COUNTIF(TimeStamps[Done],"="&amp;'TS-Calc 12 month'!A204)</f>
        <v>1</v>
      </c>
      <c r="F204" s="1">
        <f ca="1">YearData[[#This Row],[Date]]</f>
        <v>41287</v>
      </c>
      <c r="G204">
        <f ca="1">G203+YearData[[#This Row],[Done]]</f>
        <v>55</v>
      </c>
      <c r="H204">
        <f ca="1">YearData[[#This Row],[Commited]]</f>
        <v>7</v>
      </c>
      <c r="I204">
        <f ca="1">YearData[[#This Row],[Options]]</f>
        <v>46</v>
      </c>
    </row>
    <row r="205" spans="1:9" x14ac:dyDescent="0.2">
      <c r="A205" s="1">
        <f t="shared" ca="1" si="3"/>
        <v>41288</v>
      </c>
      <c r="B205">
        <f ca="1">COUNTIFS(TimeStamps[Options],"&lt;="&amp;'TS-Calc 12 month'!A205,TimeStamps[Committed],"&gt;"&amp;'TS-Calc 12 month'!A205)</f>
        <v>46</v>
      </c>
      <c r="C205">
        <f ca="1">COUNTIFS(TimeStamps[Committed],"&lt;="&amp;'TS-Calc 12 month'!A205,TimeStamps[Done],"&gt;"&amp;'TS-Calc 12 month'!A205)</f>
        <v>6</v>
      </c>
      <c r="D205">
        <f ca="1">COUNTIF(TimeStamps[Done],"="&amp;'TS-Calc 12 month'!A205)</f>
        <v>1</v>
      </c>
      <c r="F205" s="1">
        <f ca="1">YearData[[#This Row],[Date]]</f>
        <v>41288</v>
      </c>
      <c r="G205">
        <f ca="1">G204+YearData[[#This Row],[Done]]</f>
        <v>56</v>
      </c>
      <c r="H205">
        <f ca="1">YearData[[#This Row],[Commited]]</f>
        <v>6</v>
      </c>
      <c r="I205">
        <f ca="1">YearData[[#This Row],[Options]]</f>
        <v>46</v>
      </c>
    </row>
    <row r="206" spans="1:9" x14ac:dyDescent="0.2">
      <c r="A206" s="1">
        <f t="shared" ca="1" si="3"/>
        <v>41289</v>
      </c>
      <c r="B206">
        <f ca="1">COUNTIFS(TimeStamps[Options],"&lt;="&amp;'TS-Calc 12 month'!A206,TimeStamps[Committed],"&gt;"&amp;'TS-Calc 12 month'!A206)</f>
        <v>46</v>
      </c>
      <c r="C206">
        <f ca="1">COUNTIFS(TimeStamps[Committed],"&lt;="&amp;'TS-Calc 12 month'!A206,TimeStamps[Done],"&gt;"&amp;'TS-Calc 12 month'!A206)</f>
        <v>6</v>
      </c>
      <c r="D206">
        <f ca="1">COUNTIF(TimeStamps[Done],"="&amp;'TS-Calc 12 month'!A206)</f>
        <v>0</v>
      </c>
      <c r="F206" s="1">
        <f ca="1">YearData[[#This Row],[Date]]</f>
        <v>41289</v>
      </c>
      <c r="G206">
        <f ca="1">G205+YearData[[#This Row],[Done]]</f>
        <v>56</v>
      </c>
      <c r="H206">
        <f ca="1">YearData[[#This Row],[Commited]]</f>
        <v>6</v>
      </c>
      <c r="I206">
        <f ca="1">YearData[[#This Row],[Options]]</f>
        <v>46</v>
      </c>
    </row>
    <row r="207" spans="1:9" x14ac:dyDescent="0.2">
      <c r="A207" s="1">
        <f t="shared" ca="1" si="3"/>
        <v>41290</v>
      </c>
      <c r="B207">
        <f ca="1">COUNTIFS(TimeStamps[Options],"&lt;="&amp;'TS-Calc 12 month'!A207,TimeStamps[Committed],"&gt;"&amp;'TS-Calc 12 month'!A207)</f>
        <v>45</v>
      </c>
      <c r="C207">
        <f ca="1">COUNTIFS(TimeStamps[Committed],"&lt;="&amp;'TS-Calc 12 month'!A207,TimeStamps[Done],"&gt;"&amp;'TS-Calc 12 month'!A207)</f>
        <v>7</v>
      </c>
      <c r="D207">
        <f ca="1">COUNTIF(TimeStamps[Done],"="&amp;'TS-Calc 12 month'!A207)</f>
        <v>0</v>
      </c>
      <c r="F207" s="1">
        <f ca="1">YearData[[#This Row],[Date]]</f>
        <v>41290</v>
      </c>
      <c r="G207">
        <f ca="1">G206+YearData[[#This Row],[Done]]</f>
        <v>56</v>
      </c>
      <c r="H207">
        <f ca="1">YearData[[#This Row],[Commited]]</f>
        <v>7</v>
      </c>
      <c r="I207">
        <f ca="1">YearData[[#This Row],[Options]]</f>
        <v>45</v>
      </c>
    </row>
    <row r="208" spans="1:9" x14ac:dyDescent="0.2">
      <c r="A208" s="1">
        <f t="shared" ca="1" si="3"/>
        <v>41291</v>
      </c>
      <c r="B208">
        <f ca="1">COUNTIFS(TimeStamps[Options],"&lt;="&amp;'TS-Calc 12 month'!A208,TimeStamps[Committed],"&gt;"&amp;'TS-Calc 12 month'!A208)</f>
        <v>45</v>
      </c>
      <c r="C208">
        <f ca="1">COUNTIFS(TimeStamps[Committed],"&lt;="&amp;'TS-Calc 12 month'!A208,TimeStamps[Done],"&gt;"&amp;'TS-Calc 12 month'!A208)</f>
        <v>6</v>
      </c>
      <c r="D208">
        <f ca="1">COUNTIF(TimeStamps[Done],"="&amp;'TS-Calc 12 month'!A208)</f>
        <v>1</v>
      </c>
      <c r="F208" s="1">
        <f ca="1">YearData[[#This Row],[Date]]</f>
        <v>41291</v>
      </c>
      <c r="G208">
        <f ca="1">G207+YearData[[#This Row],[Done]]</f>
        <v>57</v>
      </c>
      <c r="H208">
        <f ca="1">YearData[[#This Row],[Commited]]</f>
        <v>6</v>
      </c>
      <c r="I208">
        <f ca="1">YearData[[#This Row],[Options]]</f>
        <v>45</v>
      </c>
    </row>
    <row r="209" spans="1:9" x14ac:dyDescent="0.2">
      <c r="A209" s="1">
        <f t="shared" ca="1" si="3"/>
        <v>41292</v>
      </c>
      <c r="B209">
        <f ca="1">COUNTIFS(TimeStamps[Options],"&lt;="&amp;'TS-Calc 12 month'!A209,TimeStamps[Committed],"&gt;"&amp;'TS-Calc 12 month'!A209)</f>
        <v>45</v>
      </c>
      <c r="C209">
        <f ca="1">COUNTIFS(TimeStamps[Committed],"&lt;="&amp;'TS-Calc 12 month'!A209,TimeStamps[Done],"&gt;"&amp;'TS-Calc 12 month'!A209)</f>
        <v>5</v>
      </c>
      <c r="D209">
        <f ca="1">COUNTIF(TimeStamps[Done],"="&amp;'TS-Calc 12 month'!A209)</f>
        <v>1</v>
      </c>
      <c r="F209" s="1">
        <f ca="1">YearData[[#This Row],[Date]]</f>
        <v>41292</v>
      </c>
      <c r="G209">
        <f ca="1">G208+YearData[[#This Row],[Done]]</f>
        <v>58</v>
      </c>
      <c r="H209">
        <f ca="1">YearData[[#This Row],[Commited]]</f>
        <v>5</v>
      </c>
      <c r="I209">
        <f ca="1">YearData[[#This Row],[Options]]</f>
        <v>45</v>
      </c>
    </row>
    <row r="210" spans="1:9" x14ac:dyDescent="0.2">
      <c r="A210" s="1">
        <f t="shared" ca="1" si="3"/>
        <v>41293</v>
      </c>
      <c r="B210">
        <f ca="1">COUNTIFS(TimeStamps[Options],"&lt;="&amp;'TS-Calc 12 month'!A210,TimeStamps[Committed],"&gt;"&amp;'TS-Calc 12 month'!A210)</f>
        <v>45</v>
      </c>
      <c r="C210">
        <f ca="1">COUNTIFS(TimeStamps[Committed],"&lt;="&amp;'TS-Calc 12 month'!A210,TimeStamps[Done],"&gt;"&amp;'TS-Calc 12 month'!A210)</f>
        <v>5</v>
      </c>
      <c r="D210">
        <f ca="1">COUNTIF(TimeStamps[Done],"="&amp;'TS-Calc 12 month'!A210)</f>
        <v>0</v>
      </c>
      <c r="F210" s="1">
        <f ca="1">YearData[[#This Row],[Date]]</f>
        <v>41293</v>
      </c>
      <c r="G210">
        <f ca="1">G209+YearData[[#This Row],[Done]]</f>
        <v>58</v>
      </c>
      <c r="H210">
        <f ca="1">YearData[[#This Row],[Commited]]</f>
        <v>5</v>
      </c>
      <c r="I210">
        <f ca="1">YearData[[#This Row],[Options]]</f>
        <v>45</v>
      </c>
    </row>
    <row r="211" spans="1:9" x14ac:dyDescent="0.2">
      <c r="A211" s="1">
        <f t="shared" ca="1" si="3"/>
        <v>41294</v>
      </c>
      <c r="B211">
        <f ca="1">COUNTIFS(TimeStamps[Options],"&lt;="&amp;'TS-Calc 12 month'!A211,TimeStamps[Committed],"&gt;"&amp;'TS-Calc 12 month'!A211)</f>
        <v>45</v>
      </c>
      <c r="C211">
        <f ca="1">COUNTIFS(TimeStamps[Committed],"&lt;="&amp;'TS-Calc 12 month'!A211,TimeStamps[Done],"&gt;"&amp;'TS-Calc 12 month'!A211)</f>
        <v>4</v>
      </c>
      <c r="D211">
        <f ca="1">COUNTIF(TimeStamps[Done],"="&amp;'TS-Calc 12 month'!A211)</f>
        <v>1</v>
      </c>
      <c r="F211" s="1">
        <f ca="1">YearData[[#This Row],[Date]]</f>
        <v>41294</v>
      </c>
      <c r="G211">
        <f ca="1">G210+YearData[[#This Row],[Done]]</f>
        <v>59</v>
      </c>
      <c r="H211">
        <f ca="1">YearData[[#This Row],[Commited]]</f>
        <v>4</v>
      </c>
      <c r="I211">
        <f ca="1">YearData[[#This Row],[Options]]</f>
        <v>45</v>
      </c>
    </row>
    <row r="212" spans="1:9" x14ac:dyDescent="0.2">
      <c r="A212" s="1">
        <f t="shared" ca="1" si="3"/>
        <v>41295</v>
      </c>
      <c r="B212">
        <f ca="1">COUNTIFS(TimeStamps[Options],"&lt;="&amp;'TS-Calc 12 month'!A212,TimeStamps[Committed],"&gt;"&amp;'TS-Calc 12 month'!A212)</f>
        <v>44</v>
      </c>
      <c r="C212">
        <f ca="1">COUNTIFS(TimeStamps[Committed],"&lt;="&amp;'TS-Calc 12 month'!A212,TimeStamps[Done],"&gt;"&amp;'TS-Calc 12 month'!A212)</f>
        <v>5</v>
      </c>
      <c r="D212">
        <f ca="1">COUNTIF(TimeStamps[Done],"="&amp;'TS-Calc 12 month'!A212)</f>
        <v>0</v>
      </c>
      <c r="F212" s="1">
        <f ca="1">YearData[[#This Row],[Date]]</f>
        <v>41295</v>
      </c>
      <c r="G212">
        <f ca="1">G211+YearData[[#This Row],[Done]]</f>
        <v>59</v>
      </c>
      <c r="H212">
        <f ca="1">YearData[[#This Row],[Commited]]</f>
        <v>5</v>
      </c>
      <c r="I212">
        <f ca="1">YearData[[#This Row],[Options]]</f>
        <v>44</v>
      </c>
    </row>
    <row r="213" spans="1:9" x14ac:dyDescent="0.2">
      <c r="A213" s="1">
        <f t="shared" ca="1" si="3"/>
        <v>41296</v>
      </c>
      <c r="B213">
        <f ca="1">COUNTIFS(TimeStamps[Options],"&lt;="&amp;'TS-Calc 12 month'!A213,TimeStamps[Committed],"&gt;"&amp;'TS-Calc 12 month'!A213)</f>
        <v>44</v>
      </c>
      <c r="C213">
        <f ca="1">COUNTIFS(TimeStamps[Committed],"&lt;="&amp;'TS-Calc 12 month'!A213,TimeStamps[Done],"&gt;"&amp;'TS-Calc 12 month'!A213)</f>
        <v>4</v>
      </c>
      <c r="D213">
        <f ca="1">COUNTIF(TimeStamps[Done],"="&amp;'TS-Calc 12 month'!A213)</f>
        <v>1</v>
      </c>
      <c r="F213" s="1">
        <f ca="1">YearData[[#This Row],[Date]]</f>
        <v>41296</v>
      </c>
      <c r="G213">
        <f ca="1">G212+YearData[[#This Row],[Done]]</f>
        <v>60</v>
      </c>
      <c r="H213">
        <f ca="1">YearData[[#This Row],[Commited]]</f>
        <v>4</v>
      </c>
      <c r="I213">
        <f ca="1">YearData[[#This Row],[Options]]</f>
        <v>44</v>
      </c>
    </row>
    <row r="214" spans="1:9" x14ac:dyDescent="0.2">
      <c r="A214" s="1">
        <f t="shared" ca="1" si="3"/>
        <v>41297</v>
      </c>
      <c r="B214">
        <f ca="1">COUNTIFS(TimeStamps[Options],"&lt;="&amp;'TS-Calc 12 month'!A214,TimeStamps[Committed],"&gt;"&amp;'TS-Calc 12 month'!A214)</f>
        <v>44</v>
      </c>
      <c r="C214">
        <f ca="1">COUNTIFS(TimeStamps[Committed],"&lt;="&amp;'TS-Calc 12 month'!A214,TimeStamps[Done],"&gt;"&amp;'TS-Calc 12 month'!A214)</f>
        <v>4</v>
      </c>
      <c r="D214">
        <f ca="1">COUNTIF(TimeStamps[Done],"="&amp;'TS-Calc 12 month'!A214)</f>
        <v>0</v>
      </c>
      <c r="F214" s="1">
        <f ca="1">YearData[[#This Row],[Date]]</f>
        <v>41297</v>
      </c>
      <c r="G214">
        <f ca="1">G213+YearData[[#This Row],[Done]]</f>
        <v>60</v>
      </c>
      <c r="H214">
        <f ca="1">YearData[[#This Row],[Commited]]</f>
        <v>4</v>
      </c>
      <c r="I214">
        <f ca="1">YearData[[#This Row],[Options]]</f>
        <v>44</v>
      </c>
    </row>
    <row r="215" spans="1:9" x14ac:dyDescent="0.2">
      <c r="A215" s="1">
        <f t="shared" ca="1" si="3"/>
        <v>41298</v>
      </c>
      <c r="B215">
        <f ca="1">COUNTIFS(TimeStamps[Options],"&lt;="&amp;'TS-Calc 12 month'!A215,TimeStamps[Committed],"&gt;"&amp;'TS-Calc 12 month'!A215)</f>
        <v>44</v>
      </c>
      <c r="C215">
        <f ca="1">COUNTIFS(TimeStamps[Committed],"&lt;="&amp;'TS-Calc 12 month'!A215,TimeStamps[Done],"&gt;"&amp;'TS-Calc 12 month'!A215)</f>
        <v>4</v>
      </c>
      <c r="D215">
        <f ca="1">COUNTIF(TimeStamps[Done],"="&amp;'TS-Calc 12 month'!A215)</f>
        <v>0</v>
      </c>
      <c r="F215" s="1">
        <f ca="1">YearData[[#This Row],[Date]]</f>
        <v>41298</v>
      </c>
      <c r="G215">
        <f ca="1">G214+YearData[[#This Row],[Done]]</f>
        <v>60</v>
      </c>
      <c r="H215">
        <f ca="1">YearData[[#This Row],[Commited]]</f>
        <v>4</v>
      </c>
      <c r="I215">
        <f ca="1">YearData[[#This Row],[Options]]</f>
        <v>44</v>
      </c>
    </row>
    <row r="216" spans="1:9" x14ac:dyDescent="0.2">
      <c r="A216" s="1">
        <f t="shared" ca="1" si="3"/>
        <v>41299</v>
      </c>
      <c r="B216">
        <f ca="1">COUNTIFS(TimeStamps[Options],"&lt;="&amp;'TS-Calc 12 month'!A216,TimeStamps[Committed],"&gt;"&amp;'TS-Calc 12 month'!A216)</f>
        <v>44</v>
      </c>
      <c r="C216">
        <f ca="1">COUNTIFS(TimeStamps[Committed],"&lt;="&amp;'TS-Calc 12 month'!A216,TimeStamps[Done],"&gt;"&amp;'TS-Calc 12 month'!A216)</f>
        <v>4</v>
      </c>
      <c r="D216">
        <f ca="1">COUNTIF(TimeStamps[Done],"="&amp;'TS-Calc 12 month'!A216)</f>
        <v>0</v>
      </c>
      <c r="F216" s="1">
        <f ca="1">YearData[[#This Row],[Date]]</f>
        <v>41299</v>
      </c>
      <c r="G216">
        <f ca="1">G215+YearData[[#This Row],[Done]]</f>
        <v>60</v>
      </c>
      <c r="H216">
        <f ca="1">YearData[[#This Row],[Commited]]</f>
        <v>4</v>
      </c>
      <c r="I216">
        <f ca="1">YearData[[#This Row],[Options]]</f>
        <v>44</v>
      </c>
    </row>
    <row r="217" spans="1:9" x14ac:dyDescent="0.2">
      <c r="A217" s="1">
        <f t="shared" ca="1" si="3"/>
        <v>41300</v>
      </c>
      <c r="B217">
        <f ca="1">COUNTIFS(TimeStamps[Options],"&lt;="&amp;'TS-Calc 12 month'!A217,TimeStamps[Committed],"&gt;"&amp;'TS-Calc 12 month'!A217)</f>
        <v>43</v>
      </c>
      <c r="C217">
        <f ca="1">COUNTIFS(TimeStamps[Committed],"&lt;="&amp;'TS-Calc 12 month'!A217,TimeStamps[Done],"&gt;"&amp;'TS-Calc 12 month'!A217)</f>
        <v>5</v>
      </c>
      <c r="D217">
        <f ca="1">COUNTIF(TimeStamps[Done],"="&amp;'TS-Calc 12 month'!A217)</f>
        <v>0</v>
      </c>
      <c r="F217" s="1">
        <f ca="1">YearData[[#This Row],[Date]]</f>
        <v>41300</v>
      </c>
      <c r="G217">
        <f ca="1">G216+YearData[[#This Row],[Done]]</f>
        <v>60</v>
      </c>
      <c r="H217">
        <f ca="1">YearData[[#This Row],[Commited]]</f>
        <v>5</v>
      </c>
      <c r="I217">
        <f ca="1">YearData[[#This Row],[Options]]</f>
        <v>43</v>
      </c>
    </row>
    <row r="218" spans="1:9" x14ac:dyDescent="0.2">
      <c r="A218" s="1">
        <f t="shared" ca="1" si="3"/>
        <v>41301</v>
      </c>
      <c r="B218">
        <f ca="1">COUNTIFS(TimeStamps[Options],"&lt;="&amp;'TS-Calc 12 month'!A218,TimeStamps[Committed],"&gt;"&amp;'TS-Calc 12 month'!A218)</f>
        <v>43</v>
      </c>
      <c r="C218">
        <f ca="1">COUNTIFS(TimeStamps[Committed],"&lt;="&amp;'TS-Calc 12 month'!A218,TimeStamps[Done],"&gt;"&amp;'TS-Calc 12 month'!A218)</f>
        <v>4</v>
      </c>
      <c r="D218">
        <f ca="1">COUNTIF(TimeStamps[Done],"="&amp;'TS-Calc 12 month'!A218)</f>
        <v>1</v>
      </c>
      <c r="F218" s="1">
        <f ca="1">YearData[[#This Row],[Date]]</f>
        <v>41301</v>
      </c>
      <c r="G218">
        <f ca="1">G217+YearData[[#This Row],[Done]]</f>
        <v>61</v>
      </c>
      <c r="H218">
        <f ca="1">YearData[[#This Row],[Commited]]</f>
        <v>4</v>
      </c>
      <c r="I218">
        <f ca="1">YearData[[#This Row],[Options]]</f>
        <v>43</v>
      </c>
    </row>
    <row r="219" spans="1:9" x14ac:dyDescent="0.2">
      <c r="A219" s="1">
        <f t="shared" ca="1" si="3"/>
        <v>41302</v>
      </c>
      <c r="B219">
        <f ca="1">COUNTIFS(TimeStamps[Options],"&lt;="&amp;'TS-Calc 12 month'!A219,TimeStamps[Committed],"&gt;"&amp;'TS-Calc 12 month'!A219)</f>
        <v>42</v>
      </c>
      <c r="C219">
        <f ca="1">COUNTIFS(TimeStamps[Committed],"&lt;="&amp;'TS-Calc 12 month'!A219,TimeStamps[Done],"&gt;"&amp;'TS-Calc 12 month'!A219)</f>
        <v>5</v>
      </c>
      <c r="D219">
        <f ca="1">COUNTIF(TimeStamps[Done],"="&amp;'TS-Calc 12 month'!A219)</f>
        <v>0</v>
      </c>
      <c r="F219" s="1">
        <f ca="1">YearData[[#This Row],[Date]]</f>
        <v>41302</v>
      </c>
      <c r="G219">
        <f ca="1">G218+YearData[[#This Row],[Done]]</f>
        <v>61</v>
      </c>
      <c r="H219">
        <f ca="1">YearData[[#This Row],[Commited]]</f>
        <v>5</v>
      </c>
      <c r="I219">
        <f ca="1">YearData[[#This Row],[Options]]</f>
        <v>42</v>
      </c>
    </row>
    <row r="220" spans="1:9" x14ac:dyDescent="0.2">
      <c r="A220" s="1">
        <f t="shared" ca="1" si="3"/>
        <v>41303</v>
      </c>
      <c r="B220">
        <f ca="1">COUNTIFS(TimeStamps[Options],"&lt;="&amp;'TS-Calc 12 month'!A220,TimeStamps[Committed],"&gt;"&amp;'TS-Calc 12 month'!A220)</f>
        <v>41</v>
      </c>
      <c r="C220">
        <f ca="1">COUNTIFS(TimeStamps[Committed],"&lt;="&amp;'TS-Calc 12 month'!A220,TimeStamps[Done],"&gt;"&amp;'TS-Calc 12 month'!A220)</f>
        <v>6</v>
      </c>
      <c r="D220">
        <f ca="1">COUNTIF(TimeStamps[Done],"="&amp;'TS-Calc 12 month'!A220)</f>
        <v>0</v>
      </c>
      <c r="F220" s="1">
        <f ca="1">YearData[[#This Row],[Date]]</f>
        <v>41303</v>
      </c>
      <c r="G220">
        <f ca="1">G219+YearData[[#This Row],[Done]]</f>
        <v>61</v>
      </c>
      <c r="H220">
        <f ca="1">YearData[[#This Row],[Commited]]</f>
        <v>6</v>
      </c>
      <c r="I220">
        <f ca="1">YearData[[#This Row],[Options]]</f>
        <v>41</v>
      </c>
    </row>
    <row r="221" spans="1:9" x14ac:dyDescent="0.2">
      <c r="A221" s="1">
        <f t="shared" ca="1" si="3"/>
        <v>41304</v>
      </c>
      <c r="B221">
        <f ca="1">COUNTIFS(TimeStamps[Options],"&lt;="&amp;'TS-Calc 12 month'!A221,TimeStamps[Committed],"&gt;"&amp;'TS-Calc 12 month'!A221)</f>
        <v>41</v>
      </c>
      <c r="C221">
        <f ca="1">COUNTIFS(TimeStamps[Committed],"&lt;="&amp;'TS-Calc 12 month'!A221,TimeStamps[Done],"&gt;"&amp;'TS-Calc 12 month'!A221)</f>
        <v>6</v>
      </c>
      <c r="D221">
        <f ca="1">COUNTIF(TimeStamps[Done],"="&amp;'TS-Calc 12 month'!A221)</f>
        <v>0</v>
      </c>
      <c r="F221" s="1">
        <f ca="1">YearData[[#This Row],[Date]]</f>
        <v>41304</v>
      </c>
      <c r="G221">
        <f ca="1">G220+YearData[[#This Row],[Done]]</f>
        <v>61</v>
      </c>
      <c r="H221">
        <f ca="1">YearData[[#This Row],[Commited]]</f>
        <v>6</v>
      </c>
      <c r="I221">
        <f ca="1">YearData[[#This Row],[Options]]</f>
        <v>41</v>
      </c>
    </row>
    <row r="222" spans="1:9" x14ac:dyDescent="0.2">
      <c r="A222" s="1">
        <f t="shared" ca="1" si="3"/>
        <v>41305</v>
      </c>
      <c r="B222">
        <f ca="1">COUNTIFS(TimeStamps[Options],"&lt;="&amp;'TS-Calc 12 month'!A222,TimeStamps[Committed],"&gt;"&amp;'TS-Calc 12 month'!A222)</f>
        <v>40</v>
      </c>
      <c r="C222">
        <f ca="1">COUNTIFS(TimeStamps[Committed],"&lt;="&amp;'TS-Calc 12 month'!A222,TimeStamps[Done],"&gt;"&amp;'TS-Calc 12 month'!A222)</f>
        <v>7</v>
      </c>
      <c r="D222">
        <f ca="1">COUNTIF(TimeStamps[Done],"="&amp;'TS-Calc 12 month'!A222)</f>
        <v>0</v>
      </c>
      <c r="F222" s="1">
        <f ca="1">YearData[[#This Row],[Date]]</f>
        <v>41305</v>
      </c>
      <c r="G222">
        <f ca="1">G221+YearData[[#This Row],[Done]]</f>
        <v>61</v>
      </c>
      <c r="H222">
        <f ca="1">YearData[[#This Row],[Commited]]</f>
        <v>7</v>
      </c>
      <c r="I222">
        <f ca="1">YearData[[#This Row],[Options]]</f>
        <v>40</v>
      </c>
    </row>
    <row r="223" spans="1:9" x14ac:dyDescent="0.2">
      <c r="A223" s="1">
        <f t="shared" ca="1" si="3"/>
        <v>41306</v>
      </c>
      <c r="B223">
        <f ca="1">COUNTIFS(TimeStamps[Options],"&lt;="&amp;'TS-Calc 12 month'!A223,TimeStamps[Committed],"&gt;"&amp;'TS-Calc 12 month'!A223)</f>
        <v>40</v>
      </c>
      <c r="C223">
        <f ca="1">COUNTIFS(TimeStamps[Committed],"&lt;="&amp;'TS-Calc 12 month'!A223,TimeStamps[Done],"&gt;"&amp;'TS-Calc 12 month'!A223)</f>
        <v>6</v>
      </c>
      <c r="D223">
        <f ca="1">COUNTIF(TimeStamps[Done],"="&amp;'TS-Calc 12 month'!A223)</f>
        <v>1</v>
      </c>
      <c r="F223" s="1">
        <f ca="1">YearData[[#This Row],[Date]]</f>
        <v>41306</v>
      </c>
      <c r="G223">
        <f ca="1">G222+YearData[[#This Row],[Done]]</f>
        <v>62</v>
      </c>
      <c r="H223">
        <f ca="1">YearData[[#This Row],[Commited]]</f>
        <v>6</v>
      </c>
      <c r="I223">
        <f ca="1">YearData[[#This Row],[Options]]</f>
        <v>40</v>
      </c>
    </row>
    <row r="224" spans="1:9" x14ac:dyDescent="0.2">
      <c r="A224" s="1">
        <f t="shared" ca="1" si="3"/>
        <v>41307</v>
      </c>
      <c r="B224">
        <f ca="1">COUNTIFS(TimeStamps[Options],"&lt;="&amp;'TS-Calc 12 month'!A224,TimeStamps[Committed],"&gt;"&amp;'TS-Calc 12 month'!A224)</f>
        <v>40</v>
      </c>
      <c r="C224">
        <f ca="1">COUNTIFS(TimeStamps[Committed],"&lt;="&amp;'TS-Calc 12 month'!A224,TimeStamps[Done],"&gt;"&amp;'TS-Calc 12 month'!A224)</f>
        <v>6</v>
      </c>
      <c r="D224">
        <f ca="1">COUNTIF(TimeStamps[Done],"="&amp;'TS-Calc 12 month'!A224)</f>
        <v>0</v>
      </c>
      <c r="F224" s="1">
        <f ca="1">YearData[[#This Row],[Date]]</f>
        <v>41307</v>
      </c>
      <c r="G224">
        <f ca="1">G223+YearData[[#This Row],[Done]]</f>
        <v>62</v>
      </c>
      <c r="H224">
        <f ca="1">YearData[[#This Row],[Commited]]</f>
        <v>6</v>
      </c>
      <c r="I224">
        <f ca="1">YearData[[#This Row],[Options]]</f>
        <v>40</v>
      </c>
    </row>
    <row r="225" spans="1:9" x14ac:dyDescent="0.2">
      <c r="A225" s="1">
        <f t="shared" ca="1" si="3"/>
        <v>41308</v>
      </c>
      <c r="B225">
        <f ca="1">COUNTIFS(TimeStamps[Options],"&lt;="&amp;'TS-Calc 12 month'!A225,TimeStamps[Committed],"&gt;"&amp;'TS-Calc 12 month'!A225)</f>
        <v>39</v>
      </c>
      <c r="C225">
        <f ca="1">COUNTIFS(TimeStamps[Committed],"&lt;="&amp;'TS-Calc 12 month'!A225,TimeStamps[Done],"&gt;"&amp;'TS-Calc 12 month'!A225)</f>
        <v>7</v>
      </c>
      <c r="D225">
        <f ca="1">COUNTIF(TimeStamps[Done],"="&amp;'TS-Calc 12 month'!A225)</f>
        <v>0</v>
      </c>
      <c r="F225" s="1">
        <f ca="1">YearData[[#This Row],[Date]]</f>
        <v>41308</v>
      </c>
      <c r="G225">
        <f ca="1">G224+YearData[[#This Row],[Done]]</f>
        <v>62</v>
      </c>
      <c r="H225">
        <f ca="1">YearData[[#This Row],[Commited]]</f>
        <v>7</v>
      </c>
      <c r="I225">
        <f ca="1">YearData[[#This Row],[Options]]</f>
        <v>39</v>
      </c>
    </row>
    <row r="226" spans="1:9" x14ac:dyDescent="0.2">
      <c r="A226" s="1">
        <f t="shared" ca="1" si="3"/>
        <v>41309</v>
      </c>
      <c r="B226">
        <f ca="1">COUNTIFS(TimeStamps[Options],"&lt;="&amp;'TS-Calc 12 month'!A226,TimeStamps[Committed],"&gt;"&amp;'TS-Calc 12 month'!A226)</f>
        <v>38</v>
      </c>
      <c r="C226">
        <f ca="1">COUNTIFS(TimeStamps[Committed],"&lt;="&amp;'TS-Calc 12 month'!A226,TimeStamps[Done],"&gt;"&amp;'TS-Calc 12 month'!A226)</f>
        <v>8</v>
      </c>
      <c r="D226">
        <f ca="1">COUNTIF(TimeStamps[Done],"="&amp;'TS-Calc 12 month'!A226)</f>
        <v>0</v>
      </c>
      <c r="F226" s="1">
        <f ca="1">YearData[[#This Row],[Date]]</f>
        <v>41309</v>
      </c>
      <c r="G226">
        <f ca="1">G225+YearData[[#This Row],[Done]]</f>
        <v>62</v>
      </c>
      <c r="H226">
        <f ca="1">YearData[[#This Row],[Commited]]</f>
        <v>8</v>
      </c>
      <c r="I226">
        <f ca="1">YearData[[#This Row],[Options]]</f>
        <v>38</v>
      </c>
    </row>
    <row r="227" spans="1:9" x14ac:dyDescent="0.2">
      <c r="A227" s="1">
        <f t="shared" ca="1" si="3"/>
        <v>41310</v>
      </c>
      <c r="B227">
        <f ca="1">COUNTIFS(TimeStamps[Options],"&lt;="&amp;'TS-Calc 12 month'!A227,TimeStamps[Committed],"&gt;"&amp;'TS-Calc 12 month'!A227)</f>
        <v>38</v>
      </c>
      <c r="C227">
        <f ca="1">COUNTIFS(TimeStamps[Committed],"&lt;="&amp;'TS-Calc 12 month'!A227,TimeStamps[Done],"&gt;"&amp;'TS-Calc 12 month'!A227)</f>
        <v>7</v>
      </c>
      <c r="D227">
        <f ca="1">COUNTIF(TimeStamps[Done],"="&amp;'TS-Calc 12 month'!A227)</f>
        <v>1</v>
      </c>
      <c r="F227" s="1">
        <f ca="1">YearData[[#This Row],[Date]]</f>
        <v>41310</v>
      </c>
      <c r="G227">
        <f ca="1">G226+YearData[[#This Row],[Done]]</f>
        <v>63</v>
      </c>
      <c r="H227">
        <f ca="1">YearData[[#This Row],[Commited]]</f>
        <v>7</v>
      </c>
      <c r="I227">
        <f ca="1">YearData[[#This Row],[Options]]</f>
        <v>38</v>
      </c>
    </row>
    <row r="228" spans="1:9" x14ac:dyDescent="0.2">
      <c r="A228" s="1">
        <f t="shared" ca="1" si="3"/>
        <v>41311</v>
      </c>
      <c r="B228">
        <f ca="1">COUNTIFS(TimeStamps[Options],"&lt;="&amp;'TS-Calc 12 month'!A228,TimeStamps[Committed],"&gt;"&amp;'TS-Calc 12 month'!A228)</f>
        <v>37</v>
      </c>
      <c r="C228">
        <f ca="1">COUNTIFS(TimeStamps[Committed],"&lt;="&amp;'TS-Calc 12 month'!A228,TimeStamps[Done],"&gt;"&amp;'TS-Calc 12 month'!A228)</f>
        <v>8</v>
      </c>
      <c r="D228">
        <f ca="1">COUNTIF(TimeStamps[Done],"="&amp;'TS-Calc 12 month'!A228)</f>
        <v>0</v>
      </c>
      <c r="F228" s="1">
        <f ca="1">YearData[[#This Row],[Date]]</f>
        <v>41311</v>
      </c>
      <c r="G228">
        <f ca="1">G227+YearData[[#This Row],[Done]]</f>
        <v>63</v>
      </c>
      <c r="H228">
        <f ca="1">YearData[[#This Row],[Commited]]</f>
        <v>8</v>
      </c>
      <c r="I228">
        <f ca="1">YearData[[#This Row],[Options]]</f>
        <v>37</v>
      </c>
    </row>
    <row r="229" spans="1:9" x14ac:dyDescent="0.2">
      <c r="A229" s="1">
        <f t="shared" ca="1" si="3"/>
        <v>41312</v>
      </c>
      <c r="B229">
        <f ca="1">COUNTIFS(TimeStamps[Options],"&lt;="&amp;'TS-Calc 12 month'!A229,TimeStamps[Committed],"&gt;"&amp;'TS-Calc 12 month'!A229)</f>
        <v>37</v>
      </c>
      <c r="C229">
        <f ca="1">COUNTIFS(TimeStamps[Committed],"&lt;="&amp;'TS-Calc 12 month'!A229,TimeStamps[Done],"&gt;"&amp;'TS-Calc 12 month'!A229)</f>
        <v>8</v>
      </c>
      <c r="D229">
        <f ca="1">COUNTIF(TimeStamps[Done],"="&amp;'TS-Calc 12 month'!A229)</f>
        <v>0</v>
      </c>
      <c r="F229" s="1">
        <f ca="1">YearData[[#This Row],[Date]]</f>
        <v>41312</v>
      </c>
      <c r="G229">
        <f ca="1">G228+YearData[[#This Row],[Done]]</f>
        <v>63</v>
      </c>
      <c r="H229">
        <f ca="1">YearData[[#This Row],[Commited]]</f>
        <v>8</v>
      </c>
      <c r="I229">
        <f ca="1">YearData[[#This Row],[Options]]</f>
        <v>37</v>
      </c>
    </row>
    <row r="230" spans="1:9" x14ac:dyDescent="0.2">
      <c r="A230" s="1">
        <f t="shared" ca="1" si="3"/>
        <v>41313</v>
      </c>
      <c r="B230">
        <f ca="1">COUNTIFS(TimeStamps[Options],"&lt;="&amp;'TS-Calc 12 month'!A230,TimeStamps[Committed],"&gt;"&amp;'TS-Calc 12 month'!A230)</f>
        <v>37</v>
      </c>
      <c r="C230">
        <f ca="1">COUNTIFS(TimeStamps[Committed],"&lt;="&amp;'TS-Calc 12 month'!A230,TimeStamps[Done],"&gt;"&amp;'TS-Calc 12 month'!A230)</f>
        <v>8</v>
      </c>
      <c r="D230">
        <f ca="1">COUNTIF(TimeStamps[Done],"="&amp;'TS-Calc 12 month'!A230)</f>
        <v>0</v>
      </c>
      <c r="F230" s="1">
        <f ca="1">YearData[[#This Row],[Date]]</f>
        <v>41313</v>
      </c>
      <c r="G230">
        <f ca="1">G229+YearData[[#This Row],[Done]]</f>
        <v>63</v>
      </c>
      <c r="H230">
        <f ca="1">YearData[[#This Row],[Commited]]</f>
        <v>8</v>
      </c>
      <c r="I230">
        <f ca="1">YearData[[#This Row],[Options]]</f>
        <v>37</v>
      </c>
    </row>
    <row r="231" spans="1:9" x14ac:dyDescent="0.2">
      <c r="A231" s="1">
        <f t="shared" ca="1" si="3"/>
        <v>41314</v>
      </c>
      <c r="B231">
        <f ca="1">COUNTIFS(TimeStamps[Options],"&lt;="&amp;'TS-Calc 12 month'!A231,TimeStamps[Committed],"&gt;"&amp;'TS-Calc 12 month'!A231)</f>
        <v>36</v>
      </c>
      <c r="C231">
        <f ca="1">COUNTIFS(TimeStamps[Committed],"&lt;="&amp;'TS-Calc 12 month'!A231,TimeStamps[Done],"&gt;"&amp;'TS-Calc 12 month'!A231)</f>
        <v>9</v>
      </c>
      <c r="D231">
        <f ca="1">COUNTIF(TimeStamps[Done],"="&amp;'TS-Calc 12 month'!A231)</f>
        <v>0</v>
      </c>
      <c r="F231" s="1">
        <f ca="1">YearData[[#This Row],[Date]]</f>
        <v>41314</v>
      </c>
      <c r="G231">
        <f ca="1">G230+YearData[[#This Row],[Done]]</f>
        <v>63</v>
      </c>
      <c r="H231">
        <f ca="1">YearData[[#This Row],[Commited]]</f>
        <v>9</v>
      </c>
      <c r="I231">
        <f ca="1">YearData[[#This Row],[Options]]</f>
        <v>36</v>
      </c>
    </row>
    <row r="232" spans="1:9" x14ac:dyDescent="0.2">
      <c r="A232" s="1">
        <f t="shared" ca="1" si="3"/>
        <v>41315</v>
      </c>
      <c r="B232">
        <f ca="1">COUNTIFS(TimeStamps[Options],"&lt;="&amp;'TS-Calc 12 month'!A232,TimeStamps[Committed],"&gt;"&amp;'TS-Calc 12 month'!A232)</f>
        <v>36</v>
      </c>
      <c r="C232">
        <f ca="1">COUNTIFS(TimeStamps[Committed],"&lt;="&amp;'TS-Calc 12 month'!A232,TimeStamps[Done],"&gt;"&amp;'TS-Calc 12 month'!A232)</f>
        <v>8</v>
      </c>
      <c r="D232">
        <f ca="1">COUNTIF(TimeStamps[Done],"="&amp;'TS-Calc 12 month'!A232)</f>
        <v>1</v>
      </c>
      <c r="F232" s="1">
        <f ca="1">YearData[[#This Row],[Date]]</f>
        <v>41315</v>
      </c>
      <c r="G232">
        <f ca="1">G231+YearData[[#This Row],[Done]]</f>
        <v>64</v>
      </c>
      <c r="H232">
        <f ca="1">YearData[[#This Row],[Commited]]</f>
        <v>8</v>
      </c>
      <c r="I232">
        <f ca="1">YearData[[#This Row],[Options]]</f>
        <v>36</v>
      </c>
    </row>
    <row r="233" spans="1:9" x14ac:dyDescent="0.2">
      <c r="A233" s="1">
        <f t="shared" ca="1" si="3"/>
        <v>41316</v>
      </c>
      <c r="B233">
        <f ca="1">COUNTIFS(TimeStamps[Options],"&lt;="&amp;'TS-Calc 12 month'!A233,TimeStamps[Committed],"&gt;"&amp;'TS-Calc 12 month'!A233)</f>
        <v>36</v>
      </c>
      <c r="C233">
        <f ca="1">COUNTIFS(TimeStamps[Committed],"&lt;="&amp;'TS-Calc 12 month'!A233,TimeStamps[Done],"&gt;"&amp;'TS-Calc 12 month'!A233)</f>
        <v>8</v>
      </c>
      <c r="D233">
        <f ca="1">COUNTIF(TimeStamps[Done],"="&amp;'TS-Calc 12 month'!A233)</f>
        <v>0</v>
      </c>
      <c r="F233" s="1">
        <f ca="1">YearData[[#This Row],[Date]]</f>
        <v>41316</v>
      </c>
      <c r="G233">
        <f ca="1">G232+YearData[[#This Row],[Done]]</f>
        <v>64</v>
      </c>
      <c r="H233">
        <f ca="1">YearData[[#This Row],[Commited]]</f>
        <v>8</v>
      </c>
      <c r="I233">
        <f ca="1">YearData[[#This Row],[Options]]</f>
        <v>36</v>
      </c>
    </row>
    <row r="234" spans="1:9" x14ac:dyDescent="0.2">
      <c r="A234" s="1">
        <f t="shared" ca="1" si="3"/>
        <v>41317</v>
      </c>
      <c r="B234">
        <f ca="1">COUNTIFS(TimeStamps[Options],"&lt;="&amp;'TS-Calc 12 month'!A234,TimeStamps[Committed],"&gt;"&amp;'TS-Calc 12 month'!A234)</f>
        <v>35</v>
      </c>
      <c r="C234">
        <f ca="1">COUNTIFS(TimeStamps[Committed],"&lt;="&amp;'TS-Calc 12 month'!A234,TimeStamps[Done],"&gt;"&amp;'TS-Calc 12 month'!A234)</f>
        <v>9</v>
      </c>
      <c r="D234">
        <f ca="1">COUNTIF(TimeStamps[Done],"="&amp;'TS-Calc 12 month'!A234)</f>
        <v>0</v>
      </c>
      <c r="F234" s="1">
        <f ca="1">YearData[[#This Row],[Date]]</f>
        <v>41317</v>
      </c>
      <c r="G234">
        <f ca="1">G233+YearData[[#This Row],[Done]]</f>
        <v>64</v>
      </c>
      <c r="H234">
        <f ca="1">YearData[[#This Row],[Commited]]</f>
        <v>9</v>
      </c>
      <c r="I234">
        <f ca="1">YearData[[#This Row],[Options]]</f>
        <v>35</v>
      </c>
    </row>
    <row r="235" spans="1:9" x14ac:dyDescent="0.2">
      <c r="A235" s="1">
        <f t="shared" ca="1" si="3"/>
        <v>41318</v>
      </c>
      <c r="B235">
        <f ca="1">COUNTIFS(TimeStamps[Options],"&lt;="&amp;'TS-Calc 12 month'!A235,TimeStamps[Committed],"&gt;"&amp;'TS-Calc 12 month'!A235)</f>
        <v>34</v>
      </c>
      <c r="C235">
        <f ca="1">COUNTIFS(TimeStamps[Committed],"&lt;="&amp;'TS-Calc 12 month'!A235,TimeStamps[Done],"&gt;"&amp;'TS-Calc 12 month'!A235)</f>
        <v>10</v>
      </c>
      <c r="D235">
        <f ca="1">COUNTIF(TimeStamps[Done],"="&amp;'TS-Calc 12 month'!A235)</f>
        <v>0</v>
      </c>
      <c r="F235" s="1">
        <f ca="1">YearData[[#This Row],[Date]]</f>
        <v>41318</v>
      </c>
      <c r="G235">
        <f ca="1">G234+YearData[[#This Row],[Done]]</f>
        <v>64</v>
      </c>
      <c r="H235">
        <f ca="1">YearData[[#This Row],[Commited]]</f>
        <v>10</v>
      </c>
      <c r="I235">
        <f ca="1">YearData[[#This Row],[Options]]</f>
        <v>34</v>
      </c>
    </row>
    <row r="236" spans="1:9" x14ac:dyDescent="0.2">
      <c r="A236" s="1">
        <f t="shared" ca="1" si="3"/>
        <v>41319</v>
      </c>
      <c r="B236">
        <f ca="1">COUNTIFS(TimeStamps[Options],"&lt;="&amp;'TS-Calc 12 month'!A236,TimeStamps[Committed],"&gt;"&amp;'TS-Calc 12 month'!A236)</f>
        <v>33</v>
      </c>
      <c r="C236">
        <f ca="1">COUNTIFS(TimeStamps[Committed],"&lt;="&amp;'TS-Calc 12 month'!A236,TimeStamps[Done],"&gt;"&amp;'TS-Calc 12 month'!A236)</f>
        <v>11</v>
      </c>
      <c r="D236">
        <f ca="1">COUNTIF(TimeStamps[Done],"="&amp;'TS-Calc 12 month'!A236)</f>
        <v>0</v>
      </c>
      <c r="F236" s="1">
        <f ca="1">YearData[[#This Row],[Date]]</f>
        <v>41319</v>
      </c>
      <c r="G236">
        <f ca="1">G235+YearData[[#This Row],[Done]]</f>
        <v>64</v>
      </c>
      <c r="H236">
        <f ca="1">YearData[[#This Row],[Commited]]</f>
        <v>11</v>
      </c>
      <c r="I236">
        <f ca="1">YearData[[#This Row],[Options]]</f>
        <v>33</v>
      </c>
    </row>
    <row r="237" spans="1:9" x14ac:dyDescent="0.2">
      <c r="A237" s="1">
        <f t="shared" ca="1" si="3"/>
        <v>41320</v>
      </c>
      <c r="B237">
        <f ca="1">COUNTIFS(TimeStamps[Options],"&lt;="&amp;'TS-Calc 12 month'!A237,TimeStamps[Committed],"&gt;"&amp;'TS-Calc 12 month'!A237)</f>
        <v>33</v>
      </c>
      <c r="C237">
        <f ca="1">COUNTIFS(TimeStamps[Committed],"&lt;="&amp;'TS-Calc 12 month'!A237,TimeStamps[Done],"&gt;"&amp;'TS-Calc 12 month'!A237)</f>
        <v>10</v>
      </c>
      <c r="D237">
        <f ca="1">COUNTIF(TimeStamps[Done],"="&amp;'TS-Calc 12 month'!A237)</f>
        <v>1</v>
      </c>
      <c r="F237" s="1">
        <f ca="1">YearData[[#This Row],[Date]]</f>
        <v>41320</v>
      </c>
      <c r="G237">
        <f ca="1">G236+YearData[[#This Row],[Done]]</f>
        <v>65</v>
      </c>
      <c r="H237">
        <f ca="1">YearData[[#This Row],[Commited]]</f>
        <v>10</v>
      </c>
      <c r="I237">
        <f ca="1">YearData[[#This Row],[Options]]</f>
        <v>33</v>
      </c>
    </row>
    <row r="238" spans="1:9" x14ac:dyDescent="0.2">
      <c r="A238" s="1">
        <f t="shared" ca="1" si="3"/>
        <v>41321</v>
      </c>
      <c r="B238">
        <f ca="1">COUNTIFS(TimeStamps[Options],"&lt;="&amp;'TS-Calc 12 month'!A238,TimeStamps[Committed],"&gt;"&amp;'TS-Calc 12 month'!A238)</f>
        <v>33</v>
      </c>
      <c r="C238">
        <f ca="1">COUNTIFS(TimeStamps[Committed],"&lt;="&amp;'TS-Calc 12 month'!A238,TimeStamps[Done],"&gt;"&amp;'TS-Calc 12 month'!A238)</f>
        <v>10</v>
      </c>
      <c r="D238">
        <f ca="1">COUNTIF(TimeStamps[Done],"="&amp;'TS-Calc 12 month'!A238)</f>
        <v>0</v>
      </c>
      <c r="F238" s="1">
        <f ca="1">YearData[[#This Row],[Date]]</f>
        <v>41321</v>
      </c>
      <c r="G238">
        <f ca="1">G237+YearData[[#This Row],[Done]]</f>
        <v>65</v>
      </c>
      <c r="H238">
        <f ca="1">YearData[[#This Row],[Commited]]</f>
        <v>10</v>
      </c>
      <c r="I238">
        <f ca="1">YearData[[#This Row],[Options]]</f>
        <v>33</v>
      </c>
    </row>
    <row r="239" spans="1:9" x14ac:dyDescent="0.2">
      <c r="A239" s="1">
        <f t="shared" ca="1" si="3"/>
        <v>41322</v>
      </c>
      <c r="B239">
        <f ca="1">COUNTIFS(TimeStamps[Options],"&lt;="&amp;'TS-Calc 12 month'!A239,TimeStamps[Committed],"&gt;"&amp;'TS-Calc 12 month'!A239)</f>
        <v>32</v>
      </c>
      <c r="C239">
        <f ca="1">COUNTIFS(TimeStamps[Committed],"&lt;="&amp;'TS-Calc 12 month'!A239,TimeStamps[Done],"&gt;"&amp;'TS-Calc 12 month'!A239)</f>
        <v>10</v>
      </c>
      <c r="D239">
        <f ca="1">COUNTIF(TimeStamps[Done],"="&amp;'TS-Calc 12 month'!A239)</f>
        <v>1</v>
      </c>
      <c r="F239" s="1">
        <f ca="1">YearData[[#This Row],[Date]]</f>
        <v>41322</v>
      </c>
      <c r="G239">
        <f ca="1">G238+YearData[[#This Row],[Done]]</f>
        <v>66</v>
      </c>
      <c r="H239">
        <f ca="1">YearData[[#This Row],[Commited]]</f>
        <v>10</v>
      </c>
      <c r="I239">
        <f ca="1">YearData[[#This Row],[Options]]</f>
        <v>32</v>
      </c>
    </row>
    <row r="240" spans="1:9" x14ac:dyDescent="0.2">
      <c r="A240" s="1">
        <f t="shared" ca="1" si="3"/>
        <v>41323</v>
      </c>
      <c r="B240">
        <f ca="1">COUNTIFS(TimeStamps[Options],"&lt;="&amp;'TS-Calc 12 month'!A240,TimeStamps[Committed],"&gt;"&amp;'TS-Calc 12 month'!A240)</f>
        <v>32</v>
      </c>
      <c r="C240">
        <f ca="1">COUNTIFS(TimeStamps[Committed],"&lt;="&amp;'TS-Calc 12 month'!A240,TimeStamps[Done],"&gt;"&amp;'TS-Calc 12 month'!A240)</f>
        <v>9</v>
      </c>
      <c r="D240">
        <f ca="1">COUNTIF(TimeStamps[Done],"="&amp;'TS-Calc 12 month'!A240)</f>
        <v>1</v>
      </c>
      <c r="F240" s="1">
        <f ca="1">YearData[[#This Row],[Date]]</f>
        <v>41323</v>
      </c>
      <c r="G240">
        <f ca="1">G239+YearData[[#This Row],[Done]]</f>
        <v>67</v>
      </c>
      <c r="H240">
        <f ca="1">YearData[[#This Row],[Commited]]</f>
        <v>9</v>
      </c>
      <c r="I240">
        <f ca="1">YearData[[#This Row],[Options]]</f>
        <v>32</v>
      </c>
    </row>
    <row r="241" spans="1:9" x14ac:dyDescent="0.2">
      <c r="A241" s="1">
        <f t="shared" ca="1" si="3"/>
        <v>41324</v>
      </c>
      <c r="B241">
        <f ca="1">COUNTIFS(TimeStamps[Options],"&lt;="&amp;'TS-Calc 12 month'!A241,TimeStamps[Committed],"&gt;"&amp;'TS-Calc 12 month'!A241)</f>
        <v>32</v>
      </c>
      <c r="C241">
        <f ca="1">COUNTIFS(TimeStamps[Committed],"&lt;="&amp;'TS-Calc 12 month'!A241,TimeStamps[Done],"&gt;"&amp;'TS-Calc 12 month'!A241)</f>
        <v>9</v>
      </c>
      <c r="D241">
        <f ca="1">COUNTIF(TimeStamps[Done],"="&amp;'TS-Calc 12 month'!A241)</f>
        <v>0</v>
      </c>
      <c r="F241" s="1">
        <f ca="1">YearData[[#This Row],[Date]]</f>
        <v>41324</v>
      </c>
      <c r="G241">
        <f ca="1">G240+YearData[[#This Row],[Done]]</f>
        <v>67</v>
      </c>
      <c r="H241">
        <f ca="1">YearData[[#This Row],[Commited]]</f>
        <v>9</v>
      </c>
      <c r="I241">
        <f ca="1">YearData[[#This Row],[Options]]</f>
        <v>32</v>
      </c>
    </row>
    <row r="242" spans="1:9" x14ac:dyDescent="0.2">
      <c r="A242" s="1">
        <f t="shared" ca="1" si="3"/>
        <v>41325</v>
      </c>
      <c r="B242">
        <f ca="1">COUNTIFS(TimeStamps[Options],"&lt;="&amp;'TS-Calc 12 month'!A242,TimeStamps[Committed],"&gt;"&amp;'TS-Calc 12 month'!A242)</f>
        <v>32</v>
      </c>
      <c r="C242">
        <f ca="1">COUNTIFS(TimeStamps[Committed],"&lt;="&amp;'TS-Calc 12 month'!A242,TimeStamps[Done],"&gt;"&amp;'TS-Calc 12 month'!A242)</f>
        <v>8</v>
      </c>
      <c r="D242">
        <f ca="1">COUNTIF(TimeStamps[Done],"="&amp;'TS-Calc 12 month'!A242)</f>
        <v>1</v>
      </c>
      <c r="F242" s="1">
        <f ca="1">YearData[[#This Row],[Date]]</f>
        <v>41325</v>
      </c>
      <c r="G242">
        <f ca="1">G241+YearData[[#This Row],[Done]]</f>
        <v>68</v>
      </c>
      <c r="H242">
        <f ca="1">YearData[[#This Row],[Commited]]</f>
        <v>8</v>
      </c>
      <c r="I242">
        <f ca="1">YearData[[#This Row],[Options]]</f>
        <v>32</v>
      </c>
    </row>
    <row r="243" spans="1:9" x14ac:dyDescent="0.2">
      <c r="A243" s="1">
        <f t="shared" ca="1" si="3"/>
        <v>41326</v>
      </c>
      <c r="B243">
        <f ca="1">COUNTIFS(TimeStamps[Options],"&lt;="&amp;'TS-Calc 12 month'!A243,TimeStamps[Committed],"&gt;"&amp;'TS-Calc 12 month'!A243)</f>
        <v>32</v>
      </c>
      <c r="C243">
        <f ca="1">COUNTIFS(TimeStamps[Committed],"&lt;="&amp;'TS-Calc 12 month'!A243,TimeStamps[Done],"&gt;"&amp;'TS-Calc 12 month'!A243)</f>
        <v>8</v>
      </c>
      <c r="D243">
        <f ca="1">COUNTIF(TimeStamps[Done],"="&amp;'TS-Calc 12 month'!A243)</f>
        <v>0</v>
      </c>
      <c r="F243" s="1">
        <f ca="1">YearData[[#This Row],[Date]]</f>
        <v>41326</v>
      </c>
      <c r="G243">
        <f ca="1">G242+YearData[[#This Row],[Done]]</f>
        <v>68</v>
      </c>
      <c r="H243">
        <f ca="1">YearData[[#This Row],[Commited]]</f>
        <v>8</v>
      </c>
      <c r="I243">
        <f ca="1">YearData[[#This Row],[Options]]</f>
        <v>32</v>
      </c>
    </row>
    <row r="244" spans="1:9" x14ac:dyDescent="0.2">
      <c r="A244" s="1">
        <f t="shared" ca="1" si="3"/>
        <v>41327</v>
      </c>
      <c r="B244">
        <f ca="1">COUNTIFS(TimeStamps[Options],"&lt;="&amp;'TS-Calc 12 month'!A244,TimeStamps[Committed],"&gt;"&amp;'TS-Calc 12 month'!A244)</f>
        <v>31</v>
      </c>
      <c r="C244">
        <f ca="1">COUNTIFS(TimeStamps[Committed],"&lt;="&amp;'TS-Calc 12 month'!A244,TimeStamps[Done],"&gt;"&amp;'TS-Calc 12 month'!A244)</f>
        <v>9</v>
      </c>
      <c r="D244">
        <f ca="1">COUNTIF(TimeStamps[Done],"="&amp;'TS-Calc 12 month'!A244)</f>
        <v>0</v>
      </c>
      <c r="F244" s="1">
        <f ca="1">YearData[[#This Row],[Date]]</f>
        <v>41327</v>
      </c>
      <c r="G244">
        <f ca="1">G243+YearData[[#This Row],[Done]]</f>
        <v>68</v>
      </c>
      <c r="H244">
        <f ca="1">YearData[[#This Row],[Commited]]</f>
        <v>9</v>
      </c>
      <c r="I244">
        <f ca="1">YearData[[#This Row],[Options]]</f>
        <v>31</v>
      </c>
    </row>
    <row r="245" spans="1:9" x14ac:dyDescent="0.2">
      <c r="A245" s="1">
        <f t="shared" ca="1" si="3"/>
        <v>41328</v>
      </c>
      <c r="B245">
        <f ca="1">COUNTIFS(TimeStamps[Options],"&lt;="&amp;'TS-Calc 12 month'!A245,TimeStamps[Committed],"&gt;"&amp;'TS-Calc 12 month'!A245)</f>
        <v>31</v>
      </c>
      <c r="C245">
        <f ca="1">COUNTIFS(TimeStamps[Committed],"&lt;="&amp;'TS-Calc 12 month'!A245,TimeStamps[Done],"&gt;"&amp;'TS-Calc 12 month'!A245)</f>
        <v>8</v>
      </c>
      <c r="D245">
        <f ca="1">COUNTIF(TimeStamps[Done],"="&amp;'TS-Calc 12 month'!A245)</f>
        <v>1</v>
      </c>
      <c r="F245" s="1">
        <f ca="1">YearData[[#This Row],[Date]]</f>
        <v>41328</v>
      </c>
      <c r="G245">
        <f ca="1">G244+YearData[[#This Row],[Done]]</f>
        <v>69</v>
      </c>
      <c r="H245">
        <f ca="1">YearData[[#This Row],[Commited]]</f>
        <v>8</v>
      </c>
      <c r="I245">
        <f ca="1">YearData[[#This Row],[Options]]</f>
        <v>31</v>
      </c>
    </row>
    <row r="246" spans="1:9" x14ac:dyDescent="0.2">
      <c r="A246" s="1">
        <f t="shared" ca="1" si="3"/>
        <v>41329</v>
      </c>
      <c r="B246">
        <f ca="1">COUNTIFS(TimeStamps[Options],"&lt;="&amp;'TS-Calc 12 month'!A246,TimeStamps[Committed],"&gt;"&amp;'TS-Calc 12 month'!A246)</f>
        <v>30</v>
      </c>
      <c r="C246">
        <f ca="1">COUNTIFS(TimeStamps[Committed],"&lt;="&amp;'TS-Calc 12 month'!A246,TimeStamps[Done],"&gt;"&amp;'TS-Calc 12 month'!A246)</f>
        <v>8</v>
      </c>
      <c r="D246">
        <f ca="1">COUNTIF(TimeStamps[Done],"="&amp;'TS-Calc 12 month'!A246)</f>
        <v>1</v>
      </c>
      <c r="F246" s="1">
        <f ca="1">YearData[[#This Row],[Date]]</f>
        <v>41329</v>
      </c>
      <c r="G246">
        <f ca="1">G245+YearData[[#This Row],[Done]]</f>
        <v>70</v>
      </c>
      <c r="H246">
        <f ca="1">YearData[[#This Row],[Commited]]</f>
        <v>8</v>
      </c>
      <c r="I246">
        <f ca="1">YearData[[#This Row],[Options]]</f>
        <v>30</v>
      </c>
    </row>
    <row r="247" spans="1:9" x14ac:dyDescent="0.2">
      <c r="A247" s="1">
        <f t="shared" ca="1" si="3"/>
        <v>41330</v>
      </c>
      <c r="B247">
        <f ca="1">COUNTIFS(TimeStamps[Options],"&lt;="&amp;'TS-Calc 12 month'!A247,TimeStamps[Committed],"&gt;"&amp;'TS-Calc 12 month'!A247)</f>
        <v>30</v>
      </c>
      <c r="C247">
        <f ca="1">COUNTIFS(TimeStamps[Committed],"&lt;="&amp;'TS-Calc 12 month'!A247,TimeStamps[Done],"&gt;"&amp;'TS-Calc 12 month'!A247)</f>
        <v>8</v>
      </c>
      <c r="D247">
        <f ca="1">COUNTIF(TimeStamps[Done],"="&amp;'TS-Calc 12 month'!A247)</f>
        <v>0</v>
      </c>
      <c r="F247" s="1">
        <f ca="1">YearData[[#This Row],[Date]]</f>
        <v>41330</v>
      </c>
      <c r="G247">
        <f ca="1">G246+YearData[[#This Row],[Done]]</f>
        <v>70</v>
      </c>
      <c r="H247">
        <f ca="1">YearData[[#This Row],[Commited]]</f>
        <v>8</v>
      </c>
      <c r="I247">
        <f ca="1">YearData[[#This Row],[Options]]</f>
        <v>30</v>
      </c>
    </row>
    <row r="248" spans="1:9" x14ac:dyDescent="0.2">
      <c r="A248" s="1">
        <f t="shared" ca="1" si="3"/>
        <v>41331</v>
      </c>
      <c r="B248">
        <f ca="1">COUNTIFS(TimeStamps[Options],"&lt;="&amp;'TS-Calc 12 month'!A248,TimeStamps[Committed],"&gt;"&amp;'TS-Calc 12 month'!A248)</f>
        <v>30</v>
      </c>
      <c r="C248">
        <f ca="1">COUNTIFS(TimeStamps[Committed],"&lt;="&amp;'TS-Calc 12 month'!A248,TimeStamps[Done],"&gt;"&amp;'TS-Calc 12 month'!A248)</f>
        <v>7</v>
      </c>
      <c r="D248">
        <f ca="1">COUNTIF(TimeStamps[Done],"="&amp;'TS-Calc 12 month'!A248)</f>
        <v>1</v>
      </c>
      <c r="F248" s="1">
        <f ca="1">YearData[[#This Row],[Date]]</f>
        <v>41331</v>
      </c>
      <c r="G248">
        <f ca="1">G247+YearData[[#This Row],[Done]]</f>
        <v>71</v>
      </c>
      <c r="H248">
        <f ca="1">YearData[[#This Row],[Commited]]</f>
        <v>7</v>
      </c>
      <c r="I248">
        <f ca="1">YearData[[#This Row],[Options]]</f>
        <v>30</v>
      </c>
    </row>
    <row r="249" spans="1:9" x14ac:dyDescent="0.2">
      <c r="A249" s="1">
        <f t="shared" ref="A249:A261" ca="1" si="4">A248+1</f>
        <v>41332</v>
      </c>
      <c r="B249">
        <f ca="1">COUNTIFS(TimeStamps[Options],"&lt;="&amp;'TS-Calc 12 month'!A249,TimeStamps[Committed],"&gt;"&amp;'TS-Calc 12 month'!A249)</f>
        <v>30</v>
      </c>
      <c r="C249">
        <f ca="1">COUNTIFS(TimeStamps[Committed],"&lt;="&amp;'TS-Calc 12 month'!A249,TimeStamps[Done],"&gt;"&amp;'TS-Calc 12 month'!A249)</f>
        <v>7</v>
      </c>
      <c r="D249">
        <f ca="1">COUNTIF(TimeStamps[Done],"="&amp;'TS-Calc 12 month'!A249)</f>
        <v>0</v>
      </c>
      <c r="F249" s="1">
        <f ca="1">YearData[[#This Row],[Date]]</f>
        <v>41332</v>
      </c>
      <c r="G249">
        <f ca="1">G248+YearData[[#This Row],[Done]]</f>
        <v>71</v>
      </c>
      <c r="H249">
        <f ca="1">YearData[[#This Row],[Commited]]</f>
        <v>7</v>
      </c>
      <c r="I249">
        <f ca="1">YearData[[#This Row],[Options]]</f>
        <v>30</v>
      </c>
    </row>
    <row r="250" spans="1:9" x14ac:dyDescent="0.2">
      <c r="A250" s="1">
        <f t="shared" ca="1" si="4"/>
        <v>41333</v>
      </c>
      <c r="B250">
        <f ca="1">COUNTIFS(TimeStamps[Options],"&lt;="&amp;'TS-Calc 12 month'!A250,TimeStamps[Committed],"&gt;"&amp;'TS-Calc 12 month'!A250)</f>
        <v>29</v>
      </c>
      <c r="C250">
        <f ca="1">COUNTIFS(TimeStamps[Committed],"&lt;="&amp;'TS-Calc 12 month'!A250,TimeStamps[Done],"&gt;"&amp;'TS-Calc 12 month'!A250)</f>
        <v>8</v>
      </c>
      <c r="D250">
        <f ca="1">COUNTIF(TimeStamps[Done],"="&amp;'TS-Calc 12 month'!A250)</f>
        <v>0</v>
      </c>
      <c r="F250" s="1">
        <f ca="1">YearData[[#This Row],[Date]]</f>
        <v>41333</v>
      </c>
      <c r="G250">
        <f ca="1">G249+YearData[[#This Row],[Done]]</f>
        <v>71</v>
      </c>
      <c r="H250">
        <f ca="1">YearData[[#This Row],[Commited]]</f>
        <v>8</v>
      </c>
      <c r="I250">
        <f ca="1">YearData[[#This Row],[Options]]</f>
        <v>29</v>
      </c>
    </row>
    <row r="251" spans="1:9" x14ac:dyDescent="0.2">
      <c r="A251" s="1">
        <f t="shared" ca="1" si="4"/>
        <v>41334</v>
      </c>
      <c r="B251">
        <f ca="1">COUNTIFS(TimeStamps[Options],"&lt;="&amp;'TS-Calc 12 month'!A251,TimeStamps[Committed],"&gt;"&amp;'TS-Calc 12 month'!A251)</f>
        <v>28</v>
      </c>
      <c r="C251">
        <f ca="1">COUNTIFS(TimeStamps[Committed],"&lt;="&amp;'TS-Calc 12 month'!A251,TimeStamps[Done],"&gt;"&amp;'TS-Calc 12 month'!A251)</f>
        <v>8</v>
      </c>
      <c r="D251">
        <f ca="1">COUNTIF(TimeStamps[Done],"="&amp;'TS-Calc 12 month'!A251)</f>
        <v>1</v>
      </c>
      <c r="F251" s="1">
        <f ca="1">YearData[[#This Row],[Date]]</f>
        <v>41334</v>
      </c>
      <c r="G251">
        <f ca="1">G250+YearData[[#This Row],[Done]]</f>
        <v>72</v>
      </c>
      <c r="H251">
        <f ca="1">YearData[[#This Row],[Commited]]</f>
        <v>8</v>
      </c>
      <c r="I251">
        <f ca="1">YearData[[#This Row],[Options]]</f>
        <v>28</v>
      </c>
    </row>
    <row r="252" spans="1:9" x14ac:dyDescent="0.2">
      <c r="A252" s="1">
        <f t="shared" ca="1" si="4"/>
        <v>41335</v>
      </c>
      <c r="B252">
        <f ca="1">COUNTIFS(TimeStamps[Options],"&lt;="&amp;'TS-Calc 12 month'!A252,TimeStamps[Committed],"&gt;"&amp;'TS-Calc 12 month'!A252)</f>
        <v>27</v>
      </c>
      <c r="C252">
        <f ca="1">COUNTIFS(TimeStamps[Committed],"&lt;="&amp;'TS-Calc 12 month'!A252,TimeStamps[Done],"&gt;"&amp;'TS-Calc 12 month'!A252)</f>
        <v>9</v>
      </c>
      <c r="D252">
        <f ca="1">COUNTIF(TimeStamps[Done],"="&amp;'TS-Calc 12 month'!A252)</f>
        <v>0</v>
      </c>
      <c r="F252" s="1">
        <f ca="1">YearData[[#This Row],[Date]]</f>
        <v>41335</v>
      </c>
      <c r="G252">
        <f ca="1">G251+YearData[[#This Row],[Done]]</f>
        <v>72</v>
      </c>
      <c r="H252">
        <f ca="1">YearData[[#This Row],[Commited]]</f>
        <v>9</v>
      </c>
      <c r="I252">
        <f ca="1">YearData[[#This Row],[Options]]</f>
        <v>27</v>
      </c>
    </row>
    <row r="253" spans="1:9" x14ac:dyDescent="0.2">
      <c r="A253" s="1">
        <f t="shared" ca="1" si="4"/>
        <v>41336</v>
      </c>
      <c r="B253">
        <f ca="1">COUNTIFS(TimeStamps[Options],"&lt;="&amp;'TS-Calc 12 month'!A253,TimeStamps[Committed],"&gt;"&amp;'TS-Calc 12 month'!A253)</f>
        <v>26</v>
      </c>
      <c r="C253">
        <f ca="1">COUNTIFS(TimeStamps[Committed],"&lt;="&amp;'TS-Calc 12 month'!A253,TimeStamps[Done],"&gt;"&amp;'TS-Calc 12 month'!A253)</f>
        <v>10</v>
      </c>
      <c r="D253">
        <f ca="1">COUNTIF(TimeStamps[Done],"="&amp;'TS-Calc 12 month'!A253)</f>
        <v>0</v>
      </c>
      <c r="F253" s="1">
        <f ca="1">YearData[[#This Row],[Date]]</f>
        <v>41336</v>
      </c>
      <c r="G253">
        <f ca="1">G252+YearData[[#This Row],[Done]]</f>
        <v>72</v>
      </c>
      <c r="H253">
        <f ca="1">YearData[[#This Row],[Commited]]</f>
        <v>10</v>
      </c>
      <c r="I253">
        <f ca="1">YearData[[#This Row],[Options]]</f>
        <v>26</v>
      </c>
    </row>
    <row r="254" spans="1:9" x14ac:dyDescent="0.2">
      <c r="A254" s="1">
        <f t="shared" ca="1" si="4"/>
        <v>41337</v>
      </c>
      <c r="B254">
        <f ca="1">COUNTIFS(TimeStamps[Options],"&lt;="&amp;'TS-Calc 12 month'!A254,TimeStamps[Committed],"&gt;"&amp;'TS-Calc 12 month'!A254)</f>
        <v>26</v>
      </c>
      <c r="C254">
        <f ca="1">COUNTIFS(TimeStamps[Committed],"&lt;="&amp;'TS-Calc 12 month'!A254,TimeStamps[Done],"&gt;"&amp;'TS-Calc 12 month'!A254)</f>
        <v>9</v>
      </c>
      <c r="D254">
        <f ca="1">COUNTIF(TimeStamps[Done],"="&amp;'TS-Calc 12 month'!A254)</f>
        <v>1</v>
      </c>
      <c r="F254" s="1">
        <f ca="1">YearData[[#This Row],[Date]]</f>
        <v>41337</v>
      </c>
      <c r="G254">
        <f ca="1">G253+YearData[[#This Row],[Done]]</f>
        <v>73</v>
      </c>
      <c r="H254">
        <f ca="1">YearData[[#This Row],[Commited]]</f>
        <v>9</v>
      </c>
      <c r="I254">
        <f ca="1">YearData[[#This Row],[Options]]</f>
        <v>26</v>
      </c>
    </row>
    <row r="255" spans="1:9" x14ac:dyDescent="0.2">
      <c r="A255" s="1">
        <f t="shared" ca="1" si="4"/>
        <v>41338</v>
      </c>
      <c r="B255">
        <f ca="1">COUNTIFS(TimeStamps[Options],"&lt;="&amp;'TS-Calc 12 month'!A255,TimeStamps[Committed],"&gt;"&amp;'TS-Calc 12 month'!A255)</f>
        <v>26</v>
      </c>
      <c r="C255">
        <f ca="1">COUNTIFS(TimeStamps[Committed],"&lt;="&amp;'TS-Calc 12 month'!A255,TimeStamps[Done],"&gt;"&amp;'TS-Calc 12 month'!A255)</f>
        <v>8</v>
      </c>
      <c r="D255">
        <f ca="1">COUNTIF(TimeStamps[Done],"="&amp;'TS-Calc 12 month'!A255)</f>
        <v>1</v>
      </c>
      <c r="F255" s="1">
        <f ca="1">YearData[[#This Row],[Date]]</f>
        <v>41338</v>
      </c>
      <c r="G255">
        <f ca="1">G254+YearData[[#This Row],[Done]]</f>
        <v>74</v>
      </c>
      <c r="H255">
        <f ca="1">YearData[[#This Row],[Commited]]</f>
        <v>8</v>
      </c>
      <c r="I255">
        <f ca="1">YearData[[#This Row],[Options]]</f>
        <v>26</v>
      </c>
    </row>
    <row r="256" spans="1:9" x14ac:dyDescent="0.2">
      <c r="A256" s="1">
        <f t="shared" ca="1" si="4"/>
        <v>41339</v>
      </c>
      <c r="B256">
        <f ca="1">COUNTIFS(TimeStamps[Options],"&lt;="&amp;'TS-Calc 12 month'!A256,TimeStamps[Committed],"&gt;"&amp;'TS-Calc 12 month'!A256)</f>
        <v>26</v>
      </c>
      <c r="C256">
        <f ca="1">COUNTIFS(TimeStamps[Committed],"&lt;="&amp;'TS-Calc 12 month'!A256,TimeStamps[Done],"&gt;"&amp;'TS-Calc 12 month'!A256)</f>
        <v>7</v>
      </c>
      <c r="D256">
        <f ca="1">COUNTIF(TimeStamps[Done],"="&amp;'TS-Calc 12 month'!A256)</f>
        <v>1</v>
      </c>
      <c r="F256" s="1">
        <f ca="1">YearData[[#This Row],[Date]]</f>
        <v>41339</v>
      </c>
      <c r="G256">
        <f ca="1">G255+YearData[[#This Row],[Done]]</f>
        <v>75</v>
      </c>
      <c r="H256">
        <f ca="1">YearData[[#This Row],[Commited]]</f>
        <v>7</v>
      </c>
      <c r="I256">
        <f ca="1">YearData[[#This Row],[Options]]</f>
        <v>26</v>
      </c>
    </row>
    <row r="257" spans="1:9" x14ac:dyDescent="0.2">
      <c r="A257" s="1">
        <f t="shared" ca="1" si="4"/>
        <v>41340</v>
      </c>
      <c r="B257">
        <f ca="1">COUNTIFS(TimeStamps[Options],"&lt;="&amp;'TS-Calc 12 month'!A257,TimeStamps[Committed],"&gt;"&amp;'TS-Calc 12 month'!A257)</f>
        <v>25</v>
      </c>
      <c r="C257">
        <f ca="1">COUNTIFS(TimeStamps[Committed],"&lt;="&amp;'TS-Calc 12 month'!A257,TimeStamps[Done],"&gt;"&amp;'TS-Calc 12 month'!A257)</f>
        <v>8</v>
      </c>
      <c r="D257">
        <f ca="1">COUNTIF(TimeStamps[Done],"="&amp;'TS-Calc 12 month'!A257)</f>
        <v>0</v>
      </c>
      <c r="F257" s="1">
        <f ca="1">YearData[[#This Row],[Date]]</f>
        <v>41340</v>
      </c>
      <c r="G257">
        <f ca="1">G256+YearData[[#This Row],[Done]]</f>
        <v>75</v>
      </c>
      <c r="H257">
        <f ca="1">YearData[[#This Row],[Commited]]</f>
        <v>8</v>
      </c>
      <c r="I257">
        <f ca="1">YearData[[#This Row],[Options]]</f>
        <v>25</v>
      </c>
    </row>
    <row r="258" spans="1:9" x14ac:dyDescent="0.2">
      <c r="A258" s="1">
        <f t="shared" ca="1" si="4"/>
        <v>41341</v>
      </c>
      <c r="B258">
        <f ca="1">COUNTIFS(TimeStamps[Options],"&lt;="&amp;'TS-Calc 12 month'!A258,TimeStamps[Committed],"&gt;"&amp;'TS-Calc 12 month'!A258)</f>
        <v>25</v>
      </c>
      <c r="C258">
        <f ca="1">COUNTIFS(TimeStamps[Committed],"&lt;="&amp;'TS-Calc 12 month'!A258,TimeStamps[Done],"&gt;"&amp;'TS-Calc 12 month'!A258)</f>
        <v>8</v>
      </c>
      <c r="D258">
        <f ca="1">COUNTIF(TimeStamps[Done],"="&amp;'TS-Calc 12 month'!A258)</f>
        <v>0</v>
      </c>
      <c r="F258" s="1">
        <f ca="1">YearData[[#This Row],[Date]]</f>
        <v>41341</v>
      </c>
      <c r="G258">
        <f ca="1">G257+YearData[[#This Row],[Done]]</f>
        <v>75</v>
      </c>
      <c r="H258">
        <f ca="1">YearData[[#This Row],[Commited]]</f>
        <v>8</v>
      </c>
      <c r="I258">
        <f ca="1">YearData[[#This Row],[Options]]</f>
        <v>25</v>
      </c>
    </row>
    <row r="259" spans="1:9" x14ac:dyDescent="0.2">
      <c r="A259" s="1">
        <f t="shared" ca="1" si="4"/>
        <v>41342</v>
      </c>
      <c r="B259">
        <f ca="1">COUNTIFS(TimeStamps[Options],"&lt;="&amp;'TS-Calc 12 month'!A259,TimeStamps[Committed],"&gt;"&amp;'TS-Calc 12 month'!A259)</f>
        <v>25</v>
      </c>
      <c r="C259">
        <f ca="1">COUNTIFS(TimeStamps[Committed],"&lt;="&amp;'TS-Calc 12 month'!A259,TimeStamps[Done],"&gt;"&amp;'TS-Calc 12 month'!A259)</f>
        <v>7</v>
      </c>
      <c r="D259">
        <f ca="1">COUNTIF(TimeStamps[Done],"="&amp;'TS-Calc 12 month'!A259)</f>
        <v>1</v>
      </c>
      <c r="F259" s="1">
        <f ca="1">YearData[[#This Row],[Date]]</f>
        <v>41342</v>
      </c>
      <c r="G259">
        <f ca="1">G258+YearData[[#This Row],[Done]]</f>
        <v>76</v>
      </c>
      <c r="H259">
        <f ca="1">YearData[[#This Row],[Commited]]</f>
        <v>7</v>
      </c>
      <c r="I259">
        <f ca="1">YearData[[#This Row],[Options]]</f>
        <v>25</v>
      </c>
    </row>
    <row r="260" spans="1:9" x14ac:dyDescent="0.2">
      <c r="A260" s="1">
        <f t="shared" ca="1" si="4"/>
        <v>41343</v>
      </c>
      <c r="B260">
        <f ca="1">COUNTIFS(TimeStamps[Options],"&lt;="&amp;'TS-Calc 12 month'!A260,TimeStamps[Committed],"&gt;"&amp;'TS-Calc 12 month'!A260)</f>
        <v>25</v>
      </c>
      <c r="C260">
        <f ca="1">COUNTIFS(TimeStamps[Committed],"&lt;="&amp;'TS-Calc 12 month'!A260,TimeStamps[Done],"&gt;"&amp;'TS-Calc 12 month'!A260)</f>
        <v>7</v>
      </c>
      <c r="D260">
        <f ca="1">COUNTIF(TimeStamps[Done],"="&amp;'TS-Calc 12 month'!A260)</f>
        <v>0</v>
      </c>
      <c r="F260" s="1">
        <f ca="1">YearData[[#This Row],[Date]]</f>
        <v>41343</v>
      </c>
      <c r="G260">
        <f ca="1">G259+YearData[[#This Row],[Done]]</f>
        <v>76</v>
      </c>
      <c r="H260">
        <f ca="1">YearData[[#This Row],[Commited]]</f>
        <v>7</v>
      </c>
      <c r="I260">
        <f ca="1">YearData[[#This Row],[Options]]</f>
        <v>25</v>
      </c>
    </row>
    <row r="261" spans="1:9" x14ac:dyDescent="0.2">
      <c r="A261" s="1">
        <f t="shared" ca="1" si="4"/>
        <v>41344</v>
      </c>
      <c r="B261">
        <f ca="1">COUNTIFS(TimeStamps[Options],"&lt;="&amp;'TS-Calc 12 month'!A261,TimeStamps[Committed],"&gt;"&amp;'TS-Calc 12 month'!A261)</f>
        <v>25</v>
      </c>
      <c r="C261">
        <f ca="1">COUNTIFS(TimeStamps[Committed],"&lt;="&amp;'TS-Calc 12 month'!A261,TimeStamps[Done],"&gt;"&amp;'TS-Calc 12 month'!A261)</f>
        <v>7</v>
      </c>
      <c r="D261">
        <f ca="1">COUNTIF(TimeStamps[Done],"="&amp;'TS-Calc 12 month'!A261)</f>
        <v>0</v>
      </c>
      <c r="F261" s="1">
        <f ca="1">YearData[[#This Row],[Date]]</f>
        <v>41344</v>
      </c>
      <c r="G261">
        <f ca="1">G260+YearData[[#This Row],[Done]]</f>
        <v>76</v>
      </c>
      <c r="H261">
        <f ca="1">YearData[[#This Row],[Commited]]</f>
        <v>7</v>
      </c>
      <c r="I261">
        <f ca="1">YearData[[#This Row],[Options]]</f>
        <v>25</v>
      </c>
    </row>
    <row r="262" spans="1:9" x14ac:dyDescent="0.2">
      <c r="A262" s="1">
        <f t="shared" ref="A262:A325" ca="1" si="5">A261+1</f>
        <v>41345</v>
      </c>
      <c r="B262">
        <f ca="1">COUNTIFS(TimeStamps[Options],"&lt;="&amp;'TS-Calc 12 month'!A262,TimeStamps[Committed],"&gt;"&amp;'TS-Calc 12 month'!A262)</f>
        <v>24</v>
      </c>
      <c r="C262">
        <f ca="1">COUNTIFS(TimeStamps[Committed],"&lt;="&amp;'TS-Calc 12 month'!A262,TimeStamps[Done],"&gt;"&amp;'TS-Calc 12 month'!A262)</f>
        <v>8</v>
      </c>
      <c r="D262">
        <f ca="1">COUNTIF(TimeStamps[Done],"="&amp;'TS-Calc 12 month'!A262)</f>
        <v>0</v>
      </c>
      <c r="F262" s="1">
        <f ca="1">YearData[[#This Row],[Date]]</f>
        <v>41345</v>
      </c>
      <c r="G262">
        <f ca="1">G261+YearData[[#This Row],[Done]]</f>
        <v>76</v>
      </c>
      <c r="H262">
        <f ca="1">YearData[[#This Row],[Commited]]</f>
        <v>8</v>
      </c>
      <c r="I262">
        <f ca="1">YearData[[#This Row],[Options]]</f>
        <v>24</v>
      </c>
    </row>
    <row r="263" spans="1:9" x14ac:dyDescent="0.2">
      <c r="A263" s="1">
        <f t="shared" ca="1" si="5"/>
        <v>41346</v>
      </c>
      <c r="B263">
        <f ca="1">COUNTIFS(TimeStamps[Options],"&lt;="&amp;'TS-Calc 12 month'!A263,TimeStamps[Committed],"&gt;"&amp;'TS-Calc 12 month'!A263)</f>
        <v>23</v>
      </c>
      <c r="C263">
        <f ca="1">COUNTIFS(TimeStamps[Committed],"&lt;="&amp;'TS-Calc 12 month'!A263,TimeStamps[Done],"&gt;"&amp;'TS-Calc 12 month'!A263)</f>
        <v>9</v>
      </c>
      <c r="D263">
        <f ca="1">COUNTIF(TimeStamps[Done],"="&amp;'TS-Calc 12 month'!A263)</f>
        <v>0</v>
      </c>
      <c r="F263" s="1">
        <f ca="1">YearData[[#This Row],[Date]]</f>
        <v>41346</v>
      </c>
      <c r="G263">
        <f ca="1">G262+YearData[[#This Row],[Done]]</f>
        <v>76</v>
      </c>
      <c r="H263">
        <f ca="1">YearData[[#This Row],[Commited]]</f>
        <v>9</v>
      </c>
      <c r="I263">
        <f ca="1">YearData[[#This Row],[Options]]</f>
        <v>23</v>
      </c>
    </row>
    <row r="264" spans="1:9" x14ac:dyDescent="0.2">
      <c r="A264" s="1">
        <f t="shared" ca="1" si="5"/>
        <v>41347</v>
      </c>
      <c r="B264">
        <f ca="1">COUNTIFS(TimeStamps[Options],"&lt;="&amp;'TS-Calc 12 month'!A264,TimeStamps[Committed],"&gt;"&amp;'TS-Calc 12 month'!A264)</f>
        <v>23</v>
      </c>
      <c r="C264">
        <f ca="1">COUNTIFS(TimeStamps[Committed],"&lt;="&amp;'TS-Calc 12 month'!A264,TimeStamps[Done],"&gt;"&amp;'TS-Calc 12 month'!A264)</f>
        <v>8</v>
      </c>
      <c r="D264">
        <f ca="1">COUNTIF(TimeStamps[Done],"="&amp;'TS-Calc 12 month'!A264)</f>
        <v>1</v>
      </c>
      <c r="F264" s="1">
        <f ca="1">YearData[[#This Row],[Date]]</f>
        <v>41347</v>
      </c>
      <c r="G264">
        <f ca="1">G263+YearData[[#This Row],[Done]]</f>
        <v>77</v>
      </c>
      <c r="H264">
        <f ca="1">YearData[[#This Row],[Commited]]</f>
        <v>8</v>
      </c>
      <c r="I264">
        <f ca="1">YearData[[#This Row],[Options]]</f>
        <v>23</v>
      </c>
    </row>
    <row r="265" spans="1:9" x14ac:dyDescent="0.2">
      <c r="A265" s="1">
        <f t="shared" ca="1" si="5"/>
        <v>41348</v>
      </c>
      <c r="B265">
        <f ca="1">COUNTIFS(TimeStamps[Options],"&lt;="&amp;'TS-Calc 12 month'!A265,TimeStamps[Committed],"&gt;"&amp;'TS-Calc 12 month'!A265)</f>
        <v>23</v>
      </c>
      <c r="C265">
        <f ca="1">COUNTIFS(TimeStamps[Committed],"&lt;="&amp;'TS-Calc 12 month'!A265,TimeStamps[Done],"&gt;"&amp;'TS-Calc 12 month'!A265)</f>
        <v>8</v>
      </c>
      <c r="D265">
        <f ca="1">COUNTIF(TimeStamps[Done],"="&amp;'TS-Calc 12 month'!A265)</f>
        <v>0</v>
      </c>
      <c r="F265" s="1">
        <f ca="1">YearData[[#This Row],[Date]]</f>
        <v>41348</v>
      </c>
      <c r="G265">
        <f ca="1">G264+YearData[[#This Row],[Done]]</f>
        <v>77</v>
      </c>
      <c r="H265">
        <f ca="1">YearData[[#This Row],[Commited]]</f>
        <v>8</v>
      </c>
      <c r="I265">
        <f ca="1">YearData[[#This Row],[Options]]</f>
        <v>23</v>
      </c>
    </row>
    <row r="266" spans="1:9" x14ac:dyDescent="0.2">
      <c r="A266" s="1">
        <f t="shared" ca="1" si="5"/>
        <v>41349</v>
      </c>
      <c r="B266">
        <f ca="1">COUNTIFS(TimeStamps[Options],"&lt;="&amp;'TS-Calc 12 month'!A266,TimeStamps[Committed],"&gt;"&amp;'TS-Calc 12 month'!A266)</f>
        <v>22</v>
      </c>
      <c r="C266">
        <f ca="1">COUNTIFS(TimeStamps[Committed],"&lt;="&amp;'TS-Calc 12 month'!A266,TimeStamps[Done],"&gt;"&amp;'TS-Calc 12 month'!A266)</f>
        <v>8</v>
      </c>
      <c r="D266">
        <f ca="1">COUNTIF(TimeStamps[Done],"="&amp;'TS-Calc 12 month'!A266)</f>
        <v>1</v>
      </c>
      <c r="F266" s="1">
        <f ca="1">YearData[[#This Row],[Date]]</f>
        <v>41349</v>
      </c>
      <c r="G266">
        <f ca="1">G265+YearData[[#This Row],[Done]]</f>
        <v>78</v>
      </c>
      <c r="H266">
        <f ca="1">YearData[[#This Row],[Commited]]</f>
        <v>8</v>
      </c>
      <c r="I266">
        <f ca="1">YearData[[#This Row],[Options]]</f>
        <v>22</v>
      </c>
    </row>
    <row r="267" spans="1:9" x14ac:dyDescent="0.2">
      <c r="A267" s="1">
        <f t="shared" ca="1" si="5"/>
        <v>41350</v>
      </c>
      <c r="B267">
        <f ca="1">COUNTIFS(TimeStamps[Options],"&lt;="&amp;'TS-Calc 12 month'!A267,TimeStamps[Committed],"&gt;"&amp;'TS-Calc 12 month'!A267)</f>
        <v>21</v>
      </c>
      <c r="C267">
        <f ca="1">COUNTIFS(TimeStamps[Committed],"&lt;="&amp;'TS-Calc 12 month'!A267,TimeStamps[Done],"&gt;"&amp;'TS-Calc 12 month'!A267)</f>
        <v>9</v>
      </c>
      <c r="D267">
        <f ca="1">COUNTIF(TimeStamps[Done],"="&amp;'TS-Calc 12 month'!A267)</f>
        <v>0</v>
      </c>
      <c r="F267" s="1">
        <f ca="1">YearData[[#This Row],[Date]]</f>
        <v>41350</v>
      </c>
      <c r="G267">
        <f ca="1">G266+YearData[[#This Row],[Done]]</f>
        <v>78</v>
      </c>
      <c r="H267">
        <f ca="1">YearData[[#This Row],[Commited]]</f>
        <v>9</v>
      </c>
      <c r="I267">
        <f ca="1">YearData[[#This Row],[Options]]</f>
        <v>21</v>
      </c>
    </row>
    <row r="268" spans="1:9" x14ac:dyDescent="0.2">
      <c r="A268" s="1">
        <f t="shared" ca="1" si="5"/>
        <v>41351</v>
      </c>
      <c r="B268">
        <f ca="1">COUNTIFS(TimeStamps[Options],"&lt;="&amp;'TS-Calc 12 month'!A268,TimeStamps[Committed],"&gt;"&amp;'TS-Calc 12 month'!A268)</f>
        <v>20</v>
      </c>
      <c r="C268">
        <f ca="1">COUNTIFS(TimeStamps[Committed],"&lt;="&amp;'TS-Calc 12 month'!A268,TimeStamps[Done],"&gt;"&amp;'TS-Calc 12 month'!A268)</f>
        <v>10</v>
      </c>
      <c r="D268">
        <f ca="1">COUNTIF(TimeStamps[Done],"="&amp;'TS-Calc 12 month'!A268)</f>
        <v>0</v>
      </c>
      <c r="F268" s="1">
        <f ca="1">YearData[[#This Row],[Date]]</f>
        <v>41351</v>
      </c>
      <c r="G268">
        <f ca="1">G267+YearData[[#This Row],[Done]]</f>
        <v>78</v>
      </c>
      <c r="H268">
        <f ca="1">YearData[[#This Row],[Commited]]</f>
        <v>10</v>
      </c>
      <c r="I268">
        <f ca="1">YearData[[#This Row],[Options]]</f>
        <v>20</v>
      </c>
    </row>
    <row r="269" spans="1:9" x14ac:dyDescent="0.2">
      <c r="A269" s="1">
        <f t="shared" ca="1" si="5"/>
        <v>41352</v>
      </c>
      <c r="B269">
        <f ca="1">COUNTIFS(TimeStamps[Options],"&lt;="&amp;'TS-Calc 12 month'!A269,TimeStamps[Committed],"&gt;"&amp;'TS-Calc 12 month'!A269)</f>
        <v>20</v>
      </c>
      <c r="C269">
        <f ca="1">COUNTIFS(TimeStamps[Committed],"&lt;="&amp;'TS-Calc 12 month'!A269,TimeStamps[Done],"&gt;"&amp;'TS-Calc 12 month'!A269)</f>
        <v>10</v>
      </c>
      <c r="D269">
        <f ca="1">COUNTIF(TimeStamps[Done],"="&amp;'TS-Calc 12 month'!A269)</f>
        <v>0</v>
      </c>
      <c r="F269" s="1">
        <f ca="1">YearData[[#This Row],[Date]]</f>
        <v>41352</v>
      </c>
      <c r="G269">
        <f ca="1">G268+YearData[[#This Row],[Done]]</f>
        <v>78</v>
      </c>
      <c r="H269">
        <f ca="1">YearData[[#This Row],[Commited]]</f>
        <v>10</v>
      </c>
      <c r="I269">
        <f ca="1">YearData[[#This Row],[Options]]</f>
        <v>20</v>
      </c>
    </row>
    <row r="270" spans="1:9" x14ac:dyDescent="0.2">
      <c r="A270" s="1">
        <f t="shared" ca="1" si="5"/>
        <v>41353</v>
      </c>
      <c r="B270">
        <f ca="1">COUNTIFS(TimeStamps[Options],"&lt;="&amp;'TS-Calc 12 month'!A270,TimeStamps[Committed],"&gt;"&amp;'TS-Calc 12 month'!A270)</f>
        <v>19</v>
      </c>
      <c r="C270">
        <f ca="1">COUNTIFS(TimeStamps[Committed],"&lt;="&amp;'TS-Calc 12 month'!A270,TimeStamps[Done],"&gt;"&amp;'TS-Calc 12 month'!A270)</f>
        <v>10</v>
      </c>
      <c r="D270">
        <f ca="1">COUNTIF(TimeStamps[Done],"="&amp;'TS-Calc 12 month'!A270)</f>
        <v>1</v>
      </c>
      <c r="F270" s="1">
        <f ca="1">YearData[[#This Row],[Date]]</f>
        <v>41353</v>
      </c>
      <c r="G270">
        <f ca="1">G269+YearData[[#This Row],[Done]]</f>
        <v>79</v>
      </c>
      <c r="H270">
        <f ca="1">YearData[[#This Row],[Commited]]</f>
        <v>10</v>
      </c>
      <c r="I270">
        <f ca="1">YearData[[#This Row],[Options]]</f>
        <v>19</v>
      </c>
    </row>
    <row r="271" spans="1:9" x14ac:dyDescent="0.2">
      <c r="A271" s="1">
        <f t="shared" ca="1" si="5"/>
        <v>41354</v>
      </c>
      <c r="B271">
        <f ca="1">COUNTIFS(TimeStamps[Options],"&lt;="&amp;'TS-Calc 12 month'!A271,TimeStamps[Committed],"&gt;"&amp;'TS-Calc 12 month'!A271)</f>
        <v>19</v>
      </c>
      <c r="C271">
        <f ca="1">COUNTIFS(TimeStamps[Committed],"&lt;="&amp;'TS-Calc 12 month'!A271,TimeStamps[Done],"&gt;"&amp;'TS-Calc 12 month'!A271)</f>
        <v>9</v>
      </c>
      <c r="D271">
        <f ca="1">COUNTIF(TimeStamps[Done],"="&amp;'TS-Calc 12 month'!A271)</f>
        <v>1</v>
      </c>
      <c r="F271" s="1">
        <f ca="1">YearData[[#This Row],[Date]]</f>
        <v>41354</v>
      </c>
      <c r="G271">
        <f ca="1">G270+YearData[[#This Row],[Done]]</f>
        <v>80</v>
      </c>
      <c r="H271">
        <f ca="1">YearData[[#This Row],[Commited]]</f>
        <v>9</v>
      </c>
      <c r="I271">
        <f ca="1">YearData[[#This Row],[Options]]</f>
        <v>19</v>
      </c>
    </row>
    <row r="272" spans="1:9" x14ac:dyDescent="0.2">
      <c r="A272" s="1">
        <f t="shared" ca="1" si="5"/>
        <v>41355</v>
      </c>
      <c r="B272">
        <f ca="1">COUNTIFS(TimeStamps[Options],"&lt;="&amp;'TS-Calc 12 month'!A272,TimeStamps[Committed],"&gt;"&amp;'TS-Calc 12 month'!A272)</f>
        <v>19</v>
      </c>
      <c r="C272">
        <f ca="1">COUNTIFS(TimeStamps[Committed],"&lt;="&amp;'TS-Calc 12 month'!A272,TimeStamps[Done],"&gt;"&amp;'TS-Calc 12 month'!A272)</f>
        <v>8</v>
      </c>
      <c r="D272">
        <f ca="1">COUNTIF(TimeStamps[Done],"="&amp;'TS-Calc 12 month'!A272)</f>
        <v>1</v>
      </c>
      <c r="F272" s="1">
        <f ca="1">YearData[[#This Row],[Date]]</f>
        <v>41355</v>
      </c>
      <c r="G272">
        <f ca="1">G271+YearData[[#This Row],[Done]]</f>
        <v>81</v>
      </c>
      <c r="H272">
        <f ca="1">YearData[[#This Row],[Commited]]</f>
        <v>8</v>
      </c>
      <c r="I272">
        <f ca="1">YearData[[#This Row],[Options]]</f>
        <v>19</v>
      </c>
    </row>
    <row r="273" spans="1:9" x14ac:dyDescent="0.2">
      <c r="A273" s="1">
        <f t="shared" ca="1" si="5"/>
        <v>41356</v>
      </c>
      <c r="B273">
        <f ca="1">COUNTIFS(TimeStamps[Options],"&lt;="&amp;'TS-Calc 12 month'!A273,TimeStamps[Committed],"&gt;"&amp;'TS-Calc 12 month'!A273)</f>
        <v>19</v>
      </c>
      <c r="C273">
        <f ca="1">COUNTIFS(TimeStamps[Committed],"&lt;="&amp;'TS-Calc 12 month'!A273,TimeStamps[Done],"&gt;"&amp;'TS-Calc 12 month'!A273)</f>
        <v>7</v>
      </c>
      <c r="D273">
        <f ca="1">COUNTIF(TimeStamps[Done],"="&amp;'TS-Calc 12 month'!A273)</f>
        <v>1</v>
      </c>
      <c r="F273" s="1">
        <f ca="1">YearData[[#This Row],[Date]]</f>
        <v>41356</v>
      </c>
      <c r="G273">
        <f ca="1">G272+YearData[[#This Row],[Done]]</f>
        <v>82</v>
      </c>
      <c r="H273">
        <f ca="1">YearData[[#This Row],[Commited]]</f>
        <v>7</v>
      </c>
      <c r="I273">
        <f ca="1">YearData[[#This Row],[Options]]</f>
        <v>19</v>
      </c>
    </row>
    <row r="274" spans="1:9" x14ac:dyDescent="0.2">
      <c r="A274" s="1">
        <f t="shared" ca="1" si="5"/>
        <v>41357</v>
      </c>
      <c r="B274">
        <f ca="1">COUNTIFS(TimeStamps[Options],"&lt;="&amp;'TS-Calc 12 month'!A274,TimeStamps[Committed],"&gt;"&amp;'TS-Calc 12 month'!A274)</f>
        <v>18</v>
      </c>
      <c r="C274">
        <f ca="1">COUNTIFS(TimeStamps[Committed],"&lt;="&amp;'TS-Calc 12 month'!A274,TimeStamps[Done],"&gt;"&amp;'TS-Calc 12 month'!A274)</f>
        <v>8</v>
      </c>
      <c r="D274">
        <f ca="1">COUNTIF(TimeStamps[Done],"="&amp;'TS-Calc 12 month'!A274)</f>
        <v>0</v>
      </c>
      <c r="F274" s="1">
        <f ca="1">YearData[[#This Row],[Date]]</f>
        <v>41357</v>
      </c>
      <c r="G274">
        <f ca="1">G273+YearData[[#This Row],[Done]]</f>
        <v>82</v>
      </c>
      <c r="H274">
        <f ca="1">YearData[[#This Row],[Commited]]</f>
        <v>8</v>
      </c>
      <c r="I274">
        <f ca="1">YearData[[#This Row],[Options]]</f>
        <v>18</v>
      </c>
    </row>
    <row r="275" spans="1:9" x14ac:dyDescent="0.2">
      <c r="A275" s="1">
        <f t="shared" ca="1" si="5"/>
        <v>41358</v>
      </c>
      <c r="B275">
        <f ca="1">COUNTIFS(TimeStamps[Options],"&lt;="&amp;'TS-Calc 12 month'!A275,TimeStamps[Committed],"&gt;"&amp;'TS-Calc 12 month'!A275)</f>
        <v>17</v>
      </c>
      <c r="C275">
        <f ca="1">COUNTIFS(TimeStamps[Committed],"&lt;="&amp;'TS-Calc 12 month'!A275,TimeStamps[Done],"&gt;"&amp;'TS-Calc 12 month'!A275)</f>
        <v>9</v>
      </c>
      <c r="D275">
        <f ca="1">COUNTIF(TimeStamps[Done],"="&amp;'TS-Calc 12 month'!A275)</f>
        <v>0</v>
      </c>
      <c r="F275" s="1">
        <f ca="1">YearData[[#This Row],[Date]]</f>
        <v>41358</v>
      </c>
      <c r="G275">
        <f ca="1">G274+YearData[[#This Row],[Done]]</f>
        <v>82</v>
      </c>
      <c r="H275">
        <f ca="1">YearData[[#This Row],[Commited]]</f>
        <v>9</v>
      </c>
      <c r="I275">
        <f ca="1">YearData[[#This Row],[Options]]</f>
        <v>17</v>
      </c>
    </row>
    <row r="276" spans="1:9" x14ac:dyDescent="0.2">
      <c r="A276" s="1">
        <f t="shared" ca="1" si="5"/>
        <v>41359</v>
      </c>
      <c r="B276">
        <f ca="1">COUNTIFS(TimeStamps[Options],"&lt;="&amp;'TS-Calc 12 month'!A276,TimeStamps[Committed],"&gt;"&amp;'TS-Calc 12 month'!A276)</f>
        <v>17</v>
      </c>
      <c r="C276">
        <f ca="1">COUNTIFS(TimeStamps[Committed],"&lt;="&amp;'TS-Calc 12 month'!A276,TimeStamps[Done],"&gt;"&amp;'TS-Calc 12 month'!A276)</f>
        <v>9</v>
      </c>
      <c r="D276">
        <f ca="1">COUNTIF(TimeStamps[Done],"="&amp;'TS-Calc 12 month'!A276)</f>
        <v>0</v>
      </c>
      <c r="F276" s="1">
        <f ca="1">YearData[[#This Row],[Date]]</f>
        <v>41359</v>
      </c>
      <c r="G276">
        <f ca="1">G275+YearData[[#This Row],[Done]]</f>
        <v>82</v>
      </c>
      <c r="H276">
        <f ca="1">YearData[[#This Row],[Commited]]</f>
        <v>9</v>
      </c>
      <c r="I276">
        <f ca="1">YearData[[#This Row],[Options]]</f>
        <v>17</v>
      </c>
    </row>
    <row r="277" spans="1:9" x14ac:dyDescent="0.2">
      <c r="A277" s="1">
        <f t="shared" ca="1" si="5"/>
        <v>41360</v>
      </c>
      <c r="B277">
        <f ca="1">COUNTIFS(TimeStamps[Options],"&lt;="&amp;'TS-Calc 12 month'!A277,TimeStamps[Committed],"&gt;"&amp;'TS-Calc 12 month'!A277)</f>
        <v>17</v>
      </c>
      <c r="C277">
        <f ca="1">COUNTIFS(TimeStamps[Committed],"&lt;="&amp;'TS-Calc 12 month'!A277,TimeStamps[Done],"&gt;"&amp;'TS-Calc 12 month'!A277)</f>
        <v>8</v>
      </c>
      <c r="D277">
        <f ca="1">COUNTIF(TimeStamps[Done],"="&amp;'TS-Calc 12 month'!A277)</f>
        <v>1</v>
      </c>
      <c r="F277" s="1">
        <f ca="1">YearData[[#This Row],[Date]]</f>
        <v>41360</v>
      </c>
      <c r="G277">
        <f ca="1">G276+YearData[[#This Row],[Done]]</f>
        <v>83</v>
      </c>
      <c r="H277">
        <f ca="1">YearData[[#This Row],[Commited]]</f>
        <v>8</v>
      </c>
      <c r="I277">
        <f ca="1">YearData[[#This Row],[Options]]</f>
        <v>17</v>
      </c>
    </row>
    <row r="278" spans="1:9" x14ac:dyDescent="0.2">
      <c r="A278" s="1">
        <f t="shared" ca="1" si="5"/>
        <v>41361</v>
      </c>
      <c r="B278">
        <f ca="1">COUNTIFS(TimeStamps[Options],"&lt;="&amp;'TS-Calc 12 month'!A278,TimeStamps[Committed],"&gt;"&amp;'TS-Calc 12 month'!A278)</f>
        <v>17</v>
      </c>
      <c r="C278">
        <f ca="1">COUNTIFS(TimeStamps[Committed],"&lt;="&amp;'TS-Calc 12 month'!A278,TimeStamps[Done],"&gt;"&amp;'TS-Calc 12 month'!A278)</f>
        <v>8</v>
      </c>
      <c r="D278">
        <f ca="1">COUNTIF(TimeStamps[Done],"="&amp;'TS-Calc 12 month'!A278)</f>
        <v>0</v>
      </c>
      <c r="F278" s="1">
        <f ca="1">YearData[[#This Row],[Date]]</f>
        <v>41361</v>
      </c>
      <c r="G278">
        <f ca="1">G277+YearData[[#This Row],[Done]]</f>
        <v>83</v>
      </c>
      <c r="H278">
        <f ca="1">YearData[[#This Row],[Commited]]</f>
        <v>8</v>
      </c>
      <c r="I278">
        <f ca="1">YearData[[#This Row],[Options]]</f>
        <v>17</v>
      </c>
    </row>
    <row r="279" spans="1:9" x14ac:dyDescent="0.2">
      <c r="A279" s="1">
        <f t="shared" ca="1" si="5"/>
        <v>41362</v>
      </c>
      <c r="B279">
        <f ca="1">COUNTIFS(TimeStamps[Options],"&lt;="&amp;'TS-Calc 12 month'!A279,TimeStamps[Committed],"&gt;"&amp;'TS-Calc 12 month'!A279)</f>
        <v>17</v>
      </c>
      <c r="C279">
        <f ca="1">COUNTIFS(TimeStamps[Committed],"&lt;="&amp;'TS-Calc 12 month'!A279,TimeStamps[Done],"&gt;"&amp;'TS-Calc 12 month'!A279)</f>
        <v>8</v>
      </c>
      <c r="D279">
        <f ca="1">COUNTIF(TimeStamps[Done],"="&amp;'TS-Calc 12 month'!A279)</f>
        <v>0</v>
      </c>
      <c r="F279" s="1">
        <f ca="1">YearData[[#This Row],[Date]]</f>
        <v>41362</v>
      </c>
      <c r="G279">
        <f ca="1">G278+YearData[[#This Row],[Done]]</f>
        <v>83</v>
      </c>
      <c r="H279">
        <f ca="1">YearData[[#This Row],[Commited]]</f>
        <v>8</v>
      </c>
      <c r="I279">
        <f ca="1">YearData[[#This Row],[Options]]</f>
        <v>17</v>
      </c>
    </row>
    <row r="280" spans="1:9" x14ac:dyDescent="0.2">
      <c r="A280" s="1">
        <f t="shared" ca="1" si="5"/>
        <v>41363</v>
      </c>
      <c r="B280">
        <f ca="1">COUNTIFS(TimeStamps[Options],"&lt;="&amp;'TS-Calc 12 month'!A280,TimeStamps[Committed],"&gt;"&amp;'TS-Calc 12 month'!A280)</f>
        <v>16</v>
      </c>
      <c r="C280">
        <f ca="1">COUNTIFS(TimeStamps[Committed],"&lt;="&amp;'TS-Calc 12 month'!A280,TimeStamps[Done],"&gt;"&amp;'TS-Calc 12 month'!A280)</f>
        <v>9</v>
      </c>
      <c r="D280">
        <f ca="1">COUNTIF(TimeStamps[Done],"="&amp;'TS-Calc 12 month'!A280)</f>
        <v>0</v>
      </c>
      <c r="F280" s="1">
        <f ca="1">YearData[[#This Row],[Date]]</f>
        <v>41363</v>
      </c>
      <c r="G280">
        <f ca="1">G279+YearData[[#This Row],[Done]]</f>
        <v>83</v>
      </c>
      <c r="H280">
        <f ca="1">YearData[[#This Row],[Commited]]</f>
        <v>9</v>
      </c>
      <c r="I280">
        <f ca="1">YearData[[#This Row],[Options]]</f>
        <v>16</v>
      </c>
    </row>
    <row r="281" spans="1:9" x14ac:dyDescent="0.2">
      <c r="A281" s="1">
        <f t="shared" ca="1" si="5"/>
        <v>41364</v>
      </c>
      <c r="B281">
        <f ca="1">COUNTIFS(TimeStamps[Options],"&lt;="&amp;'TS-Calc 12 month'!A281,TimeStamps[Committed],"&gt;"&amp;'TS-Calc 12 month'!A281)</f>
        <v>16</v>
      </c>
      <c r="C281">
        <f ca="1">COUNTIFS(TimeStamps[Committed],"&lt;="&amp;'TS-Calc 12 month'!A281,TimeStamps[Done],"&gt;"&amp;'TS-Calc 12 month'!A281)</f>
        <v>9</v>
      </c>
      <c r="D281">
        <f ca="1">COUNTIF(TimeStamps[Done],"="&amp;'TS-Calc 12 month'!A281)</f>
        <v>0</v>
      </c>
      <c r="F281" s="1">
        <f ca="1">YearData[[#This Row],[Date]]</f>
        <v>41364</v>
      </c>
      <c r="G281">
        <f ca="1">G280+YearData[[#This Row],[Done]]</f>
        <v>83</v>
      </c>
      <c r="H281">
        <f ca="1">YearData[[#This Row],[Commited]]</f>
        <v>9</v>
      </c>
      <c r="I281">
        <f ca="1">YearData[[#This Row],[Options]]</f>
        <v>16</v>
      </c>
    </row>
    <row r="282" spans="1:9" x14ac:dyDescent="0.2">
      <c r="A282" s="1">
        <f t="shared" ca="1" si="5"/>
        <v>41365</v>
      </c>
      <c r="B282">
        <f ca="1">COUNTIFS(TimeStamps[Options],"&lt;="&amp;'TS-Calc 12 month'!A282,TimeStamps[Committed],"&gt;"&amp;'TS-Calc 12 month'!A282)</f>
        <v>16</v>
      </c>
      <c r="C282">
        <f ca="1">COUNTIFS(TimeStamps[Committed],"&lt;="&amp;'TS-Calc 12 month'!A282,TimeStamps[Done],"&gt;"&amp;'TS-Calc 12 month'!A282)</f>
        <v>8</v>
      </c>
      <c r="D282">
        <f ca="1">COUNTIF(TimeStamps[Done],"="&amp;'TS-Calc 12 month'!A282)</f>
        <v>1</v>
      </c>
      <c r="F282" s="1">
        <f ca="1">YearData[[#This Row],[Date]]</f>
        <v>41365</v>
      </c>
      <c r="G282">
        <f ca="1">G281+YearData[[#This Row],[Done]]</f>
        <v>84</v>
      </c>
      <c r="H282">
        <f ca="1">YearData[[#This Row],[Commited]]</f>
        <v>8</v>
      </c>
      <c r="I282">
        <f ca="1">YearData[[#This Row],[Options]]</f>
        <v>16</v>
      </c>
    </row>
    <row r="283" spans="1:9" x14ac:dyDescent="0.2">
      <c r="A283" s="1">
        <f t="shared" ca="1" si="5"/>
        <v>41366</v>
      </c>
      <c r="B283">
        <f ca="1">COUNTIFS(TimeStamps[Options],"&lt;="&amp;'TS-Calc 12 month'!A283,TimeStamps[Committed],"&gt;"&amp;'TS-Calc 12 month'!A283)</f>
        <v>15</v>
      </c>
      <c r="C283">
        <f ca="1">COUNTIFS(TimeStamps[Committed],"&lt;="&amp;'TS-Calc 12 month'!A283,TimeStamps[Done],"&gt;"&amp;'TS-Calc 12 month'!A283)</f>
        <v>8</v>
      </c>
      <c r="D283">
        <f ca="1">COUNTIF(TimeStamps[Done],"="&amp;'TS-Calc 12 month'!A283)</f>
        <v>1</v>
      </c>
      <c r="F283" s="1">
        <f ca="1">YearData[[#This Row],[Date]]</f>
        <v>41366</v>
      </c>
      <c r="G283">
        <f ca="1">G282+YearData[[#This Row],[Done]]</f>
        <v>85</v>
      </c>
      <c r="H283">
        <f ca="1">YearData[[#This Row],[Commited]]</f>
        <v>8</v>
      </c>
      <c r="I283">
        <f ca="1">YearData[[#This Row],[Options]]</f>
        <v>15</v>
      </c>
    </row>
    <row r="284" spans="1:9" x14ac:dyDescent="0.2">
      <c r="A284" s="1">
        <f t="shared" ca="1" si="5"/>
        <v>41367</v>
      </c>
      <c r="B284">
        <f ca="1">COUNTIFS(TimeStamps[Options],"&lt;="&amp;'TS-Calc 12 month'!A284,TimeStamps[Committed],"&gt;"&amp;'TS-Calc 12 month'!A284)</f>
        <v>15</v>
      </c>
      <c r="C284">
        <f ca="1">COUNTIFS(TimeStamps[Committed],"&lt;="&amp;'TS-Calc 12 month'!A284,TimeStamps[Done],"&gt;"&amp;'TS-Calc 12 month'!A284)</f>
        <v>8</v>
      </c>
      <c r="D284">
        <f ca="1">COUNTIF(TimeStamps[Done],"="&amp;'TS-Calc 12 month'!A284)</f>
        <v>0</v>
      </c>
      <c r="F284" s="1">
        <f ca="1">YearData[[#This Row],[Date]]</f>
        <v>41367</v>
      </c>
      <c r="G284">
        <f ca="1">G283+YearData[[#This Row],[Done]]</f>
        <v>85</v>
      </c>
      <c r="H284">
        <f ca="1">YearData[[#This Row],[Commited]]</f>
        <v>8</v>
      </c>
      <c r="I284">
        <f ca="1">YearData[[#This Row],[Options]]</f>
        <v>15</v>
      </c>
    </row>
    <row r="285" spans="1:9" x14ac:dyDescent="0.2">
      <c r="A285" s="1">
        <f t="shared" ca="1" si="5"/>
        <v>41368</v>
      </c>
      <c r="B285">
        <f ca="1">COUNTIFS(TimeStamps[Options],"&lt;="&amp;'TS-Calc 12 month'!A285,TimeStamps[Committed],"&gt;"&amp;'TS-Calc 12 month'!A285)</f>
        <v>14</v>
      </c>
      <c r="C285">
        <f ca="1">COUNTIFS(TimeStamps[Committed],"&lt;="&amp;'TS-Calc 12 month'!A285,TimeStamps[Done],"&gt;"&amp;'TS-Calc 12 month'!A285)</f>
        <v>9</v>
      </c>
      <c r="D285">
        <f ca="1">COUNTIF(TimeStamps[Done],"="&amp;'TS-Calc 12 month'!A285)</f>
        <v>0</v>
      </c>
      <c r="F285" s="1">
        <f ca="1">YearData[[#This Row],[Date]]</f>
        <v>41368</v>
      </c>
      <c r="G285">
        <f ca="1">G284+YearData[[#This Row],[Done]]</f>
        <v>85</v>
      </c>
      <c r="H285">
        <f ca="1">YearData[[#This Row],[Commited]]</f>
        <v>9</v>
      </c>
      <c r="I285">
        <f ca="1">YearData[[#This Row],[Options]]</f>
        <v>14</v>
      </c>
    </row>
    <row r="286" spans="1:9" x14ac:dyDescent="0.2">
      <c r="A286" s="1">
        <f t="shared" ca="1" si="5"/>
        <v>41369</v>
      </c>
      <c r="B286">
        <f ca="1">COUNTIFS(TimeStamps[Options],"&lt;="&amp;'TS-Calc 12 month'!A286,TimeStamps[Committed],"&gt;"&amp;'TS-Calc 12 month'!A286)</f>
        <v>14</v>
      </c>
      <c r="C286">
        <f ca="1">COUNTIFS(TimeStamps[Committed],"&lt;="&amp;'TS-Calc 12 month'!A286,TimeStamps[Done],"&gt;"&amp;'TS-Calc 12 month'!A286)</f>
        <v>8</v>
      </c>
      <c r="D286">
        <f ca="1">COUNTIF(TimeStamps[Done],"="&amp;'TS-Calc 12 month'!A286)</f>
        <v>1</v>
      </c>
      <c r="F286" s="1">
        <f ca="1">YearData[[#This Row],[Date]]</f>
        <v>41369</v>
      </c>
      <c r="G286">
        <f ca="1">G285+YearData[[#This Row],[Done]]</f>
        <v>86</v>
      </c>
      <c r="H286">
        <f ca="1">YearData[[#This Row],[Commited]]</f>
        <v>8</v>
      </c>
      <c r="I286">
        <f ca="1">YearData[[#This Row],[Options]]</f>
        <v>14</v>
      </c>
    </row>
    <row r="287" spans="1:9" x14ac:dyDescent="0.2">
      <c r="A287" s="1">
        <f t="shared" ca="1" si="5"/>
        <v>41370</v>
      </c>
      <c r="B287">
        <f ca="1">COUNTIFS(TimeStamps[Options],"&lt;="&amp;'TS-Calc 12 month'!A287,TimeStamps[Committed],"&gt;"&amp;'TS-Calc 12 month'!A287)</f>
        <v>14</v>
      </c>
      <c r="C287">
        <f ca="1">COUNTIFS(TimeStamps[Committed],"&lt;="&amp;'TS-Calc 12 month'!A287,TimeStamps[Done],"&gt;"&amp;'TS-Calc 12 month'!A287)</f>
        <v>7</v>
      </c>
      <c r="D287">
        <f ca="1">COUNTIF(TimeStamps[Done],"="&amp;'TS-Calc 12 month'!A287)</f>
        <v>1</v>
      </c>
      <c r="F287" s="1">
        <f ca="1">YearData[[#This Row],[Date]]</f>
        <v>41370</v>
      </c>
      <c r="G287">
        <f ca="1">G286+YearData[[#This Row],[Done]]</f>
        <v>87</v>
      </c>
      <c r="H287">
        <f ca="1">YearData[[#This Row],[Commited]]</f>
        <v>7</v>
      </c>
      <c r="I287">
        <f ca="1">YearData[[#This Row],[Options]]</f>
        <v>14</v>
      </c>
    </row>
    <row r="288" spans="1:9" x14ac:dyDescent="0.2">
      <c r="A288" s="1">
        <f t="shared" ca="1" si="5"/>
        <v>41371</v>
      </c>
      <c r="B288">
        <f ca="1">COUNTIFS(TimeStamps[Options],"&lt;="&amp;'TS-Calc 12 month'!A288,TimeStamps[Committed],"&gt;"&amp;'TS-Calc 12 month'!A288)</f>
        <v>13</v>
      </c>
      <c r="C288">
        <f ca="1">COUNTIFS(TimeStamps[Committed],"&lt;="&amp;'TS-Calc 12 month'!A288,TimeStamps[Done],"&gt;"&amp;'TS-Calc 12 month'!A288)</f>
        <v>7</v>
      </c>
      <c r="D288">
        <f ca="1">COUNTIF(TimeStamps[Done],"="&amp;'TS-Calc 12 month'!A288)</f>
        <v>1</v>
      </c>
      <c r="F288" s="1">
        <f ca="1">YearData[[#This Row],[Date]]</f>
        <v>41371</v>
      </c>
      <c r="G288">
        <f ca="1">G287+YearData[[#This Row],[Done]]</f>
        <v>88</v>
      </c>
      <c r="H288">
        <f ca="1">YearData[[#This Row],[Commited]]</f>
        <v>7</v>
      </c>
      <c r="I288">
        <f ca="1">YearData[[#This Row],[Options]]</f>
        <v>13</v>
      </c>
    </row>
    <row r="289" spans="1:9" x14ac:dyDescent="0.2">
      <c r="A289" s="1">
        <f t="shared" ca="1" si="5"/>
        <v>41372</v>
      </c>
      <c r="B289">
        <f ca="1">COUNTIFS(TimeStamps[Options],"&lt;="&amp;'TS-Calc 12 month'!A289,TimeStamps[Committed],"&gt;"&amp;'TS-Calc 12 month'!A289)</f>
        <v>13</v>
      </c>
      <c r="C289">
        <f ca="1">COUNTIFS(TimeStamps[Committed],"&lt;="&amp;'TS-Calc 12 month'!A289,TimeStamps[Done],"&gt;"&amp;'TS-Calc 12 month'!A289)</f>
        <v>7</v>
      </c>
      <c r="D289">
        <f ca="1">COUNTIF(TimeStamps[Done],"="&amp;'TS-Calc 12 month'!A289)</f>
        <v>0</v>
      </c>
      <c r="F289" s="1">
        <f ca="1">YearData[[#This Row],[Date]]</f>
        <v>41372</v>
      </c>
      <c r="G289">
        <f ca="1">G288+YearData[[#This Row],[Done]]</f>
        <v>88</v>
      </c>
      <c r="H289">
        <f ca="1">YearData[[#This Row],[Commited]]</f>
        <v>7</v>
      </c>
      <c r="I289">
        <f ca="1">YearData[[#This Row],[Options]]</f>
        <v>13</v>
      </c>
    </row>
    <row r="290" spans="1:9" x14ac:dyDescent="0.2">
      <c r="A290" s="1">
        <f t="shared" ca="1" si="5"/>
        <v>41373</v>
      </c>
      <c r="B290">
        <f ca="1">COUNTIFS(TimeStamps[Options],"&lt;="&amp;'TS-Calc 12 month'!A290,TimeStamps[Committed],"&gt;"&amp;'TS-Calc 12 month'!A290)</f>
        <v>13</v>
      </c>
      <c r="C290">
        <f ca="1">COUNTIFS(TimeStamps[Committed],"&lt;="&amp;'TS-Calc 12 month'!A290,TimeStamps[Done],"&gt;"&amp;'TS-Calc 12 month'!A290)</f>
        <v>6</v>
      </c>
      <c r="D290">
        <f ca="1">COUNTIF(TimeStamps[Done],"="&amp;'TS-Calc 12 month'!A290)</f>
        <v>1</v>
      </c>
      <c r="F290" s="1">
        <f ca="1">YearData[[#This Row],[Date]]</f>
        <v>41373</v>
      </c>
      <c r="G290">
        <f ca="1">G289+YearData[[#This Row],[Done]]</f>
        <v>89</v>
      </c>
      <c r="H290">
        <f ca="1">YearData[[#This Row],[Commited]]</f>
        <v>6</v>
      </c>
      <c r="I290">
        <f ca="1">YearData[[#This Row],[Options]]</f>
        <v>13</v>
      </c>
    </row>
    <row r="291" spans="1:9" x14ac:dyDescent="0.2">
      <c r="A291" s="1">
        <f t="shared" ca="1" si="5"/>
        <v>41374</v>
      </c>
      <c r="B291">
        <f ca="1">COUNTIFS(TimeStamps[Options],"&lt;="&amp;'TS-Calc 12 month'!A291,TimeStamps[Committed],"&gt;"&amp;'TS-Calc 12 month'!A291)</f>
        <v>12</v>
      </c>
      <c r="C291">
        <f ca="1">COUNTIFS(TimeStamps[Committed],"&lt;="&amp;'TS-Calc 12 month'!A291,TimeStamps[Done],"&gt;"&amp;'TS-Calc 12 month'!A291)</f>
        <v>7</v>
      </c>
      <c r="D291">
        <f ca="1">COUNTIF(TimeStamps[Done],"="&amp;'TS-Calc 12 month'!A291)</f>
        <v>0</v>
      </c>
      <c r="F291" s="1">
        <f ca="1">YearData[[#This Row],[Date]]</f>
        <v>41374</v>
      </c>
      <c r="G291">
        <f ca="1">G290+YearData[[#This Row],[Done]]</f>
        <v>89</v>
      </c>
      <c r="H291">
        <f ca="1">YearData[[#This Row],[Commited]]</f>
        <v>7</v>
      </c>
      <c r="I291">
        <f ca="1">YearData[[#This Row],[Options]]</f>
        <v>12</v>
      </c>
    </row>
    <row r="292" spans="1:9" x14ac:dyDescent="0.2">
      <c r="A292" s="1">
        <f t="shared" ca="1" si="5"/>
        <v>41375</v>
      </c>
      <c r="B292">
        <f ca="1">COUNTIFS(TimeStamps[Options],"&lt;="&amp;'TS-Calc 12 month'!A292,TimeStamps[Committed],"&gt;"&amp;'TS-Calc 12 month'!A292)</f>
        <v>11</v>
      </c>
      <c r="C292">
        <f ca="1">COUNTIFS(TimeStamps[Committed],"&lt;="&amp;'TS-Calc 12 month'!A292,TimeStamps[Done],"&gt;"&amp;'TS-Calc 12 month'!A292)</f>
        <v>8</v>
      </c>
      <c r="D292">
        <f ca="1">COUNTIF(TimeStamps[Done],"="&amp;'TS-Calc 12 month'!A292)</f>
        <v>0</v>
      </c>
      <c r="F292" s="1">
        <f ca="1">YearData[[#This Row],[Date]]</f>
        <v>41375</v>
      </c>
      <c r="G292">
        <f ca="1">G291+YearData[[#This Row],[Done]]</f>
        <v>89</v>
      </c>
      <c r="H292">
        <f ca="1">YearData[[#This Row],[Commited]]</f>
        <v>8</v>
      </c>
      <c r="I292">
        <f ca="1">YearData[[#This Row],[Options]]</f>
        <v>11</v>
      </c>
    </row>
    <row r="293" spans="1:9" x14ac:dyDescent="0.2">
      <c r="A293" s="1">
        <f t="shared" ca="1" si="5"/>
        <v>41376</v>
      </c>
      <c r="B293">
        <f ca="1">COUNTIFS(TimeStamps[Options],"&lt;="&amp;'TS-Calc 12 month'!A293,TimeStamps[Committed],"&gt;"&amp;'TS-Calc 12 month'!A293)</f>
        <v>10</v>
      </c>
      <c r="C293">
        <f ca="1">COUNTIFS(TimeStamps[Committed],"&lt;="&amp;'TS-Calc 12 month'!A293,TimeStamps[Done],"&gt;"&amp;'TS-Calc 12 month'!A293)</f>
        <v>9</v>
      </c>
      <c r="D293">
        <f ca="1">COUNTIF(TimeStamps[Done],"="&amp;'TS-Calc 12 month'!A293)</f>
        <v>0</v>
      </c>
      <c r="F293" s="1">
        <f ca="1">YearData[[#This Row],[Date]]</f>
        <v>41376</v>
      </c>
      <c r="G293">
        <f ca="1">G292+YearData[[#This Row],[Done]]</f>
        <v>89</v>
      </c>
      <c r="H293">
        <f ca="1">YearData[[#This Row],[Commited]]</f>
        <v>9</v>
      </c>
      <c r="I293">
        <f ca="1">YearData[[#This Row],[Options]]</f>
        <v>10</v>
      </c>
    </row>
    <row r="294" spans="1:9" x14ac:dyDescent="0.2">
      <c r="A294" s="1">
        <f t="shared" ca="1" si="5"/>
        <v>41377</v>
      </c>
      <c r="B294">
        <f ca="1">COUNTIFS(TimeStamps[Options],"&lt;="&amp;'TS-Calc 12 month'!A294,TimeStamps[Committed],"&gt;"&amp;'TS-Calc 12 month'!A294)</f>
        <v>10</v>
      </c>
      <c r="C294">
        <f ca="1">COUNTIFS(TimeStamps[Committed],"&lt;="&amp;'TS-Calc 12 month'!A294,TimeStamps[Done],"&gt;"&amp;'TS-Calc 12 month'!A294)</f>
        <v>8</v>
      </c>
      <c r="D294">
        <f ca="1">COUNTIF(TimeStamps[Done],"="&amp;'TS-Calc 12 month'!A294)</f>
        <v>1</v>
      </c>
      <c r="F294" s="1">
        <f ca="1">YearData[[#This Row],[Date]]</f>
        <v>41377</v>
      </c>
      <c r="G294">
        <f ca="1">G293+YearData[[#This Row],[Done]]</f>
        <v>90</v>
      </c>
      <c r="H294">
        <f ca="1">YearData[[#This Row],[Commited]]</f>
        <v>8</v>
      </c>
      <c r="I294">
        <f ca="1">YearData[[#This Row],[Options]]</f>
        <v>10</v>
      </c>
    </row>
    <row r="295" spans="1:9" x14ac:dyDescent="0.2">
      <c r="A295" s="1">
        <f t="shared" ca="1" si="5"/>
        <v>41378</v>
      </c>
      <c r="B295">
        <f ca="1">COUNTIFS(TimeStamps[Options],"&lt;="&amp;'TS-Calc 12 month'!A295,TimeStamps[Committed],"&gt;"&amp;'TS-Calc 12 month'!A295)</f>
        <v>10</v>
      </c>
      <c r="C295">
        <f ca="1">COUNTIFS(TimeStamps[Committed],"&lt;="&amp;'TS-Calc 12 month'!A295,TimeStamps[Done],"&gt;"&amp;'TS-Calc 12 month'!A295)</f>
        <v>7</v>
      </c>
      <c r="D295">
        <f ca="1">COUNTIF(TimeStamps[Done],"="&amp;'TS-Calc 12 month'!A295)</f>
        <v>1</v>
      </c>
      <c r="F295" s="1">
        <f ca="1">YearData[[#This Row],[Date]]</f>
        <v>41378</v>
      </c>
      <c r="G295">
        <f ca="1">G294+YearData[[#This Row],[Done]]</f>
        <v>91</v>
      </c>
      <c r="H295">
        <f ca="1">YearData[[#This Row],[Commited]]</f>
        <v>7</v>
      </c>
      <c r="I295">
        <f ca="1">YearData[[#This Row],[Options]]</f>
        <v>10</v>
      </c>
    </row>
    <row r="296" spans="1:9" x14ac:dyDescent="0.2">
      <c r="A296" s="1">
        <f t="shared" ca="1" si="5"/>
        <v>41379</v>
      </c>
      <c r="B296">
        <f ca="1">COUNTIFS(TimeStamps[Options],"&lt;="&amp;'TS-Calc 12 month'!A296,TimeStamps[Committed],"&gt;"&amp;'TS-Calc 12 month'!A296)</f>
        <v>10</v>
      </c>
      <c r="C296">
        <f ca="1">COUNTIFS(TimeStamps[Committed],"&lt;="&amp;'TS-Calc 12 month'!A296,TimeStamps[Done],"&gt;"&amp;'TS-Calc 12 month'!A296)</f>
        <v>7</v>
      </c>
      <c r="D296">
        <f ca="1">COUNTIF(TimeStamps[Done],"="&amp;'TS-Calc 12 month'!A296)</f>
        <v>0</v>
      </c>
      <c r="F296" s="1">
        <f ca="1">YearData[[#This Row],[Date]]</f>
        <v>41379</v>
      </c>
      <c r="G296">
        <f ca="1">G295+YearData[[#This Row],[Done]]</f>
        <v>91</v>
      </c>
      <c r="H296">
        <f ca="1">YearData[[#This Row],[Commited]]</f>
        <v>7</v>
      </c>
      <c r="I296">
        <f ca="1">YearData[[#This Row],[Options]]</f>
        <v>10</v>
      </c>
    </row>
    <row r="297" spans="1:9" x14ac:dyDescent="0.2">
      <c r="A297" s="1">
        <f t="shared" ca="1" si="5"/>
        <v>41380</v>
      </c>
      <c r="B297">
        <f ca="1">COUNTIFS(TimeStamps[Options],"&lt;="&amp;'TS-Calc 12 month'!A297,TimeStamps[Committed],"&gt;"&amp;'TS-Calc 12 month'!A297)</f>
        <v>10</v>
      </c>
      <c r="C297">
        <f ca="1">COUNTIFS(TimeStamps[Committed],"&lt;="&amp;'TS-Calc 12 month'!A297,TimeStamps[Done],"&gt;"&amp;'TS-Calc 12 month'!A297)</f>
        <v>7</v>
      </c>
      <c r="D297">
        <f ca="1">COUNTIF(TimeStamps[Done],"="&amp;'TS-Calc 12 month'!A297)</f>
        <v>0</v>
      </c>
      <c r="F297" s="1">
        <f ca="1">YearData[[#This Row],[Date]]</f>
        <v>41380</v>
      </c>
      <c r="G297">
        <f ca="1">G296+YearData[[#This Row],[Done]]</f>
        <v>91</v>
      </c>
      <c r="H297">
        <f ca="1">YearData[[#This Row],[Commited]]</f>
        <v>7</v>
      </c>
      <c r="I297">
        <f ca="1">YearData[[#This Row],[Options]]</f>
        <v>10</v>
      </c>
    </row>
    <row r="298" spans="1:9" x14ac:dyDescent="0.2">
      <c r="A298" s="1">
        <f t="shared" ca="1" si="5"/>
        <v>41381</v>
      </c>
      <c r="B298">
        <f ca="1">COUNTIFS(TimeStamps[Options],"&lt;="&amp;'TS-Calc 12 month'!A298,TimeStamps[Committed],"&gt;"&amp;'TS-Calc 12 month'!A298)</f>
        <v>9</v>
      </c>
      <c r="C298">
        <f ca="1">COUNTIFS(TimeStamps[Committed],"&lt;="&amp;'TS-Calc 12 month'!A298,TimeStamps[Done],"&gt;"&amp;'TS-Calc 12 month'!A298)</f>
        <v>8</v>
      </c>
      <c r="D298">
        <f ca="1">COUNTIF(TimeStamps[Done],"="&amp;'TS-Calc 12 month'!A298)</f>
        <v>0</v>
      </c>
      <c r="F298" s="1">
        <f ca="1">YearData[[#This Row],[Date]]</f>
        <v>41381</v>
      </c>
      <c r="G298">
        <f ca="1">G297+YearData[[#This Row],[Done]]</f>
        <v>91</v>
      </c>
      <c r="H298">
        <f ca="1">YearData[[#This Row],[Commited]]</f>
        <v>8</v>
      </c>
      <c r="I298">
        <f ca="1">YearData[[#This Row],[Options]]</f>
        <v>9</v>
      </c>
    </row>
    <row r="299" spans="1:9" x14ac:dyDescent="0.2">
      <c r="A299" s="1">
        <f t="shared" ca="1" si="5"/>
        <v>41382</v>
      </c>
      <c r="B299">
        <f ca="1">COUNTIFS(TimeStamps[Options],"&lt;="&amp;'TS-Calc 12 month'!A299,TimeStamps[Committed],"&gt;"&amp;'TS-Calc 12 month'!A299)</f>
        <v>9</v>
      </c>
      <c r="C299">
        <f ca="1">COUNTIFS(TimeStamps[Committed],"&lt;="&amp;'TS-Calc 12 month'!A299,TimeStamps[Done],"&gt;"&amp;'TS-Calc 12 month'!A299)</f>
        <v>8</v>
      </c>
      <c r="D299">
        <f ca="1">COUNTIF(TimeStamps[Done],"="&amp;'TS-Calc 12 month'!A299)</f>
        <v>0</v>
      </c>
      <c r="F299" s="1">
        <f ca="1">YearData[[#This Row],[Date]]</f>
        <v>41382</v>
      </c>
      <c r="G299">
        <f ca="1">G298+YearData[[#This Row],[Done]]</f>
        <v>91</v>
      </c>
      <c r="H299">
        <f ca="1">YearData[[#This Row],[Commited]]</f>
        <v>8</v>
      </c>
      <c r="I299">
        <f ca="1">YearData[[#This Row],[Options]]</f>
        <v>9</v>
      </c>
    </row>
    <row r="300" spans="1:9" x14ac:dyDescent="0.2">
      <c r="A300" s="1">
        <f t="shared" ca="1" si="5"/>
        <v>41383</v>
      </c>
      <c r="B300">
        <f ca="1">COUNTIFS(TimeStamps[Options],"&lt;="&amp;'TS-Calc 12 month'!A300,TimeStamps[Committed],"&gt;"&amp;'TS-Calc 12 month'!A300)</f>
        <v>9</v>
      </c>
      <c r="C300">
        <f ca="1">COUNTIFS(TimeStamps[Committed],"&lt;="&amp;'TS-Calc 12 month'!A300,TimeStamps[Done],"&gt;"&amp;'TS-Calc 12 month'!A300)</f>
        <v>7</v>
      </c>
      <c r="D300">
        <f ca="1">COUNTIF(TimeStamps[Done],"="&amp;'TS-Calc 12 month'!A300)</f>
        <v>1</v>
      </c>
      <c r="F300" s="1">
        <f ca="1">YearData[[#This Row],[Date]]</f>
        <v>41383</v>
      </c>
      <c r="G300">
        <f ca="1">G299+YearData[[#This Row],[Done]]</f>
        <v>92</v>
      </c>
      <c r="H300">
        <f ca="1">YearData[[#This Row],[Commited]]</f>
        <v>7</v>
      </c>
      <c r="I300">
        <f ca="1">YearData[[#This Row],[Options]]</f>
        <v>9</v>
      </c>
    </row>
    <row r="301" spans="1:9" x14ac:dyDescent="0.2">
      <c r="A301" s="1">
        <f t="shared" ca="1" si="5"/>
        <v>41384</v>
      </c>
      <c r="B301">
        <f ca="1">COUNTIFS(TimeStamps[Options],"&lt;="&amp;'TS-Calc 12 month'!A301,TimeStamps[Committed],"&gt;"&amp;'TS-Calc 12 month'!A301)</f>
        <v>9</v>
      </c>
      <c r="C301">
        <f ca="1">COUNTIFS(TimeStamps[Committed],"&lt;="&amp;'TS-Calc 12 month'!A301,TimeStamps[Done],"&gt;"&amp;'TS-Calc 12 month'!A301)</f>
        <v>7</v>
      </c>
      <c r="D301">
        <f ca="1">COUNTIF(TimeStamps[Done],"="&amp;'TS-Calc 12 month'!A301)</f>
        <v>0</v>
      </c>
      <c r="F301" s="1">
        <f ca="1">YearData[[#This Row],[Date]]</f>
        <v>41384</v>
      </c>
      <c r="G301">
        <f ca="1">G300+YearData[[#This Row],[Done]]</f>
        <v>92</v>
      </c>
      <c r="H301">
        <f ca="1">YearData[[#This Row],[Commited]]</f>
        <v>7</v>
      </c>
      <c r="I301">
        <f ca="1">YearData[[#This Row],[Options]]</f>
        <v>9</v>
      </c>
    </row>
    <row r="302" spans="1:9" x14ac:dyDescent="0.2">
      <c r="A302" s="1">
        <f t="shared" ca="1" si="5"/>
        <v>41385</v>
      </c>
      <c r="B302">
        <f ca="1">COUNTIFS(TimeStamps[Options],"&lt;="&amp;'TS-Calc 12 month'!A302,TimeStamps[Committed],"&gt;"&amp;'TS-Calc 12 month'!A302)</f>
        <v>9</v>
      </c>
      <c r="C302">
        <f ca="1">COUNTIFS(TimeStamps[Committed],"&lt;="&amp;'TS-Calc 12 month'!A302,TimeStamps[Done],"&gt;"&amp;'TS-Calc 12 month'!A302)</f>
        <v>7</v>
      </c>
      <c r="D302">
        <f ca="1">COUNTIF(TimeStamps[Done],"="&amp;'TS-Calc 12 month'!A302)</f>
        <v>0</v>
      </c>
      <c r="F302" s="1">
        <f ca="1">YearData[[#This Row],[Date]]</f>
        <v>41385</v>
      </c>
      <c r="G302">
        <f ca="1">G301+YearData[[#This Row],[Done]]</f>
        <v>92</v>
      </c>
      <c r="H302">
        <f ca="1">YearData[[#This Row],[Commited]]</f>
        <v>7</v>
      </c>
      <c r="I302">
        <f ca="1">YearData[[#This Row],[Options]]</f>
        <v>9</v>
      </c>
    </row>
    <row r="303" spans="1:9" x14ac:dyDescent="0.2">
      <c r="A303" s="1">
        <f t="shared" ca="1" si="5"/>
        <v>41386</v>
      </c>
      <c r="B303">
        <f ca="1">COUNTIFS(TimeStamps[Options],"&lt;="&amp;'TS-Calc 12 month'!A303,TimeStamps[Committed],"&gt;"&amp;'TS-Calc 12 month'!A303)</f>
        <v>8</v>
      </c>
      <c r="C303">
        <f ca="1">COUNTIFS(TimeStamps[Committed],"&lt;="&amp;'TS-Calc 12 month'!A303,TimeStamps[Done],"&gt;"&amp;'TS-Calc 12 month'!A303)</f>
        <v>7</v>
      </c>
      <c r="D303">
        <f ca="1">COUNTIF(TimeStamps[Done],"="&amp;'TS-Calc 12 month'!A303)</f>
        <v>1</v>
      </c>
      <c r="F303" s="1">
        <f ca="1">YearData[[#This Row],[Date]]</f>
        <v>41386</v>
      </c>
      <c r="G303">
        <f ca="1">G302+YearData[[#This Row],[Done]]</f>
        <v>93</v>
      </c>
      <c r="H303">
        <f ca="1">YearData[[#This Row],[Commited]]</f>
        <v>7</v>
      </c>
      <c r="I303">
        <f ca="1">YearData[[#This Row],[Options]]</f>
        <v>8</v>
      </c>
    </row>
    <row r="304" spans="1:9" x14ac:dyDescent="0.2">
      <c r="A304" s="1">
        <f t="shared" ca="1" si="5"/>
        <v>41387</v>
      </c>
      <c r="B304">
        <f ca="1">COUNTIFS(TimeStamps[Options],"&lt;="&amp;'TS-Calc 12 month'!A304,TimeStamps[Committed],"&gt;"&amp;'TS-Calc 12 month'!A304)</f>
        <v>8</v>
      </c>
      <c r="C304">
        <f ca="1">COUNTIFS(TimeStamps[Committed],"&lt;="&amp;'TS-Calc 12 month'!A304,TimeStamps[Done],"&gt;"&amp;'TS-Calc 12 month'!A304)</f>
        <v>7</v>
      </c>
      <c r="D304">
        <f ca="1">COUNTIF(TimeStamps[Done],"="&amp;'TS-Calc 12 month'!A304)</f>
        <v>0</v>
      </c>
      <c r="F304" s="1">
        <f ca="1">YearData[[#This Row],[Date]]</f>
        <v>41387</v>
      </c>
      <c r="G304">
        <f ca="1">G303+YearData[[#This Row],[Done]]</f>
        <v>93</v>
      </c>
      <c r="H304">
        <f ca="1">YearData[[#This Row],[Commited]]</f>
        <v>7</v>
      </c>
      <c r="I304">
        <f ca="1">YearData[[#This Row],[Options]]</f>
        <v>8</v>
      </c>
    </row>
    <row r="305" spans="1:9" x14ac:dyDescent="0.2">
      <c r="A305" s="1">
        <f t="shared" ca="1" si="5"/>
        <v>41388</v>
      </c>
      <c r="B305">
        <f ca="1">COUNTIFS(TimeStamps[Options],"&lt;="&amp;'TS-Calc 12 month'!A305,TimeStamps[Committed],"&gt;"&amp;'TS-Calc 12 month'!A305)</f>
        <v>8</v>
      </c>
      <c r="C305">
        <f ca="1">COUNTIFS(TimeStamps[Committed],"&lt;="&amp;'TS-Calc 12 month'!A305,TimeStamps[Done],"&gt;"&amp;'TS-Calc 12 month'!A305)</f>
        <v>6</v>
      </c>
      <c r="D305">
        <f ca="1">COUNTIF(TimeStamps[Done],"="&amp;'TS-Calc 12 month'!A305)</f>
        <v>1</v>
      </c>
      <c r="F305" s="1">
        <f ca="1">YearData[[#This Row],[Date]]</f>
        <v>41388</v>
      </c>
      <c r="G305">
        <f ca="1">G304+YearData[[#This Row],[Done]]</f>
        <v>94</v>
      </c>
      <c r="H305">
        <f ca="1">YearData[[#This Row],[Commited]]</f>
        <v>6</v>
      </c>
      <c r="I305">
        <f ca="1">YearData[[#This Row],[Options]]</f>
        <v>8</v>
      </c>
    </row>
    <row r="306" spans="1:9" x14ac:dyDescent="0.2">
      <c r="A306" s="1">
        <f t="shared" ca="1" si="5"/>
        <v>41389</v>
      </c>
      <c r="B306">
        <f ca="1">COUNTIFS(TimeStamps[Options],"&lt;="&amp;'TS-Calc 12 month'!A306,TimeStamps[Committed],"&gt;"&amp;'TS-Calc 12 month'!A306)</f>
        <v>7</v>
      </c>
      <c r="C306">
        <f ca="1">COUNTIFS(TimeStamps[Committed],"&lt;="&amp;'TS-Calc 12 month'!A306,TimeStamps[Done],"&gt;"&amp;'TS-Calc 12 month'!A306)</f>
        <v>7</v>
      </c>
      <c r="D306">
        <f ca="1">COUNTIF(TimeStamps[Done],"="&amp;'TS-Calc 12 month'!A306)</f>
        <v>0</v>
      </c>
      <c r="F306" s="1">
        <f ca="1">YearData[[#This Row],[Date]]</f>
        <v>41389</v>
      </c>
      <c r="G306">
        <f ca="1">G305+YearData[[#This Row],[Done]]</f>
        <v>94</v>
      </c>
      <c r="H306">
        <f ca="1">YearData[[#This Row],[Commited]]</f>
        <v>7</v>
      </c>
      <c r="I306">
        <f ca="1">YearData[[#This Row],[Options]]</f>
        <v>7</v>
      </c>
    </row>
    <row r="307" spans="1:9" x14ac:dyDescent="0.2">
      <c r="A307" s="1">
        <f t="shared" ca="1" si="5"/>
        <v>41390</v>
      </c>
      <c r="B307">
        <f ca="1">COUNTIFS(TimeStamps[Options],"&lt;="&amp;'TS-Calc 12 month'!A307,TimeStamps[Committed],"&gt;"&amp;'TS-Calc 12 month'!A307)</f>
        <v>7</v>
      </c>
      <c r="C307">
        <f ca="1">COUNTIFS(TimeStamps[Committed],"&lt;="&amp;'TS-Calc 12 month'!A307,TimeStamps[Done],"&gt;"&amp;'TS-Calc 12 month'!A307)</f>
        <v>7</v>
      </c>
      <c r="D307">
        <f ca="1">COUNTIF(TimeStamps[Done],"="&amp;'TS-Calc 12 month'!A307)</f>
        <v>0</v>
      </c>
      <c r="F307" s="1">
        <f ca="1">YearData[[#This Row],[Date]]</f>
        <v>41390</v>
      </c>
      <c r="G307">
        <f ca="1">G306+YearData[[#This Row],[Done]]</f>
        <v>94</v>
      </c>
      <c r="H307">
        <f ca="1">YearData[[#This Row],[Commited]]</f>
        <v>7</v>
      </c>
      <c r="I307">
        <f ca="1">YearData[[#This Row],[Options]]</f>
        <v>7</v>
      </c>
    </row>
    <row r="308" spans="1:9" x14ac:dyDescent="0.2">
      <c r="A308" s="1">
        <f t="shared" ca="1" si="5"/>
        <v>41391</v>
      </c>
      <c r="B308">
        <f ca="1">COUNTIFS(TimeStamps[Options],"&lt;="&amp;'TS-Calc 12 month'!A308,TimeStamps[Committed],"&gt;"&amp;'TS-Calc 12 month'!A308)</f>
        <v>6</v>
      </c>
      <c r="C308">
        <f ca="1">COUNTIFS(TimeStamps[Committed],"&lt;="&amp;'TS-Calc 12 month'!A308,TimeStamps[Done],"&gt;"&amp;'TS-Calc 12 month'!A308)</f>
        <v>7</v>
      </c>
      <c r="D308">
        <f ca="1">COUNTIF(TimeStamps[Done],"="&amp;'TS-Calc 12 month'!A308)</f>
        <v>1</v>
      </c>
      <c r="F308" s="1">
        <f ca="1">YearData[[#This Row],[Date]]</f>
        <v>41391</v>
      </c>
      <c r="G308">
        <f ca="1">G307+YearData[[#This Row],[Done]]</f>
        <v>95</v>
      </c>
      <c r="H308">
        <f ca="1">YearData[[#This Row],[Commited]]</f>
        <v>7</v>
      </c>
      <c r="I308">
        <f ca="1">YearData[[#This Row],[Options]]</f>
        <v>6</v>
      </c>
    </row>
    <row r="309" spans="1:9" x14ac:dyDescent="0.2">
      <c r="A309" s="1">
        <f t="shared" ca="1" si="5"/>
        <v>41392</v>
      </c>
      <c r="B309">
        <f ca="1">COUNTIFS(TimeStamps[Options],"&lt;="&amp;'TS-Calc 12 month'!A309,TimeStamps[Committed],"&gt;"&amp;'TS-Calc 12 month'!A309)</f>
        <v>6</v>
      </c>
      <c r="C309">
        <f ca="1">COUNTIFS(TimeStamps[Committed],"&lt;="&amp;'TS-Calc 12 month'!A309,TimeStamps[Done],"&gt;"&amp;'TS-Calc 12 month'!A309)</f>
        <v>7</v>
      </c>
      <c r="D309">
        <f ca="1">COUNTIF(TimeStamps[Done],"="&amp;'TS-Calc 12 month'!A309)</f>
        <v>0</v>
      </c>
      <c r="F309" s="1">
        <f ca="1">YearData[[#This Row],[Date]]</f>
        <v>41392</v>
      </c>
      <c r="G309">
        <f ca="1">G308+YearData[[#This Row],[Done]]</f>
        <v>95</v>
      </c>
      <c r="H309">
        <f ca="1">YearData[[#This Row],[Commited]]</f>
        <v>7</v>
      </c>
      <c r="I309">
        <f ca="1">YearData[[#This Row],[Options]]</f>
        <v>6</v>
      </c>
    </row>
    <row r="310" spans="1:9" x14ac:dyDescent="0.2">
      <c r="A310" s="1">
        <f t="shared" ca="1" si="5"/>
        <v>41393</v>
      </c>
      <c r="B310">
        <f ca="1">COUNTIFS(TimeStamps[Options],"&lt;="&amp;'TS-Calc 12 month'!A310,TimeStamps[Committed],"&gt;"&amp;'TS-Calc 12 month'!A310)</f>
        <v>5</v>
      </c>
      <c r="C310">
        <f ca="1">COUNTIFS(TimeStamps[Committed],"&lt;="&amp;'TS-Calc 12 month'!A310,TimeStamps[Done],"&gt;"&amp;'TS-Calc 12 month'!A310)</f>
        <v>8</v>
      </c>
      <c r="D310">
        <f ca="1">COUNTIF(TimeStamps[Done],"="&amp;'TS-Calc 12 month'!A310)</f>
        <v>0</v>
      </c>
      <c r="F310" s="1">
        <f ca="1">YearData[[#This Row],[Date]]</f>
        <v>41393</v>
      </c>
      <c r="G310">
        <f ca="1">G309+YearData[[#This Row],[Done]]</f>
        <v>95</v>
      </c>
      <c r="H310">
        <f ca="1">YearData[[#This Row],[Commited]]</f>
        <v>8</v>
      </c>
      <c r="I310">
        <f ca="1">YearData[[#This Row],[Options]]</f>
        <v>5</v>
      </c>
    </row>
    <row r="311" spans="1:9" x14ac:dyDescent="0.2">
      <c r="A311" s="1">
        <f t="shared" ca="1" si="5"/>
        <v>41394</v>
      </c>
      <c r="B311">
        <f ca="1">COUNTIFS(TimeStamps[Options],"&lt;="&amp;'TS-Calc 12 month'!A311,TimeStamps[Committed],"&gt;"&amp;'TS-Calc 12 month'!A311)</f>
        <v>5</v>
      </c>
      <c r="C311">
        <f ca="1">COUNTIFS(TimeStamps[Committed],"&lt;="&amp;'TS-Calc 12 month'!A311,TimeStamps[Done],"&gt;"&amp;'TS-Calc 12 month'!A311)</f>
        <v>7</v>
      </c>
      <c r="D311">
        <f ca="1">COUNTIF(TimeStamps[Done],"="&amp;'TS-Calc 12 month'!A311)</f>
        <v>1</v>
      </c>
      <c r="F311" s="1">
        <f ca="1">YearData[[#This Row],[Date]]</f>
        <v>41394</v>
      </c>
      <c r="G311">
        <f ca="1">G310+YearData[[#This Row],[Done]]</f>
        <v>96</v>
      </c>
      <c r="H311">
        <f ca="1">YearData[[#This Row],[Commited]]</f>
        <v>7</v>
      </c>
      <c r="I311">
        <f ca="1">YearData[[#This Row],[Options]]</f>
        <v>5</v>
      </c>
    </row>
    <row r="312" spans="1:9" x14ac:dyDescent="0.2">
      <c r="A312" s="1">
        <f t="shared" ca="1" si="5"/>
        <v>41395</v>
      </c>
      <c r="B312">
        <f ca="1">COUNTIFS(TimeStamps[Options],"&lt;="&amp;'TS-Calc 12 month'!A312,TimeStamps[Committed],"&gt;"&amp;'TS-Calc 12 month'!A312)</f>
        <v>5</v>
      </c>
      <c r="C312">
        <f ca="1">COUNTIFS(TimeStamps[Committed],"&lt;="&amp;'TS-Calc 12 month'!A312,TimeStamps[Done],"&gt;"&amp;'TS-Calc 12 month'!A312)</f>
        <v>6</v>
      </c>
      <c r="D312">
        <f ca="1">COUNTIF(TimeStamps[Done],"="&amp;'TS-Calc 12 month'!A312)</f>
        <v>1</v>
      </c>
      <c r="F312" s="1">
        <f ca="1">YearData[[#This Row],[Date]]</f>
        <v>41395</v>
      </c>
      <c r="G312">
        <f ca="1">G311+YearData[[#This Row],[Done]]</f>
        <v>97</v>
      </c>
      <c r="H312">
        <f ca="1">YearData[[#This Row],[Commited]]</f>
        <v>6</v>
      </c>
      <c r="I312">
        <f ca="1">YearData[[#This Row],[Options]]</f>
        <v>5</v>
      </c>
    </row>
    <row r="313" spans="1:9" x14ac:dyDescent="0.2">
      <c r="A313" s="1">
        <f t="shared" ca="1" si="5"/>
        <v>41396</v>
      </c>
      <c r="B313">
        <f ca="1">COUNTIFS(TimeStamps[Options],"&lt;="&amp;'TS-Calc 12 month'!A313,TimeStamps[Committed],"&gt;"&amp;'TS-Calc 12 month'!A313)</f>
        <v>5</v>
      </c>
      <c r="C313">
        <f ca="1">COUNTIFS(TimeStamps[Committed],"&lt;="&amp;'TS-Calc 12 month'!A313,TimeStamps[Done],"&gt;"&amp;'TS-Calc 12 month'!A313)</f>
        <v>5</v>
      </c>
      <c r="D313">
        <f ca="1">COUNTIF(TimeStamps[Done],"="&amp;'TS-Calc 12 month'!A313)</f>
        <v>1</v>
      </c>
      <c r="F313" s="1">
        <f ca="1">YearData[[#This Row],[Date]]</f>
        <v>41396</v>
      </c>
      <c r="G313">
        <f ca="1">G312+YearData[[#This Row],[Done]]</f>
        <v>98</v>
      </c>
      <c r="H313">
        <f ca="1">YearData[[#This Row],[Commited]]</f>
        <v>5</v>
      </c>
      <c r="I313">
        <f ca="1">YearData[[#This Row],[Options]]</f>
        <v>5</v>
      </c>
    </row>
    <row r="314" spans="1:9" x14ac:dyDescent="0.2">
      <c r="A314" s="1">
        <f t="shared" ca="1" si="5"/>
        <v>41397</v>
      </c>
      <c r="B314">
        <f ca="1">COUNTIFS(TimeStamps[Options],"&lt;="&amp;'TS-Calc 12 month'!A314,TimeStamps[Committed],"&gt;"&amp;'TS-Calc 12 month'!A314)</f>
        <v>5</v>
      </c>
      <c r="C314">
        <f ca="1">COUNTIFS(TimeStamps[Committed],"&lt;="&amp;'TS-Calc 12 month'!A314,TimeStamps[Done],"&gt;"&amp;'TS-Calc 12 month'!A314)</f>
        <v>5</v>
      </c>
      <c r="D314">
        <f ca="1">COUNTIF(TimeStamps[Done],"="&amp;'TS-Calc 12 month'!A314)</f>
        <v>0</v>
      </c>
      <c r="F314" s="1">
        <f ca="1">YearData[[#This Row],[Date]]</f>
        <v>41397</v>
      </c>
      <c r="G314">
        <f ca="1">G313+YearData[[#This Row],[Done]]</f>
        <v>98</v>
      </c>
      <c r="H314">
        <f ca="1">YearData[[#This Row],[Commited]]</f>
        <v>5</v>
      </c>
      <c r="I314">
        <f ca="1">YearData[[#This Row],[Options]]</f>
        <v>5</v>
      </c>
    </row>
    <row r="315" spans="1:9" x14ac:dyDescent="0.2">
      <c r="A315" s="1">
        <f t="shared" ca="1" si="5"/>
        <v>41398</v>
      </c>
      <c r="B315">
        <f ca="1">COUNTIFS(TimeStamps[Options],"&lt;="&amp;'TS-Calc 12 month'!A315,TimeStamps[Committed],"&gt;"&amp;'TS-Calc 12 month'!A315)</f>
        <v>4</v>
      </c>
      <c r="C315">
        <f ca="1">COUNTIFS(TimeStamps[Committed],"&lt;="&amp;'TS-Calc 12 month'!A315,TimeStamps[Done],"&gt;"&amp;'TS-Calc 12 month'!A315)</f>
        <v>6</v>
      </c>
      <c r="D315">
        <f ca="1">COUNTIF(TimeStamps[Done],"="&amp;'TS-Calc 12 month'!A315)</f>
        <v>0</v>
      </c>
      <c r="F315" s="1">
        <f ca="1">YearData[[#This Row],[Date]]</f>
        <v>41398</v>
      </c>
      <c r="G315">
        <f ca="1">G314+YearData[[#This Row],[Done]]</f>
        <v>98</v>
      </c>
      <c r="H315">
        <f ca="1">YearData[[#This Row],[Commited]]</f>
        <v>6</v>
      </c>
      <c r="I315">
        <f ca="1">YearData[[#This Row],[Options]]</f>
        <v>4</v>
      </c>
    </row>
    <row r="316" spans="1:9" x14ac:dyDescent="0.2">
      <c r="A316" s="1">
        <f t="shared" ca="1" si="5"/>
        <v>41399</v>
      </c>
      <c r="B316">
        <f ca="1">COUNTIFS(TimeStamps[Options],"&lt;="&amp;'TS-Calc 12 month'!A316,TimeStamps[Committed],"&gt;"&amp;'TS-Calc 12 month'!A316)</f>
        <v>4</v>
      </c>
      <c r="C316">
        <f ca="1">COUNTIFS(TimeStamps[Committed],"&lt;="&amp;'TS-Calc 12 month'!A316,TimeStamps[Done],"&gt;"&amp;'TS-Calc 12 month'!A316)</f>
        <v>6</v>
      </c>
      <c r="D316">
        <f ca="1">COUNTIF(TimeStamps[Done],"="&amp;'TS-Calc 12 month'!A316)</f>
        <v>0</v>
      </c>
      <c r="F316" s="1">
        <f ca="1">YearData[[#This Row],[Date]]</f>
        <v>41399</v>
      </c>
      <c r="G316">
        <f ca="1">G315+YearData[[#This Row],[Done]]</f>
        <v>98</v>
      </c>
      <c r="H316">
        <f ca="1">YearData[[#This Row],[Commited]]</f>
        <v>6</v>
      </c>
      <c r="I316">
        <f ca="1">YearData[[#This Row],[Options]]</f>
        <v>4</v>
      </c>
    </row>
    <row r="317" spans="1:9" x14ac:dyDescent="0.2">
      <c r="A317" s="1">
        <f t="shared" ca="1" si="5"/>
        <v>41400</v>
      </c>
      <c r="B317">
        <f ca="1">COUNTIFS(TimeStamps[Options],"&lt;="&amp;'TS-Calc 12 month'!A317,TimeStamps[Committed],"&gt;"&amp;'TS-Calc 12 month'!A317)</f>
        <v>4</v>
      </c>
      <c r="C317">
        <f ca="1">COUNTIFS(TimeStamps[Committed],"&lt;="&amp;'TS-Calc 12 month'!A317,TimeStamps[Done],"&gt;"&amp;'TS-Calc 12 month'!A317)</f>
        <v>6</v>
      </c>
      <c r="D317">
        <f ca="1">COUNTIF(TimeStamps[Done],"="&amp;'TS-Calc 12 month'!A317)</f>
        <v>0</v>
      </c>
      <c r="F317" s="1">
        <f ca="1">YearData[[#This Row],[Date]]</f>
        <v>41400</v>
      </c>
      <c r="G317">
        <f ca="1">G316+YearData[[#This Row],[Done]]</f>
        <v>98</v>
      </c>
      <c r="H317">
        <f ca="1">YearData[[#This Row],[Commited]]</f>
        <v>6</v>
      </c>
      <c r="I317">
        <f ca="1">YearData[[#This Row],[Options]]</f>
        <v>4</v>
      </c>
    </row>
    <row r="318" spans="1:9" x14ac:dyDescent="0.2">
      <c r="A318" s="1">
        <f t="shared" ca="1" si="5"/>
        <v>41401</v>
      </c>
      <c r="B318">
        <f ca="1">COUNTIFS(TimeStamps[Options],"&lt;="&amp;'TS-Calc 12 month'!A318,TimeStamps[Committed],"&gt;"&amp;'TS-Calc 12 month'!A318)</f>
        <v>4</v>
      </c>
      <c r="C318">
        <f ca="1">COUNTIFS(TimeStamps[Committed],"&lt;="&amp;'TS-Calc 12 month'!A318,TimeStamps[Done],"&gt;"&amp;'TS-Calc 12 month'!A318)</f>
        <v>5</v>
      </c>
      <c r="D318">
        <f ca="1">COUNTIF(TimeStamps[Done],"="&amp;'TS-Calc 12 month'!A318)</f>
        <v>1</v>
      </c>
      <c r="F318" s="1">
        <f ca="1">YearData[[#This Row],[Date]]</f>
        <v>41401</v>
      </c>
      <c r="G318">
        <f ca="1">G317+YearData[[#This Row],[Done]]</f>
        <v>99</v>
      </c>
      <c r="H318">
        <f ca="1">YearData[[#This Row],[Commited]]</f>
        <v>5</v>
      </c>
      <c r="I318">
        <f ca="1">YearData[[#This Row],[Options]]</f>
        <v>4</v>
      </c>
    </row>
    <row r="319" spans="1:9" x14ac:dyDescent="0.2">
      <c r="A319" s="1">
        <f t="shared" ca="1" si="5"/>
        <v>41402</v>
      </c>
      <c r="B319">
        <f ca="1">COUNTIFS(TimeStamps[Options],"&lt;="&amp;'TS-Calc 12 month'!A319,TimeStamps[Committed],"&gt;"&amp;'TS-Calc 12 month'!A319)</f>
        <v>4</v>
      </c>
      <c r="C319">
        <f ca="1">COUNTIFS(TimeStamps[Committed],"&lt;="&amp;'TS-Calc 12 month'!A319,TimeStamps[Done],"&gt;"&amp;'TS-Calc 12 month'!A319)</f>
        <v>5</v>
      </c>
      <c r="D319">
        <f ca="1">COUNTIF(TimeStamps[Done],"="&amp;'TS-Calc 12 month'!A319)</f>
        <v>0</v>
      </c>
      <c r="F319" s="1">
        <f ca="1">YearData[[#This Row],[Date]]</f>
        <v>41402</v>
      </c>
      <c r="G319">
        <f ca="1">G318+YearData[[#This Row],[Done]]</f>
        <v>99</v>
      </c>
      <c r="H319">
        <f ca="1">YearData[[#This Row],[Commited]]</f>
        <v>5</v>
      </c>
      <c r="I319">
        <f ca="1">YearData[[#This Row],[Options]]</f>
        <v>4</v>
      </c>
    </row>
    <row r="320" spans="1:9" x14ac:dyDescent="0.2">
      <c r="A320" s="1">
        <f t="shared" ca="1" si="5"/>
        <v>41403</v>
      </c>
      <c r="B320">
        <f ca="1">COUNTIFS(TimeStamps[Options],"&lt;="&amp;'TS-Calc 12 month'!A320,TimeStamps[Committed],"&gt;"&amp;'TS-Calc 12 month'!A320)</f>
        <v>3</v>
      </c>
      <c r="C320">
        <f ca="1">COUNTIFS(TimeStamps[Committed],"&lt;="&amp;'TS-Calc 12 month'!A320,TimeStamps[Done],"&gt;"&amp;'TS-Calc 12 month'!A320)</f>
        <v>6</v>
      </c>
      <c r="D320">
        <f ca="1">COUNTIF(TimeStamps[Done],"="&amp;'TS-Calc 12 month'!A320)</f>
        <v>0</v>
      </c>
      <c r="F320" s="1">
        <f ca="1">YearData[[#This Row],[Date]]</f>
        <v>41403</v>
      </c>
      <c r="G320">
        <f ca="1">G319+YearData[[#This Row],[Done]]</f>
        <v>99</v>
      </c>
      <c r="H320">
        <f ca="1">YearData[[#This Row],[Commited]]</f>
        <v>6</v>
      </c>
      <c r="I320">
        <f ca="1">YearData[[#This Row],[Options]]</f>
        <v>3</v>
      </c>
    </row>
    <row r="321" spans="1:9" x14ac:dyDescent="0.2">
      <c r="A321" s="1">
        <f t="shared" ca="1" si="5"/>
        <v>41404</v>
      </c>
      <c r="B321">
        <f ca="1">COUNTIFS(TimeStamps[Options],"&lt;="&amp;'TS-Calc 12 month'!A321,TimeStamps[Committed],"&gt;"&amp;'TS-Calc 12 month'!A321)</f>
        <v>3</v>
      </c>
      <c r="C321">
        <f ca="1">COUNTIFS(TimeStamps[Committed],"&lt;="&amp;'TS-Calc 12 month'!A321,TimeStamps[Done],"&gt;"&amp;'TS-Calc 12 month'!A321)</f>
        <v>6</v>
      </c>
      <c r="D321">
        <f ca="1">COUNTIF(TimeStamps[Done],"="&amp;'TS-Calc 12 month'!A321)</f>
        <v>0</v>
      </c>
      <c r="F321" s="1">
        <f ca="1">YearData[[#This Row],[Date]]</f>
        <v>41404</v>
      </c>
      <c r="G321">
        <f ca="1">G320+YearData[[#This Row],[Done]]</f>
        <v>99</v>
      </c>
      <c r="H321">
        <f ca="1">YearData[[#This Row],[Commited]]</f>
        <v>6</v>
      </c>
      <c r="I321">
        <f ca="1">YearData[[#This Row],[Options]]</f>
        <v>3</v>
      </c>
    </row>
    <row r="322" spans="1:9" x14ac:dyDescent="0.2">
      <c r="A322" s="1">
        <f t="shared" ca="1" si="5"/>
        <v>41405</v>
      </c>
      <c r="B322">
        <f ca="1">COUNTIFS(TimeStamps[Options],"&lt;="&amp;'TS-Calc 12 month'!A322,TimeStamps[Committed],"&gt;"&amp;'TS-Calc 12 month'!A322)</f>
        <v>2</v>
      </c>
      <c r="C322">
        <f ca="1">COUNTIFS(TimeStamps[Committed],"&lt;="&amp;'TS-Calc 12 month'!A322,TimeStamps[Done],"&gt;"&amp;'TS-Calc 12 month'!A322)</f>
        <v>7</v>
      </c>
      <c r="D322">
        <f ca="1">COUNTIF(TimeStamps[Done],"="&amp;'TS-Calc 12 month'!A322)</f>
        <v>0</v>
      </c>
      <c r="F322" s="1">
        <f ca="1">YearData[[#This Row],[Date]]</f>
        <v>41405</v>
      </c>
      <c r="G322">
        <f ca="1">G321+YearData[[#This Row],[Done]]</f>
        <v>99</v>
      </c>
      <c r="H322">
        <f ca="1">YearData[[#This Row],[Commited]]</f>
        <v>7</v>
      </c>
      <c r="I322">
        <f ca="1">YearData[[#This Row],[Options]]</f>
        <v>2</v>
      </c>
    </row>
    <row r="323" spans="1:9" x14ac:dyDescent="0.2">
      <c r="A323" s="1">
        <f t="shared" ca="1" si="5"/>
        <v>41406</v>
      </c>
      <c r="B323">
        <f ca="1">COUNTIFS(TimeStamps[Options],"&lt;="&amp;'TS-Calc 12 month'!A323,TimeStamps[Committed],"&gt;"&amp;'TS-Calc 12 month'!A323)</f>
        <v>2</v>
      </c>
      <c r="C323">
        <f ca="1">COUNTIFS(TimeStamps[Committed],"&lt;="&amp;'TS-Calc 12 month'!A323,TimeStamps[Done],"&gt;"&amp;'TS-Calc 12 month'!A323)</f>
        <v>6</v>
      </c>
      <c r="D323">
        <f ca="1">COUNTIF(TimeStamps[Done],"="&amp;'TS-Calc 12 month'!A323)</f>
        <v>1</v>
      </c>
      <c r="F323" s="1">
        <f ca="1">YearData[[#This Row],[Date]]</f>
        <v>41406</v>
      </c>
      <c r="G323">
        <f ca="1">G322+YearData[[#This Row],[Done]]</f>
        <v>100</v>
      </c>
      <c r="H323">
        <f ca="1">YearData[[#This Row],[Commited]]</f>
        <v>6</v>
      </c>
      <c r="I323">
        <f ca="1">YearData[[#This Row],[Options]]</f>
        <v>2</v>
      </c>
    </row>
    <row r="324" spans="1:9" x14ac:dyDescent="0.2">
      <c r="A324" s="1">
        <f t="shared" ca="1" si="5"/>
        <v>41407</v>
      </c>
      <c r="B324">
        <f ca="1">COUNTIFS(TimeStamps[Options],"&lt;="&amp;'TS-Calc 12 month'!A324,TimeStamps[Committed],"&gt;"&amp;'TS-Calc 12 month'!A324)</f>
        <v>2</v>
      </c>
      <c r="C324">
        <f ca="1">COUNTIFS(TimeStamps[Committed],"&lt;="&amp;'TS-Calc 12 month'!A324,TimeStamps[Done],"&gt;"&amp;'TS-Calc 12 month'!A324)</f>
        <v>6</v>
      </c>
      <c r="D324">
        <f ca="1">COUNTIF(TimeStamps[Done],"="&amp;'TS-Calc 12 month'!A324)</f>
        <v>0</v>
      </c>
      <c r="F324" s="1">
        <f ca="1">YearData[[#This Row],[Date]]</f>
        <v>41407</v>
      </c>
      <c r="G324">
        <f ca="1">G323+YearData[[#This Row],[Done]]</f>
        <v>100</v>
      </c>
      <c r="H324">
        <f ca="1">YearData[[#This Row],[Commited]]</f>
        <v>6</v>
      </c>
      <c r="I324">
        <f ca="1">YearData[[#This Row],[Options]]</f>
        <v>2</v>
      </c>
    </row>
    <row r="325" spans="1:9" x14ac:dyDescent="0.2">
      <c r="A325" s="1">
        <f t="shared" ca="1" si="5"/>
        <v>41408</v>
      </c>
      <c r="B325">
        <f ca="1">COUNTIFS(TimeStamps[Options],"&lt;="&amp;'TS-Calc 12 month'!A325,TimeStamps[Committed],"&gt;"&amp;'TS-Calc 12 month'!A325)</f>
        <v>2</v>
      </c>
      <c r="C325">
        <f ca="1">COUNTIFS(TimeStamps[Committed],"&lt;="&amp;'TS-Calc 12 month'!A325,TimeStamps[Done],"&gt;"&amp;'TS-Calc 12 month'!A325)</f>
        <v>6</v>
      </c>
      <c r="D325">
        <f ca="1">COUNTIF(TimeStamps[Done],"="&amp;'TS-Calc 12 month'!A325)</f>
        <v>0</v>
      </c>
      <c r="F325" s="1">
        <f ca="1">YearData[[#This Row],[Date]]</f>
        <v>41408</v>
      </c>
      <c r="G325">
        <f ca="1">G324+YearData[[#This Row],[Done]]</f>
        <v>100</v>
      </c>
      <c r="H325">
        <f ca="1">YearData[[#This Row],[Commited]]</f>
        <v>6</v>
      </c>
      <c r="I325">
        <f ca="1">YearData[[#This Row],[Options]]</f>
        <v>2</v>
      </c>
    </row>
    <row r="326" spans="1:9" x14ac:dyDescent="0.2">
      <c r="A326" s="1">
        <f t="shared" ref="A326:A367" ca="1" si="6">A325+1</f>
        <v>41409</v>
      </c>
      <c r="B326">
        <f ca="1">COUNTIFS(TimeStamps[Options],"&lt;="&amp;'TS-Calc 12 month'!A326,TimeStamps[Committed],"&gt;"&amp;'TS-Calc 12 month'!A326)</f>
        <v>1</v>
      </c>
      <c r="C326">
        <f ca="1">COUNTIFS(TimeStamps[Committed],"&lt;="&amp;'TS-Calc 12 month'!A326,TimeStamps[Done],"&gt;"&amp;'TS-Calc 12 month'!A326)</f>
        <v>6</v>
      </c>
      <c r="D326">
        <f ca="1">COUNTIF(TimeStamps[Done],"="&amp;'TS-Calc 12 month'!A326)</f>
        <v>1</v>
      </c>
      <c r="F326" s="1">
        <f ca="1">YearData[[#This Row],[Date]]</f>
        <v>41409</v>
      </c>
      <c r="G326">
        <f ca="1">G325+YearData[[#This Row],[Done]]</f>
        <v>101</v>
      </c>
      <c r="H326">
        <f ca="1">YearData[[#This Row],[Commited]]</f>
        <v>6</v>
      </c>
      <c r="I326">
        <f ca="1">YearData[[#This Row],[Options]]</f>
        <v>1</v>
      </c>
    </row>
    <row r="327" spans="1:9" x14ac:dyDescent="0.2">
      <c r="A327" s="1">
        <f t="shared" ca="1" si="6"/>
        <v>41410</v>
      </c>
      <c r="B327">
        <f ca="1">COUNTIFS(TimeStamps[Options],"&lt;="&amp;'TS-Calc 12 month'!A327,TimeStamps[Committed],"&gt;"&amp;'TS-Calc 12 month'!A327)</f>
        <v>1</v>
      </c>
      <c r="C327">
        <f ca="1">COUNTIFS(TimeStamps[Committed],"&lt;="&amp;'TS-Calc 12 month'!A327,TimeStamps[Done],"&gt;"&amp;'TS-Calc 12 month'!A327)</f>
        <v>6</v>
      </c>
      <c r="D327">
        <f ca="1">COUNTIF(TimeStamps[Done],"="&amp;'TS-Calc 12 month'!A327)</f>
        <v>0</v>
      </c>
      <c r="F327" s="1">
        <f ca="1">YearData[[#This Row],[Date]]</f>
        <v>41410</v>
      </c>
      <c r="G327">
        <f ca="1">G326+YearData[[#This Row],[Done]]</f>
        <v>101</v>
      </c>
      <c r="H327">
        <f ca="1">YearData[[#This Row],[Commited]]</f>
        <v>6</v>
      </c>
      <c r="I327">
        <f ca="1">YearData[[#This Row],[Options]]</f>
        <v>1</v>
      </c>
    </row>
    <row r="328" spans="1:9" x14ac:dyDescent="0.2">
      <c r="A328" s="1">
        <f t="shared" ca="1" si="6"/>
        <v>41411</v>
      </c>
      <c r="B328">
        <f ca="1">COUNTIFS(TimeStamps[Options],"&lt;="&amp;'TS-Calc 12 month'!A328,TimeStamps[Committed],"&gt;"&amp;'TS-Calc 12 month'!A328)</f>
        <v>0</v>
      </c>
      <c r="C328">
        <f ca="1">COUNTIFS(TimeStamps[Committed],"&lt;="&amp;'TS-Calc 12 month'!A328,TimeStamps[Done],"&gt;"&amp;'TS-Calc 12 month'!A328)</f>
        <v>6</v>
      </c>
      <c r="D328">
        <f ca="1">COUNTIF(TimeStamps[Done],"="&amp;'TS-Calc 12 month'!A328)</f>
        <v>1</v>
      </c>
      <c r="F328" s="1">
        <f ca="1">YearData[[#This Row],[Date]]</f>
        <v>41411</v>
      </c>
      <c r="G328">
        <f ca="1">G327+YearData[[#This Row],[Done]]</f>
        <v>102</v>
      </c>
      <c r="H328">
        <f ca="1">YearData[[#This Row],[Commited]]</f>
        <v>6</v>
      </c>
      <c r="I328">
        <f ca="1">YearData[[#This Row],[Options]]</f>
        <v>0</v>
      </c>
    </row>
    <row r="329" spans="1:9" x14ac:dyDescent="0.2">
      <c r="A329" s="1">
        <f t="shared" ca="1" si="6"/>
        <v>41412</v>
      </c>
      <c r="B329">
        <f ca="1">COUNTIFS(TimeStamps[Options],"&lt;="&amp;'TS-Calc 12 month'!A329,TimeStamps[Committed],"&gt;"&amp;'TS-Calc 12 month'!A329)</f>
        <v>0</v>
      </c>
      <c r="C329">
        <f ca="1">COUNTIFS(TimeStamps[Committed],"&lt;="&amp;'TS-Calc 12 month'!A329,TimeStamps[Done],"&gt;"&amp;'TS-Calc 12 month'!A329)</f>
        <v>6</v>
      </c>
      <c r="D329">
        <f ca="1">COUNTIF(TimeStamps[Done],"="&amp;'TS-Calc 12 month'!A329)</f>
        <v>0</v>
      </c>
      <c r="F329" s="1">
        <f ca="1">YearData[[#This Row],[Date]]</f>
        <v>41412</v>
      </c>
      <c r="G329">
        <f ca="1">G328+YearData[[#This Row],[Done]]</f>
        <v>102</v>
      </c>
      <c r="H329">
        <f ca="1">YearData[[#This Row],[Commited]]</f>
        <v>6</v>
      </c>
      <c r="I329">
        <f ca="1">YearData[[#This Row],[Options]]</f>
        <v>0</v>
      </c>
    </row>
    <row r="330" spans="1:9" x14ac:dyDescent="0.2">
      <c r="A330" s="1">
        <f t="shared" ca="1" si="6"/>
        <v>41413</v>
      </c>
      <c r="B330">
        <f ca="1">COUNTIFS(TimeStamps[Options],"&lt;="&amp;'TS-Calc 12 month'!A330,TimeStamps[Committed],"&gt;"&amp;'TS-Calc 12 month'!A330)</f>
        <v>0</v>
      </c>
      <c r="C330">
        <f ca="1">COUNTIFS(TimeStamps[Committed],"&lt;="&amp;'TS-Calc 12 month'!A330,TimeStamps[Done],"&gt;"&amp;'TS-Calc 12 month'!A330)</f>
        <v>5</v>
      </c>
      <c r="D330">
        <f ca="1">COUNTIF(TimeStamps[Done],"="&amp;'TS-Calc 12 month'!A330)</f>
        <v>1</v>
      </c>
      <c r="F330" s="1">
        <f ca="1">YearData[[#This Row],[Date]]</f>
        <v>41413</v>
      </c>
      <c r="G330">
        <f ca="1">G329+YearData[[#This Row],[Done]]</f>
        <v>103</v>
      </c>
      <c r="H330">
        <f ca="1">YearData[[#This Row],[Commited]]</f>
        <v>5</v>
      </c>
      <c r="I330">
        <f ca="1">YearData[[#This Row],[Options]]</f>
        <v>0</v>
      </c>
    </row>
    <row r="331" spans="1:9" x14ac:dyDescent="0.2">
      <c r="A331" s="1">
        <f t="shared" ca="1" si="6"/>
        <v>41414</v>
      </c>
      <c r="B331">
        <f ca="1">COUNTIFS(TimeStamps[Options],"&lt;="&amp;'TS-Calc 12 month'!A331,TimeStamps[Committed],"&gt;"&amp;'TS-Calc 12 month'!A331)</f>
        <v>0</v>
      </c>
      <c r="C331">
        <f ca="1">COUNTIFS(TimeStamps[Committed],"&lt;="&amp;'TS-Calc 12 month'!A331,TimeStamps[Done],"&gt;"&amp;'TS-Calc 12 month'!A331)</f>
        <v>5</v>
      </c>
      <c r="D331">
        <f ca="1">COUNTIF(TimeStamps[Done],"="&amp;'TS-Calc 12 month'!A331)</f>
        <v>0</v>
      </c>
      <c r="F331" s="1">
        <f ca="1">YearData[[#This Row],[Date]]</f>
        <v>41414</v>
      </c>
      <c r="G331">
        <f ca="1">G330+YearData[[#This Row],[Done]]</f>
        <v>103</v>
      </c>
      <c r="H331">
        <f ca="1">YearData[[#This Row],[Commited]]</f>
        <v>5</v>
      </c>
      <c r="I331">
        <f ca="1">YearData[[#This Row],[Options]]</f>
        <v>0</v>
      </c>
    </row>
    <row r="332" spans="1:9" x14ac:dyDescent="0.2">
      <c r="A332" s="1">
        <f t="shared" ca="1" si="6"/>
        <v>41415</v>
      </c>
      <c r="B332">
        <f ca="1">COUNTIFS(TimeStamps[Options],"&lt;="&amp;'TS-Calc 12 month'!A332,TimeStamps[Committed],"&gt;"&amp;'TS-Calc 12 month'!A332)</f>
        <v>0</v>
      </c>
      <c r="C332">
        <f ca="1">COUNTIFS(TimeStamps[Committed],"&lt;="&amp;'TS-Calc 12 month'!A332,TimeStamps[Done],"&gt;"&amp;'TS-Calc 12 month'!A332)</f>
        <v>5</v>
      </c>
      <c r="D332">
        <f ca="1">COUNTIF(TimeStamps[Done],"="&amp;'TS-Calc 12 month'!A332)</f>
        <v>0</v>
      </c>
      <c r="F332" s="1">
        <f ca="1">YearData[[#This Row],[Date]]</f>
        <v>41415</v>
      </c>
      <c r="G332">
        <f ca="1">G331+YearData[[#This Row],[Done]]</f>
        <v>103</v>
      </c>
      <c r="H332">
        <f ca="1">YearData[[#This Row],[Commited]]</f>
        <v>5</v>
      </c>
      <c r="I332">
        <f ca="1">YearData[[#This Row],[Options]]</f>
        <v>0</v>
      </c>
    </row>
    <row r="333" spans="1:9" x14ac:dyDescent="0.2">
      <c r="A333" s="1">
        <f t="shared" ca="1" si="6"/>
        <v>41416</v>
      </c>
      <c r="B333">
        <f ca="1">COUNTIFS(TimeStamps[Options],"&lt;="&amp;'TS-Calc 12 month'!A333,TimeStamps[Committed],"&gt;"&amp;'TS-Calc 12 month'!A333)</f>
        <v>0</v>
      </c>
      <c r="C333">
        <f ca="1">COUNTIFS(TimeStamps[Committed],"&lt;="&amp;'TS-Calc 12 month'!A333,TimeStamps[Done],"&gt;"&amp;'TS-Calc 12 month'!A333)</f>
        <v>5</v>
      </c>
      <c r="D333">
        <f ca="1">COUNTIF(TimeStamps[Done],"="&amp;'TS-Calc 12 month'!A333)</f>
        <v>0</v>
      </c>
      <c r="F333" s="1">
        <f ca="1">YearData[[#This Row],[Date]]</f>
        <v>41416</v>
      </c>
      <c r="G333">
        <f ca="1">G332+YearData[[#This Row],[Done]]</f>
        <v>103</v>
      </c>
      <c r="H333">
        <f ca="1">YearData[[#This Row],[Commited]]</f>
        <v>5</v>
      </c>
      <c r="I333">
        <f ca="1">YearData[[#This Row],[Options]]</f>
        <v>0</v>
      </c>
    </row>
    <row r="334" spans="1:9" x14ac:dyDescent="0.2">
      <c r="A334" s="1">
        <f t="shared" ca="1" si="6"/>
        <v>41417</v>
      </c>
      <c r="B334">
        <f ca="1">COUNTIFS(TimeStamps[Options],"&lt;="&amp;'TS-Calc 12 month'!A334,TimeStamps[Committed],"&gt;"&amp;'TS-Calc 12 month'!A334)</f>
        <v>0</v>
      </c>
      <c r="C334">
        <f ca="1">COUNTIFS(TimeStamps[Committed],"&lt;="&amp;'TS-Calc 12 month'!A334,TimeStamps[Done],"&gt;"&amp;'TS-Calc 12 month'!A334)</f>
        <v>5</v>
      </c>
      <c r="D334">
        <f ca="1">COUNTIF(TimeStamps[Done],"="&amp;'TS-Calc 12 month'!A334)</f>
        <v>0</v>
      </c>
      <c r="F334" s="1">
        <f ca="1">YearData[[#This Row],[Date]]</f>
        <v>41417</v>
      </c>
      <c r="G334">
        <f ca="1">G333+YearData[[#This Row],[Done]]</f>
        <v>103</v>
      </c>
      <c r="H334">
        <f ca="1">YearData[[#This Row],[Commited]]</f>
        <v>5</v>
      </c>
      <c r="I334">
        <f ca="1">YearData[[#This Row],[Options]]</f>
        <v>0</v>
      </c>
    </row>
    <row r="335" spans="1:9" x14ac:dyDescent="0.2">
      <c r="A335" s="1">
        <f t="shared" ca="1" si="6"/>
        <v>41418</v>
      </c>
      <c r="B335">
        <f ca="1">COUNTIFS(TimeStamps[Options],"&lt;="&amp;'TS-Calc 12 month'!A335,TimeStamps[Committed],"&gt;"&amp;'TS-Calc 12 month'!A335)</f>
        <v>0</v>
      </c>
      <c r="C335">
        <f ca="1">COUNTIFS(TimeStamps[Committed],"&lt;="&amp;'TS-Calc 12 month'!A335,TimeStamps[Done],"&gt;"&amp;'TS-Calc 12 month'!A335)</f>
        <v>4</v>
      </c>
      <c r="D335">
        <f ca="1">COUNTIF(TimeStamps[Done],"="&amp;'TS-Calc 12 month'!A335)</f>
        <v>1</v>
      </c>
      <c r="F335" s="1">
        <f ca="1">YearData[[#This Row],[Date]]</f>
        <v>41418</v>
      </c>
      <c r="G335">
        <f ca="1">G334+YearData[[#This Row],[Done]]</f>
        <v>104</v>
      </c>
      <c r="H335">
        <f ca="1">YearData[[#This Row],[Commited]]</f>
        <v>4</v>
      </c>
      <c r="I335">
        <f ca="1">YearData[[#This Row],[Options]]</f>
        <v>0</v>
      </c>
    </row>
    <row r="336" spans="1:9" x14ac:dyDescent="0.2">
      <c r="A336" s="1">
        <f t="shared" ca="1" si="6"/>
        <v>41419</v>
      </c>
      <c r="B336">
        <f ca="1">COUNTIFS(TimeStamps[Options],"&lt;="&amp;'TS-Calc 12 month'!A336,TimeStamps[Committed],"&gt;"&amp;'TS-Calc 12 month'!A336)</f>
        <v>0</v>
      </c>
      <c r="C336">
        <f ca="1">COUNTIFS(TimeStamps[Committed],"&lt;="&amp;'TS-Calc 12 month'!A336,TimeStamps[Done],"&gt;"&amp;'TS-Calc 12 month'!A336)</f>
        <v>4</v>
      </c>
      <c r="D336">
        <f ca="1">COUNTIF(TimeStamps[Done],"="&amp;'TS-Calc 12 month'!A336)</f>
        <v>0</v>
      </c>
      <c r="F336" s="1">
        <f ca="1">YearData[[#This Row],[Date]]</f>
        <v>41419</v>
      </c>
      <c r="G336">
        <f ca="1">G335+YearData[[#This Row],[Done]]</f>
        <v>104</v>
      </c>
      <c r="H336">
        <f ca="1">YearData[[#This Row],[Commited]]</f>
        <v>4</v>
      </c>
      <c r="I336">
        <f ca="1">YearData[[#This Row],[Options]]</f>
        <v>0</v>
      </c>
    </row>
    <row r="337" spans="1:9" x14ac:dyDescent="0.2">
      <c r="A337" s="1">
        <f t="shared" ca="1" si="6"/>
        <v>41420</v>
      </c>
      <c r="B337">
        <f ca="1">COUNTIFS(TimeStamps[Options],"&lt;="&amp;'TS-Calc 12 month'!A337,TimeStamps[Committed],"&gt;"&amp;'TS-Calc 12 month'!A337)</f>
        <v>0</v>
      </c>
      <c r="C337">
        <f ca="1">COUNTIFS(TimeStamps[Committed],"&lt;="&amp;'TS-Calc 12 month'!A337,TimeStamps[Done],"&gt;"&amp;'TS-Calc 12 month'!A337)</f>
        <v>4</v>
      </c>
      <c r="D337">
        <f ca="1">COUNTIF(TimeStamps[Done],"="&amp;'TS-Calc 12 month'!A337)</f>
        <v>0</v>
      </c>
      <c r="F337" s="1">
        <f ca="1">YearData[[#This Row],[Date]]</f>
        <v>41420</v>
      </c>
      <c r="G337">
        <f ca="1">G336+YearData[[#This Row],[Done]]</f>
        <v>104</v>
      </c>
      <c r="H337">
        <f ca="1">YearData[[#This Row],[Commited]]</f>
        <v>4</v>
      </c>
      <c r="I337">
        <f ca="1">YearData[[#This Row],[Options]]</f>
        <v>0</v>
      </c>
    </row>
    <row r="338" spans="1:9" x14ac:dyDescent="0.2">
      <c r="A338" s="1">
        <f t="shared" ca="1" si="6"/>
        <v>41421</v>
      </c>
      <c r="B338">
        <f ca="1">COUNTIFS(TimeStamps[Options],"&lt;="&amp;'TS-Calc 12 month'!A338,TimeStamps[Committed],"&gt;"&amp;'TS-Calc 12 month'!A338)</f>
        <v>0</v>
      </c>
      <c r="C338">
        <f ca="1">COUNTIFS(TimeStamps[Committed],"&lt;="&amp;'TS-Calc 12 month'!A338,TimeStamps[Done],"&gt;"&amp;'TS-Calc 12 month'!A338)</f>
        <v>4</v>
      </c>
      <c r="D338">
        <f ca="1">COUNTIF(TimeStamps[Done],"="&amp;'TS-Calc 12 month'!A338)</f>
        <v>0</v>
      </c>
      <c r="F338" s="1">
        <f ca="1">YearData[[#This Row],[Date]]</f>
        <v>41421</v>
      </c>
      <c r="G338">
        <f ca="1">G337+YearData[[#This Row],[Done]]</f>
        <v>104</v>
      </c>
      <c r="H338">
        <f ca="1">YearData[[#This Row],[Commited]]</f>
        <v>4</v>
      </c>
      <c r="I338">
        <f ca="1">YearData[[#This Row],[Options]]</f>
        <v>0</v>
      </c>
    </row>
    <row r="339" spans="1:9" x14ac:dyDescent="0.2">
      <c r="A339" s="1">
        <f t="shared" ca="1" si="6"/>
        <v>41422</v>
      </c>
      <c r="B339">
        <f ca="1">COUNTIFS(TimeStamps[Options],"&lt;="&amp;'TS-Calc 12 month'!A339,TimeStamps[Committed],"&gt;"&amp;'TS-Calc 12 month'!A339)</f>
        <v>0</v>
      </c>
      <c r="C339">
        <f ca="1">COUNTIFS(TimeStamps[Committed],"&lt;="&amp;'TS-Calc 12 month'!A339,TimeStamps[Done],"&gt;"&amp;'TS-Calc 12 month'!A339)</f>
        <v>4</v>
      </c>
      <c r="D339">
        <f ca="1">COUNTIF(TimeStamps[Done],"="&amp;'TS-Calc 12 month'!A339)</f>
        <v>0</v>
      </c>
      <c r="F339" s="1">
        <f ca="1">YearData[[#This Row],[Date]]</f>
        <v>41422</v>
      </c>
      <c r="G339">
        <f ca="1">G338+YearData[[#This Row],[Done]]</f>
        <v>104</v>
      </c>
      <c r="H339">
        <f ca="1">YearData[[#This Row],[Commited]]</f>
        <v>4</v>
      </c>
      <c r="I339">
        <f ca="1">YearData[[#This Row],[Options]]</f>
        <v>0</v>
      </c>
    </row>
    <row r="340" spans="1:9" x14ac:dyDescent="0.2">
      <c r="A340" s="1">
        <f t="shared" ca="1" si="6"/>
        <v>41423</v>
      </c>
      <c r="B340">
        <f ca="1">COUNTIFS(TimeStamps[Options],"&lt;="&amp;'TS-Calc 12 month'!A340,TimeStamps[Committed],"&gt;"&amp;'TS-Calc 12 month'!A340)</f>
        <v>0</v>
      </c>
      <c r="C340">
        <f ca="1">COUNTIFS(TimeStamps[Committed],"&lt;="&amp;'TS-Calc 12 month'!A340,TimeStamps[Done],"&gt;"&amp;'TS-Calc 12 month'!A340)</f>
        <v>3</v>
      </c>
      <c r="D340">
        <f ca="1">COUNTIF(TimeStamps[Done],"="&amp;'TS-Calc 12 month'!A340)</f>
        <v>1</v>
      </c>
      <c r="F340" s="1">
        <f ca="1">YearData[[#This Row],[Date]]</f>
        <v>41423</v>
      </c>
      <c r="G340">
        <f ca="1">G339+YearData[[#This Row],[Done]]</f>
        <v>105</v>
      </c>
      <c r="H340">
        <f ca="1">YearData[[#This Row],[Commited]]</f>
        <v>3</v>
      </c>
      <c r="I340">
        <f ca="1">YearData[[#This Row],[Options]]</f>
        <v>0</v>
      </c>
    </row>
    <row r="341" spans="1:9" x14ac:dyDescent="0.2">
      <c r="A341" s="1">
        <f t="shared" ca="1" si="6"/>
        <v>41424</v>
      </c>
      <c r="B341">
        <f ca="1">COUNTIFS(TimeStamps[Options],"&lt;="&amp;'TS-Calc 12 month'!A341,TimeStamps[Committed],"&gt;"&amp;'TS-Calc 12 month'!A341)</f>
        <v>0</v>
      </c>
      <c r="C341">
        <f ca="1">COUNTIFS(TimeStamps[Committed],"&lt;="&amp;'TS-Calc 12 month'!A341,TimeStamps[Done],"&gt;"&amp;'TS-Calc 12 month'!A341)</f>
        <v>3</v>
      </c>
      <c r="D341">
        <f ca="1">COUNTIF(TimeStamps[Done],"="&amp;'TS-Calc 12 month'!A341)</f>
        <v>0</v>
      </c>
      <c r="F341" s="1">
        <f ca="1">YearData[[#This Row],[Date]]</f>
        <v>41424</v>
      </c>
      <c r="G341">
        <f ca="1">G340+YearData[[#This Row],[Done]]</f>
        <v>105</v>
      </c>
      <c r="H341">
        <f ca="1">YearData[[#This Row],[Commited]]</f>
        <v>3</v>
      </c>
      <c r="I341">
        <f ca="1">YearData[[#This Row],[Options]]</f>
        <v>0</v>
      </c>
    </row>
    <row r="342" spans="1:9" x14ac:dyDescent="0.2">
      <c r="A342" s="1">
        <f t="shared" ca="1" si="6"/>
        <v>41425</v>
      </c>
      <c r="B342">
        <f ca="1">COUNTIFS(TimeStamps[Options],"&lt;="&amp;'TS-Calc 12 month'!A342,TimeStamps[Committed],"&gt;"&amp;'TS-Calc 12 month'!A342)</f>
        <v>0</v>
      </c>
      <c r="C342">
        <f ca="1">COUNTIFS(TimeStamps[Committed],"&lt;="&amp;'TS-Calc 12 month'!A342,TimeStamps[Done],"&gt;"&amp;'TS-Calc 12 month'!A342)</f>
        <v>2</v>
      </c>
      <c r="D342">
        <f ca="1">COUNTIF(TimeStamps[Done],"="&amp;'TS-Calc 12 month'!A342)</f>
        <v>1</v>
      </c>
      <c r="F342" s="1">
        <f ca="1">YearData[[#This Row],[Date]]</f>
        <v>41425</v>
      </c>
      <c r="G342">
        <f ca="1">G341+YearData[[#This Row],[Done]]</f>
        <v>106</v>
      </c>
      <c r="H342">
        <f ca="1">YearData[[#This Row],[Commited]]</f>
        <v>2</v>
      </c>
      <c r="I342">
        <f ca="1">YearData[[#This Row],[Options]]</f>
        <v>0</v>
      </c>
    </row>
    <row r="343" spans="1:9" x14ac:dyDescent="0.2">
      <c r="A343" s="1">
        <f t="shared" ca="1" si="6"/>
        <v>41426</v>
      </c>
      <c r="B343">
        <f ca="1">COUNTIFS(TimeStamps[Options],"&lt;="&amp;'TS-Calc 12 month'!A343,TimeStamps[Committed],"&gt;"&amp;'TS-Calc 12 month'!A343)</f>
        <v>0</v>
      </c>
      <c r="C343">
        <f ca="1">COUNTIFS(TimeStamps[Committed],"&lt;="&amp;'TS-Calc 12 month'!A343,TimeStamps[Done],"&gt;"&amp;'TS-Calc 12 month'!A343)</f>
        <v>2</v>
      </c>
      <c r="D343">
        <f ca="1">COUNTIF(TimeStamps[Done],"="&amp;'TS-Calc 12 month'!A343)</f>
        <v>0</v>
      </c>
      <c r="F343" s="1">
        <f ca="1">YearData[[#This Row],[Date]]</f>
        <v>41426</v>
      </c>
      <c r="G343">
        <f ca="1">G342+YearData[[#This Row],[Done]]</f>
        <v>106</v>
      </c>
      <c r="H343">
        <f ca="1">YearData[[#This Row],[Commited]]</f>
        <v>2</v>
      </c>
      <c r="I343">
        <f ca="1">YearData[[#This Row],[Options]]</f>
        <v>0</v>
      </c>
    </row>
    <row r="344" spans="1:9" x14ac:dyDescent="0.2">
      <c r="A344" s="1">
        <f t="shared" ca="1" si="6"/>
        <v>41427</v>
      </c>
      <c r="B344">
        <f ca="1">COUNTIFS(TimeStamps[Options],"&lt;="&amp;'TS-Calc 12 month'!A344,TimeStamps[Committed],"&gt;"&amp;'TS-Calc 12 month'!A344)</f>
        <v>0</v>
      </c>
      <c r="C344">
        <f ca="1">COUNTIFS(TimeStamps[Committed],"&lt;="&amp;'TS-Calc 12 month'!A344,TimeStamps[Done],"&gt;"&amp;'TS-Calc 12 month'!A344)</f>
        <v>2</v>
      </c>
      <c r="D344">
        <f ca="1">COUNTIF(TimeStamps[Done],"="&amp;'TS-Calc 12 month'!A344)</f>
        <v>0</v>
      </c>
      <c r="F344" s="1">
        <f ca="1">YearData[[#This Row],[Date]]</f>
        <v>41427</v>
      </c>
      <c r="G344">
        <f ca="1">G343+YearData[[#This Row],[Done]]</f>
        <v>106</v>
      </c>
      <c r="H344">
        <f ca="1">YearData[[#This Row],[Commited]]</f>
        <v>2</v>
      </c>
      <c r="I344">
        <f ca="1">YearData[[#This Row],[Options]]</f>
        <v>0</v>
      </c>
    </row>
    <row r="345" spans="1:9" x14ac:dyDescent="0.2">
      <c r="A345" s="1">
        <f t="shared" ca="1" si="6"/>
        <v>41428</v>
      </c>
      <c r="B345">
        <f ca="1">COUNTIFS(TimeStamps[Options],"&lt;="&amp;'TS-Calc 12 month'!A345,TimeStamps[Committed],"&gt;"&amp;'TS-Calc 12 month'!A345)</f>
        <v>0</v>
      </c>
      <c r="C345">
        <f ca="1">COUNTIFS(TimeStamps[Committed],"&lt;="&amp;'TS-Calc 12 month'!A345,TimeStamps[Done],"&gt;"&amp;'TS-Calc 12 month'!A345)</f>
        <v>2</v>
      </c>
      <c r="D345">
        <f ca="1">COUNTIF(TimeStamps[Done],"="&amp;'TS-Calc 12 month'!A345)</f>
        <v>0</v>
      </c>
      <c r="F345" s="1">
        <f ca="1">YearData[[#This Row],[Date]]</f>
        <v>41428</v>
      </c>
      <c r="G345">
        <f ca="1">G344+YearData[[#This Row],[Done]]</f>
        <v>106</v>
      </c>
      <c r="H345">
        <f ca="1">YearData[[#This Row],[Commited]]</f>
        <v>2</v>
      </c>
      <c r="I345">
        <f ca="1">YearData[[#This Row],[Options]]</f>
        <v>0</v>
      </c>
    </row>
    <row r="346" spans="1:9" x14ac:dyDescent="0.2">
      <c r="A346" s="1">
        <f t="shared" ca="1" si="6"/>
        <v>41429</v>
      </c>
      <c r="B346">
        <f ca="1">COUNTIFS(TimeStamps[Options],"&lt;="&amp;'TS-Calc 12 month'!A346,TimeStamps[Committed],"&gt;"&amp;'TS-Calc 12 month'!A346)</f>
        <v>0</v>
      </c>
      <c r="C346">
        <f ca="1">COUNTIFS(TimeStamps[Committed],"&lt;="&amp;'TS-Calc 12 month'!A346,TimeStamps[Done],"&gt;"&amp;'TS-Calc 12 month'!A346)</f>
        <v>1</v>
      </c>
      <c r="D346">
        <f ca="1">COUNTIF(TimeStamps[Done],"="&amp;'TS-Calc 12 month'!A346)</f>
        <v>1</v>
      </c>
      <c r="F346" s="1">
        <f ca="1">YearData[[#This Row],[Date]]</f>
        <v>41429</v>
      </c>
      <c r="G346">
        <f ca="1">G345+YearData[[#This Row],[Done]]</f>
        <v>107</v>
      </c>
      <c r="H346">
        <f ca="1">YearData[[#This Row],[Commited]]</f>
        <v>1</v>
      </c>
      <c r="I346">
        <f ca="1">YearData[[#This Row],[Options]]</f>
        <v>0</v>
      </c>
    </row>
    <row r="347" spans="1:9" x14ac:dyDescent="0.2">
      <c r="A347" s="1">
        <f t="shared" ca="1" si="6"/>
        <v>41430</v>
      </c>
      <c r="B347">
        <f ca="1">COUNTIFS(TimeStamps[Options],"&lt;="&amp;'TS-Calc 12 month'!A347,TimeStamps[Committed],"&gt;"&amp;'TS-Calc 12 month'!A347)</f>
        <v>0</v>
      </c>
      <c r="C347">
        <f ca="1">COUNTIFS(TimeStamps[Committed],"&lt;="&amp;'TS-Calc 12 month'!A347,TimeStamps[Done],"&gt;"&amp;'TS-Calc 12 month'!A347)</f>
        <v>1</v>
      </c>
      <c r="D347">
        <f ca="1">COUNTIF(TimeStamps[Done],"="&amp;'TS-Calc 12 month'!A347)</f>
        <v>0</v>
      </c>
      <c r="F347" s="1">
        <f ca="1">YearData[[#This Row],[Date]]</f>
        <v>41430</v>
      </c>
      <c r="G347">
        <f ca="1">G346+YearData[[#This Row],[Done]]</f>
        <v>107</v>
      </c>
      <c r="H347">
        <f ca="1">YearData[[#This Row],[Commited]]</f>
        <v>1</v>
      </c>
      <c r="I347">
        <f ca="1">YearData[[#This Row],[Options]]</f>
        <v>0</v>
      </c>
    </row>
    <row r="348" spans="1:9" x14ac:dyDescent="0.2">
      <c r="A348" s="1">
        <f t="shared" ca="1" si="6"/>
        <v>41431</v>
      </c>
      <c r="B348">
        <f ca="1">COUNTIFS(TimeStamps[Options],"&lt;="&amp;'TS-Calc 12 month'!A348,TimeStamps[Committed],"&gt;"&amp;'TS-Calc 12 month'!A348)</f>
        <v>0</v>
      </c>
      <c r="C348">
        <f ca="1">COUNTIFS(TimeStamps[Committed],"&lt;="&amp;'TS-Calc 12 month'!A348,TimeStamps[Done],"&gt;"&amp;'TS-Calc 12 month'!A348)</f>
        <v>0</v>
      </c>
      <c r="D348">
        <f ca="1">COUNTIF(TimeStamps[Done],"="&amp;'TS-Calc 12 month'!A348)</f>
        <v>1</v>
      </c>
      <c r="F348" s="1">
        <f ca="1">YearData[[#This Row],[Date]]</f>
        <v>41431</v>
      </c>
      <c r="G348">
        <f ca="1">G347+YearData[[#This Row],[Done]]</f>
        <v>108</v>
      </c>
      <c r="H348">
        <f ca="1">YearData[[#This Row],[Commited]]</f>
        <v>0</v>
      </c>
      <c r="I348">
        <f ca="1">YearData[[#This Row],[Options]]</f>
        <v>0</v>
      </c>
    </row>
    <row r="349" spans="1:9" x14ac:dyDescent="0.2">
      <c r="A349" s="1">
        <f t="shared" ca="1" si="6"/>
        <v>41432</v>
      </c>
      <c r="B349">
        <f ca="1">COUNTIFS(TimeStamps[Options],"&lt;="&amp;'TS-Calc 12 month'!A349,TimeStamps[Committed],"&gt;"&amp;'TS-Calc 12 month'!A349)</f>
        <v>0</v>
      </c>
      <c r="C349">
        <f ca="1">COUNTIFS(TimeStamps[Committed],"&lt;="&amp;'TS-Calc 12 month'!A349,TimeStamps[Done],"&gt;"&amp;'TS-Calc 12 month'!A349)</f>
        <v>0</v>
      </c>
      <c r="D349">
        <f ca="1">COUNTIF(TimeStamps[Done],"="&amp;'TS-Calc 12 month'!A349)</f>
        <v>0</v>
      </c>
      <c r="F349" s="1">
        <f ca="1">YearData[[#This Row],[Date]]</f>
        <v>41432</v>
      </c>
      <c r="G349">
        <f ca="1">G348+YearData[[#This Row],[Done]]</f>
        <v>108</v>
      </c>
      <c r="H349">
        <f ca="1">YearData[[#This Row],[Commited]]</f>
        <v>0</v>
      </c>
      <c r="I349">
        <f ca="1">YearData[[#This Row],[Options]]</f>
        <v>0</v>
      </c>
    </row>
    <row r="350" spans="1:9" x14ac:dyDescent="0.2">
      <c r="A350" s="1">
        <f t="shared" ca="1" si="6"/>
        <v>41433</v>
      </c>
      <c r="B350">
        <f ca="1">COUNTIFS(TimeStamps[Options],"&lt;="&amp;'TS-Calc 12 month'!A350,TimeStamps[Committed],"&gt;"&amp;'TS-Calc 12 month'!A350)</f>
        <v>0</v>
      </c>
      <c r="C350">
        <f ca="1">COUNTIFS(TimeStamps[Committed],"&lt;="&amp;'TS-Calc 12 month'!A350,TimeStamps[Done],"&gt;"&amp;'TS-Calc 12 month'!A350)</f>
        <v>0</v>
      </c>
      <c r="D350">
        <f ca="1">COUNTIF(TimeStamps[Done],"="&amp;'TS-Calc 12 month'!A350)</f>
        <v>0</v>
      </c>
      <c r="F350" s="1">
        <f ca="1">YearData[[#This Row],[Date]]</f>
        <v>41433</v>
      </c>
      <c r="G350">
        <f ca="1">G349+YearData[[#This Row],[Done]]</f>
        <v>108</v>
      </c>
      <c r="H350">
        <f ca="1">YearData[[#This Row],[Commited]]</f>
        <v>0</v>
      </c>
      <c r="I350">
        <f ca="1">YearData[[#This Row],[Options]]</f>
        <v>0</v>
      </c>
    </row>
    <row r="351" spans="1:9" x14ac:dyDescent="0.2">
      <c r="A351" s="1">
        <f t="shared" ca="1" si="6"/>
        <v>41434</v>
      </c>
      <c r="B351">
        <f ca="1">COUNTIFS(TimeStamps[Options],"&lt;="&amp;'TS-Calc 12 month'!A351,TimeStamps[Committed],"&gt;"&amp;'TS-Calc 12 month'!A351)</f>
        <v>0</v>
      </c>
      <c r="C351">
        <f ca="1">COUNTIFS(TimeStamps[Committed],"&lt;="&amp;'TS-Calc 12 month'!A351,TimeStamps[Done],"&gt;"&amp;'TS-Calc 12 month'!A351)</f>
        <v>0</v>
      </c>
      <c r="D351">
        <f ca="1">COUNTIF(TimeStamps[Done],"="&amp;'TS-Calc 12 month'!A351)</f>
        <v>0</v>
      </c>
      <c r="F351" s="1">
        <f ca="1">YearData[[#This Row],[Date]]</f>
        <v>41434</v>
      </c>
      <c r="G351">
        <f ca="1">G350+YearData[[#This Row],[Done]]</f>
        <v>108</v>
      </c>
      <c r="H351">
        <f ca="1">YearData[[#This Row],[Commited]]</f>
        <v>0</v>
      </c>
      <c r="I351">
        <f ca="1">YearData[[#This Row],[Options]]</f>
        <v>0</v>
      </c>
    </row>
    <row r="352" spans="1:9" x14ac:dyDescent="0.2">
      <c r="A352" s="1">
        <f t="shared" ca="1" si="6"/>
        <v>41435</v>
      </c>
      <c r="B352">
        <f ca="1">COUNTIFS(TimeStamps[Options],"&lt;="&amp;'TS-Calc 12 month'!A352,TimeStamps[Committed],"&gt;"&amp;'TS-Calc 12 month'!A352)</f>
        <v>0</v>
      </c>
      <c r="C352">
        <f ca="1">COUNTIFS(TimeStamps[Committed],"&lt;="&amp;'TS-Calc 12 month'!A352,TimeStamps[Done],"&gt;"&amp;'TS-Calc 12 month'!A352)</f>
        <v>0</v>
      </c>
      <c r="D352">
        <f ca="1">COUNTIF(TimeStamps[Done],"="&amp;'TS-Calc 12 month'!A352)</f>
        <v>0</v>
      </c>
      <c r="F352" s="1">
        <f ca="1">YearData[[#This Row],[Date]]</f>
        <v>41435</v>
      </c>
      <c r="G352">
        <f ca="1">G351+YearData[[#This Row],[Done]]</f>
        <v>108</v>
      </c>
      <c r="H352">
        <f ca="1">YearData[[#This Row],[Commited]]</f>
        <v>0</v>
      </c>
      <c r="I352">
        <f ca="1">YearData[[#This Row],[Options]]</f>
        <v>0</v>
      </c>
    </row>
    <row r="353" spans="1:9" x14ac:dyDescent="0.2">
      <c r="A353" s="1">
        <f t="shared" ca="1" si="6"/>
        <v>41436</v>
      </c>
      <c r="B353">
        <f ca="1">COUNTIFS(TimeStamps[Options],"&lt;="&amp;'TS-Calc 12 month'!A353,TimeStamps[Committed],"&gt;"&amp;'TS-Calc 12 month'!A353)</f>
        <v>0</v>
      </c>
      <c r="C353">
        <f ca="1">COUNTIFS(TimeStamps[Committed],"&lt;="&amp;'TS-Calc 12 month'!A353,TimeStamps[Done],"&gt;"&amp;'TS-Calc 12 month'!A353)</f>
        <v>0</v>
      </c>
      <c r="D353">
        <f ca="1">COUNTIF(TimeStamps[Done],"="&amp;'TS-Calc 12 month'!A353)</f>
        <v>0</v>
      </c>
      <c r="F353" s="1">
        <f ca="1">YearData[[#This Row],[Date]]</f>
        <v>41436</v>
      </c>
      <c r="G353">
        <f ca="1">G352+YearData[[#This Row],[Done]]</f>
        <v>108</v>
      </c>
      <c r="H353">
        <f ca="1">YearData[[#This Row],[Commited]]</f>
        <v>0</v>
      </c>
      <c r="I353">
        <f ca="1">YearData[[#This Row],[Options]]</f>
        <v>0</v>
      </c>
    </row>
    <row r="354" spans="1:9" x14ac:dyDescent="0.2">
      <c r="A354" s="1">
        <f t="shared" ca="1" si="6"/>
        <v>41437</v>
      </c>
      <c r="B354">
        <f ca="1">COUNTIFS(TimeStamps[Options],"&lt;="&amp;'TS-Calc 12 month'!A354,TimeStamps[Committed],"&gt;"&amp;'TS-Calc 12 month'!A354)</f>
        <v>0</v>
      </c>
      <c r="C354">
        <f ca="1">COUNTIFS(TimeStamps[Committed],"&lt;="&amp;'TS-Calc 12 month'!A354,TimeStamps[Done],"&gt;"&amp;'TS-Calc 12 month'!A354)</f>
        <v>0</v>
      </c>
      <c r="D354">
        <f ca="1">COUNTIF(TimeStamps[Done],"="&amp;'TS-Calc 12 month'!A354)</f>
        <v>0</v>
      </c>
      <c r="F354" s="1">
        <f ca="1">YearData[[#This Row],[Date]]</f>
        <v>41437</v>
      </c>
      <c r="G354">
        <f ca="1">G353+YearData[[#This Row],[Done]]</f>
        <v>108</v>
      </c>
      <c r="H354">
        <f ca="1">YearData[[#This Row],[Commited]]</f>
        <v>0</v>
      </c>
      <c r="I354">
        <f ca="1">YearData[[#This Row],[Options]]</f>
        <v>0</v>
      </c>
    </row>
    <row r="355" spans="1:9" x14ac:dyDescent="0.2">
      <c r="A355" s="1">
        <f t="shared" ca="1" si="6"/>
        <v>41438</v>
      </c>
      <c r="B355">
        <f ca="1">COUNTIFS(TimeStamps[Options],"&lt;="&amp;'TS-Calc 12 month'!A355,TimeStamps[Committed],"&gt;"&amp;'TS-Calc 12 month'!A355)</f>
        <v>0</v>
      </c>
      <c r="C355">
        <f ca="1">COUNTIFS(TimeStamps[Committed],"&lt;="&amp;'TS-Calc 12 month'!A355,TimeStamps[Done],"&gt;"&amp;'TS-Calc 12 month'!A355)</f>
        <v>0</v>
      </c>
      <c r="D355">
        <f ca="1">COUNTIF(TimeStamps[Done],"="&amp;'TS-Calc 12 month'!A355)</f>
        <v>0</v>
      </c>
      <c r="F355" s="1">
        <f ca="1">YearData[[#This Row],[Date]]</f>
        <v>41438</v>
      </c>
      <c r="G355">
        <f ca="1">G354+YearData[[#This Row],[Done]]</f>
        <v>108</v>
      </c>
      <c r="H355">
        <f ca="1">YearData[[#This Row],[Commited]]</f>
        <v>0</v>
      </c>
      <c r="I355">
        <f ca="1">YearData[[#This Row],[Options]]</f>
        <v>0</v>
      </c>
    </row>
    <row r="356" spans="1:9" x14ac:dyDescent="0.2">
      <c r="A356" s="1">
        <f t="shared" ca="1" si="6"/>
        <v>41439</v>
      </c>
      <c r="B356">
        <f ca="1">COUNTIFS(TimeStamps[Options],"&lt;="&amp;'TS-Calc 12 month'!A356,TimeStamps[Committed],"&gt;"&amp;'TS-Calc 12 month'!A356)</f>
        <v>0</v>
      </c>
      <c r="C356">
        <f ca="1">COUNTIFS(TimeStamps[Committed],"&lt;="&amp;'TS-Calc 12 month'!A356,TimeStamps[Done],"&gt;"&amp;'TS-Calc 12 month'!A356)</f>
        <v>0</v>
      </c>
      <c r="D356">
        <f ca="1">COUNTIF(TimeStamps[Done],"="&amp;'TS-Calc 12 month'!A356)</f>
        <v>0</v>
      </c>
      <c r="F356" s="1">
        <f ca="1">YearData[[#This Row],[Date]]</f>
        <v>41439</v>
      </c>
      <c r="G356">
        <f ca="1">G355+YearData[[#This Row],[Done]]</f>
        <v>108</v>
      </c>
      <c r="H356">
        <f ca="1">YearData[[#This Row],[Commited]]</f>
        <v>0</v>
      </c>
      <c r="I356">
        <f ca="1">YearData[[#This Row],[Options]]</f>
        <v>0</v>
      </c>
    </row>
    <row r="357" spans="1:9" x14ac:dyDescent="0.2">
      <c r="A357" s="1">
        <f t="shared" ca="1" si="6"/>
        <v>41440</v>
      </c>
      <c r="B357">
        <f ca="1">COUNTIFS(TimeStamps[Options],"&lt;="&amp;'TS-Calc 12 month'!A357,TimeStamps[Committed],"&gt;"&amp;'TS-Calc 12 month'!A357)</f>
        <v>0</v>
      </c>
      <c r="C357">
        <f ca="1">COUNTIFS(TimeStamps[Committed],"&lt;="&amp;'TS-Calc 12 month'!A357,TimeStamps[Done],"&gt;"&amp;'TS-Calc 12 month'!A357)</f>
        <v>0</v>
      </c>
      <c r="D357">
        <f ca="1">COUNTIF(TimeStamps[Done],"="&amp;'TS-Calc 12 month'!A357)</f>
        <v>0</v>
      </c>
      <c r="F357" s="1">
        <f ca="1">YearData[[#This Row],[Date]]</f>
        <v>41440</v>
      </c>
      <c r="G357">
        <f ca="1">G356+YearData[[#This Row],[Done]]</f>
        <v>108</v>
      </c>
      <c r="H357">
        <f ca="1">YearData[[#This Row],[Commited]]</f>
        <v>0</v>
      </c>
      <c r="I357">
        <f ca="1">YearData[[#This Row],[Options]]</f>
        <v>0</v>
      </c>
    </row>
    <row r="358" spans="1:9" x14ac:dyDescent="0.2">
      <c r="A358" s="1">
        <f t="shared" ca="1" si="6"/>
        <v>41441</v>
      </c>
      <c r="B358">
        <f ca="1">COUNTIFS(TimeStamps[Options],"&lt;="&amp;'TS-Calc 12 month'!A358,TimeStamps[Committed],"&gt;"&amp;'TS-Calc 12 month'!A358)</f>
        <v>0</v>
      </c>
      <c r="C358">
        <f ca="1">COUNTIFS(TimeStamps[Committed],"&lt;="&amp;'TS-Calc 12 month'!A358,TimeStamps[Done],"&gt;"&amp;'TS-Calc 12 month'!A358)</f>
        <v>0</v>
      </c>
      <c r="D358">
        <f ca="1">COUNTIF(TimeStamps[Done],"="&amp;'TS-Calc 12 month'!A358)</f>
        <v>0</v>
      </c>
      <c r="F358" s="1">
        <f ca="1">YearData[[#This Row],[Date]]</f>
        <v>41441</v>
      </c>
      <c r="G358">
        <f ca="1">G357+YearData[[#This Row],[Done]]</f>
        <v>108</v>
      </c>
      <c r="H358">
        <f ca="1">YearData[[#This Row],[Commited]]</f>
        <v>0</v>
      </c>
      <c r="I358">
        <f ca="1">YearData[[#This Row],[Options]]</f>
        <v>0</v>
      </c>
    </row>
    <row r="359" spans="1:9" x14ac:dyDescent="0.2">
      <c r="A359" s="1">
        <f t="shared" ca="1" si="6"/>
        <v>41442</v>
      </c>
      <c r="B359">
        <f ca="1">COUNTIFS(TimeStamps[Options],"&lt;="&amp;'TS-Calc 12 month'!A359,TimeStamps[Committed],"&gt;"&amp;'TS-Calc 12 month'!A359)</f>
        <v>0</v>
      </c>
      <c r="C359">
        <f ca="1">COUNTIFS(TimeStamps[Committed],"&lt;="&amp;'TS-Calc 12 month'!A359,TimeStamps[Done],"&gt;"&amp;'TS-Calc 12 month'!A359)</f>
        <v>0</v>
      </c>
      <c r="D359">
        <f ca="1">COUNTIF(TimeStamps[Done],"="&amp;'TS-Calc 12 month'!A359)</f>
        <v>0</v>
      </c>
      <c r="F359" s="1">
        <f ca="1">YearData[[#This Row],[Date]]</f>
        <v>41442</v>
      </c>
      <c r="G359">
        <f ca="1">G358+YearData[[#This Row],[Done]]</f>
        <v>108</v>
      </c>
      <c r="H359">
        <f ca="1">YearData[[#This Row],[Commited]]</f>
        <v>0</v>
      </c>
      <c r="I359">
        <f ca="1">YearData[[#This Row],[Options]]</f>
        <v>0</v>
      </c>
    </row>
    <row r="360" spans="1:9" x14ac:dyDescent="0.2">
      <c r="A360" s="1">
        <f t="shared" ca="1" si="6"/>
        <v>41443</v>
      </c>
      <c r="B360">
        <f ca="1">COUNTIFS(TimeStamps[Options],"&lt;="&amp;'TS-Calc 12 month'!A360,TimeStamps[Committed],"&gt;"&amp;'TS-Calc 12 month'!A360)</f>
        <v>0</v>
      </c>
      <c r="C360">
        <f ca="1">COUNTIFS(TimeStamps[Committed],"&lt;="&amp;'TS-Calc 12 month'!A360,TimeStamps[Done],"&gt;"&amp;'TS-Calc 12 month'!A360)</f>
        <v>0</v>
      </c>
      <c r="D360">
        <f ca="1">COUNTIF(TimeStamps[Done],"="&amp;'TS-Calc 12 month'!A360)</f>
        <v>0</v>
      </c>
      <c r="F360" s="1">
        <f ca="1">YearData[[#This Row],[Date]]</f>
        <v>41443</v>
      </c>
      <c r="G360">
        <f ca="1">G359+YearData[[#This Row],[Done]]</f>
        <v>108</v>
      </c>
      <c r="H360">
        <f ca="1">YearData[[#This Row],[Commited]]</f>
        <v>0</v>
      </c>
      <c r="I360">
        <f ca="1">YearData[[#This Row],[Options]]</f>
        <v>0</v>
      </c>
    </row>
    <row r="361" spans="1:9" x14ac:dyDescent="0.2">
      <c r="A361" s="1">
        <f t="shared" ca="1" si="6"/>
        <v>41444</v>
      </c>
      <c r="B361">
        <f ca="1">COUNTIFS(TimeStamps[Options],"&lt;="&amp;'TS-Calc 12 month'!A361,TimeStamps[Committed],"&gt;"&amp;'TS-Calc 12 month'!A361)</f>
        <v>0</v>
      </c>
      <c r="C361">
        <f ca="1">COUNTIFS(TimeStamps[Committed],"&lt;="&amp;'TS-Calc 12 month'!A361,TimeStamps[Done],"&gt;"&amp;'TS-Calc 12 month'!A361)</f>
        <v>0</v>
      </c>
      <c r="D361">
        <f ca="1">COUNTIF(TimeStamps[Done],"="&amp;'TS-Calc 12 month'!A361)</f>
        <v>0</v>
      </c>
      <c r="F361" s="1">
        <f ca="1">YearData[[#This Row],[Date]]</f>
        <v>41444</v>
      </c>
      <c r="G361">
        <f ca="1">G360+YearData[[#This Row],[Done]]</f>
        <v>108</v>
      </c>
      <c r="H361">
        <f ca="1">YearData[[#This Row],[Commited]]</f>
        <v>0</v>
      </c>
      <c r="I361">
        <f ca="1">YearData[[#This Row],[Options]]</f>
        <v>0</v>
      </c>
    </row>
    <row r="362" spans="1:9" x14ac:dyDescent="0.2">
      <c r="A362" s="1">
        <f t="shared" ca="1" si="6"/>
        <v>41445</v>
      </c>
      <c r="B362">
        <f ca="1">COUNTIFS(TimeStamps[Options],"&lt;="&amp;'TS-Calc 12 month'!A362,TimeStamps[Committed],"&gt;"&amp;'TS-Calc 12 month'!A362)</f>
        <v>0</v>
      </c>
      <c r="C362">
        <f ca="1">COUNTIFS(TimeStamps[Committed],"&lt;="&amp;'TS-Calc 12 month'!A362,TimeStamps[Done],"&gt;"&amp;'TS-Calc 12 month'!A362)</f>
        <v>0</v>
      </c>
      <c r="D362">
        <f ca="1">COUNTIF(TimeStamps[Done],"="&amp;'TS-Calc 12 month'!A362)</f>
        <v>0</v>
      </c>
      <c r="F362" s="1">
        <f ca="1">YearData[[#This Row],[Date]]</f>
        <v>41445</v>
      </c>
      <c r="G362">
        <f ca="1">G361+YearData[[#This Row],[Done]]</f>
        <v>108</v>
      </c>
      <c r="H362">
        <f ca="1">YearData[[#This Row],[Commited]]</f>
        <v>0</v>
      </c>
      <c r="I362">
        <f ca="1">YearData[[#This Row],[Options]]</f>
        <v>0</v>
      </c>
    </row>
    <row r="363" spans="1:9" x14ac:dyDescent="0.2">
      <c r="A363" s="1">
        <f t="shared" ca="1" si="6"/>
        <v>41446</v>
      </c>
      <c r="B363">
        <f ca="1">COUNTIFS(TimeStamps[Options],"&lt;="&amp;'TS-Calc 12 month'!A363,TimeStamps[Committed],"&gt;"&amp;'TS-Calc 12 month'!A363)</f>
        <v>0</v>
      </c>
      <c r="C363">
        <f ca="1">COUNTIFS(TimeStamps[Committed],"&lt;="&amp;'TS-Calc 12 month'!A363,TimeStamps[Done],"&gt;"&amp;'TS-Calc 12 month'!A363)</f>
        <v>0</v>
      </c>
      <c r="D363">
        <f ca="1">COUNTIF(TimeStamps[Done],"="&amp;'TS-Calc 12 month'!A363)</f>
        <v>0</v>
      </c>
      <c r="F363" s="1">
        <f ca="1">YearData[[#This Row],[Date]]</f>
        <v>41446</v>
      </c>
      <c r="G363">
        <f ca="1">G362+YearData[[#This Row],[Done]]</f>
        <v>108</v>
      </c>
      <c r="H363">
        <f ca="1">YearData[[#This Row],[Commited]]</f>
        <v>0</v>
      </c>
      <c r="I363">
        <f ca="1">YearData[[#This Row],[Options]]</f>
        <v>0</v>
      </c>
    </row>
    <row r="364" spans="1:9" x14ac:dyDescent="0.2">
      <c r="A364" s="1">
        <f t="shared" ca="1" si="6"/>
        <v>41447</v>
      </c>
      <c r="B364">
        <f ca="1">COUNTIFS(TimeStamps[Options],"&lt;="&amp;'TS-Calc 12 month'!A364,TimeStamps[Committed],"&gt;"&amp;'TS-Calc 12 month'!A364)</f>
        <v>0</v>
      </c>
      <c r="C364">
        <f ca="1">COUNTIFS(TimeStamps[Committed],"&lt;="&amp;'TS-Calc 12 month'!A364,TimeStamps[Done],"&gt;"&amp;'TS-Calc 12 month'!A364)</f>
        <v>0</v>
      </c>
      <c r="D364">
        <f ca="1">COUNTIF(TimeStamps[Done],"="&amp;'TS-Calc 12 month'!A364)</f>
        <v>0</v>
      </c>
      <c r="F364" s="1">
        <f ca="1">YearData[[#This Row],[Date]]</f>
        <v>41447</v>
      </c>
      <c r="G364">
        <f ca="1">G363+YearData[[#This Row],[Done]]</f>
        <v>108</v>
      </c>
      <c r="H364">
        <f ca="1">YearData[[#This Row],[Commited]]</f>
        <v>0</v>
      </c>
      <c r="I364">
        <f ca="1">YearData[[#This Row],[Options]]</f>
        <v>0</v>
      </c>
    </row>
    <row r="365" spans="1:9" x14ac:dyDescent="0.2">
      <c r="A365" s="1">
        <f t="shared" ca="1" si="6"/>
        <v>41448</v>
      </c>
      <c r="B365">
        <f ca="1">COUNTIFS(TimeStamps[Options],"&lt;="&amp;'TS-Calc 12 month'!A365,TimeStamps[Committed],"&gt;"&amp;'TS-Calc 12 month'!A365)</f>
        <v>0</v>
      </c>
      <c r="C365">
        <f ca="1">COUNTIFS(TimeStamps[Committed],"&lt;="&amp;'TS-Calc 12 month'!A365,TimeStamps[Done],"&gt;"&amp;'TS-Calc 12 month'!A365)</f>
        <v>0</v>
      </c>
      <c r="D365">
        <f ca="1">COUNTIF(TimeStamps[Done],"="&amp;'TS-Calc 12 month'!A365)</f>
        <v>0</v>
      </c>
      <c r="F365" s="1">
        <f ca="1">YearData[[#This Row],[Date]]</f>
        <v>41448</v>
      </c>
      <c r="G365">
        <f ca="1">G364+YearData[[#This Row],[Done]]</f>
        <v>108</v>
      </c>
      <c r="H365">
        <f ca="1">YearData[[#This Row],[Commited]]</f>
        <v>0</v>
      </c>
      <c r="I365">
        <f ca="1">YearData[[#This Row],[Options]]</f>
        <v>0</v>
      </c>
    </row>
    <row r="366" spans="1:9" x14ac:dyDescent="0.2">
      <c r="A366" s="1">
        <f t="shared" ca="1" si="6"/>
        <v>41449</v>
      </c>
      <c r="B366">
        <f ca="1">COUNTIFS(TimeStamps[Options],"&lt;="&amp;'TS-Calc 12 month'!A366,TimeStamps[Committed],"&gt;"&amp;'TS-Calc 12 month'!A366)</f>
        <v>0</v>
      </c>
      <c r="C366">
        <f ca="1">COUNTIFS(TimeStamps[Committed],"&lt;="&amp;'TS-Calc 12 month'!A366,TimeStamps[Done],"&gt;"&amp;'TS-Calc 12 month'!A366)</f>
        <v>0</v>
      </c>
      <c r="D366">
        <f ca="1">COUNTIF(TimeStamps[Done],"="&amp;'TS-Calc 12 month'!A366)</f>
        <v>0</v>
      </c>
      <c r="F366" s="1">
        <f ca="1">YearData[[#This Row],[Date]]</f>
        <v>41449</v>
      </c>
      <c r="G366">
        <f ca="1">G365+YearData[[#This Row],[Done]]</f>
        <v>108</v>
      </c>
      <c r="H366">
        <f ca="1">YearData[[#This Row],[Commited]]</f>
        <v>0</v>
      </c>
      <c r="I366">
        <f ca="1">YearData[[#This Row],[Options]]</f>
        <v>0</v>
      </c>
    </row>
    <row r="367" spans="1:9" x14ac:dyDescent="0.2">
      <c r="A367" s="1">
        <f t="shared" ca="1" si="6"/>
        <v>41450</v>
      </c>
      <c r="B367">
        <f ca="1">COUNTIFS(TimeStamps[Options],"&lt;="&amp;'TS-Calc 12 month'!A367,TimeStamps[Committed],"&gt;"&amp;'TS-Calc 12 month'!A367)</f>
        <v>0</v>
      </c>
      <c r="C367">
        <f ca="1">COUNTIFS(TimeStamps[Committed],"&lt;="&amp;'TS-Calc 12 month'!A367,TimeStamps[Done],"&gt;"&amp;'TS-Calc 12 month'!A367)</f>
        <v>0</v>
      </c>
      <c r="D367">
        <f ca="1">COUNTIF(TimeStamps[Done],"="&amp;'TS-Calc 12 month'!A367)</f>
        <v>0</v>
      </c>
      <c r="F367" s="1">
        <f ca="1">YearData[[#This Row],[Date]]</f>
        <v>41450</v>
      </c>
      <c r="G367">
        <f ca="1">G366+YearData[[#This Row],[Done]]</f>
        <v>108</v>
      </c>
      <c r="H367">
        <f ca="1">YearData[[#This Row],[Commited]]</f>
        <v>0</v>
      </c>
      <c r="I367">
        <f ca="1">YearData[[#This Row],[Options]]</f>
        <v>0</v>
      </c>
    </row>
    <row r="368" spans="1:9"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0"/>
  <sheetViews>
    <sheetView workbookViewId="0">
      <selection activeCell="H25" sqref="H25"/>
    </sheetView>
  </sheetViews>
  <sheetFormatPr baseColWidth="10" defaultRowHeight="16" x14ac:dyDescent="0.2"/>
  <cols>
    <col min="2" max="2" width="13" bestFit="1" customWidth="1"/>
    <col min="3" max="3" width="15.83203125" bestFit="1" customWidth="1"/>
  </cols>
  <sheetData>
    <row r="2" spans="1:5" x14ac:dyDescent="0.2">
      <c r="A2" s="5" t="s">
        <v>4</v>
      </c>
      <c r="B2" s="5" t="s">
        <v>0</v>
      </c>
      <c r="C2" s="5" t="s">
        <v>1</v>
      </c>
      <c r="D2" s="5" t="s">
        <v>5</v>
      </c>
      <c r="E2" s="5"/>
    </row>
    <row r="3" spans="1:5" x14ac:dyDescent="0.2">
      <c r="A3" t="s">
        <v>16</v>
      </c>
      <c r="B3" s="11">
        <v>41085</v>
      </c>
      <c r="C3" s="11">
        <f>B3+10</f>
        <v>41095</v>
      </c>
      <c r="D3" s="11">
        <f>C3+20</f>
        <v>41115</v>
      </c>
      <c r="E3" s="1"/>
    </row>
    <row r="4" spans="1:5" x14ac:dyDescent="0.2">
      <c r="A4" t="s">
        <v>17</v>
      </c>
      <c r="B4" s="11">
        <f ca="1">B3+RANDBETWEEN(0.5,2.5)</f>
        <v>41086</v>
      </c>
      <c r="C4" s="11">
        <f ca="1">C3+RANDBETWEEN(1,5)</f>
        <v>41099</v>
      </c>
      <c r="D4" s="11">
        <f t="shared" ref="D4:D67" ca="1" si="0">C4+20</f>
        <v>41119</v>
      </c>
      <c r="E4" s="1"/>
    </row>
    <row r="5" spans="1:5" x14ac:dyDescent="0.2">
      <c r="A5" t="s">
        <v>18</v>
      </c>
      <c r="B5" s="11">
        <f t="shared" ref="B5:B68" ca="1" si="1">B4+RANDBETWEEN(0.5,2.5)</f>
        <v>41088</v>
      </c>
      <c r="C5" s="11">
        <f t="shared" ref="C5:C68" ca="1" si="2">C4+RANDBETWEEN(1,5)</f>
        <v>41101</v>
      </c>
      <c r="D5" s="11">
        <f t="shared" ca="1" si="0"/>
        <v>41121</v>
      </c>
    </row>
    <row r="6" spans="1:5" x14ac:dyDescent="0.2">
      <c r="A6" t="s">
        <v>19</v>
      </c>
      <c r="B6" s="11">
        <f t="shared" ca="1" si="1"/>
        <v>41089</v>
      </c>
      <c r="C6" s="11">
        <f t="shared" ca="1" si="2"/>
        <v>41105</v>
      </c>
      <c r="D6" s="11">
        <f t="shared" ca="1" si="0"/>
        <v>41125</v>
      </c>
    </row>
    <row r="7" spans="1:5" x14ac:dyDescent="0.2">
      <c r="A7" t="s">
        <v>20</v>
      </c>
      <c r="B7" s="11">
        <f t="shared" ca="1" si="1"/>
        <v>41091</v>
      </c>
      <c r="C7" s="11">
        <f t="shared" ca="1" si="2"/>
        <v>41110</v>
      </c>
      <c r="D7" s="11">
        <f t="shared" ca="1" si="0"/>
        <v>41130</v>
      </c>
    </row>
    <row r="8" spans="1:5" x14ac:dyDescent="0.2">
      <c r="A8" t="s">
        <v>21</v>
      </c>
      <c r="B8" s="11">
        <f t="shared" ca="1" si="1"/>
        <v>41093</v>
      </c>
      <c r="C8" s="11">
        <f t="shared" ca="1" si="2"/>
        <v>41115</v>
      </c>
      <c r="D8" s="11">
        <f t="shared" ca="1" si="0"/>
        <v>41135</v>
      </c>
    </row>
    <row r="9" spans="1:5" x14ac:dyDescent="0.2">
      <c r="A9" t="s">
        <v>22</v>
      </c>
      <c r="B9" s="11">
        <f t="shared" ca="1" si="1"/>
        <v>41094</v>
      </c>
      <c r="C9" s="11">
        <f t="shared" ca="1" si="2"/>
        <v>41120</v>
      </c>
      <c r="D9" s="11">
        <f t="shared" ca="1" si="0"/>
        <v>41140</v>
      </c>
    </row>
    <row r="10" spans="1:5" x14ac:dyDescent="0.2">
      <c r="A10" t="s">
        <v>23</v>
      </c>
      <c r="B10" s="11">
        <f t="shared" ca="1" si="1"/>
        <v>41096</v>
      </c>
      <c r="C10" s="11">
        <f t="shared" ca="1" si="2"/>
        <v>41123</v>
      </c>
      <c r="D10" s="11">
        <f t="shared" ca="1" si="0"/>
        <v>41143</v>
      </c>
    </row>
    <row r="11" spans="1:5" x14ac:dyDescent="0.2">
      <c r="A11" t="s">
        <v>24</v>
      </c>
      <c r="B11" s="11">
        <f t="shared" ca="1" si="1"/>
        <v>41098</v>
      </c>
      <c r="C11" s="11">
        <f t="shared" ca="1" si="2"/>
        <v>41126</v>
      </c>
      <c r="D11" s="11">
        <f t="shared" ca="1" si="0"/>
        <v>41146</v>
      </c>
    </row>
    <row r="12" spans="1:5" x14ac:dyDescent="0.2">
      <c r="A12" t="s">
        <v>25</v>
      </c>
      <c r="B12" s="11">
        <f t="shared" ca="1" si="1"/>
        <v>41100</v>
      </c>
      <c r="C12" s="11">
        <f t="shared" ca="1" si="2"/>
        <v>41130</v>
      </c>
      <c r="D12" s="11">
        <f t="shared" ca="1" si="0"/>
        <v>41150</v>
      </c>
    </row>
    <row r="13" spans="1:5" x14ac:dyDescent="0.2">
      <c r="A13" t="s">
        <v>26</v>
      </c>
      <c r="B13" s="11">
        <f t="shared" ca="1" si="1"/>
        <v>41102</v>
      </c>
      <c r="C13" s="11">
        <f t="shared" ca="1" si="2"/>
        <v>41133</v>
      </c>
      <c r="D13" s="11">
        <f t="shared" ca="1" si="0"/>
        <v>41153</v>
      </c>
    </row>
    <row r="14" spans="1:5" x14ac:dyDescent="0.2">
      <c r="A14" t="s">
        <v>27</v>
      </c>
      <c r="B14" s="11">
        <f t="shared" ca="1" si="1"/>
        <v>41103</v>
      </c>
      <c r="C14" s="11">
        <f t="shared" ca="1" si="2"/>
        <v>41137</v>
      </c>
      <c r="D14" s="11">
        <f t="shared" ca="1" si="0"/>
        <v>41157</v>
      </c>
    </row>
    <row r="15" spans="1:5" x14ac:dyDescent="0.2">
      <c r="A15" t="s">
        <v>28</v>
      </c>
      <c r="B15" s="11">
        <f t="shared" ca="1" si="1"/>
        <v>41105</v>
      </c>
      <c r="C15" s="11">
        <f t="shared" ca="1" si="2"/>
        <v>41142</v>
      </c>
      <c r="D15" s="11">
        <f t="shared" ca="1" si="0"/>
        <v>41162</v>
      </c>
    </row>
    <row r="16" spans="1:5" x14ac:dyDescent="0.2">
      <c r="A16" t="s">
        <v>29</v>
      </c>
      <c r="B16" s="11">
        <f t="shared" ca="1" si="1"/>
        <v>41107</v>
      </c>
      <c r="C16" s="11">
        <f t="shared" ca="1" si="2"/>
        <v>41147</v>
      </c>
      <c r="D16" s="11">
        <f t="shared" ca="1" si="0"/>
        <v>41167</v>
      </c>
    </row>
    <row r="17" spans="1:4" x14ac:dyDescent="0.2">
      <c r="A17" t="s">
        <v>30</v>
      </c>
      <c r="B17" s="11">
        <f t="shared" ca="1" si="1"/>
        <v>41108</v>
      </c>
      <c r="C17" s="11">
        <f t="shared" ca="1" si="2"/>
        <v>41148</v>
      </c>
      <c r="D17" s="11">
        <f t="shared" ca="1" si="0"/>
        <v>41168</v>
      </c>
    </row>
    <row r="18" spans="1:4" x14ac:dyDescent="0.2">
      <c r="A18" t="s">
        <v>31</v>
      </c>
      <c r="B18" s="11">
        <f t="shared" ca="1" si="1"/>
        <v>41110</v>
      </c>
      <c r="C18" s="11">
        <f t="shared" ca="1" si="2"/>
        <v>41151</v>
      </c>
      <c r="D18" s="11">
        <f t="shared" ca="1" si="0"/>
        <v>41171</v>
      </c>
    </row>
    <row r="19" spans="1:4" x14ac:dyDescent="0.2">
      <c r="A19" t="s">
        <v>32</v>
      </c>
      <c r="B19" s="11">
        <f t="shared" ca="1" si="1"/>
        <v>41111</v>
      </c>
      <c r="C19" s="11">
        <f t="shared" ca="1" si="2"/>
        <v>41153</v>
      </c>
      <c r="D19" s="11">
        <f t="shared" ca="1" si="0"/>
        <v>41173</v>
      </c>
    </row>
    <row r="20" spans="1:4" x14ac:dyDescent="0.2">
      <c r="A20" t="s">
        <v>33</v>
      </c>
      <c r="B20" s="11">
        <f t="shared" ca="1" si="1"/>
        <v>41113</v>
      </c>
      <c r="C20" s="11">
        <f t="shared" ca="1" si="2"/>
        <v>41156</v>
      </c>
      <c r="D20" s="11">
        <f t="shared" ca="1" si="0"/>
        <v>41176</v>
      </c>
    </row>
    <row r="21" spans="1:4" x14ac:dyDescent="0.2">
      <c r="A21" t="s">
        <v>34</v>
      </c>
      <c r="B21" s="11">
        <f t="shared" ca="1" si="1"/>
        <v>41114</v>
      </c>
      <c r="C21" s="11">
        <f t="shared" ca="1" si="2"/>
        <v>41157</v>
      </c>
      <c r="D21" s="11">
        <f t="shared" ca="1" si="0"/>
        <v>41177</v>
      </c>
    </row>
    <row r="22" spans="1:4" x14ac:dyDescent="0.2">
      <c r="A22" t="s">
        <v>35</v>
      </c>
      <c r="B22" s="11">
        <f t="shared" ca="1" si="1"/>
        <v>41116</v>
      </c>
      <c r="C22" s="11">
        <f t="shared" ca="1" si="2"/>
        <v>41160</v>
      </c>
      <c r="D22" s="11">
        <f t="shared" ca="1" si="0"/>
        <v>41180</v>
      </c>
    </row>
    <row r="23" spans="1:4" x14ac:dyDescent="0.2">
      <c r="A23" t="s">
        <v>36</v>
      </c>
      <c r="B23" s="11">
        <f t="shared" ca="1" si="1"/>
        <v>41117</v>
      </c>
      <c r="C23" s="11">
        <f t="shared" ca="1" si="2"/>
        <v>41161</v>
      </c>
      <c r="D23" s="11">
        <f t="shared" ca="1" si="0"/>
        <v>41181</v>
      </c>
    </row>
    <row r="24" spans="1:4" x14ac:dyDescent="0.2">
      <c r="A24" t="s">
        <v>37</v>
      </c>
      <c r="B24" s="11">
        <f t="shared" ca="1" si="1"/>
        <v>41118</v>
      </c>
      <c r="C24" s="11">
        <f t="shared" ca="1" si="2"/>
        <v>41164</v>
      </c>
      <c r="D24" s="11">
        <f t="shared" ca="1" si="0"/>
        <v>41184</v>
      </c>
    </row>
    <row r="25" spans="1:4" x14ac:dyDescent="0.2">
      <c r="A25" t="s">
        <v>38</v>
      </c>
      <c r="B25" s="11">
        <f t="shared" ca="1" si="1"/>
        <v>41120</v>
      </c>
      <c r="C25" s="11">
        <f t="shared" ca="1" si="2"/>
        <v>41167</v>
      </c>
      <c r="D25" s="11">
        <f t="shared" ca="1" si="0"/>
        <v>41187</v>
      </c>
    </row>
    <row r="26" spans="1:4" x14ac:dyDescent="0.2">
      <c r="A26" t="s">
        <v>39</v>
      </c>
      <c r="B26" s="11">
        <f t="shared" ca="1" si="1"/>
        <v>41122</v>
      </c>
      <c r="C26" s="11">
        <f t="shared" ca="1" si="2"/>
        <v>41171</v>
      </c>
      <c r="D26" s="11">
        <f t="shared" ca="1" si="0"/>
        <v>41191</v>
      </c>
    </row>
    <row r="27" spans="1:4" x14ac:dyDescent="0.2">
      <c r="A27" t="s">
        <v>40</v>
      </c>
      <c r="B27" s="11">
        <f t="shared" ca="1" si="1"/>
        <v>41124</v>
      </c>
      <c r="C27" s="11">
        <f t="shared" ca="1" si="2"/>
        <v>41173</v>
      </c>
      <c r="D27" s="11">
        <f t="shared" ca="1" si="0"/>
        <v>41193</v>
      </c>
    </row>
    <row r="28" spans="1:4" x14ac:dyDescent="0.2">
      <c r="A28" t="s">
        <v>41</v>
      </c>
      <c r="B28" s="11">
        <f t="shared" ca="1" si="1"/>
        <v>41125</v>
      </c>
      <c r="C28" s="11">
        <f t="shared" ca="1" si="2"/>
        <v>41175</v>
      </c>
      <c r="D28" s="11">
        <f t="shared" ca="1" si="0"/>
        <v>41195</v>
      </c>
    </row>
    <row r="29" spans="1:4" x14ac:dyDescent="0.2">
      <c r="A29" t="s">
        <v>42</v>
      </c>
      <c r="B29" s="11">
        <f t="shared" ca="1" si="1"/>
        <v>41126</v>
      </c>
      <c r="C29" s="11">
        <f t="shared" ca="1" si="2"/>
        <v>41178</v>
      </c>
      <c r="D29" s="11">
        <f t="shared" ca="1" si="0"/>
        <v>41198</v>
      </c>
    </row>
    <row r="30" spans="1:4" x14ac:dyDescent="0.2">
      <c r="A30" t="s">
        <v>43</v>
      </c>
      <c r="B30" s="11">
        <f t="shared" ca="1" si="1"/>
        <v>41128</v>
      </c>
      <c r="C30" s="11">
        <f t="shared" ca="1" si="2"/>
        <v>41183</v>
      </c>
      <c r="D30" s="11">
        <f t="shared" ca="1" si="0"/>
        <v>41203</v>
      </c>
    </row>
    <row r="31" spans="1:4" x14ac:dyDescent="0.2">
      <c r="A31" t="s">
        <v>44</v>
      </c>
      <c r="B31" s="11">
        <f t="shared" ca="1" si="1"/>
        <v>41129</v>
      </c>
      <c r="C31" s="11">
        <f t="shared" ca="1" si="2"/>
        <v>41185</v>
      </c>
      <c r="D31" s="11">
        <f t="shared" ca="1" si="0"/>
        <v>41205</v>
      </c>
    </row>
    <row r="32" spans="1:4" x14ac:dyDescent="0.2">
      <c r="A32" t="s">
        <v>45</v>
      </c>
      <c r="B32" s="11">
        <f t="shared" ca="1" si="1"/>
        <v>41130</v>
      </c>
      <c r="C32" s="11">
        <f t="shared" ca="1" si="2"/>
        <v>41186</v>
      </c>
      <c r="D32" s="11">
        <f t="shared" ca="1" si="0"/>
        <v>41206</v>
      </c>
    </row>
    <row r="33" spans="1:5" x14ac:dyDescent="0.2">
      <c r="A33" t="s">
        <v>46</v>
      </c>
      <c r="B33" s="11">
        <f t="shared" ca="1" si="1"/>
        <v>41131</v>
      </c>
      <c r="C33" s="11">
        <f t="shared" ca="1" si="2"/>
        <v>41188</v>
      </c>
      <c r="D33" s="11">
        <f t="shared" ca="1" si="0"/>
        <v>41208</v>
      </c>
    </row>
    <row r="34" spans="1:5" x14ac:dyDescent="0.2">
      <c r="A34" t="s">
        <v>47</v>
      </c>
      <c r="B34" s="11">
        <f t="shared" ca="1" si="1"/>
        <v>41133</v>
      </c>
      <c r="C34" s="11">
        <f t="shared" ca="1" si="2"/>
        <v>41193</v>
      </c>
      <c r="D34" s="11">
        <f t="shared" ca="1" si="0"/>
        <v>41213</v>
      </c>
    </row>
    <row r="35" spans="1:5" x14ac:dyDescent="0.2">
      <c r="A35" t="s">
        <v>48</v>
      </c>
      <c r="B35" s="11">
        <f t="shared" ca="1" si="1"/>
        <v>41135</v>
      </c>
      <c r="C35" s="11">
        <f t="shared" ca="1" si="2"/>
        <v>41196</v>
      </c>
      <c r="D35" s="11">
        <f t="shared" ca="1" si="0"/>
        <v>41216</v>
      </c>
    </row>
    <row r="36" spans="1:5" x14ac:dyDescent="0.2">
      <c r="A36" t="s">
        <v>49</v>
      </c>
      <c r="B36" s="11">
        <f t="shared" ca="1" si="1"/>
        <v>41137</v>
      </c>
      <c r="C36" s="11">
        <f t="shared" ca="1" si="2"/>
        <v>41199</v>
      </c>
      <c r="D36" s="11">
        <f t="shared" ca="1" si="0"/>
        <v>41219</v>
      </c>
    </row>
    <row r="37" spans="1:5" x14ac:dyDescent="0.2">
      <c r="A37" t="s">
        <v>50</v>
      </c>
      <c r="B37" s="11">
        <f t="shared" ca="1" si="1"/>
        <v>41138</v>
      </c>
      <c r="C37" s="11">
        <f t="shared" ca="1" si="2"/>
        <v>41200</v>
      </c>
      <c r="D37" s="11">
        <f t="shared" ca="1" si="0"/>
        <v>41220</v>
      </c>
    </row>
    <row r="38" spans="1:5" x14ac:dyDescent="0.2">
      <c r="A38" t="s">
        <v>51</v>
      </c>
      <c r="B38" s="11">
        <f t="shared" ca="1" si="1"/>
        <v>41140</v>
      </c>
      <c r="C38" s="11">
        <f t="shared" ca="1" si="2"/>
        <v>41205</v>
      </c>
      <c r="D38" s="11">
        <f t="shared" ca="1" si="0"/>
        <v>41225</v>
      </c>
      <c r="E38" s="1"/>
    </row>
    <row r="39" spans="1:5" x14ac:dyDescent="0.2">
      <c r="A39" t="s">
        <v>52</v>
      </c>
      <c r="B39" s="11">
        <f t="shared" ca="1" si="1"/>
        <v>41141</v>
      </c>
      <c r="C39" s="11">
        <f t="shared" ca="1" si="2"/>
        <v>41207</v>
      </c>
      <c r="D39" s="11">
        <f t="shared" ca="1" si="0"/>
        <v>41227</v>
      </c>
      <c r="E39" s="1"/>
    </row>
    <row r="40" spans="1:5" x14ac:dyDescent="0.2">
      <c r="A40" t="s">
        <v>53</v>
      </c>
      <c r="B40" s="11">
        <f t="shared" ca="1" si="1"/>
        <v>41142</v>
      </c>
      <c r="C40" s="11">
        <f t="shared" ca="1" si="2"/>
        <v>41209</v>
      </c>
      <c r="D40" s="11">
        <f t="shared" ca="1" si="0"/>
        <v>41229</v>
      </c>
    </row>
    <row r="41" spans="1:5" x14ac:dyDescent="0.2">
      <c r="A41" t="s">
        <v>54</v>
      </c>
      <c r="B41" s="11">
        <f t="shared" ca="1" si="1"/>
        <v>41143</v>
      </c>
      <c r="C41" s="11">
        <f t="shared" ca="1" si="2"/>
        <v>41211</v>
      </c>
      <c r="D41" s="11">
        <f t="shared" ca="1" si="0"/>
        <v>41231</v>
      </c>
    </row>
    <row r="42" spans="1:5" x14ac:dyDescent="0.2">
      <c r="A42" t="s">
        <v>55</v>
      </c>
      <c r="B42" s="11">
        <f t="shared" ca="1" si="1"/>
        <v>41145</v>
      </c>
      <c r="C42" s="11">
        <f t="shared" ca="1" si="2"/>
        <v>41216</v>
      </c>
      <c r="D42" s="11">
        <f t="shared" ca="1" si="0"/>
        <v>41236</v>
      </c>
    </row>
    <row r="43" spans="1:5" x14ac:dyDescent="0.2">
      <c r="A43" t="s">
        <v>56</v>
      </c>
      <c r="B43" s="11">
        <f t="shared" ca="1" si="1"/>
        <v>41146</v>
      </c>
      <c r="C43" s="11">
        <f t="shared" ca="1" si="2"/>
        <v>41221</v>
      </c>
      <c r="D43" s="11">
        <f t="shared" ca="1" si="0"/>
        <v>41241</v>
      </c>
    </row>
    <row r="44" spans="1:5" x14ac:dyDescent="0.2">
      <c r="A44" t="s">
        <v>57</v>
      </c>
      <c r="B44" s="11">
        <f t="shared" ca="1" si="1"/>
        <v>41148</v>
      </c>
      <c r="C44" s="11">
        <f t="shared" ca="1" si="2"/>
        <v>41223</v>
      </c>
      <c r="D44" s="11">
        <f t="shared" ca="1" si="0"/>
        <v>41243</v>
      </c>
    </row>
    <row r="45" spans="1:5" x14ac:dyDescent="0.2">
      <c r="A45" t="s">
        <v>58</v>
      </c>
      <c r="B45" s="11">
        <f t="shared" ca="1" si="1"/>
        <v>41150</v>
      </c>
      <c r="C45" s="11">
        <f t="shared" ca="1" si="2"/>
        <v>41224</v>
      </c>
      <c r="D45" s="11">
        <f t="shared" ca="1" si="0"/>
        <v>41244</v>
      </c>
    </row>
    <row r="46" spans="1:5" x14ac:dyDescent="0.2">
      <c r="A46" t="s">
        <v>59</v>
      </c>
      <c r="B46" s="11">
        <f t="shared" ca="1" si="1"/>
        <v>41151</v>
      </c>
      <c r="C46" s="11">
        <f t="shared" ca="1" si="2"/>
        <v>41229</v>
      </c>
      <c r="D46" s="11">
        <f t="shared" ca="1" si="0"/>
        <v>41249</v>
      </c>
    </row>
    <row r="47" spans="1:5" x14ac:dyDescent="0.2">
      <c r="A47" t="s">
        <v>60</v>
      </c>
      <c r="B47" s="11">
        <f t="shared" ca="1" si="1"/>
        <v>41152</v>
      </c>
      <c r="C47" s="11">
        <f t="shared" ca="1" si="2"/>
        <v>41234</v>
      </c>
      <c r="D47" s="11">
        <f t="shared" ca="1" si="0"/>
        <v>41254</v>
      </c>
    </row>
    <row r="48" spans="1:5" x14ac:dyDescent="0.2">
      <c r="A48" t="s">
        <v>61</v>
      </c>
      <c r="B48" s="11">
        <f t="shared" ca="1" si="1"/>
        <v>41154</v>
      </c>
      <c r="C48" s="11">
        <f t="shared" ca="1" si="2"/>
        <v>41238</v>
      </c>
      <c r="D48" s="11">
        <f t="shared" ca="1" si="0"/>
        <v>41258</v>
      </c>
    </row>
    <row r="49" spans="1:4" x14ac:dyDescent="0.2">
      <c r="A49" t="s">
        <v>62</v>
      </c>
      <c r="B49" s="11">
        <f t="shared" ca="1" si="1"/>
        <v>41155</v>
      </c>
      <c r="C49" s="11">
        <f t="shared" ca="1" si="2"/>
        <v>41243</v>
      </c>
      <c r="D49" s="11">
        <f t="shared" ca="1" si="0"/>
        <v>41263</v>
      </c>
    </row>
    <row r="50" spans="1:4" x14ac:dyDescent="0.2">
      <c r="A50" t="s">
        <v>63</v>
      </c>
      <c r="B50" s="11">
        <f t="shared" ca="1" si="1"/>
        <v>41157</v>
      </c>
      <c r="C50" s="11">
        <f t="shared" ca="1" si="2"/>
        <v>41248</v>
      </c>
      <c r="D50" s="11">
        <f t="shared" ca="1" si="0"/>
        <v>41268</v>
      </c>
    </row>
    <row r="51" spans="1:4" x14ac:dyDescent="0.2">
      <c r="A51" t="s">
        <v>64</v>
      </c>
      <c r="B51" s="11">
        <f t="shared" ca="1" si="1"/>
        <v>41158</v>
      </c>
      <c r="C51" s="11">
        <f t="shared" ca="1" si="2"/>
        <v>41250</v>
      </c>
      <c r="D51" s="11">
        <f t="shared" ca="1" si="0"/>
        <v>41270</v>
      </c>
    </row>
    <row r="52" spans="1:4" x14ac:dyDescent="0.2">
      <c r="A52" t="s">
        <v>65</v>
      </c>
      <c r="B52" s="11">
        <f t="shared" ca="1" si="1"/>
        <v>41160</v>
      </c>
      <c r="C52" s="11">
        <f t="shared" ca="1" si="2"/>
        <v>41253</v>
      </c>
      <c r="D52" s="11">
        <f t="shared" ca="1" si="0"/>
        <v>41273</v>
      </c>
    </row>
    <row r="53" spans="1:4" x14ac:dyDescent="0.2">
      <c r="A53" t="s">
        <v>66</v>
      </c>
      <c r="B53" s="11">
        <f t="shared" ca="1" si="1"/>
        <v>41162</v>
      </c>
      <c r="C53" s="11">
        <f t="shared" ca="1" si="2"/>
        <v>41255</v>
      </c>
      <c r="D53" s="11">
        <f t="shared" ca="1" si="0"/>
        <v>41275</v>
      </c>
    </row>
    <row r="54" spans="1:4" x14ac:dyDescent="0.2">
      <c r="A54" t="s">
        <v>67</v>
      </c>
      <c r="B54" s="11">
        <f t="shared" ca="1" si="1"/>
        <v>41164</v>
      </c>
      <c r="C54" s="11">
        <f t="shared" ca="1" si="2"/>
        <v>41257</v>
      </c>
      <c r="D54" s="11">
        <f t="shared" ca="1" si="0"/>
        <v>41277</v>
      </c>
    </row>
    <row r="55" spans="1:4" x14ac:dyDescent="0.2">
      <c r="A55" t="s">
        <v>68</v>
      </c>
      <c r="B55" s="11">
        <f t="shared" ca="1" si="1"/>
        <v>41166</v>
      </c>
      <c r="C55" s="11">
        <f t="shared" ca="1" si="2"/>
        <v>41259</v>
      </c>
      <c r="D55" s="11">
        <f t="shared" ca="1" si="0"/>
        <v>41279</v>
      </c>
    </row>
    <row r="56" spans="1:4" x14ac:dyDescent="0.2">
      <c r="A56" t="s">
        <v>69</v>
      </c>
      <c r="B56" s="11">
        <f t="shared" ca="1" si="1"/>
        <v>41168</v>
      </c>
      <c r="C56" s="11">
        <f t="shared" ca="1" si="2"/>
        <v>41264</v>
      </c>
      <c r="D56" s="11">
        <f t="shared" ca="1" si="0"/>
        <v>41284</v>
      </c>
    </row>
    <row r="57" spans="1:4" x14ac:dyDescent="0.2">
      <c r="A57" t="s">
        <v>70</v>
      </c>
      <c r="B57" s="11">
        <f t="shared" ca="1" si="1"/>
        <v>41170</v>
      </c>
      <c r="C57" s="11">
        <f t="shared" ca="1" si="2"/>
        <v>41267</v>
      </c>
      <c r="D57" s="11">
        <f t="shared" ca="1" si="0"/>
        <v>41287</v>
      </c>
    </row>
    <row r="58" spans="1:4" x14ac:dyDescent="0.2">
      <c r="A58" t="s">
        <v>71</v>
      </c>
      <c r="B58" s="11">
        <f t="shared" ca="1" si="1"/>
        <v>41172</v>
      </c>
      <c r="C58" s="11">
        <f t="shared" ca="1" si="2"/>
        <v>41268</v>
      </c>
      <c r="D58" s="11">
        <f t="shared" ca="1" si="0"/>
        <v>41288</v>
      </c>
    </row>
    <row r="59" spans="1:4" x14ac:dyDescent="0.2">
      <c r="A59" t="s">
        <v>72</v>
      </c>
      <c r="B59" s="11">
        <f t="shared" ca="1" si="1"/>
        <v>41173</v>
      </c>
      <c r="C59" s="11">
        <f t="shared" ca="1" si="2"/>
        <v>41271</v>
      </c>
      <c r="D59" s="11">
        <f t="shared" ca="1" si="0"/>
        <v>41291</v>
      </c>
    </row>
    <row r="60" spans="1:4" x14ac:dyDescent="0.2">
      <c r="A60" t="s">
        <v>73</v>
      </c>
      <c r="B60" s="11">
        <f t="shared" ca="1" si="1"/>
        <v>41175</v>
      </c>
      <c r="C60" s="11">
        <f t="shared" ca="1" si="2"/>
        <v>41272</v>
      </c>
      <c r="D60" s="11">
        <f t="shared" ca="1" si="0"/>
        <v>41292</v>
      </c>
    </row>
    <row r="61" spans="1:4" x14ac:dyDescent="0.2">
      <c r="A61" t="s">
        <v>74</v>
      </c>
      <c r="B61" s="11">
        <f t="shared" ca="1" si="1"/>
        <v>41176</v>
      </c>
      <c r="C61" s="11">
        <f t="shared" ca="1" si="2"/>
        <v>41274</v>
      </c>
      <c r="D61" s="11">
        <f t="shared" ca="1" si="0"/>
        <v>41294</v>
      </c>
    </row>
    <row r="62" spans="1:4" x14ac:dyDescent="0.2">
      <c r="A62" t="s">
        <v>75</v>
      </c>
      <c r="B62" s="11">
        <f t="shared" ca="1" si="1"/>
        <v>41178</v>
      </c>
      <c r="C62" s="11">
        <f t="shared" ca="1" si="2"/>
        <v>41276</v>
      </c>
      <c r="D62" s="11">
        <f t="shared" ca="1" si="0"/>
        <v>41296</v>
      </c>
    </row>
    <row r="63" spans="1:4" x14ac:dyDescent="0.2">
      <c r="A63" t="s">
        <v>76</v>
      </c>
      <c r="B63" s="11">
        <f t="shared" ca="1" si="1"/>
        <v>41180</v>
      </c>
      <c r="C63" s="11">
        <f t="shared" ca="1" si="2"/>
        <v>41281</v>
      </c>
      <c r="D63" s="11">
        <f t="shared" ca="1" si="0"/>
        <v>41301</v>
      </c>
    </row>
    <row r="64" spans="1:4" x14ac:dyDescent="0.2">
      <c r="A64" t="s">
        <v>77</v>
      </c>
      <c r="B64" s="11">
        <f t="shared" ca="1" si="1"/>
        <v>41182</v>
      </c>
      <c r="C64" s="11">
        <f t="shared" ca="1" si="2"/>
        <v>41286</v>
      </c>
      <c r="D64" s="11">
        <f t="shared" ca="1" si="0"/>
        <v>41306</v>
      </c>
    </row>
    <row r="65" spans="1:4" x14ac:dyDescent="0.2">
      <c r="A65" t="s">
        <v>78</v>
      </c>
      <c r="B65" s="11">
        <f t="shared" ca="1" si="1"/>
        <v>41184</v>
      </c>
      <c r="C65" s="11">
        <f t="shared" ca="1" si="2"/>
        <v>41290</v>
      </c>
      <c r="D65" s="11">
        <f t="shared" ca="1" si="0"/>
        <v>41310</v>
      </c>
    </row>
    <row r="66" spans="1:4" x14ac:dyDescent="0.2">
      <c r="A66" t="s">
        <v>79</v>
      </c>
      <c r="B66" s="11">
        <f t="shared" ca="1" si="1"/>
        <v>41185</v>
      </c>
      <c r="C66" s="11">
        <f t="shared" ca="1" si="2"/>
        <v>41295</v>
      </c>
      <c r="D66" s="11">
        <f t="shared" ca="1" si="0"/>
        <v>41315</v>
      </c>
    </row>
    <row r="67" spans="1:4" x14ac:dyDescent="0.2">
      <c r="A67" t="s">
        <v>80</v>
      </c>
      <c r="B67" s="11">
        <f t="shared" ca="1" si="1"/>
        <v>41187</v>
      </c>
      <c r="C67" s="11">
        <f t="shared" ca="1" si="2"/>
        <v>41300</v>
      </c>
      <c r="D67" s="11">
        <f t="shared" ca="1" si="0"/>
        <v>41320</v>
      </c>
    </row>
    <row r="68" spans="1:4" x14ac:dyDescent="0.2">
      <c r="A68" t="s">
        <v>81</v>
      </c>
      <c r="B68" s="11">
        <f t="shared" ca="1" si="1"/>
        <v>41189</v>
      </c>
      <c r="C68" s="11">
        <f t="shared" ca="1" si="2"/>
        <v>41302</v>
      </c>
      <c r="D68" s="11">
        <f t="shared" ref="D68:D110" ca="1" si="3">C68+20</f>
        <v>41322</v>
      </c>
    </row>
    <row r="69" spans="1:4" x14ac:dyDescent="0.2">
      <c r="A69" t="s">
        <v>82</v>
      </c>
      <c r="B69" s="11">
        <f t="shared" ref="B69:B110" ca="1" si="4">B68+RANDBETWEEN(0.5,2.5)</f>
        <v>41191</v>
      </c>
      <c r="C69" s="11">
        <f t="shared" ref="C69:C110" ca="1" si="5">C68+RANDBETWEEN(1,5)</f>
        <v>41303</v>
      </c>
      <c r="D69" s="11">
        <f t="shared" ca="1" si="3"/>
        <v>41323</v>
      </c>
    </row>
    <row r="70" spans="1:4" x14ac:dyDescent="0.2">
      <c r="A70" t="s">
        <v>83</v>
      </c>
      <c r="B70" s="11">
        <f t="shared" ca="1" si="4"/>
        <v>41193</v>
      </c>
      <c r="C70" s="11">
        <f t="shared" ca="1" si="5"/>
        <v>41305</v>
      </c>
      <c r="D70" s="11">
        <f t="shared" ca="1" si="3"/>
        <v>41325</v>
      </c>
    </row>
    <row r="71" spans="1:4" x14ac:dyDescent="0.2">
      <c r="A71" t="s">
        <v>84</v>
      </c>
      <c r="B71" s="11">
        <f t="shared" ca="1" si="4"/>
        <v>41194</v>
      </c>
      <c r="C71" s="11">
        <f t="shared" ca="1" si="5"/>
        <v>41308</v>
      </c>
      <c r="D71" s="11">
        <f t="shared" ca="1" si="3"/>
        <v>41328</v>
      </c>
    </row>
    <row r="72" spans="1:4" x14ac:dyDescent="0.2">
      <c r="A72" t="s">
        <v>85</v>
      </c>
      <c r="B72" s="11">
        <f t="shared" ca="1" si="4"/>
        <v>41195</v>
      </c>
      <c r="C72" s="11">
        <f t="shared" ca="1" si="5"/>
        <v>41309</v>
      </c>
      <c r="D72" s="11">
        <f t="shared" ca="1" si="3"/>
        <v>41329</v>
      </c>
    </row>
    <row r="73" spans="1:4" x14ac:dyDescent="0.2">
      <c r="A73" t="s">
        <v>86</v>
      </c>
      <c r="B73" s="11">
        <f t="shared" ca="1" si="4"/>
        <v>41197</v>
      </c>
      <c r="C73" s="11">
        <f t="shared" ca="1" si="5"/>
        <v>41311</v>
      </c>
      <c r="D73" s="11">
        <f t="shared" ca="1" si="3"/>
        <v>41331</v>
      </c>
    </row>
    <row r="74" spans="1:4" x14ac:dyDescent="0.2">
      <c r="A74" t="s">
        <v>87</v>
      </c>
      <c r="B74" s="11">
        <f t="shared" ca="1" si="4"/>
        <v>41198</v>
      </c>
      <c r="C74" s="11">
        <f t="shared" ca="1" si="5"/>
        <v>41314</v>
      </c>
      <c r="D74" s="11">
        <f t="shared" ca="1" si="3"/>
        <v>41334</v>
      </c>
    </row>
    <row r="75" spans="1:4" x14ac:dyDescent="0.2">
      <c r="A75" t="s">
        <v>88</v>
      </c>
      <c r="B75" s="11">
        <f t="shared" ca="1" si="4"/>
        <v>41199</v>
      </c>
      <c r="C75" s="11">
        <f t="shared" ca="1" si="5"/>
        <v>41317</v>
      </c>
      <c r="D75" s="11">
        <f t="shared" ca="1" si="3"/>
        <v>41337</v>
      </c>
    </row>
    <row r="76" spans="1:4" x14ac:dyDescent="0.2">
      <c r="A76" t="s">
        <v>89</v>
      </c>
      <c r="B76" s="11">
        <f t="shared" ca="1" si="4"/>
        <v>41201</v>
      </c>
      <c r="C76" s="11">
        <f t="shared" ca="1" si="5"/>
        <v>41318</v>
      </c>
      <c r="D76" s="11">
        <f t="shared" ca="1" si="3"/>
        <v>41338</v>
      </c>
    </row>
    <row r="77" spans="1:4" x14ac:dyDescent="0.2">
      <c r="A77" t="s">
        <v>90</v>
      </c>
      <c r="B77" s="11">
        <f t="shared" ca="1" si="4"/>
        <v>41203</v>
      </c>
      <c r="C77" s="11">
        <f t="shared" ca="1" si="5"/>
        <v>41319</v>
      </c>
      <c r="D77" s="11">
        <f t="shared" ca="1" si="3"/>
        <v>41339</v>
      </c>
    </row>
    <row r="78" spans="1:4" x14ac:dyDescent="0.2">
      <c r="A78" t="s">
        <v>91</v>
      </c>
      <c r="B78" s="11">
        <f t="shared" ca="1" si="4"/>
        <v>41205</v>
      </c>
      <c r="C78" s="11">
        <f t="shared" ca="1" si="5"/>
        <v>41322</v>
      </c>
      <c r="D78" s="11">
        <f t="shared" ca="1" si="3"/>
        <v>41342</v>
      </c>
    </row>
    <row r="79" spans="1:4" x14ac:dyDescent="0.2">
      <c r="A79" t="s">
        <v>92</v>
      </c>
      <c r="B79" s="11">
        <f t="shared" ca="1" si="4"/>
        <v>41207</v>
      </c>
      <c r="C79" s="11">
        <f t="shared" ca="1" si="5"/>
        <v>41327</v>
      </c>
      <c r="D79" s="11">
        <f t="shared" ca="1" si="3"/>
        <v>41347</v>
      </c>
    </row>
    <row r="80" spans="1:4" x14ac:dyDescent="0.2">
      <c r="A80" t="s">
        <v>93</v>
      </c>
      <c r="B80" s="11">
        <f t="shared" ca="1" si="4"/>
        <v>41209</v>
      </c>
      <c r="C80" s="11">
        <f t="shared" ca="1" si="5"/>
        <v>41329</v>
      </c>
      <c r="D80" s="11">
        <f t="shared" ca="1" si="3"/>
        <v>41349</v>
      </c>
    </row>
    <row r="81" spans="1:4" x14ac:dyDescent="0.2">
      <c r="A81" t="s">
        <v>94</v>
      </c>
      <c r="B81" s="11">
        <f t="shared" ca="1" si="4"/>
        <v>41210</v>
      </c>
      <c r="C81" s="11">
        <f t="shared" ca="1" si="5"/>
        <v>41333</v>
      </c>
      <c r="D81" s="11">
        <f t="shared" ca="1" si="3"/>
        <v>41353</v>
      </c>
    </row>
    <row r="82" spans="1:4" x14ac:dyDescent="0.2">
      <c r="A82" t="s">
        <v>95</v>
      </c>
      <c r="B82" s="11">
        <f t="shared" ca="1" si="4"/>
        <v>41212</v>
      </c>
      <c r="C82" s="11">
        <f t="shared" ca="1" si="5"/>
        <v>41334</v>
      </c>
      <c r="D82" s="11">
        <f t="shared" ca="1" si="3"/>
        <v>41354</v>
      </c>
    </row>
    <row r="83" spans="1:4" x14ac:dyDescent="0.2">
      <c r="A83" t="s">
        <v>96</v>
      </c>
      <c r="B83" s="11">
        <f t="shared" ca="1" si="4"/>
        <v>41214</v>
      </c>
      <c r="C83" s="11">
        <f t="shared" ca="1" si="5"/>
        <v>41335</v>
      </c>
      <c r="D83" s="11">
        <f t="shared" ca="1" si="3"/>
        <v>41355</v>
      </c>
    </row>
    <row r="84" spans="1:4" x14ac:dyDescent="0.2">
      <c r="A84" t="s">
        <v>97</v>
      </c>
      <c r="B84" s="11">
        <f t="shared" ca="1" si="4"/>
        <v>41215</v>
      </c>
      <c r="C84" s="11">
        <f t="shared" ca="1" si="5"/>
        <v>41336</v>
      </c>
      <c r="D84" s="11">
        <f t="shared" ca="1" si="3"/>
        <v>41356</v>
      </c>
    </row>
    <row r="85" spans="1:4" x14ac:dyDescent="0.2">
      <c r="A85" t="s">
        <v>98</v>
      </c>
      <c r="B85" s="11">
        <f t="shared" ca="1" si="4"/>
        <v>41217</v>
      </c>
      <c r="C85" s="11">
        <f t="shared" ca="1" si="5"/>
        <v>41340</v>
      </c>
      <c r="D85" s="11">
        <f t="shared" ca="1" si="3"/>
        <v>41360</v>
      </c>
    </row>
    <row r="86" spans="1:4" x14ac:dyDescent="0.2">
      <c r="A86" t="s">
        <v>99</v>
      </c>
      <c r="B86" s="11">
        <f t="shared" ca="1" si="4"/>
        <v>41219</v>
      </c>
      <c r="C86" s="11">
        <f t="shared" ca="1" si="5"/>
        <v>41345</v>
      </c>
      <c r="D86" s="11">
        <f t="shared" ca="1" si="3"/>
        <v>41365</v>
      </c>
    </row>
    <row r="87" spans="1:4" x14ac:dyDescent="0.2">
      <c r="A87" t="s">
        <v>100</v>
      </c>
      <c r="B87" s="11">
        <f t="shared" ca="1" si="4"/>
        <v>41220</v>
      </c>
      <c r="C87" s="11">
        <f t="shared" ca="1" si="5"/>
        <v>41346</v>
      </c>
      <c r="D87" s="11">
        <f t="shared" ca="1" si="3"/>
        <v>41366</v>
      </c>
    </row>
    <row r="88" spans="1:4" x14ac:dyDescent="0.2">
      <c r="A88" t="s">
        <v>101</v>
      </c>
      <c r="B88" s="11">
        <f t="shared" ca="1" si="4"/>
        <v>41222</v>
      </c>
      <c r="C88" s="11">
        <f t="shared" ca="1" si="5"/>
        <v>41349</v>
      </c>
      <c r="D88" s="11">
        <f t="shared" ca="1" si="3"/>
        <v>41369</v>
      </c>
    </row>
    <row r="89" spans="1:4" x14ac:dyDescent="0.2">
      <c r="A89" t="s">
        <v>102</v>
      </c>
      <c r="B89" s="11">
        <f t="shared" ca="1" si="4"/>
        <v>41223</v>
      </c>
      <c r="C89" s="11">
        <f t="shared" ca="1" si="5"/>
        <v>41350</v>
      </c>
      <c r="D89" s="11">
        <f t="shared" ca="1" si="3"/>
        <v>41370</v>
      </c>
    </row>
    <row r="90" spans="1:4" x14ac:dyDescent="0.2">
      <c r="A90" t="s">
        <v>103</v>
      </c>
      <c r="B90" s="11">
        <f t="shared" ca="1" si="4"/>
        <v>41224</v>
      </c>
      <c r="C90" s="11">
        <f t="shared" ca="1" si="5"/>
        <v>41351</v>
      </c>
      <c r="D90" s="11">
        <f t="shared" ca="1" si="3"/>
        <v>41371</v>
      </c>
    </row>
    <row r="91" spans="1:4" x14ac:dyDescent="0.2">
      <c r="A91" t="s">
        <v>104</v>
      </c>
      <c r="B91" s="11">
        <f t="shared" ca="1" si="4"/>
        <v>41225</v>
      </c>
      <c r="C91" s="11">
        <f t="shared" ca="1" si="5"/>
        <v>41353</v>
      </c>
      <c r="D91" s="11">
        <f t="shared" ca="1" si="3"/>
        <v>41373</v>
      </c>
    </row>
    <row r="92" spans="1:4" x14ac:dyDescent="0.2">
      <c r="A92" t="s">
        <v>105</v>
      </c>
      <c r="B92" s="11">
        <f t="shared" ca="1" si="4"/>
        <v>41226</v>
      </c>
      <c r="C92" s="11">
        <f t="shared" ca="1" si="5"/>
        <v>41357</v>
      </c>
      <c r="D92" s="11">
        <f t="shared" ca="1" si="3"/>
        <v>41377</v>
      </c>
    </row>
    <row r="93" spans="1:4" x14ac:dyDescent="0.2">
      <c r="A93" t="s">
        <v>106</v>
      </c>
      <c r="B93" s="11">
        <f t="shared" ca="1" si="4"/>
        <v>41227</v>
      </c>
      <c r="C93" s="11">
        <f t="shared" ca="1" si="5"/>
        <v>41358</v>
      </c>
      <c r="D93" s="11">
        <f t="shared" ca="1" si="3"/>
        <v>41378</v>
      </c>
    </row>
    <row r="94" spans="1:4" x14ac:dyDescent="0.2">
      <c r="A94" t="s">
        <v>107</v>
      </c>
      <c r="B94" s="11">
        <f t="shared" ca="1" si="4"/>
        <v>41229</v>
      </c>
      <c r="C94" s="11">
        <f t="shared" ca="1" si="5"/>
        <v>41363</v>
      </c>
      <c r="D94" s="11">
        <f t="shared" ca="1" si="3"/>
        <v>41383</v>
      </c>
    </row>
    <row r="95" spans="1:4" x14ac:dyDescent="0.2">
      <c r="A95" t="s">
        <v>108</v>
      </c>
      <c r="B95" s="11">
        <f t="shared" ca="1" si="4"/>
        <v>41230</v>
      </c>
      <c r="C95" s="11">
        <f t="shared" ca="1" si="5"/>
        <v>41366</v>
      </c>
      <c r="D95" s="11">
        <f t="shared" ca="1" si="3"/>
        <v>41386</v>
      </c>
    </row>
    <row r="96" spans="1:4" x14ac:dyDescent="0.2">
      <c r="A96" t="s">
        <v>109</v>
      </c>
      <c r="B96" s="11">
        <f t="shared" ca="1" si="4"/>
        <v>41231</v>
      </c>
      <c r="C96" s="11">
        <f t="shared" ca="1" si="5"/>
        <v>41368</v>
      </c>
      <c r="D96" s="11">
        <f t="shared" ca="1" si="3"/>
        <v>41388</v>
      </c>
    </row>
    <row r="97" spans="1:4" x14ac:dyDescent="0.2">
      <c r="A97" t="s">
        <v>110</v>
      </c>
      <c r="B97" s="11">
        <f t="shared" ca="1" si="4"/>
        <v>41233</v>
      </c>
      <c r="C97" s="11">
        <f t="shared" ca="1" si="5"/>
        <v>41371</v>
      </c>
      <c r="D97" s="11">
        <f t="shared" ca="1" si="3"/>
        <v>41391</v>
      </c>
    </row>
    <row r="98" spans="1:4" x14ac:dyDescent="0.2">
      <c r="A98" t="s">
        <v>111</v>
      </c>
      <c r="B98" s="11">
        <f t="shared" ca="1" si="4"/>
        <v>41234</v>
      </c>
      <c r="C98" s="11">
        <f t="shared" ca="1" si="5"/>
        <v>41374</v>
      </c>
      <c r="D98" s="11">
        <f t="shared" ca="1" si="3"/>
        <v>41394</v>
      </c>
    </row>
    <row r="99" spans="1:4" x14ac:dyDescent="0.2">
      <c r="A99" t="s">
        <v>112</v>
      </c>
      <c r="B99" s="11">
        <f t="shared" ca="1" si="4"/>
        <v>41235</v>
      </c>
      <c r="C99" s="11">
        <f t="shared" ca="1" si="5"/>
        <v>41375</v>
      </c>
      <c r="D99" s="11">
        <f t="shared" ca="1" si="3"/>
        <v>41395</v>
      </c>
    </row>
    <row r="100" spans="1:4" x14ac:dyDescent="0.2">
      <c r="A100" t="s">
        <v>113</v>
      </c>
      <c r="B100" s="11">
        <f t="shared" ca="1" si="4"/>
        <v>41236</v>
      </c>
      <c r="C100" s="11">
        <f t="shared" ca="1" si="5"/>
        <v>41376</v>
      </c>
      <c r="D100" s="11">
        <f t="shared" ca="1" si="3"/>
        <v>41396</v>
      </c>
    </row>
    <row r="101" spans="1:4" x14ac:dyDescent="0.2">
      <c r="A101" t="s">
        <v>114</v>
      </c>
      <c r="B101" s="11">
        <f t="shared" ca="1" si="4"/>
        <v>41237</v>
      </c>
      <c r="C101" s="11">
        <f t="shared" ca="1" si="5"/>
        <v>41381</v>
      </c>
      <c r="D101" s="11">
        <f t="shared" ca="1" si="3"/>
        <v>41401</v>
      </c>
    </row>
    <row r="102" spans="1:4" x14ac:dyDescent="0.2">
      <c r="A102" t="s">
        <v>115</v>
      </c>
      <c r="B102" s="11">
        <f t="shared" ca="1" si="4"/>
        <v>41238</v>
      </c>
      <c r="C102" s="11">
        <f t="shared" ca="1" si="5"/>
        <v>41386</v>
      </c>
      <c r="D102" s="11">
        <f t="shared" ca="1" si="3"/>
        <v>41406</v>
      </c>
    </row>
    <row r="103" spans="1:4" x14ac:dyDescent="0.2">
      <c r="A103" t="s">
        <v>116</v>
      </c>
      <c r="B103" s="11">
        <f t="shared" ca="1" si="4"/>
        <v>41239</v>
      </c>
      <c r="C103" s="11">
        <f t="shared" ca="1" si="5"/>
        <v>41389</v>
      </c>
      <c r="D103" s="11">
        <f t="shared" ca="1" si="3"/>
        <v>41409</v>
      </c>
    </row>
    <row r="104" spans="1:4" x14ac:dyDescent="0.2">
      <c r="A104" t="s">
        <v>117</v>
      </c>
      <c r="B104" s="11">
        <f t="shared" ca="1" si="4"/>
        <v>41241</v>
      </c>
      <c r="C104" s="11">
        <f t="shared" ca="1" si="5"/>
        <v>41391</v>
      </c>
      <c r="D104" s="11">
        <f t="shared" ca="1" si="3"/>
        <v>41411</v>
      </c>
    </row>
    <row r="105" spans="1:4" x14ac:dyDescent="0.2">
      <c r="A105" t="s">
        <v>118</v>
      </c>
      <c r="B105" s="11">
        <f t="shared" ca="1" si="4"/>
        <v>41243</v>
      </c>
      <c r="C105" s="11">
        <f t="shared" ca="1" si="5"/>
        <v>41393</v>
      </c>
      <c r="D105" s="11">
        <f t="shared" ca="1" si="3"/>
        <v>41413</v>
      </c>
    </row>
    <row r="106" spans="1:4" x14ac:dyDescent="0.2">
      <c r="A106" t="s">
        <v>119</v>
      </c>
      <c r="B106" s="11">
        <f t="shared" ca="1" si="4"/>
        <v>41244</v>
      </c>
      <c r="C106" s="11">
        <f t="shared" ca="1" si="5"/>
        <v>41398</v>
      </c>
      <c r="D106" s="11">
        <f t="shared" ca="1" si="3"/>
        <v>41418</v>
      </c>
    </row>
    <row r="107" spans="1:4" x14ac:dyDescent="0.2">
      <c r="A107" t="s">
        <v>120</v>
      </c>
      <c r="B107" s="11">
        <f t="shared" ca="1" si="4"/>
        <v>41245</v>
      </c>
      <c r="C107" s="11">
        <f t="shared" ca="1" si="5"/>
        <v>41403</v>
      </c>
      <c r="D107" s="11">
        <f t="shared" ca="1" si="3"/>
        <v>41423</v>
      </c>
    </row>
    <row r="108" spans="1:4" x14ac:dyDescent="0.2">
      <c r="A108" t="s">
        <v>121</v>
      </c>
      <c r="B108" s="11">
        <f t="shared" ca="1" si="4"/>
        <v>41247</v>
      </c>
      <c r="C108" s="11">
        <f t="shared" ca="1" si="5"/>
        <v>41405</v>
      </c>
      <c r="D108" s="11">
        <f t="shared" ca="1" si="3"/>
        <v>41425</v>
      </c>
    </row>
    <row r="109" spans="1:4" x14ac:dyDescent="0.2">
      <c r="A109" t="s">
        <v>122</v>
      </c>
      <c r="B109" s="11">
        <f t="shared" ca="1" si="4"/>
        <v>41249</v>
      </c>
      <c r="C109" s="11">
        <f t="shared" ca="1" si="5"/>
        <v>41409</v>
      </c>
      <c r="D109" s="11">
        <f t="shared" ca="1" si="3"/>
        <v>41429</v>
      </c>
    </row>
    <row r="110" spans="1:4" x14ac:dyDescent="0.2">
      <c r="A110" t="s">
        <v>123</v>
      </c>
      <c r="B110" s="11">
        <f t="shared" ca="1" si="4"/>
        <v>41251</v>
      </c>
      <c r="C110" s="11">
        <f t="shared" ca="1" si="5"/>
        <v>41411</v>
      </c>
      <c r="D110" s="11">
        <f t="shared" ca="1" si="3"/>
        <v>41431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38" sqref="B38"/>
    </sheetView>
  </sheetViews>
  <sheetFormatPr baseColWidth="10" defaultRowHeight="16" x14ac:dyDescent="0.2"/>
  <sheetData>
    <row r="1" spans="1:2" x14ac:dyDescent="0.2">
      <c r="A1" s="13" t="s">
        <v>13</v>
      </c>
      <c r="B1" s="13"/>
    </row>
    <row r="2" spans="1:2" x14ac:dyDescent="0.2">
      <c r="A2" t="s">
        <v>9</v>
      </c>
      <c r="B2" s="1">
        <f ca="1">MIN(TimeStamps[[Options]:[Done]])</f>
        <v>41085</v>
      </c>
    </row>
    <row r="3" spans="1:2" x14ac:dyDescent="0.2">
      <c r="A3" t="s">
        <v>10</v>
      </c>
      <c r="B3" s="1">
        <f ca="1">MAX(TimeStamps[[Options]:[Done]])</f>
        <v>41431</v>
      </c>
    </row>
    <row r="5" spans="1:2" x14ac:dyDescent="0.2">
      <c r="A5" s="13" t="s">
        <v>15</v>
      </c>
      <c r="B5" s="13"/>
    </row>
    <row r="6" spans="1:2" x14ac:dyDescent="0.2">
      <c r="A6" t="s">
        <v>9</v>
      </c>
      <c r="B6" s="8">
        <f ca="1">B2</f>
        <v>41085</v>
      </c>
    </row>
    <row r="7" spans="1:2" x14ac:dyDescent="0.2">
      <c r="A7" t="s">
        <v>10</v>
      </c>
      <c r="B7" s="1">
        <f ca="1">MAX(days31DATA[Date])</f>
        <v>41115</v>
      </c>
    </row>
    <row r="9" spans="1:2" x14ac:dyDescent="0.2">
      <c r="A9" s="13" t="s">
        <v>11</v>
      </c>
      <c r="B9" s="13"/>
    </row>
    <row r="10" spans="1:2" x14ac:dyDescent="0.2">
      <c r="A10" t="s">
        <v>9</v>
      </c>
      <c r="B10" s="8">
        <f ca="1">B2</f>
        <v>41085</v>
      </c>
    </row>
    <row r="11" spans="1:2" x14ac:dyDescent="0.2">
      <c r="A11" t="s">
        <v>10</v>
      </c>
      <c r="B11" s="1">
        <v>41122</v>
      </c>
    </row>
    <row r="13" spans="1:2" x14ac:dyDescent="0.2">
      <c r="A13" s="13" t="s">
        <v>12</v>
      </c>
      <c r="B13" s="13"/>
    </row>
    <row r="14" spans="1:2" x14ac:dyDescent="0.2">
      <c r="A14" t="s">
        <v>9</v>
      </c>
      <c r="B14" s="8">
        <f ca="1">B2</f>
        <v>41085</v>
      </c>
    </row>
    <row r="15" spans="1:2" x14ac:dyDescent="0.2">
      <c r="A15" t="s">
        <v>10</v>
      </c>
      <c r="B15" s="1">
        <f ca="1">MAX(Table2579[Date])</f>
        <v>41268</v>
      </c>
    </row>
    <row r="17" spans="1:2" x14ac:dyDescent="0.2">
      <c r="A17" s="13" t="s">
        <v>14</v>
      </c>
      <c r="B17" s="13"/>
    </row>
    <row r="18" spans="1:2" x14ac:dyDescent="0.2">
      <c r="A18" t="s">
        <v>9</v>
      </c>
      <c r="B18" s="8">
        <f ca="1">B2</f>
        <v>41085</v>
      </c>
    </row>
    <row r="19" spans="1:2" x14ac:dyDescent="0.2">
      <c r="A19" t="s">
        <v>10</v>
      </c>
      <c r="B19" s="1">
        <f ca="1">B18+365</f>
        <v>41450</v>
      </c>
    </row>
  </sheetData>
  <mergeCells count="5">
    <mergeCell ref="A1:B1"/>
    <mergeCell ref="A5:B5"/>
    <mergeCell ref="A9:B9"/>
    <mergeCell ref="A13:B13"/>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D3" sqref="D3"/>
    </sheetView>
  </sheetViews>
  <sheetFormatPr baseColWidth="10" defaultRowHeight="16" x14ac:dyDescent="0.2"/>
  <sheetData>
    <row r="2" spans="1:4" x14ac:dyDescent="0.2">
      <c r="A2" s="2" t="s">
        <v>2</v>
      </c>
      <c r="B2" s="3" t="s">
        <v>3</v>
      </c>
      <c r="C2" s="2" t="s">
        <v>1</v>
      </c>
      <c r="D2" s="2" t="s">
        <v>0</v>
      </c>
    </row>
    <row r="3" spans="1:4" x14ac:dyDescent="0.2">
      <c r="A3" s="1">
        <v>42005</v>
      </c>
      <c r="B3" s="4">
        <v>0</v>
      </c>
      <c r="C3">
        <v>5</v>
      </c>
      <c r="D3">
        <v>25</v>
      </c>
    </row>
    <row r="4" spans="1:4" x14ac:dyDescent="0.2">
      <c r="A4" s="1">
        <v>42006</v>
      </c>
      <c r="B4" s="4">
        <v>1</v>
      </c>
      <c r="C4">
        <v>5</v>
      </c>
      <c r="D4">
        <v>24</v>
      </c>
    </row>
    <row r="5" spans="1:4" x14ac:dyDescent="0.2">
      <c r="A5" s="1">
        <v>42007</v>
      </c>
      <c r="B5" s="4">
        <v>2</v>
      </c>
      <c r="C5">
        <v>5</v>
      </c>
      <c r="D5">
        <v>23</v>
      </c>
    </row>
    <row r="6" spans="1:4" x14ac:dyDescent="0.2">
      <c r="A6" s="1">
        <v>42008</v>
      </c>
      <c r="B6" s="4">
        <v>4</v>
      </c>
      <c r="C6">
        <v>5</v>
      </c>
      <c r="D6">
        <v>21</v>
      </c>
    </row>
    <row r="7" spans="1:4" x14ac:dyDescent="0.2">
      <c r="A7" s="1">
        <v>42009</v>
      </c>
      <c r="B7" s="4">
        <v>6</v>
      </c>
      <c r="C7">
        <v>6</v>
      </c>
      <c r="D7">
        <v>18</v>
      </c>
    </row>
    <row r="8" spans="1:4" x14ac:dyDescent="0.2">
      <c r="A8" s="1">
        <v>42010</v>
      </c>
      <c r="B8" s="4">
        <v>8</v>
      </c>
      <c r="C8">
        <v>5</v>
      </c>
      <c r="D8">
        <v>17</v>
      </c>
    </row>
    <row r="9" spans="1:4" x14ac:dyDescent="0.2">
      <c r="A9" s="1">
        <v>42011</v>
      </c>
      <c r="B9" s="4">
        <v>11</v>
      </c>
      <c r="C9">
        <v>5</v>
      </c>
      <c r="D9">
        <v>14</v>
      </c>
    </row>
    <row r="10" spans="1:4" x14ac:dyDescent="0.2">
      <c r="A10" s="1">
        <v>42012</v>
      </c>
      <c r="B10" s="4">
        <v>13</v>
      </c>
      <c r="C10">
        <v>5</v>
      </c>
      <c r="D10">
        <v>12</v>
      </c>
    </row>
    <row r="11" spans="1:4" x14ac:dyDescent="0.2">
      <c r="A11" s="1">
        <v>42013</v>
      </c>
      <c r="B11" s="4">
        <v>14</v>
      </c>
      <c r="C11">
        <v>5</v>
      </c>
      <c r="D11">
        <v>11</v>
      </c>
    </row>
    <row r="12" spans="1:4" x14ac:dyDescent="0.2">
      <c r="A12" s="1">
        <v>42014</v>
      </c>
      <c r="B12" s="4">
        <v>17</v>
      </c>
      <c r="C12">
        <v>5</v>
      </c>
      <c r="D12">
        <v>14</v>
      </c>
    </row>
    <row r="13" spans="1:4" x14ac:dyDescent="0.2">
      <c r="A13" s="1">
        <v>42015</v>
      </c>
      <c r="B13" s="4">
        <v>19</v>
      </c>
      <c r="C13">
        <v>6</v>
      </c>
      <c r="D13">
        <v>11</v>
      </c>
    </row>
    <row r="14" spans="1:4" x14ac:dyDescent="0.2">
      <c r="A14" s="1">
        <v>42016</v>
      </c>
      <c r="B14" s="4">
        <v>21</v>
      </c>
      <c r="C14">
        <v>7</v>
      </c>
      <c r="D14">
        <v>8</v>
      </c>
    </row>
    <row r="15" spans="1:4" x14ac:dyDescent="0.2">
      <c r="A15" s="1">
        <v>42017</v>
      </c>
      <c r="B15" s="4">
        <v>23</v>
      </c>
      <c r="C15">
        <v>5</v>
      </c>
      <c r="D15">
        <v>8</v>
      </c>
    </row>
    <row r="16" spans="1:4" x14ac:dyDescent="0.2">
      <c r="A16" s="1">
        <v>42018</v>
      </c>
      <c r="B16" s="4">
        <v>25</v>
      </c>
      <c r="C16">
        <v>5</v>
      </c>
      <c r="D16">
        <v>9</v>
      </c>
    </row>
    <row r="17" spans="1:4" x14ac:dyDescent="0.2">
      <c r="A17" s="1">
        <v>42019</v>
      </c>
      <c r="B17" s="4">
        <v>28</v>
      </c>
      <c r="C17">
        <v>5</v>
      </c>
      <c r="D17">
        <v>6</v>
      </c>
    </row>
    <row r="18" spans="1:4" x14ac:dyDescent="0.2">
      <c r="A18" s="1">
        <v>42020</v>
      </c>
      <c r="B18" s="4">
        <v>31</v>
      </c>
      <c r="C18">
        <v>5</v>
      </c>
      <c r="D18">
        <v>3</v>
      </c>
    </row>
    <row r="19" spans="1:4" x14ac:dyDescent="0.2">
      <c r="A19" s="1">
        <v>42021</v>
      </c>
      <c r="B19" s="4">
        <v>34</v>
      </c>
      <c r="C19">
        <v>5</v>
      </c>
      <c r="D19">
        <v>0</v>
      </c>
    </row>
    <row r="20" spans="1:4" x14ac:dyDescent="0.2">
      <c r="A20" s="1">
        <v>42022</v>
      </c>
      <c r="B20" s="4">
        <v>37</v>
      </c>
      <c r="C20">
        <v>2</v>
      </c>
      <c r="D20">
        <v>0</v>
      </c>
    </row>
    <row r="21" spans="1:4" x14ac:dyDescent="0.2">
      <c r="A21" s="1">
        <v>42023</v>
      </c>
      <c r="B21" s="4">
        <v>39</v>
      </c>
      <c r="C21">
        <v>0</v>
      </c>
      <c r="D21">
        <v>0</v>
      </c>
    </row>
    <row r="22" spans="1:4" x14ac:dyDescent="0.2">
      <c r="A22" s="1">
        <v>42024</v>
      </c>
      <c r="B22" s="4">
        <v>39</v>
      </c>
      <c r="C22">
        <v>0</v>
      </c>
      <c r="D2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B2:T111"/>
  <sheetViews>
    <sheetView workbookViewId="0">
      <selection activeCell="B4" sqref="B4:E111"/>
    </sheetView>
  </sheetViews>
  <sheetFormatPr baseColWidth="10" defaultRowHeight="16" x14ac:dyDescent="0.2"/>
  <cols>
    <col min="3" max="5" width="10.83203125" style="1"/>
  </cols>
  <sheetData>
    <row r="2" spans="2:20" ht="19" x14ac:dyDescent="0.25">
      <c r="B2" s="14" t="s">
        <v>124</v>
      </c>
      <c r="C2" s="14"/>
      <c r="D2" s="14"/>
      <c r="E2" s="14"/>
      <c r="G2" s="14" t="s">
        <v>125</v>
      </c>
      <c r="H2" s="14"/>
      <c r="I2" s="14"/>
      <c r="J2" s="14"/>
      <c r="L2" s="14" t="s">
        <v>126</v>
      </c>
      <c r="M2" s="14"/>
      <c r="N2" s="14"/>
      <c r="O2" s="14"/>
      <c r="Q2" s="14" t="s">
        <v>127</v>
      </c>
      <c r="R2" s="14"/>
      <c r="S2" s="14"/>
      <c r="T2" s="14"/>
    </row>
    <row r="3" spans="2:20" x14ac:dyDescent="0.2">
      <c r="B3" s="9" t="s">
        <v>4</v>
      </c>
      <c r="C3" s="10" t="s">
        <v>0</v>
      </c>
      <c r="D3" s="10" t="s">
        <v>1</v>
      </c>
      <c r="E3" s="10" t="s">
        <v>5</v>
      </c>
      <c r="G3" s="9" t="s">
        <v>4</v>
      </c>
      <c r="H3" s="10" t="s">
        <v>0</v>
      </c>
      <c r="I3" s="10" t="s">
        <v>1</v>
      </c>
      <c r="J3" s="10" t="s">
        <v>5</v>
      </c>
      <c r="L3" s="9" t="s">
        <v>4</v>
      </c>
      <c r="M3" s="10" t="s">
        <v>0</v>
      </c>
      <c r="N3" s="10" t="s">
        <v>1</v>
      </c>
      <c r="O3" s="10" t="s">
        <v>5</v>
      </c>
      <c r="Q3" s="9" t="s">
        <v>4</v>
      </c>
      <c r="R3" s="9" t="s">
        <v>0</v>
      </c>
      <c r="S3" s="9" t="s">
        <v>1</v>
      </c>
      <c r="T3" s="9" t="s">
        <v>5</v>
      </c>
    </row>
    <row r="4" spans="2:20" x14ac:dyDescent="0.2">
      <c r="B4" t="s">
        <v>16</v>
      </c>
      <c r="C4" s="11">
        <v>41085</v>
      </c>
      <c r="D4" s="11">
        <f>C4+10</f>
        <v>41095</v>
      </c>
      <c r="E4" s="11">
        <f>D4+20</f>
        <v>41115</v>
      </c>
      <c r="G4" t="s">
        <v>16</v>
      </c>
      <c r="H4" s="11">
        <v>41085</v>
      </c>
      <c r="I4" s="11">
        <f>H4+20</f>
        <v>41105</v>
      </c>
      <c r="J4" s="11">
        <f>I4+20</f>
        <v>41125</v>
      </c>
      <c r="L4" t="s">
        <v>16</v>
      </c>
      <c r="M4" s="11">
        <v>41085</v>
      </c>
      <c r="N4" s="12">
        <f>M4+10</f>
        <v>41095</v>
      </c>
      <c r="O4" s="12">
        <f>N4+10</f>
        <v>41105</v>
      </c>
      <c r="Q4" t="s">
        <v>16</v>
      </c>
      <c r="R4" s="1">
        <v>41085</v>
      </c>
      <c r="S4" s="1">
        <v>41085</v>
      </c>
      <c r="T4" s="1">
        <v>41137</v>
      </c>
    </row>
    <row r="5" spans="2:20" x14ac:dyDescent="0.2">
      <c r="B5" t="s">
        <v>17</v>
      </c>
      <c r="C5" s="11">
        <f ca="1">C4+RANDBETWEEN(0.5,2.5)</f>
        <v>41086</v>
      </c>
      <c r="D5" s="11">
        <f ca="1">D4+RANDBETWEEN(1,5)</f>
        <v>41096</v>
      </c>
      <c r="E5" s="11">
        <f t="shared" ref="E5:E68" ca="1" si="0">D5+20</f>
        <v>41116</v>
      </c>
      <c r="G5" t="s">
        <v>17</v>
      </c>
      <c r="H5" s="11">
        <f ca="1">H4+RANDBETWEEN(1,4)</f>
        <v>41086</v>
      </c>
      <c r="I5" s="11">
        <f t="shared" ref="I5:I68" ca="1" si="1">H5+20</f>
        <v>41106</v>
      </c>
      <c r="J5" s="11">
        <f t="shared" ref="J5:J68" ca="1" si="2">I5+20</f>
        <v>41126</v>
      </c>
      <c r="L5" t="s">
        <v>17</v>
      </c>
      <c r="M5" s="11">
        <f ca="1">M4+RANDBETWEEN(1,3)</f>
        <v>41087</v>
      </c>
      <c r="N5" s="11">
        <f ca="1">M5+10</f>
        <v>41097</v>
      </c>
      <c r="O5" s="11">
        <f ca="1">O4+RANDBETWEEN(2,4)</f>
        <v>41108</v>
      </c>
      <c r="Q5" t="s">
        <v>17</v>
      </c>
      <c r="R5" s="1">
        <v>41085</v>
      </c>
      <c r="S5" s="1">
        <v>41086</v>
      </c>
      <c r="T5" s="1">
        <v>41137</v>
      </c>
    </row>
    <row r="6" spans="2:20" x14ac:dyDescent="0.2">
      <c r="B6" t="s">
        <v>18</v>
      </c>
      <c r="C6" s="11">
        <f t="shared" ref="C6:C69" ca="1" si="3">C5+RANDBETWEEN(0.5,2.5)</f>
        <v>41088</v>
      </c>
      <c r="D6" s="11">
        <f t="shared" ref="D6:D69" ca="1" si="4">D5+RANDBETWEEN(1,5)</f>
        <v>41097</v>
      </c>
      <c r="E6" s="11">
        <f t="shared" ca="1" si="0"/>
        <v>41117</v>
      </c>
      <c r="G6" t="s">
        <v>18</v>
      </c>
      <c r="H6" s="11">
        <f t="shared" ref="H6:H69" ca="1" si="5">H5+RANDBETWEEN(1,4)</f>
        <v>41088</v>
      </c>
      <c r="I6" s="11">
        <f t="shared" ca="1" si="1"/>
        <v>41108</v>
      </c>
      <c r="J6" s="11">
        <f t="shared" ca="1" si="2"/>
        <v>41128</v>
      </c>
      <c r="L6" t="s">
        <v>18</v>
      </c>
      <c r="M6" s="11">
        <f t="shared" ref="M6:M69" ca="1" si="6">M5+RANDBETWEEN(1,3)</f>
        <v>41090</v>
      </c>
      <c r="N6" s="11">
        <f t="shared" ref="N6:N69" ca="1" si="7">M6+10</f>
        <v>41100</v>
      </c>
      <c r="O6" s="11">
        <f t="shared" ref="O6:O69" ca="1" si="8">O5+RANDBETWEEN(2,4)</f>
        <v>41110</v>
      </c>
      <c r="Q6" t="s">
        <v>18</v>
      </c>
      <c r="R6" s="1">
        <v>41085</v>
      </c>
      <c r="S6" s="1">
        <v>41086</v>
      </c>
      <c r="T6" s="1">
        <v>41142</v>
      </c>
    </row>
    <row r="7" spans="2:20" x14ac:dyDescent="0.2">
      <c r="B7" t="s">
        <v>19</v>
      </c>
      <c r="C7" s="11">
        <f t="shared" ca="1" si="3"/>
        <v>41090</v>
      </c>
      <c r="D7" s="11">
        <f t="shared" ca="1" si="4"/>
        <v>41098</v>
      </c>
      <c r="E7" s="11">
        <f t="shared" ca="1" si="0"/>
        <v>41118</v>
      </c>
      <c r="G7" t="s">
        <v>19</v>
      </c>
      <c r="H7" s="11">
        <f t="shared" ca="1" si="5"/>
        <v>41089</v>
      </c>
      <c r="I7" s="11">
        <f t="shared" ca="1" si="1"/>
        <v>41109</v>
      </c>
      <c r="J7" s="11">
        <f t="shared" ca="1" si="2"/>
        <v>41129</v>
      </c>
      <c r="L7" t="s">
        <v>19</v>
      </c>
      <c r="M7" s="11">
        <f t="shared" ca="1" si="6"/>
        <v>41093</v>
      </c>
      <c r="N7" s="11">
        <f t="shared" ca="1" si="7"/>
        <v>41103</v>
      </c>
      <c r="O7" s="11">
        <f t="shared" ca="1" si="8"/>
        <v>41114</v>
      </c>
      <c r="Q7" t="s">
        <v>19</v>
      </c>
      <c r="R7" s="1">
        <v>41085</v>
      </c>
      <c r="S7" s="1">
        <v>41089</v>
      </c>
      <c r="T7" s="1">
        <v>41114</v>
      </c>
    </row>
    <row r="8" spans="2:20" x14ac:dyDescent="0.2">
      <c r="B8" t="s">
        <v>20</v>
      </c>
      <c r="C8" s="11">
        <f t="shared" ca="1" si="3"/>
        <v>41092</v>
      </c>
      <c r="D8" s="11">
        <f t="shared" ca="1" si="4"/>
        <v>41102</v>
      </c>
      <c r="E8" s="11">
        <f t="shared" ca="1" si="0"/>
        <v>41122</v>
      </c>
      <c r="G8" t="s">
        <v>20</v>
      </c>
      <c r="H8" s="11">
        <f t="shared" ca="1" si="5"/>
        <v>41093</v>
      </c>
      <c r="I8" s="11">
        <f t="shared" ca="1" si="1"/>
        <v>41113</v>
      </c>
      <c r="J8" s="11">
        <f t="shared" ca="1" si="2"/>
        <v>41133</v>
      </c>
      <c r="L8" t="s">
        <v>20</v>
      </c>
      <c r="M8" s="11">
        <f t="shared" ca="1" si="6"/>
        <v>41096</v>
      </c>
      <c r="N8" s="11">
        <f t="shared" ca="1" si="7"/>
        <v>41106</v>
      </c>
      <c r="O8" s="11">
        <f t="shared" ca="1" si="8"/>
        <v>41118</v>
      </c>
      <c r="Q8" t="s">
        <v>20</v>
      </c>
      <c r="R8" s="1">
        <v>41085</v>
      </c>
      <c r="S8" s="1">
        <v>41089</v>
      </c>
      <c r="T8" s="1">
        <v>41115</v>
      </c>
    </row>
    <row r="9" spans="2:20" x14ac:dyDescent="0.2">
      <c r="B9" t="s">
        <v>21</v>
      </c>
      <c r="C9" s="11">
        <f t="shared" ca="1" si="3"/>
        <v>41093</v>
      </c>
      <c r="D9" s="11">
        <f t="shared" ca="1" si="4"/>
        <v>41106</v>
      </c>
      <c r="E9" s="11">
        <f t="shared" ca="1" si="0"/>
        <v>41126</v>
      </c>
      <c r="G9" t="s">
        <v>21</v>
      </c>
      <c r="H9" s="11">
        <f t="shared" ca="1" si="5"/>
        <v>41094</v>
      </c>
      <c r="I9" s="11">
        <f t="shared" ca="1" si="1"/>
        <v>41114</v>
      </c>
      <c r="J9" s="11">
        <f t="shared" ca="1" si="2"/>
        <v>41134</v>
      </c>
      <c r="L9" t="s">
        <v>21</v>
      </c>
      <c r="M9" s="11">
        <f t="shared" ca="1" si="6"/>
        <v>41097</v>
      </c>
      <c r="N9" s="11">
        <f t="shared" ca="1" si="7"/>
        <v>41107</v>
      </c>
      <c r="O9" s="11">
        <f t="shared" ca="1" si="8"/>
        <v>41121</v>
      </c>
      <c r="Q9" t="s">
        <v>21</v>
      </c>
      <c r="R9" s="1">
        <v>41085</v>
      </c>
      <c r="S9" s="1">
        <v>41093</v>
      </c>
      <c r="T9" s="1">
        <v>41115</v>
      </c>
    </row>
    <row r="10" spans="2:20" x14ac:dyDescent="0.2">
      <c r="B10" t="s">
        <v>22</v>
      </c>
      <c r="C10" s="11">
        <f t="shared" ca="1" si="3"/>
        <v>41095</v>
      </c>
      <c r="D10" s="11">
        <f t="shared" ca="1" si="4"/>
        <v>41108</v>
      </c>
      <c r="E10" s="11">
        <f t="shared" ca="1" si="0"/>
        <v>41128</v>
      </c>
      <c r="G10" t="s">
        <v>22</v>
      </c>
      <c r="H10" s="11">
        <f t="shared" ca="1" si="5"/>
        <v>41095</v>
      </c>
      <c r="I10" s="11">
        <f t="shared" ca="1" si="1"/>
        <v>41115</v>
      </c>
      <c r="J10" s="11">
        <f t="shared" ca="1" si="2"/>
        <v>41135</v>
      </c>
      <c r="L10" t="s">
        <v>22</v>
      </c>
      <c r="M10" s="11">
        <f t="shared" ca="1" si="6"/>
        <v>41098</v>
      </c>
      <c r="N10" s="11">
        <f t="shared" ca="1" si="7"/>
        <v>41108</v>
      </c>
      <c r="O10" s="11">
        <f t="shared" ca="1" si="8"/>
        <v>41123</v>
      </c>
      <c r="Q10" t="s">
        <v>22</v>
      </c>
      <c r="R10" s="1">
        <v>41085</v>
      </c>
      <c r="S10" s="1">
        <v>41100</v>
      </c>
      <c r="T10" s="1">
        <v>41100</v>
      </c>
    </row>
    <row r="11" spans="2:20" x14ac:dyDescent="0.2">
      <c r="B11" t="s">
        <v>23</v>
      </c>
      <c r="C11" s="11">
        <f t="shared" ca="1" si="3"/>
        <v>41097</v>
      </c>
      <c r="D11" s="11">
        <f t="shared" ca="1" si="4"/>
        <v>41111</v>
      </c>
      <c r="E11" s="11">
        <f t="shared" ca="1" si="0"/>
        <v>41131</v>
      </c>
      <c r="G11" t="s">
        <v>23</v>
      </c>
      <c r="H11" s="11">
        <f t="shared" ca="1" si="5"/>
        <v>41098</v>
      </c>
      <c r="I11" s="11">
        <f t="shared" ca="1" si="1"/>
        <v>41118</v>
      </c>
      <c r="J11" s="11">
        <f t="shared" ca="1" si="2"/>
        <v>41138</v>
      </c>
      <c r="L11" t="s">
        <v>23</v>
      </c>
      <c r="M11" s="11">
        <f t="shared" ca="1" si="6"/>
        <v>41099</v>
      </c>
      <c r="N11" s="11">
        <f t="shared" ca="1" si="7"/>
        <v>41109</v>
      </c>
      <c r="O11" s="11">
        <f t="shared" ca="1" si="8"/>
        <v>41126</v>
      </c>
      <c r="Q11" t="s">
        <v>23</v>
      </c>
      <c r="R11" s="1">
        <v>41085</v>
      </c>
      <c r="S11" s="1">
        <v>41100</v>
      </c>
      <c r="T11" s="1">
        <v>41100</v>
      </c>
    </row>
    <row r="12" spans="2:20" x14ac:dyDescent="0.2">
      <c r="B12" t="s">
        <v>24</v>
      </c>
      <c r="C12" s="11">
        <f t="shared" ca="1" si="3"/>
        <v>41099</v>
      </c>
      <c r="D12" s="11">
        <f t="shared" ca="1" si="4"/>
        <v>41116</v>
      </c>
      <c r="E12" s="11">
        <f t="shared" ca="1" si="0"/>
        <v>41136</v>
      </c>
      <c r="G12" t="s">
        <v>24</v>
      </c>
      <c r="H12" s="11">
        <f t="shared" ca="1" si="5"/>
        <v>41100</v>
      </c>
      <c r="I12" s="11">
        <f t="shared" ca="1" si="1"/>
        <v>41120</v>
      </c>
      <c r="J12" s="11">
        <f t="shared" ca="1" si="2"/>
        <v>41140</v>
      </c>
      <c r="L12" t="s">
        <v>24</v>
      </c>
      <c r="M12" s="11">
        <f t="shared" ca="1" si="6"/>
        <v>41102</v>
      </c>
      <c r="N12" s="11">
        <f t="shared" ca="1" si="7"/>
        <v>41112</v>
      </c>
      <c r="O12" s="11">
        <f t="shared" ca="1" si="8"/>
        <v>41128</v>
      </c>
      <c r="Q12" t="s">
        <v>24</v>
      </c>
      <c r="R12" s="1">
        <v>41085</v>
      </c>
      <c r="S12" s="1">
        <v>41100</v>
      </c>
      <c r="T12" s="1">
        <v>41114</v>
      </c>
    </row>
    <row r="13" spans="2:20" x14ac:dyDescent="0.2">
      <c r="B13" t="s">
        <v>25</v>
      </c>
      <c r="C13" s="11">
        <f t="shared" ca="1" si="3"/>
        <v>41101</v>
      </c>
      <c r="D13" s="11">
        <f t="shared" ca="1" si="4"/>
        <v>41120</v>
      </c>
      <c r="E13" s="11">
        <f t="shared" ca="1" si="0"/>
        <v>41140</v>
      </c>
      <c r="G13" t="s">
        <v>25</v>
      </c>
      <c r="H13" s="11">
        <f t="shared" ca="1" si="5"/>
        <v>41102</v>
      </c>
      <c r="I13" s="11">
        <f t="shared" ca="1" si="1"/>
        <v>41122</v>
      </c>
      <c r="J13" s="11">
        <f t="shared" ca="1" si="2"/>
        <v>41142</v>
      </c>
      <c r="L13" t="s">
        <v>25</v>
      </c>
      <c r="M13" s="11">
        <f t="shared" ca="1" si="6"/>
        <v>41105</v>
      </c>
      <c r="N13" s="11">
        <f t="shared" ca="1" si="7"/>
        <v>41115</v>
      </c>
      <c r="O13" s="11">
        <f t="shared" ca="1" si="8"/>
        <v>41130</v>
      </c>
      <c r="Q13" t="s">
        <v>25</v>
      </c>
      <c r="R13" s="1">
        <v>41085</v>
      </c>
      <c r="S13" s="1">
        <v>41100</v>
      </c>
      <c r="T13" s="1">
        <v>41115</v>
      </c>
    </row>
    <row r="14" spans="2:20" x14ac:dyDescent="0.2">
      <c r="B14" t="s">
        <v>26</v>
      </c>
      <c r="C14" s="11">
        <f t="shared" ca="1" si="3"/>
        <v>41102</v>
      </c>
      <c r="D14" s="11">
        <f t="shared" ca="1" si="4"/>
        <v>41122</v>
      </c>
      <c r="E14" s="11">
        <f t="shared" ca="1" si="0"/>
        <v>41142</v>
      </c>
      <c r="G14" t="s">
        <v>26</v>
      </c>
      <c r="H14" s="11">
        <f t="shared" ca="1" si="5"/>
        <v>41104</v>
      </c>
      <c r="I14" s="11">
        <f t="shared" ca="1" si="1"/>
        <v>41124</v>
      </c>
      <c r="J14" s="11">
        <f t="shared" ca="1" si="2"/>
        <v>41144</v>
      </c>
      <c r="L14" t="s">
        <v>26</v>
      </c>
      <c r="M14" s="11">
        <f t="shared" ca="1" si="6"/>
        <v>41108</v>
      </c>
      <c r="N14" s="11">
        <f t="shared" ca="1" si="7"/>
        <v>41118</v>
      </c>
      <c r="O14" s="11">
        <f t="shared" ca="1" si="8"/>
        <v>41134</v>
      </c>
      <c r="Q14" t="s">
        <v>26</v>
      </c>
      <c r="R14" s="1">
        <v>41085</v>
      </c>
      <c r="S14" s="1">
        <v>41100</v>
      </c>
      <c r="T14" s="1">
        <v>41145</v>
      </c>
    </row>
    <row r="15" spans="2:20" x14ac:dyDescent="0.2">
      <c r="B15" t="s">
        <v>27</v>
      </c>
      <c r="C15" s="11">
        <f t="shared" ca="1" si="3"/>
        <v>41103</v>
      </c>
      <c r="D15" s="11">
        <f t="shared" ca="1" si="4"/>
        <v>41124</v>
      </c>
      <c r="E15" s="11">
        <f t="shared" ca="1" si="0"/>
        <v>41144</v>
      </c>
      <c r="G15" t="s">
        <v>27</v>
      </c>
      <c r="H15" s="11">
        <f t="shared" ca="1" si="5"/>
        <v>41105</v>
      </c>
      <c r="I15" s="11">
        <f t="shared" ca="1" si="1"/>
        <v>41125</v>
      </c>
      <c r="J15" s="11">
        <f t="shared" ca="1" si="2"/>
        <v>41145</v>
      </c>
      <c r="L15" t="s">
        <v>27</v>
      </c>
      <c r="M15" s="11">
        <f t="shared" ca="1" si="6"/>
        <v>41111</v>
      </c>
      <c r="N15" s="11">
        <f t="shared" ca="1" si="7"/>
        <v>41121</v>
      </c>
      <c r="O15" s="11">
        <f t="shared" ca="1" si="8"/>
        <v>41137</v>
      </c>
      <c r="Q15" t="s">
        <v>27</v>
      </c>
      <c r="R15" s="1">
        <v>41085</v>
      </c>
      <c r="S15" s="1">
        <v>41100</v>
      </c>
      <c r="T15" s="1">
        <v>41165</v>
      </c>
    </row>
    <row r="16" spans="2:20" x14ac:dyDescent="0.2">
      <c r="B16" t="s">
        <v>28</v>
      </c>
      <c r="C16" s="11">
        <f t="shared" ca="1" si="3"/>
        <v>41104</v>
      </c>
      <c r="D16" s="11">
        <f t="shared" ca="1" si="4"/>
        <v>41127</v>
      </c>
      <c r="E16" s="11">
        <f t="shared" ca="1" si="0"/>
        <v>41147</v>
      </c>
      <c r="G16" t="s">
        <v>28</v>
      </c>
      <c r="H16" s="11">
        <f t="shared" ca="1" si="5"/>
        <v>41107</v>
      </c>
      <c r="I16" s="11">
        <f t="shared" ca="1" si="1"/>
        <v>41127</v>
      </c>
      <c r="J16" s="11">
        <f t="shared" ca="1" si="2"/>
        <v>41147</v>
      </c>
      <c r="L16" t="s">
        <v>28</v>
      </c>
      <c r="M16" s="11">
        <f t="shared" ca="1" si="6"/>
        <v>41112</v>
      </c>
      <c r="N16" s="11">
        <f t="shared" ca="1" si="7"/>
        <v>41122</v>
      </c>
      <c r="O16" s="11">
        <f t="shared" ca="1" si="8"/>
        <v>41140</v>
      </c>
      <c r="Q16" t="s">
        <v>28</v>
      </c>
      <c r="R16" s="1">
        <v>41085</v>
      </c>
      <c r="S16" s="1">
        <v>41101</v>
      </c>
      <c r="T16" s="1">
        <v>41120</v>
      </c>
    </row>
    <row r="17" spans="2:20" x14ac:dyDescent="0.2">
      <c r="B17" t="s">
        <v>29</v>
      </c>
      <c r="C17" s="11">
        <f t="shared" ca="1" si="3"/>
        <v>41106</v>
      </c>
      <c r="D17" s="11">
        <f t="shared" ca="1" si="4"/>
        <v>41132</v>
      </c>
      <c r="E17" s="11">
        <f t="shared" ca="1" si="0"/>
        <v>41152</v>
      </c>
      <c r="G17" t="s">
        <v>29</v>
      </c>
      <c r="H17" s="11">
        <f t="shared" ca="1" si="5"/>
        <v>41111</v>
      </c>
      <c r="I17" s="11">
        <f t="shared" ca="1" si="1"/>
        <v>41131</v>
      </c>
      <c r="J17" s="11">
        <f t="shared" ca="1" si="2"/>
        <v>41151</v>
      </c>
      <c r="L17" t="s">
        <v>29</v>
      </c>
      <c r="M17" s="11">
        <f t="shared" ca="1" si="6"/>
        <v>41113</v>
      </c>
      <c r="N17" s="11">
        <f t="shared" ca="1" si="7"/>
        <v>41123</v>
      </c>
      <c r="O17" s="11">
        <f t="shared" ca="1" si="8"/>
        <v>41144</v>
      </c>
      <c r="Q17" t="s">
        <v>29</v>
      </c>
      <c r="R17" s="1">
        <v>41085</v>
      </c>
      <c r="S17" s="1">
        <v>41101</v>
      </c>
      <c r="T17" s="1">
        <v>41156</v>
      </c>
    </row>
    <row r="18" spans="2:20" x14ac:dyDescent="0.2">
      <c r="B18" t="s">
        <v>30</v>
      </c>
      <c r="C18" s="11">
        <f t="shared" ca="1" si="3"/>
        <v>41107</v>
      </c>
      <c r="D18" s="11">
        <f t="shared" ca="1" si="4"/>
        <v>41134</v>
      </c>
      <c r="E18" s="11">
        <f t="shared" ca="1" si="0"/>
        <v>41154</v>
      </c>
      <c r="G18" t="s">
        <v>30</v>
      </c>
      <c r="H18" s="11">
        <f t="shared" ca="1" si="5"/>
        <v>41114</v>
      </c>
      <c r="I18" s="11">
        <f t="shared" ca="1" si="1"/>
        <v>41134</v>
      </c>
      <c r="J18" s="11">
        <f t="shared" ca="1" si="2"/>
        <v>41154</v>
      </c>
      <c r="L18" t="s">
        <v>30</v>
      </c>
      <c r="M18" s="11">
        <f t="shared" ca="1" si="6"/>
        <v>41114</v>
      </c>
      <c r="N18" s="11">
        <f t="shared" ca="1" si="7"/>
        <v>41124</v>
      </c>
      <c r="O18" s="11">
        <f t="shared" ca="1" si="8"/>
        <v>41146</v>
      </c>
      <c r="Q18" t="s">
        <v>30</v>
      </c>
      <c r="R18" s="1">
        <v>41085</v>
      </c>
      <c r="S18" s="1">
        <v>41104</v>
      </c>
      <c r="T18" s="1">
        <v>41148</v>
      </c>
    </row>
    <row r="19" spans="2:20" x14ac:dyDescent="0.2">
      <c r="B19" t="s">
        <v>31</v>
      </c>
      <c r="C19" s="11">
        <f t="shared" ca="1" si="3"/>
        <v>41108</v>
      </c>
      <c r="D19" s="11">
        <f t="shared" ca="1" si="4"/>
        <v>41138</v>
      </c>
      <c r="E19" s="11">
        <f t="shared" ca="1" si="0"/>
        <v>41158</v>
      </c>
      <c r="G19" t="s">
        <v>31</v>
      </c>
      <c r="H19" s="11">
        <f t="shared" ca="1" si="5"/>
        <v>41115</v>
      </c>
      <c r="I19" s="11">
        <f t="shared" ca="1" si="1"/>
        <v>41135</v>
      </c>
      <c r="J19" s="11">
        <f t="shared" ca="1" si="2"/>
        <v>41155</v>
      </c>
      <c r="L19" t="s">
        <v>31</v>
      </c>
      <c r="M19" s="11">
        <f t="shared" ca="1" si="6"/>
        <v>41117</v>
      </c>
      <c r="N19" s="11">
        <f t="shared" ca="1" si="7"/>
        <v>41127</v>
      </c>
      <c r="O19" s="11">
        <f t="shared" ca="1" si="8"/>
        <v>41148</v>
      </c>
      <c r="Q19" t="s">
        <v>31</v>
      </c>
      <c r="R19" s="1">
        <v>41085</v>
      </c>
      <c r="S19" s="1">
        <v>41107</v>
      </c>
      <c r="T19" s="1">
        <v>41107</v>
      </c>
    </row>
    <row r="20" spans="2:20" x14ac:dyDescent="0.2">
      <c r="B20" t="s">
        <v>32</v>
      </c>
      <c r="C20" s="11">
        <f t="shared" ca="1" si="3"/>
        <v>41110</v>
      </c>
      <c r="D20" s="11">
        <f t="shared" ca="1" si="4"/>
        <v>41143</v>
      </c>
      <c r="E20" s="11">
        <f t="shared" ca="1" si="0"/>
        <v>41163</v>
      </c>
      <c r="G20" t="s">
        <v>32</v>
      </c>
      <c r="H20" s="11">
        <f t="shared" ca="1" si="5"/>
        <v>41116</v>
      </c>
      <c r="I20" s="11">
        <f t="shared" ca="1" si="1"/>
        <v>41136</v>
      </c>
      <c r="J20" s="11">
        <f t="shared" ca="1" si="2"/>
        <v>41156</v>
      </c>
      <c r="L20" t="s">
        <v>32</v>
      </c>
      <c r="M20" s="11">
        <f t="shared" ca="1" si="6"/>
        <v>41119</v>
      </c>
      <c r="N20" s="11">
        <f t="shared" ca="1" si="7"/>
        <v>41129</v>
      </c>
      <c r="O20" s="11">
        <f t="shared" ca="1" si="8"/>
        <v>41152</v>
      </c>
      <c r="Q20" t="s">
        <v>32</v>
      </c>
      <c r="R20" s="1">
        <v>41085</v>
      </c>
      <c r="S20" s="1">
        <v>41107</v>
      </c>
      <c r="T20" s="1">
        <v>41107</v>
      </c>
    </row>
    <row r="21" spans="2:20" x14ac:dyDescent="0.2">
      <c r="B21" t="s">
        <v>33</v>
      </c>
      <c r="C21" s="11">
        <f t="shared" ca="1" si="3"/>
        <v>41111</v>
      </c>
      <c r="D21" s="11">
        <f t="shared" ca="1" si="4"/>
        <v>41145</v>
      </c>
      <c r="E21" s="11">
        <f t="shared" ca="1" si="0"/>
        <v>41165</v>
      </c>
      <c r="G21" t="s">
        <v>33</v>
      </c>
      <c r="H21" s="11">
        <f t="shared" ca="1" si="5"/>
        <v>41118</v>
      </c>
      <c r="I21" s="11">
        <f t="shared" ca="1" si="1"/>
        <v>41138</v>
      </c>
      <c r="J21" s="11">
        <f t="shared" ca="1" si="2"/>
        <v>41158</v>
      </c>
      <c r="L21" t="s">
        <v>33</v>
      </c>
      <c r="M21" s="11">
        <f t="shared" ca="1" si="6"/>
        <v>41121</v>
      </c>
      <c r="N21" s="11">
        <f t="shared" ca="1" si="7"/>
        <v>41131</v>
      </c>
      <c r="O21" s="11">
        <f t="shared" ca="1" si="8"/>
        <v>41154</v>
      </c>
      <c r="Q21" t="s">
        <v>33</v>
      </c>
      <c r="R21" s="1">
        <v>41085</v>
      </c>
      <c r="S21" s="1">
        <v>41107</v>
      </c>
      <c r="T21" s="1">
        <v>41107</v>
      </c>
    </row>
    <row r="22" spans="2:20" x14ac:dyDescent="0.2">
      <c r="B22" t="s">
        <v>34</v>
      </c>
      <c r="C22" s="11">
        <f t="shared" ca="1" si="3"/>
        <v>41112</v>
      </c>
      <c r="D22" s="11">
        <f t="shared" ca="1" si="4"/>
        <v>41148</v>
      </c>
      <c r="E22" s="11">
        <f t="shared" ca="1" si="0"/>
        <v>41168</v>
      </c>
      <c r="G22" t="s">
        <v>34</v>
      </c>
      <c r="H22" s="11">
        <f t="shared" ca="1" si="5"/>
        <v>41120</v>
      </c>
      <c r="I22" s="11">
        <f t="shared" ca="1" si="1"/>
        <v>41140</v>
      </c>
      <c r="J22" s="11">
        <f t="shared" ca="1" si="2"/>
        <v>41160</v>
      </c>
      <c r="L22" t="s">
        <v>34</v>
      </c>
      <c r="M22" s="11">
        <f t="shared" ca="1" si="6"/>
        <v>41123</v>
      </c>
      <c r="N22" s="11">
        <f t="shared" ca="1" si="7"/>
        <v>41133</v>
      </c>
      <c r="O22" s="11">
        <f t="shared" ca="1" si="8"/>
        <v>41157</v>
      </c>
      <c r="Q22" t="s">
        <v>34</v>
      </c>
      <c r="R22" s="1">
        <v>41085</v>
      </c>
      <c r="S22" s="1">
        <v>41107</v>
      </c>
      <c r="T22" s="1">
        <v>41107</v>
      </c>
    </row>
    <row r="23" spans="2:20" x14ac:dyDescent="0.2">
      <c r="B23" t="s">
        <v>35</v>
      </c>
      <c r="C23" s="11">
        <f t="shared" ca="1" si="3"/>
        <v>41113</v>
      </c>
      <c r="D23" s="11">
        <f t="shared" ca="1" si="4"/>
        <v>41150</v>
      </c>
      <c r="E23" s="11">
        <f t="shared" ca="1" si="0"/>
        <v>41170</v>
      </c>
      <c r="G23" t="s">
        <v>35</v>
      </c>
      <c r="H23" s="11">
        <f t="shared" ca="1" si="5"/>
        <v>41123</v>
      </c>
      <c r="I23" s="11">
        <f t="shared" ca="1" si="1"/>
        <v>41143</v>
      </c>
      <c r="J23" s="11">
        <f t="shared" ca="1" si="2"/>
        <v>41163</v>
      </c>
      <c r="L23" t="s">
        <v>35</v>
      </c>
      <c r="M23" s="11">
        <f t="shared" ca="1" si="6"/>
        <v>41124</v>
      </c>
      <c r="N23" s="11">
        <f t="shared" ca="1" si="7"/>
        <v>41134</v>
      </c>
      <c r="O23" s="11">
        <f t="shared" ca="1" si="8"/>
        <v>41160</v>
      </c>
      <c r="Q23" t="s">
        <v>35</v>
      </c>
      <c r="R23" s="1">
        <v>41085</v>
      </c>
      <c r="S23" s="1">
        <v>41107</v>
      </c>
      <c r="T23" s="1">
        <v>41145</v>
      </c>
    </row>
    <row r="24" spans="2:20" x14ac:dyDescent="0.2">
      <c r="B24" t="s">
        <v>36</v>
      </c>
      <c r="C24" s="11">
        <f t="shared" ca="1" si="3"/>
        <v>41115</v>
      </c>
      <c r="D24" s="11">
        <f t="shared" ca="1" si="4"/>
        <v>41153</v>
      </c>
      <c r="E24" s="11">
        <f t="shared" ca="1" si="0"/>
        <v>41173</v>
      </c>
      <c r="G24" t="s">
        <v>36</v>
      </c>
      <c r="H24" s="11">
        <f t="shared" ca="1" si="5"/>
        <v>41127</v>
      </c>
      <c r="I24" s="11">
        <f t="shared" ca="1" si="1"/>
        <v>41147</v>
      </c>
      <c r="J24" s="11">
        <f t="shared" ca="1" si="2"/>
        <v>41167</v>
      </c>
      <c r="L24" t="s">
        <v>36</v>
      </c>
      <c r="M24" s="11">
        <f t="shared" ca="1" si="6"/>
        <v>41126</v>
      </c>
      <c r="N24" s="11">
        <f t="shared" ca="1" si="7"/>
        <v>41136</v>
      </c>
      <c r="O24" s="11">
        <f t="shared" ca="1" si="8"/>
        <v>41163</v>
      </c>
      <c r="Q24" t="s">
        <v>36</v>
      </c>
      <c r="R24" s="1">
        <v>41085</v>
      </c>
      <c r="S24" s="1">
        <v>41107</v>
      </c>
      <c r="T24" s="1">
        <v>41148</v>
      </c>
    </row>
    <row r="25" spans="2:20" x14ac:dyDescent="0.2">
      <c r="B25" t="s">
        <v>37</v>
      </c>
      <c r="C25" s="11">
        <f t="shared" ca="1" si="3"/>
        <v>41116</v>
      </c>
      <c r="D25" s="11">
        <f t="shared" ca="1" si="4"/>
        <v>41157</v>
      </c>
      <c r="E25" s="11">
        <f t="shared" ca="1" si="0"/>
        <v>41177</v>
      </c>
      <c r="G25" t="s">
        <v>37</v>
      </c>
      <c r="H25" s="11">
        <f t="shared" ca="1" si="5"/>
        <v>41128</v>
      </c>
      <c r="I25" s="11">
        <f t="shared" ca="1" si="1"/>
        <v>41148</v>
      </c>
      <c r="J25" s="11">
        <f t="shared" ca="1" si="2"/>
        <v>41168</v>
      </c>
      <c r="L25" t="s">
        <v>37</v>
      </c>
      <c r="M25" s="11">
        <f t="shared" ca="1" si="6"/>
        <v>41129</v>
      </c>
      <c r="N25" s="11">
        <f t="shared" ca="1" si="7"/>
        <v>41139</v>
      </c>
      <c r="O25" s="11">
        <f t="shared" ca="1" si="8"/>
        <v>41166</v>
      </c>
      <c r="Q25" t="s">
        <v>37</v>
      </c>
      <c r="R25" s="1">
        <v>41085</v>
      </c>
      <c r="S25" s="1">
        <v>41108</v>
      </c>
      <c r="T25" s="1">
        <v>41145</v>
      </c>
    </row>
    <row r="26" spans="2:20" x14ac:dyDescent="0.2">
      <c r="B26" t="s">
        <v>38</v>
      </c>
      <c r="C26" s="11">
        <f t="shared" ca="1" si="3"/>
        <v>41117</v>
      </c>
      <c r="D26" s="11">
        <f t="shared" ca="1" si="4"/>
        <v>41159</v>
      </c>
      <c r="E26" s="11">
        <f t="shared" ca="1" si="0"/>
        <v>41179</v>
      </c>
      <c r="G26" t="s">
        <v>38</v>
      </c>
      <c r="H26" s="11">
        <f t="shared" ca="1" si="5"/>
        <v>41132</v>
      </c>
      <c r="I26" s="11">
        <f t="shared" ca="1" si="1"/>
        <v>41152</v>
      </c>
      <c r="J26" s="11">
        <f t="shared" ca="1" si="2"/>
        <v>41172</v>
      </c>
      <c r="L26" t="s">
        <v>38</v>
      </c>
      <c r="M26" s="11">
        <f t="shared" ca="1" si="6"/>
        <v>41131</v>
      </c>
      <c r="N26" s="11">
        <f t="shared" ca="1" si="7"/>
        <v>41141</v>
      </c>
      <c r="O26" s="11">
        <f t="shared" ca="1" si="8"/>
        <v>41170</v>
      </c>
      <c r="Q26" t="s">
        <v>38</v>
      </c>
      <c r="R26" s="1">
        <v>41085</v>
      </c>
      <c r="S26" s="1">
        <v>41108</v>
      </c>
      <c r="T26" s="1">
        <v>41145</v>
      </c>
    </row>
    <row r="27" spans="2:20" x14ac:dyDescent="0.2">
      <c r="B27" t="s">
        <v>39</v>
      </c>
      <c r="C27" s="11">
        <f t="shared" ca="1" si="3"/>
        <v>41118</v>
      </c>
      <c r="D27" s="11">
        <f t="shared" ca="1" si="4"/>
        <v>41164</v>
      </c>
      <c r="E27" s="11">
        <f t="shared" ca="1" si="0"/>
        <v>41184</v>
      </c>
      <c r="G27" t="s">
        <v>39</v>
      </c>
      <c r="H27" s="11">
        <f t="shared" ca="1" si="5"/>
        <v>41135</v>
      </c>
      <c r="I27" s="11">
        <f t="shared" ca="1" si="1"/>
        <v>41155</v>
      </c>
      <c r="J27" s="11">
        <f t="shared" ca="1" si="2"/>
        <v>41175</v>
      </c>
      <c r="L27" t="s">
        <v>39</v>
      </c>
      <c r="M27" s="11">
        <f t="shared" ca="1" si="6"/>
        <v>41134</v>
      </c>
      <c r="N27" s="11">
        <f t="shared" ca="1" si="7"/>
        <v>41144</v>
      </c>
      <c r="O27" s="11">
        <f t="shared" ca="1" si="8"/>
        <v>41174</v>
      </c>
      <c r="Q27" t="s">
        <v>39</v>
      </c>
      <c r="R27" s="1">
        <v>41085</v>
      </c>
      <c r="S27" s="1">
        <v>41108</v>
      </c>
      <c r="T27" s="1">
        <v>41150</v>
      </c>
    </row>
    <row r="28" spans="2:20" x14ac:dyDescent="0.2">
      <c r="B28" t="s">
        <v>40</v>
      </c>
      <c r="C28" s="11">
        <f t="shared" ca="1" si="3"/>
        <v>41119</v>
      </c>
      <c r="D28" s="11">
        <f t="shared" ca="1" si="4"/>
        <v>41168</v>
      </c>
      <c r="E28" s="11">
        <f t="shared" ca="1" si="0"/>
        <v>41188</v>
      </c>
      <c r="G28" t="s">
        <v>40</v>
      </c>
      <c r="H28" s="11">
        <f t="shared" ca="1" si="5"/>
        <v>41137</v>
      </c>
      <c r="I28" s="11">
        <f t="shared" ca="1" si="1"/>
        <v>41157</v>
      </c>
      <c r="J28" s="11">
        <f t="shared" ca="1" si="2"/>
        <v>41177</v>
      </c>
      <c r="L28" t="s">
        <v>40</v>
      </c>
      <c r="M28" s="11">
        <f t="shared" ca="1" si="6"/>
        <v>41136</v>
      </c>
      <c r="N28" s="11">
        <f t="shared" ca="1" si="7"/>
        <v>41146</v>
      </c>
      <c r="O28" s="11">
        <f t="shared" ca="1" si="8"/>
        <v>41178</v>
      </c>
      <c r="Q28" t="s">
        <v>40</v>
      </c>
      <c r="R28" s="1">
        <v>41085</v>
      </c>
      <c r="S28" s="1">
        <v>41108</v>
      </c>
      <c r="T28" s="1">
        <v>41166</v>
      </c>
    </row>
    <row r="29" spans="2:20" x14ac:dyDescent="0.2">
      <c r="B29" t="s">
        <v>41</v>
      </c>
      <c r="C29" s="11">
        <f t="shared" ca="1" si="3"/>
        <v>41120</v>
      </c>
      <c r="D29" s="11">
        <f t="shared" ca="1" si="4"/>
        <v>41172</v>
      </c>
      <c r="E29" s="11">
        <f t="shared" ca="1" si="0"/>
        <v>41192</v>
      </c>
      <c r="G29" t="s">
        <v>41</v>
      </c>
      <c r="H29" s="11">
        <f t="shared" ca="1" si="5"/>
        <v>41138</v>
      </c>
      <c r="I29" s="11">
        <f t="shared" ca="1" si="1"/>
        <v>41158</v>
      </c>
      <c r="J29" s="11">
        <f t="shared" ca="1" si="2"/>
        <v>41178</v>
      </c>
      <c r="L29" t="s">
        <v>41</v>
      </c>
      <c r="M29" s="11">
        <f t="shared" ca="1" si="6"/>
        <v>41137</v>
      </c>
      <c r="N29" s="11">
        <f t="shared" ca="1" si="7"/>
        <v>41147</v>
      </c>
      <c r="O29" s="11">
        <f t="shared" ca="1" si="8"/>
        <v>41182</v>
      </c>
      <c r="Q29" t="s">
        <v>41</v>
      </c>
      <c r="R29" s="1">
        <v>41085</v>
      </c>
      <c r="S29" s="1">
        <v>41108</v>
      </c>
      <c r="T29" s="1">
        <v>41170</v>
      </c>
    </row>
    <row r="30" spans="2:20" x14ac:dyDescent="0.2">
      <c r="B30" t="s">
        <v>42</v>
      </c>
      <c r="C30" s="11">
        <f t="shared" ca="1" si="3"/>
        <v>41121</v>
      </c>
      <c r="D30" s="11">
        <f t="shared" ca="1" si="4"/>
        <v>41176</v>
      </c>
      <c r="E30" s="11">
        <f t="shared" ca="1" si="0"/>
        <v>41196</v>
      </c>
      <c r="G30" t="s">
        <v>42</v>
      </c>
      <c r="H30" s="11">
        <f t="shared" ca="1" si="5"/>
        <v>41139</v>
      </c>
      <c r="I30" s="11">
        <f t="shared" ca="1" si="1"/>
        <v>41159</v>
      </c>
      <c r="J30" s="11">
        <f t="shared" ca="1" si="2"/>
        <v>41179</v>
      </c>
      <c r="L30" t="s">
        <v>42</v>
      </c>
      <c r="M30" s="11">
        <f t="shared" ca="1" si="6"/>
        <v>41138</v>
      </c>
      <c r="N30" s="11">
        <f t="shared" ca="1" si="7"/>
        <v>41148</v>
      </c>
      <c r="O30" s="11">
        <f t="shared" ca="1" si="8"/>
        <v>41186</v>
      </c>
      <c r="Q30" t="s">
        <v>42</v>
      </c>
      <c r="R30" s="1">
        <v>41085</v>
      </c>
      <c r="S30" s="1">
        <v>41109</v>
      </c>
      <c r="T30" s="1">
        <v>41137</v>
      </c>
    </row>
    <row r="31" spans="2:20" x14ac:dyDescent="0.2">
      <c r="B31" t="s">
        <v>43</v>
      </c>
      <c r="C31" s="11">
        <f t="shared" ca="1" si="3"/>
        <v>41123</v>
      </c>
      <c r="D31" s="11">
        <f t="shared" ca="1" si="4"/>
        <v>41181</v>
      </c>
      <c r="E31" s="11">
        <f t="shared" ca="1" si="0"/>
        <v>41201</v>
      </c>
      <c r="G31" t="s">
        <v>43</v>
      </c>
      <c r="H31" s="11">
        <f t="shared" ca="1" si="5"/>
        <v>41141</v>
      </c>
      <c r="I31" s="11">
        <f t="shared" ca="1" si="1"/>
        <v>41161</v>
      </c>
      <c r="J31" s="11">
        <f t="shared" ca="1" si="2"/>
        <v>41181</v>
      </c>
      <c r="L31" t="s">
        <v>43</v>
      </c>
      <c r="M31" s="11">
        <f t="shared" ca="1" si="6"/>
        <v>41140</v>
      </c>
      <c r="N31" s="11">
        <f t="shared" ca="1" si="7"/>
        <v>41150</v>
      </c>
      <c r="O31" s="11">
        <f t="shared" ca="1" si="8"/>
        <v>41189</v>
      </c>
      <c r="Q31" t="s">
        <v>43</v>
      </c>
      <c r="R31" s="1">
        <v>41085</v>
      </c>
      <c r="S31" s="1">
        <v>41115</v>
      </c>
      <c r="T31" s="1">
        <v>41122</v>
      </c>
    </row>
    <row r="32" spans="2:20" x14ac:dyDescent="0.2">
      <c r="B32" t="s">
        <v>44</v>
      </c>
      <c r="C32" s="11">
        <f t="shared" ca="1" si="3"/>
        <v>41124</v>
      </c>
      <c r="D32" s="11">
        <f t="shared" ca="1" si="4"/>
        <v>41184</v>
      </c>
      <c r="E32" s="11">
        <f t="shared" ca="1" si="0"/>
        <v>41204</v>
      </c>
      <c r="G32" t="s">
        <v>44</v>
      </c>
      <c r="H32" s="11">
        <f t="shared" ca="1" si="5"/>
        <v>41144</v>
      </c>
      <c r="I32" s="11">
        <f t="shared" ca="1" si="1"/>
        <v>41164</v>
      </c>
      <c r="J32" s="11">
        <f t="shared" ca="1" si="2"/>
        <v>41184</v>
      </c>
      <c r="L32" t="s">
        <v>44</v>
      </c>
      <c r="M32" s="11">
        <f t="shared" ca="1" si="6"/>
        <v>41141</v>
      </c>
      <c r="N32" s="11">
        <f t="shared" ca="1" si="7"/>
        <v>41151</v>
      </c>
      <c r="O32" s="11">
        <f t="shared" ca="1" si="8"/>
        <v>41192</v>
      </c>
      <c r="Q32" t="s">
        <v>44</v>
      </c>
      <c r="R32" s="1">
        <v>41085</v>
      </c>
      <c r="S32" s="1">
        <v>41115</v>
      </c>
      <c r="T32" s="1">
        <v>41122</v>
      </c>
    </row>
    <row r="33" spans="2:20" x14ac:dyDescent="0.2">
      <c r="B33" t="s">
        <v>45</v>
      </c>
      <c r="C33" s="11">
        <f t="shared" ca="1" si="3"/>
        <v>41126</v>
      </c>
      <c r="D33" s="11">
        <f t="shared" ca="1" si="4"/>
        <v>41189</v>
      </c>
      <c r="E33" s="11">
        <f t="shared" ca="1" si="0"/>
        <v>41209</v>
      </c>
      <c r="G33" t="s">
        <v>45</v>
      </c>
      <c r="H33" s="11">
        <f t="shared" ca="1" si="5"/>
        <v>41148</v>
      </c>
      <c r="I33" s="11">
        <f t="shared" ca="1" si="1"/>
        <v>41168</v>
      </c>
      <c r="J33" s="11">
        <f t="shared" ca="1" si="2"/>
        <v>41188</v>
      </c>
      <c r="L33" t="s">
        <v>45</v>
      </c>
      <c r="M33" s="11">
        <f t="shared" ca="1" si="6"/>
        <v>41142</v>
      </c>
      <c r="N33" s="11">
        <f t="shared" ca="1" si="7"/>
        <v>41152</v>
      </c>
      <c r="O33" s="11">
        <f t="shared" ca="1" si="8"/>
        <v>41195</v>
      </c>
      <c r="Q33" t="s">
        <v>45</v>
      </c>
      <c r="R33" s="1">
        <v>41085</v>
      </c>
      <c r="S33" s="1">
        <v>41115</v>
      </c>
      <c r="T33" s="1">
        <v>41123</v>
      </c>
    </row>
    <row r="34" spans="2:20" x14ac:dyDescent="0.2">
      <c r="B34" t="s">
        <v>46</v>
      </c>
      <c r="C34" s="11">
        <f t="shared" ca="1" si="3"/>
        <v>41128</v>
      </c>
      <c r="D34" s="11">
        <f t="shared" ca="1" si="4"/>
        <v>41191</v>
      </c>
      <c r="E34" s="11">
        <f t="shared" ca="1" si="0"/>
        <v>41211</v>
      </c>
      <c r="G34" t="s">
        <v>46</v>
      </c>
      <c r="H34" s="11">
        <f t="shared" ca="1" si="5"/>
        <v>41150</v>
      </c>
      <c r="I34" s="11">
        <f t="shared" ca="1" si="1"/>
        <v>41170</v>
      </c>
      <c r="J34" s="11">
        <f t="shared" ca="1" si="2"/>
        <v>41190</v>
      </c>
      <c r="L34" t="s">
        <v>46</v>
      </c>
      <c r="M34" s="11">
        <f t="shared" ca="1" si="6"/>
        <v>41145</v>
      </c>
      <c r="N34" s="11">
        <f t="shared" ca="1" si="7"/>
        <v>41155</v>
      </c>
      <c r="O34" s="11">
        <f t="shared" ca="1" si="8"/>
        <v>41198</v>
      </c>
      <c r="Q34" t="s">
        <v>46</v>
      </c>
      <c r="R34" s="1">
        <v>41085</v>
      </c>
      <c r="S34" s="1">
        <v>41115</v>
      </c>
      <c r="T34" s="1">
        <v>41180</v>
      </c>
    </row>
    <row r="35" spans="2:20" x14ac:dyDescent="0.2">
      <c r="B35" t="s">
        <v>47</v>
      </c>
      <c r="C35" s="11">
        <f t="shared" ca="1" si="3"/>
        <v>41129</v>
      </c>
      <c r="D35" s="11">
        <f t="shared" ca="1" si="4"/>
        <v>41195</v>
      </c>
      <c r="E35" s="11">
        <f t="shared" ca="1" si="0"/>
        <v>41215</v>
      </c>
      <c r="G35" t="s">
        <v>47</v>
      </c>
      <c r="H35" s="11">
        <f t="shared" ca="1" si="5"/>
        <v>41153</v>
      </c>
      <c r="I35" s="11">
        <f t="shared" ca="1" si="1"/>
        <v>41173</v>
      </c>
      <c r="J35" s="11">
        <f t="shared" ca="1" si="2"/>
        <v>41193</v>
      </c>
      <c r="L35" t="s">
        <v>47</v>
      </c>
      <c r="M35" s="11">
        <f t="shared" ca="1" si="6"/>
        <v>41147</v>
      </c>
      <c r="N35" s="11">
        <f t="shared" ca="1" si="7"/>
        <v>41157</v>
      </c>
      <c r="O35" s="11">
        <f t="shared" ca="1" si="8"/>
        <v>41202</v>
      </c>
      <c r="Q35" t="s">
        <v>47</v>
      </c>
      <c r="R35" s="1">
        <v>41085</v>
      </c>
      <c r="S35" s="1">
        <v>41120</v>
      </c>
      <c r="T35" s="1">
        <v>41150</v>
      </c>
    </row>
    <row r="36" spans="2:20" x14ac:dyDescent="0.2">
      <c r="B36" t="s">
        <v>48</v>
      </c>
      <c r="C36" s="11">
        <f t="shared" ca="1" si="3"/>
        <v>41130</v>
      </c>
      <c r="D36" s="11">
        <f t="shared" ca="1" si="4"/>
        <v>41199</v>
      </c>
      <c r="E36" s="11">
        <f t="shared" ca="1" si="0"/>
        <v>41219</v>
      </c>
      <c r="G36" t="s">
        <v>48</v>
      </c>
      <c r="H36" s="11">
        <f t="shared" ca="1" si="5"/>
        <v>41154</v>
      </c>
      <c r="I36" s="11">
        <f t="shared" ca="1" si="1"/>
        <v>41174</v>
      </c>
      <c r="J36" s="11">
        <f t="shared" ca="1" si="2"/>
        <v>41194</v>
      </c>
      <c r="L36" t="s">
        <v>48</v>
      </c>
      <c r="M36" s="11">
        <f t="shared" ca="1" si="6"/>
        <v>41148</v>
      </c>
      <c r="N36" s="11">
        <f t="shared" ca="1" si="7"/>
        <v>41158</v>
      </c>
      <c r="O36" s="11">
        <f t="shared" ca="1" si="8"/>
        <v>41206</v>
      </c>
      <c r="Q36" t="s">
        <v>48</v>
      </c>
      <c r="R36" s="1">
        <v>41085</v>
      </c>
      <c r="S36" s="1">
        <v>41120</v>
      </c>
      <c r="T36" s="1">
        <v>41163</v>
      </c>
    </row>
    <row r="37" spans="2:20" x14ac:dyDescent="0.2">
      <c r="B37" t="s">
        <v>49</v>
      </c>
      <c r="C37" s="11">
        <f t="shared" ca="1" si="3"/>
        <v>41131</v>
      </c>
      <c r="D37" s="11">
        <f t="shared" ca="1" si="4"/>
        <v>41204</v>
      </c>
      <c r="E37" s="11">
        <f t="shared" ca="1" si="0"/>
        <v>41224</v>
      </c>
      <c r="G37" t="s">
        <v>49</v>
      </c>
      <c r="H37" s="11">
        <f t="shared" ca="1" si="5"/>
        <v>41155</v>
      </c>
      <c r="I37" s="11">
        <f t="shared" ca="1" si="1"/>
        <v>41175</v>
      </c>
      <c r="J37" s="11">
        <f t="shared" ca="1" si="2"/>
        <v>41195</v>
      </c>
      <c r="L37" t="s">
        <v>49</v>
      </c>
      <c r="M37" s="11">
        <f t="shared" ca="1" si="6"/>
        <v>41149</v>
      </c>
      <c r="N37" s="11">
        <f t="shared" ca="1" si="7"/>
        <v>41159</v>
      </c>
      <c r="O37" s="11">
        <f t="shared" ca="1" si="8"/>
        <v>41210</v>
      </c>
      <c r="Q37" t="s">
        <v>49</v>
      </c>
      <c r="R37" s="1">
        <v>41085</v>
      </c>
      <c r="S37" s="1">
        <v>41120</v>
      </c>
      <c r="T37" s="1">
        <v>41163</v>
      </c>
    </row>
    <row r="38" spans="2:20" x14ac:dyDescent="0.2">
      <c r="B38" t="s">
        <v>50</v>
      </c>
      <c r="C38" s="11">
        <f t="shared" ca="1" si="3"/>
        <v>41133</v>
      </c>
      <c r="D38" s="11">
        <f t="shared" ca="1" si="4"/>
        <v>41209</v>
      </c>
      <c r="E38" s="11">
        <f t="shared" ca="1" si="0"/>
        <v>41229</v>
      </c>
      <c r="G38" t="s">
        <v>50</v>
      </c>
      <c r="H38" s="11">
        <f t="shared" ca="1" si="5"/>
        <v>41156</v>
      </c>
      <c r="I38" s="11">
        <f t="shared" ca="1" si="1"/>
        <v>41176</v>
      </c>
      <c r="J38" s="11">
        <f t="shared" ca="1" si="2"/>
        <v>41196</v>
      </c>
      <c r="L38" t="s">
        <v>50</v>
      </c>
      <c r="M38" s="11">
        <f t="shared" ca="1" si="6"/>
        <v>41150</v>
      </c>
      <c r="N38" s="11">
        <f t="shared" ca="1" si="7"/>
        <v>41160</v>
      </c>
      <c r="O38" s="11">
        <f t="shared" ca="1" si="8"/>
        <v>41213</v>
      </c>
      <c r="Q38" t="s">
        <v>50</v>
      </c>
      <c r="R38" s="1">
        <v>41085</v>
      </c>
      <c r="S38" s="1">
        <v>41120</v>
      </c>
      <c r="T38" s="1">
        <v>41163</v>
      </c>
    </row>
    <row r="39" spans="2:20" x14ac:dyDescent="0.2">
      <c r="B39" t="s">
        <v>51</v>
      </c>
      <c r="C39" s="11">
        <f t="shared" ca="1" si="3"/>
        <v>41134</v>
      </c>
      <c r="D39" s="11">
        <f t="shared" ca="1" si="4"/>
        <v>41211</v>
      </c>
      <c r="E39" s="11">
        <f t="shared" ca="1" si="0"/>
        <v>41231</v>
      </c>
      <c r="G39" t="s">
        <v>51</v>
      </c>
      <c r="H39" s="11">
        <f t="shared" ca="1" si="5"/>
        <v>41158</v>
      </c>
      <c r="I39" s="11">
        <f t="shared" ca="1" si="1"/>
        <v>41178</v>
      </c>
      <c r="J39" s="11">
        <f t="shared" ca="1" si="2"/>
        <v>41198</v>
      </c>
      <c r="L39" t="s">
        <v>51</v>
      </c>
      <c r="M39" s="11">
        <f t="shared" ca="1" si="6"/>
        <v>41151</v>
      </c>
      <c r="N39" s="11">
        <f t="shared" ca="1" si="7"/>
        <v>41161</v>
      </c>
      <c r="O39" s="11">
        <f t="shared" ca="1" si="8"/>
        <v>41215</v>
      </c>
      <c r="Q39" t="s">
        <v>51</v>
      </c>
      <c r="R39" s="1">
        <v>41085</v>
      </c>
      <c r="S39" s="1">
        <v>41120</v>
      </c>
      <c r="T39" s="1">
        <v>41163</v>
      </c>
    </row>
    <row r="40" spans="2:20" x14ac:dyDescent="0.2">
      <c r="B40" t="s">
        <v>52</v>
      </c>
      <c r="C40" s="11">
        <f t="shared" ca="1" si="3"/>
        <v>41135</v>
      </c>
      <c r="D40" s="11">
        <f t="shared" ca="1" si="4"/>
        <v>41214</v>
      </c>
      <c r="E40" s="11">
        <f t="shared" ca="1" si="0"/>
        <v>41234</v>
      </c>
      <c r="G40" t="s">
        <v>52</v>
      </c>
      <c r="H40" s="11">
        <f t="shared" ca="1" si="5"/>
        <v>41160</v>
      </c>
      <c r="I40" s="11">
        <f t="shared" ca="1" si="1"/>
        <v>41180</v>
      </c>
      <c r="J40" s="11">
        <f t="shared" ca="1" si="2"/>
        <v>41200</v>
      </c>
      <c r="L40" t="s">
        <v>52</v>
      </c>
      <c r="M40" s="11">
        <f t="shared" ca="1" si="6"/>
        <v>41154</v>
      </c>
      <c r="N40" s="11">
        <f t="shared" ca="1" si="7"/>
        <v>41164</v>
      </c>
      <c r="O40" s="11">
        <f t="shared" ca="1" si="8"/>
        <v>41218</v>
      </c>
      <c r="Q40" t="s">
        <v>52</v>
      </c>
      <c r="R40" s="1">
        <v>41085</v>
      </c>
      <c r="S40" s="1">
        <v>41123</v>
      </c>
      <c r="T40" s="1">
        <v>41163</v>
      </c>
    </row>
    <row r="41" spans="2:20" x14ac:dyDescent="0.2">
      <c r="B41" t="s">
        <v>53</v>
      </c>
      <c r="C41" s="11">
        <f t="shared" ca="1" si="3"/>
        <v>41136</v>
      </c>
      <c r="D41" s="11">
        <f t="shared" ca="1" si="4"/>
        <v>41218</v>
      </c>
      <c r="E41" s="11">
        <f t="shared" ca="1" si="0"/>
        <v>41238</v>
      </c>
      <c r="G41" t="s">
        <v>53</v>
      </c>
      <c r="H41" s="11">
        <f t="shared" ca="1" si="5"/>
        <v>41162</v>
      </c>
      <c r="I41" s="11">
        <f t="shared" ca="1" si="1"/>
        <v>41182</v>
      </c>
      <c r="J41" s="11">
        <f t="shared" ca="1" si="2"/>
        <v>41202</v>
      </c>
      <c r="L41" t="s">
        <v>53</v>
      </c>
      <c r="M41" s="11">
        <f t="shared" ca="1" si="6"/>
        <v>41157</v>
      </c>
      <c r="N41" s="11">
        <f t="shared" ca="1" si="7"/>
        <v>41167</v>
      </c>
      <c r="O41" s="11">
        <f t="shared" ca="1" si="8"/>
        <v>41222</v>
      </c>
      <c r="Q41" t="s">
        <v>53</v>
      </c>
      <c r="R41" s="1">
        <v>41085</v>
      </c>
      <c r="S41" s="1">
        <v>41123</v>
      </c>
      <c r="T41" s="1">
        <v>41172</v>
      </c>
    </row>
    <row r="42" spans="2:20" x14ac:dyDescent="0.2">
      <c r="B42" t="s">
        <v>54</v>
      </c>
      <c r="C42" s="11">
        <f t="shared" ca="1" si="3"/>
        <v>41137</v>
      </c>
      <c r="D42" s="11">
        <f t="shared" ca="1" si="4"/>
        <v>41222</v>
      </c>
      <c r="E42" s="11">
        <f t="shared" ca="1" si="0"/>
        <v>41242</v>
      </c>
      <c r="G42" t="s">
        <v>54</v>
      </c>
      <c r="H42" s="11">
        <f t="shared" ca="1" si="5"/>
        <v>41164</v>
      </c>
      <c r="I42" s="11">
        <f t="shared" ca="1" si="1"/>
        <v>41184</v>
      </c>
      <c r="J42" s="11">
        <f t="shared" ca="1" si="2"/>
        <v>41204</v>
      </c>
      <c r="L42" t="s">
        <v>54</v>
      </c>
      <c r="M42" s="11">
        <f t="shared" ca="1" si="6"/>
        <v>41159</v>
      </c>
      <c r="N42" s="11">
        <f t="shared" ca="1" si="7"/>
        <v>41169</v>
      </c>
      <c r="O42" s="11">
        <f t="shared" ca="1" si="8"/>
        <v>41226</v>
      </c>
      <c r="Q42" t="s">
        <v>54</v>
      </c>
      <c r="R42" s="1">
        <v>41085</v>
      </c>
      <c r="S42" s="1">
        <v>41123</v>
      </c>
      <c r="T42" s="1">
        <v>41172</v>
      </c>
    </row>
    <row r="43" spans="2:20" x14ac:dyDescent="0.2">
      <c r="B43" t="s">
        <v>55</v>
      </c>
      <c r="C43" s="11">
        <f t="shared" ca="1" si="3"/>
        <v>41139</v>
      </c>
      <c r="D43" s="11">
        <f t="shared" ca="1" si="4"/>
        <v>41224</v>
      </c>
      <c r="E43" s="11">
        <f t="shared" ca="1" si="0"/>
        <v>41244</v>
      </c>
      <c r="G43" t="s">
        <v>55</v>
      </c>
      <c r="H43" s="11">
        <f t="shared" ca="1" si="5"/>
        <v>41166</v>
      </c>
      <c r="I43" s="11">
        <f t="shared" ca="1" si="1"/>
        <v>41186</v>
      </c>
      <c r="J43" s="11">
        <f t="shared" ca="1" si="2"/>
        <v>41206</v>
      </c>
      <c r="L43" t="s">
        <v>55</v>
      </c>
      <c r="M43" s="11">
        <f t="shared" ca="1" si="6"/>
        <v>41160</v>
      </c>
      <c r="N43" s="11">
        <f t="shared" ca="1" si="7"/>
        <v>41170</v>
      </c>
      <c r="O43" s="11">
        <f t="shared" ca="1" si="8"/>
        <v>41228</v>
      </c>
      <c r="Q43" t="s">
        <v>55</v>
      </c>
      <c r="R43" s="1">
        <v>41085</v>
      </c>
      <c r="S43" s="1">
        <v>41127</v>
      </c>
      <c r="T43" s="1">
        <v>41136</v>
      </c>
    </row>
    <row r="44" spans="2:20" x14ac:dyDescent="0.2">
      <c r="B44" t="s">
        <v>56</v>
      </c>
      <c r="C44" s="11">
        <f t="shared" ca="1" si="3"/>
        <v>41140</v>
      </c>
      <c r="D44" s="11">
        <f t="shared" ca="1" si="4"/>
        <v>41226</v>
      </c>
      <c r="E44" s="11">
        <f t="shared" ca="1" si="0"/>
        <v>41246</v>
      </c>
      <c r="G44" t="s">
        <v>56</v>
      </c>
      <c r="H44" s="11">
        <f t="shared" ca="1" si="5"/>
        <v>41169</v>
      </c>
      <c r="I44" s="11">
        <f t="shared" ca="1" si="1"/>
        <v>41189</v>
      </c>
      <c r="J44" s="11">
        <f t="shared" ca="1" si="2"/>
        <v>41209</v>
      </c>
      <c r="L44" t="s">
        <v>56</v>
      </c>
      <c r="M44" s="11">
        <f t="shared" ca="1" si="6"/>
        <v>41163</v>
      </c>
      <c r="N44" s="11">
        <f t="shared" ca="1" si="7"/>
        <v>41173</v>
      </c>
      <c r="O44" s="11">
        <f t="shared" ca="1" si="8"/>
        <v>41230</v>
      </c>
      <c r="Q44" t="s">
        <v>56</v>
      </c>
      <c r="R44" s="1">
        <v>41085</v>
      </c>
      <c r="S44" s="1">
        <v>41127</v>
      </c>
      <c r="T44" s="1">
        <v>41207</v>
      </c>
    </row>
    <row r="45" spans="2:20" x14ac:dyDescent="0.2">
      <c r="B45" t="s">
        <v>57</v>
      </c>
      <c r="C45" s="11">
        <f t="shared" ca="1" si="3"/>
        <v>41141</v>
      </c>
      <c r="D45" s="11">
        <f t="shared" ca="1" si="4"/>
        <v>41228</v>
      </c>
      <c r="E45" s="11">
        <f t="shared" ca="1" si="0"/>
        <v>41248</v>
      </c>
      <c r="G45" t="s">
        <v>57</v>
      </c>
      <c r="H45" s="11">
        <f t="shared" ca="1" si="5"/>
        <v>41172</v>
      </c>
      <c r="I45" s="11">
        <f t="shared" ca="1" si="1"/>
        <v>41192</v>
      </c>
      <c r="J45" s="11">
        <f t="shared" ca="1" si="2"/>
        <v>41212</v>
      </c>
      <c r="L45" t="s">
        <v>57</v>
      </c>
      <c r="M45" s="11">
        <f t="shared" ca="1" si="6"/>
        <v>41165</v>
      </c>
      <c r="N45" s="11">
        <f t="shared" ca="1" si="7"/>
        <v>41175</v>
      </c>
      <c r="O45" s="11">
        <f t="shared" ca="1" si="8"/>
        <v>41233</v>
      </c>
      <c r="Q45" t="s">
        <v>57</v>
      </c>
      <c r="R45" s="1">
        <v>41085</v>
      </c>
      <c r="S45" s="1">
        <v>41127</v>
      </c>
      <c r="T45" s="1">
        <v>41207</v>
      </c>
    </row>
    <row r="46" spans="2:20" x14ac:dyDescent="0.2">
      <c r="B46" t="s">
        <v>58</v>
      </c>
      <c r="C46" s="11">
        <f t="shared" ca="1" si="3"/>
        <v>41142</v>
      </c>
      <c r="D46" s="11">
        <f t="shared" ca="1" si="4"/>
        <v>41231</v>
      </c>
      <c r="E46" s="11">
        <f t="shared" ca="1" si="0"/>
        <v>41251</v>
      </c>
      <c r="G46" t="s">
        <v>58</v>
      </c>
      <c r="H46" s="11">
        <f t="shared" ca="1" si="5"/>
        <v>41174</v>
      </c>
      <c r="I46" s="11">
        <f t="shared" ca="1" si="1"/>
        <v>41194</v>
      </c>
      <c r="J46" s="11">
        <f t="shared" ca="1" si="2"/>
        <v>41214</v>
      </c>
      <c r="L46" t="s">
        <v>58</v>
      </c>
      <c r="M46" s="11">
        <f t="shared" ca="1" si="6"/>
        <v>41166</v>
      </c>
      <c r="N46" s="11">
        <f t="shared" ca="1" si="7"/>
        <v>41176</v>
      </c>
      <c r="O46" s="11">
        <f t="shared" ca="1" si="8"/>
        <v>41235</v>
      </c>
      <c r="Q46" t="s">
        <v>58</v>
      </c>
      <c r="R46" s="1">
        <v>41085</v>
      </c>
      <c r="S46" s="1">
        <v>41128</v>
      </c>
      <c r="T46" s="1">
        <v>41145</v>
      </c>
    </row>
    <row r="47" spans="2:20" x14ac:dyDescent="0.2">
      <c r="B47" t="s">
        <v>59</v>
      </c>
      <c r="C47" s="11">
        <f t="shared" ca="1" si="3"/>
        <v>41144</v>
      </c>
      <c r="D47" s="11">
        <f t="shared" ca="1" si="4"/>
        <v>41232</v>
      </c>
      <c r="E47" s="11">
        <f t="shared" ca="1" si="0"/>
        <v>41252</v>
      </c>
      <c r="G47" t="s">
        <v>59</v>
      </c>
      <c r="H47" s="11">
        <f t="shared" ca="1" si="5"/>
        <v>41178</v>
      </c>
      <c r="I47" s="11">
        <f t="shared" ca="1" si="1"/>
        <v>41198</v>
      </c>
      <c r="J47" s="11">
        <f t="shared" ca="1" si="2"/>
        <v>41218</v>
      </c>
      <c r="L47" t="s">
        <v>59</v>
      </c>
      <c r="M47" s="11">
        <f t="shared" ca="1" si="6"/>
        <v>41167</v>
      </c>
      <c r="N47" s="11">
        <f t="shared" ca="1" si="7"/>
        <v>41177</v>
      </c>
      <c r="O47" s="11">
        <f t="shared" ca="1" si="8"/>
        <v>41237</v>
      </c>
      <c r="Q47" t="s">
        <v>59</v>
      </c>
      <c r="R47" s="1">
        <v>41085</v>
      </c>
      <c r="S47" s="1">
        <v>41128</v>
      </c>
      <c r="T47" s="1">
        <v>41145</v>
      </c>
    </row>
    <row r="48" spans="2:20" x14ac:dyDescent="0.2">
      <c r="B48" t="s">
        <v>60</v>
      </c>
      <c r="C48" s="11">
        <f t="shared" ca="1" si="3"/>
        <v>41145</v>
      </c>
      <c r="D48" s="11">
        <f t="shared" ca="1" si="4"/>
        <v>41235</v>
      </c>
      <c r="E48" s="11">
        <f t="shared" ca="1" si="0"/>
        <v>41255</v>
      </c>
      <c r="G48" t="s">
        <v>60</v>
      </c>
      <c r="H48" s="11">
        <f t="shared" ca="1" si="5"/>
        <v>41182</v>
      </c>
      <c r="I48" s="11">
        <f t="shared" ca="1" si="1"/>
        <v>41202</v>
      </c>
      <c r="J48" s="11">
        <f t="shared" ca="1" si="2"/>
        <v>41222</v>
      </c>
      <c r="L48" t="s">
        <v>60</v>
      </c>
      <c r="M48" s="11">
        <f t="shared" ca="1" si="6"/>
        <v>41169</v>
      </c>
      <c r="N48" s="11">
        <f t="shared" ca="1" si="7"/>
        <v>41179</v>
      </c>
      <c r="O48" s="11">
        <f t="shared" ca="1" si="8"/>
        <v>41241</v>
      </c>
      <c r="Q48" t="s">
        <v>60</v>
      </c>
      <c r="R48" s="1">
        <v>41085</v>
      </c>
      <c r="S48" s="1">
        <v>41129</v>
      </c>
      <c r="T48" s="1">
        <v>41158</v>
      </c>
    </row>
    <row r="49" spans="2:20" x14ac:dyDescent="0.2">
      <c r="B49" t="s">
        <v>61</v>
      </c>
      <c r="C49" s="11">
        <f t="shared" ca="1" si="3"/>
        <v>41146</v>
      </c>
      <c r="D49" s="11">
        <f t="shared" ca="1" si="4"/>
        <v>41239</v>
      </c>
      <c r="E49" s="11">
        <f t="shared" ca="1" si="0"/>
        <v>41259</v>
      </c>
      <c r="G49" t="s">
        <v>61</v>
      </c>
      <c r="H49" s="11">
        <f t="shared" ca="1" si="5"/>
        <v>41186</v>
      </c>
      <c r="I49" s="11">
        <f t="shared" ca="1" si="1"/>
        <v>41206</v>
      </c>
      <c r="J49" s="11">
        <f t="shared" ca="1" si="2"/>
        <v>41226</v>
      </c>
      <c r="L49" t="s">
        <v>61</v>
      </c>
      <c r="M49" s="11">
        <f t="shared" ca="1" si="6"/>
        <v>41172</v>
      </c>
      <c r="N49" s="11">
        <f t="shared" ca="1" si="7"/>
        <v>41182</v>
      </c>
      <c r="O49" s="11">
        <f t="shared" ca="1" si="8"/>
        <v>41244</v>
      </c>
      <c r="Q49" t="s">
        <v>61</v>
      </c>
      <c r="R49" s="1">
        <v>41085</v>
      </c>
      <c r="S49" s="1">
        <v>41134</v>
      </c>
      <c r="T49" s="1">
        <v>41159</v>
      </c>
    </row>
    <row r="50" spans="2:20" x14ac:dyDescent="0.2">
      <c r="B50" t="s">
        <v>62</v>
      </c>
      <c r="C50" s="11">
        <f t="shared" ca="1" si="3"/>
        <v>41147</v>
      </c>
      <c r="D50" s="11">
        <f t="shared" ca="1" si="4"/>
        <v>41243</v>
      </c>
      <c r="E50" s="11">
        <f t="shared" ca="1" si="0"/>
        <v>41263</v>
      </c>
      <c r="G50" t="s">
        <v>62</v>
      </c>
      <c r="H50" s="11">
        <f t="shared" ca="1" si="5"/>
        <v>41190</v>
      </c>
      <c r="I50" s="11">
        <f t="shared" ca="1" si="1"/>
        <v>41210</v>
      </c>
      <c r="J50" s="11">
        <f t="shared" ca="1" si="2"/>
        <v>41230</v>
      </c>
      <c r="L50" t="s">
        <v>62</v>
      </c>
      <c r="M50" s="11">
        <f t="shared" ca="1" si="6"/>
        <v>41175</v>
      </c>
      <c r="N50" s="11">
        <f t="shared" ca="1" si="7"/>
        <v>41185</v>
      </c>
      <c r="O50" s="11">
        <f t="shared" ca="1" si="8"/>
        <v>41246</v>
      </c>
      <c r="Q50" t="s">
        <v>62</v>
      </c>
      <c r="R50" s="1">
        <v>41085</v>
      </c>
      <c r="S50" s="1">
        <v>41134</v>
      </c>
      <c r="T50" s="1">
        <v>41159</v>
      </c>
    </row>
    <row r="51" spans="2:20" x14ac:dyDescent="0.2">
      <c r="B51" t="s">
        <v>63</v>
      </c>
      <c r="C51" s="11">
        <f t="shared" ca="1" si="3"/>
        <v>41148</v>
      </c>
      <c r="D51" s="11">
        <f t="shared" ca="1" si="4"/>
        <v>41247</v>
      </c>
      <c r="E51" s="11">
        <f t="shared" ca="1" si="0"/>
        <v>41267</v>
      </c>
      <c r="G51" t="s">
        <v>63</v>
      </c>
      <c r="H51" s="11">
        <f t="shared" ca="1" si="5"/>
        <v>41193</v>
      </c>
      <c r="I51" s="11">
        <f t="shared" ca="1" si="1"/>
        <v>41213</v>
      </c>
      <c r="J51" s="11">
        <f t="shared" ca="1" si="2"/>
        <v>41233</v>
      </c>
      <c r="L51" t="s">
        <v>63</v>
      </c>
      <c r="M51" s="11">
        <f t="shared" ca="1" si="6"/>
        <v>41178</v>
      </c>
      <c r="N51" s="11">
        <f t="shared" ca="1" si="7"/>
        <v>41188</v>
      </c>
      <c r="O51" s="11">
        <f t="shared" ca="1" si="8"/>
        <v>41248</v>
      </c>
      <c r="Q51" t="s">
        <v>63</v>
      </c>
      <c r="R51" s="1">
        <v>41085</v>
      </c>
      <c r="S51" s="1">
        <v>41134</v>
      </c>
      <c r="T51" s="1">
        <v>41171</v>
      </c>
    </row>
    <row r="52" spans="2:20" x14ac:dyDescent="0.2">
      <c r="B52" t="s">
        <v>64</v>
      </c>
      <c r="C52" s="11">
        <f t="shared" ca="1" si="3"/>
        <v>41149</v>
      </c>
      <c r="D52" s="11">
        <f t="shared" ca="1" si="4"/>
        <v>41248</v>
      </c>
      <c r="E52" s="11">
        <f t="shared" ca="1" si="0"/>
        <v>41268</v>
      </c>
      <c r="G52" t="s">
        <v>64</v>
      </c>
      <c r="H52" s="11">
        <f t="shared" ca="1" si="5"/>
        <v>41194</v>
      </c>
      <c r="I52" s="11">
        <f t="shared" ca="1" si="1"/>
        <v>41214</v>
      </c>
      <c r="J52" s="11">
        <f t="shared" ca="1" si="2"/>
        <v>41234</v>
      </c>
      <c r="L52" t="s">
        <v>64</v>
      </c>
      <c r="M52" s="11">
        <f t="shared" ca="1" si="6"/>
        <v>41179</v>
      </c>
      <c r="N52" s="11">
        <f t="shared" ca="1" si="7"/>
        <v>41189</v>
      </c>
      <c r="O52" s="11">
        <f t="shared" ca="1" si="8"/>
        <v>41251</v>
      </c>
      <c r="Q52" t="s">
        <v>64</v>
      </c>
      <c r="R52" s="1">
        <v>41085</v>
      </c>
      <c r="S52" s="1">
        <v>41135</v>
      </c>
      <c r="T52" s="1">
        <v>41183</v>
      </c>
    </row>
    <row r="53" spans="2:20" x14ac:dyDescent="0.2">
      <c r="B53" t="s">
        <v>65</v>
      </c>
      <c r="C53" s="11">
        <f t="shared" ca="1" si="3"/>
        <v>41150</v>
      </c>
      <c r="D53" s="11">
        <f t="shared" ca="1" si="4"/>
        <v>41253</v>
      </c>
      <c r="E53" s="11">
        <f t="shared" ca="1" si="0"/>
        <v>41273</v>
      </c>
      <c r="G53" t="s">
        <v>65</v>
      </c>
      <c r="H53" s="11">
        <f t="shared" ca="1" si="5"/>
        <v>41195</v>
      </c>
      <c r="I53" s="11">
        <f t="shared" ca="1" si="1"/>
        <v>41215</v>
      </c>
      <c r="J53" s="11">
        <f t="shared" ca="1" si="2"/>
        <v>41235</v>
      </c>
      <c r="L53" t="s">
        <v>65</v>
      </c>
      <c r="M53" s="11">
        <f t="shared" ca="1" si="6"/>
        <v>41180</v>
      </c>
      <c r="N53" s="11">
        <f t="shared" ca="1" si="7"/>
        <v>41190</v>
      </c>
      <c r="O53" s="11">
        <f t="shared" ca="1" si="8"/>
        <v>41253</v>
      </c>
      <c r="Q53" t="s">
        <v>65</v>
      </c>
      <c r="R53" s="1">
        <v>41085</v>
      </c>
      <c r="S53" s="1">
        <v>41136</v>
      </c>
      <c r="T53" s="1">
        <v>41159</v>
      </c>
    </row>
    <row r="54" spans="2:20" x14ac:dyDescent="0.2">
      <c r="B54" t="s">
        <v>66</v>
      </c>
      <c r="C54" s="11">
        <f t="shared" ca="1" si="3"/>
        <v>41152</v>
      </c>
      <c r="D54" s="11">
        <f t="shared" ca="1" si="4"/>
        <v>41256</v>
      </c>
      <c r="E54" s="11">
        <f t="shared" ca="1" si="0"/>
        <v>41276</v>
      </c>
      <c r="G54" t="s">
        <v>66</v>
      </c>
      <c r="H54" s="11">
        <f t="shared" ca="1" si="5"/>
        <v>41198</v>
      </c>
      <c r="I54" s="11">
        <f t="shared" ca="1" si="1"/>
        <v>41218</v>
      </c>
      <c r="J54" s="11">
        <f t="shared" ca="1" si="2"/>
        <v>41238</v>
      </c>
      <c r="L54" t="s">
        <v>66</v>
      </c>
      <c r="M54" s="11">
        <f t="shared" ca="1" si="6"/>
        <v>41181</v>
      </c>
      <c r="N54" s="11">
        <f t="shared" ca="1" si="7"/>
        <v>41191</v>
      </c>
      <c r="O54" s="11">
        <f t="shared" ca="1" si="8"/>
        <v>41257</v>
      </c>
      <c r="Q54" t="s">
        <v>66</v>
      </c>
      <c r="R54" s="1">
        <v>41085</v>
      </c>
      <c r="S54" s="1">
        <v>41141</v>
      </c>
      <c r="T54" s="1">
        <v>41172</v>
      </c>
    </row>
    <row r="55" spans="2:20" x14ac:dyDescent="0.2">
      <c r="B55" t="s">
        <v>67</v>
      </c>
      <c r="C55" s="11">
        <f t="shared" ca="1" si="3"/>
        <v>41154</v>
      </c>
      <c r="D55" s="11">
        <f t="shared" ca="1" si="4"/>
        <v>41259</v>
      </c>
      <c r="E55" s="11">
        <f t="shared" ca="1" si="0"/>
        <v>41279</v>
      </c>
      <c r="G55" t="s">
        <v>67</v>
      </c>
      <c r="H55" s="11">
        <f t="shared" ca="1" si="5"/>
        <v>41201</v>
      </c>
      <c r="I55" s="11">
        <f t="shared" ca="1" si="1"/>
        <v>41221</v>
      </c>
      <c r="J55" s="11">
        <f t="shared" ca="1" si="2"/>
        <v>41241</v>
      </c>
      <c r="L55" t="s">
        <v>67</v>
      </c>
      <c r="M55" s="11">
        <f t="shared" ca="1" si="6"/>
        <v>41184</v>
      </c>
      <c r="N55" s="11">
        <f t="shared" ca="1" si="7"/>
        <v>41194</v>
      </c>
      <c r="O55" s="11">
        <f t="shared" ca="1" si="8"/>
        <v>41260</v>
      </c>
      <c r="Q55" t="s">
        <v>67</v>
      </c>
      <c r="R55" s="1">
        <v>41085</v>
      </c>
      <c r="S55" s="1">
        <v>41143</v>
      </c>
      <c r="T55" s="1">
        <v>41143</v>
      </c>
    </row>
    <row r="56" spans="2:20" x14ac:dyDescent="0.2">
      <c r="B56" t="s">
        <v>68</v>
      </c>
      <c r="C56" s="11">
        <f t="shared" ca="1" si="3"/>
        <v>41155</v>
      </c>
      <c r="D56" s="11">
        <f t="shared" ca="1" si="4"/>
        <v>41264</v>
      </c>
      <c r="E56" s="11">
        <f t="shared" ca="1" si="0"/>
        <v>41284</v>
      </c>
      <c r="G56" t="s">
        <v>68</v>
      </c>
      <c r="H56" s="11">
        <f t="shared" ca="1" si="5"/>
        <v>41204</v>
      </c>
      <c r="I56" s="11">
        <f t="shared" ca="1" si="1"/>
        <v>41224</v>
      </c>
      <c r="J56" s="11">
        <f t="shared" ca="1" si="2"/>
        <v>41244</v>
      </c>
      <c r="L56" t="s">
        <v>68</v>
      </c>
      <c r="M56" s="11">
        <f t="shared" ca="1" si="6"/>
        <v>41185</v>
      </c>
      <c r="N56" s="11">
        <f t="shared" ca="1" si="7"/>
        <v>41195</v>
      </c>
      <c r="O56" s="11">
        <f t="shared" ca="1" si="8"/>
        <v>41262</v>
      </c>
      <c r="Q56" t="s">
        <v>68</v>
      </c>
      <c r="R56" s="1">
        <v>41085</v>
      </c>
      <c r="S56" s="1">
        <v>41144</v>
      </c>
      <c r="T56" s="1">
        <v>41164</v>
      </c>
    </row>
    <row r="57" spans="2:20" x14ac:dyDescent="0.2">
      <c r="B57" t="s">
        <v>69</v>
      </c>
      <c r="C57" s="11">
        <f t="shared" ca="1" si="3"/>
        <v>41157</v>
      </c>
      <c r="D57" s="11">
        <f t="shared" ca="1" si="4"/>
        <v>41268</v>
      </c>
      <c r="E57" s="11">
        <f t="shared" ca="1" si="0"/>
        <v>41288</v>
      </c>
      <c r="G57" t="s">
        <v>69</v>
      </c>
      <c r="H57" s="11">
        <f t="shared" ca="1" si="5"/>
        <v>41205</v>
      </c>
      <c r="I57" s="11">
        <f t="shared" ca="1" si="1"/>
        <v>41225</v>
      </c>
      <c r="J57" s="11">
        <f t="shared" ca="1" si="2"/>
        <v>41245</v>
      </c>
      <c r="L57" t="s">
        <v>69</v>
      </c>
      <c r="M57" s="11">
        <f t="shared" ca="1" si="6"/>
        <v>41187</v>
      </c>
      <c r="N57" s="11">
        <f t="shared" ca="1" si="7"/>
        <v>41197</v>
      </c>
      <c r="O57" s="11">
        <f t="shared" ca="1" si="8"/>
        <v>41266</v>
      </c>
      <c r="Q57" t="s">
        <v>69</v>
      </c>
      <c r="R57" s="1">
        <v>41085</v>
      </c>
      <c r="S57" s="1">
        <v>41149</v>
      </c>
      <c r="T57" s="1">
        <v>41171</v>
      </c>
    </row>
    <row r="58" spans="2:20" x14ac:dyDescent="0.2">
      <c r="B58" t="s">
        <v>70</v>
      </c>
      <c r="C58" s="11">
        <f t="shared" ca="1" si="3"/>
        <v>41159</v>
      </c>
      <c r="D58" s="11">
        <f t="shared" ca="1" si="4"/>
        <v>41270</v>
      </c>
      <c r="E58" s="11">
        <f t="shared" ca="1" si="0"/>
        <v>41290</v>
      </c>
      <c r="G58" t="s">
        <v>70</v>
      </c>
      <c r="H58" s="11">
        <f t="shared" ca="1" si="5"/>
        <v>41208</v>
      </c>
      <c r="I58" s="11">
        <f t="shared" ca="1" si="1"/>
        <v>41228</v>
      </c>
      <c r="J58" s="11">
        <f t="shared" ca="1" si="2"/>
        <v>41248</v>
      </c>
      <c r="L58" t="s">
        <v>70</v>
      </c>
      <c r="M58" s="11">
        <f t="shared" ca="1" si="6"/>
        <v>41190</v>
      </c>
      <c r="N58" s="11">
        <f t="shared" ca="1" si="7"/>
        <v>41200</v>
      </c>
      <c r="O58" s="11">
        <f t="shared" ca="1" si="8"/>
        <v>41269</v>
      </c>
      <c r="Q58" t="s">
        <v>70</v>
      </c>
      <c r="R58" s="1">
        <v>41085</v>
      </c>
      <c r="S58" s="1">
        <v>41151</v>
      </c>
      <c r="T58" s="1">
        <v>41185</v>
      </c>
    </row>
    <row r="59" spans="2:20" x14ac:dyDescent="0.2">
      <c r="B59" t="s">
        <v>71</v>
      </c>
      <c r="C59" s="11">
        <f t="shared" ca="1" si="3"/>
        <v>41161</v>
      </c>
      <c r="D59" s="11">
        <f t="shared" ca="1" si="4"/>
        <v>41274</v>
      </c>
      <c r="E59" s="11">
        <f t="shared" ca="1" si="0"/>
        <v>41294</v>
      </c>
      <c r="G59" t="s">
        <v>71</v>
      </c>
      <c r="H59" s="11">
        <f t="shared" ca="1" si="5"/>
        <v>41211</v>
      </c>
      <c r="I59" s="11">
        <f t="shared" ca="1" si="1"/>
        <v>41231</v>
      </c>
      <c r="J59" s="11">
        <f t="shared" ca="1" si="2"/>
        <v>41251</v>
      </c>
      <c r="L59" t="s">
        <v>71</v>
      </c>
      <c r="M59" s="11">
        <f t="shared" ca="1" si="6"/>
        <v>41192</v>
      </c>
      <c r="N59" s="11">
        <f t="shared" ca="1" si="7"/>
        <v>41202</v>
      </c>
      <c r="O59" s="11">
        <f t="shared" ca="1" si="8"/>
        <v>41272</v>
      </c>
      <c r="Q59" t="s">
        <v>71</v>
      </c>
      <c r="R59" s="1">
        <v>41085</v>
      </c>
      <c r="S59" s="1">
        <v>41155</v>
      </c>
      <c r="T59" s="1">
        <v>41187</v>
      </c>
    </row>
    <row r="60" spans="2:20" x14ac:dyDescent="0.2">
      <c r="B60" t="s">
        <v>72</v>
      </c>
      <c r="C60" s="11">
        <f t="shared" ca="1" si="3"/>
        <v>41163</v>
      </c>
      <c r="D60" s="11">
        <f t="shared" ca="1" si="4"/>
        <v>41278</v>
      </c>
      <c r="E60" s="11">
        <f t="shared" ca="1" si="0"/>
        <v>41298</v>
      </c>
      <c r="G60" t="s">
        <v>72</v>
      </c>
      <c r="H60" s="11">
        <f t="shared" ca="1" si="5"/>
        <v>41215</v>
      </c>
      <c r="I60" s="11">
        <f t="shared" ca="1" si="1"/>
        <v>41235</v>
      </c>
      <c r="J60" s="11">
        <f t="shared" ca="1" si="2"/>
        <v>41255</v>
      </c>
      <c r="L60" t="s">
        <v>72</v>
      </c>
      <c r="M60" s="11">
        <f t="shared" ca="1" si="6"/>
        <v>41193</v>
      </c>
      <c r="N60" s="11">
        <f t="shared" ca="1" si="7"/>
        <v>41203</v>
      </c>
      <c r="O60" s="11">
        <f t="shared" ca="1" si="8"/>
        <v>41275</v>
      </c>
      <c r="Q60" t="s">
        <v>72</v>
      </c>
      <c r="R60" s="1">
        <v>41085</v>
      </c>
      <c r="S60" s="1">
        <v>41155</v>
      </c>
      <c r="T60" s="1">
        <v>41187</v>
      </c>
    </row>
    <row r="61" spans="2:20" x14ac:dyDescent="0.2">
      <c r="B61" t="s">
        <v>73</v>
      </c>
      <c r="C61" s="11">
        <f t="shared" ca="1" si="3"/>
        <v>41165</v>
      </c>
      <c r="D61" s="11">
        <f t="shared" ca="1" si="4"/>
        <v>41282</v>
      </c>
      <c r="E61" s="11">
        <f t="shared" ca="1" si="0"/>
        <v>41302</v>
      </c>
      <c r="G61" t="s">
        <v>73</v>
      </c>
      <c r="H61" s="11">
        <f t="shared" ca="1" si="5"/>
        <v>41219</v>
      </c>
      <c r="I61" s="11">
        <f t="shared" ca="1" si="1"/>
        <v>41239</v>
      </c>
      <c r="J61" s="11">
        <f t="shared" ca="1" si="2"/>
        <v>41259</v>
      </c>
      <c r="L61" t="s">
        <v>73</v>
      </c>
      <c r="M61" s="11">
        <f t="shared" ca="1" si="6"/>
        <v>41194</v>
      </c>
      <c r="N61" s="11">
        <f t="shared" ca="1" si="7"/>
        <v>41204</v>
      </c>
      <c r="O61" s="11">
        <f t="shared" ca="1" si="8"/>
        <v>41279</v>
      </c>
      <c r="Q61" t="s">
        <v>73</v>
      </c>
      <c r="R61" s="1">
        <v>41085</v>
      </c>
      <c r="S61" s="1">
        <v>41156</v>
      </c>
      <c r="T61" s="1">
        <v>41162</v>
      </c>
    </row>
    <row r="62" spans="2:20" x14ac:dyDescent="0.2">
      <c r="B62" t="s">
        <v>74</v>
      </c>
      <c r="C62" s="11">
        <f t="shared" ca="1" si="3"/>
        <v>41167</v>
      </c>
      <c r="D62" s="11">
        <f t="shared" ca="1" si="4"/>
        <v>41284</v>
      </c>
      <c r="E62" s="11">
        <f t="shared" ca="1" si="0"/>
        <v>41304</v>
      </c>
      <c r="G62" t="s">
        <v>74</v>
      </c>
      <c r="H62" s="11">
        <f t="shared" ca="1" si="5"/>
        <v>41222</v>
      </c>
      <c r="I62" s="11">
        <f t="shared" ca="1" si="1"/>
        <v>41242</v>
      </c>
      <c r="J62" s="11">
        <f t="shared" ca="1" si="2"/>
        <v>41262</v>
      </c>
      <c r="L62" t="s">
        <v>74</v>
      </c>
      <c r="M62" s="11">
        <f t="shared" ca="1" si="6"/>
        <v>41197</v>
      </c>
      <c r="N62" s="11">
        <f t="shared" ca="1" si="7"/>
        <v>41207</v>
      </c>
      <c r="O62" s="11">
        <f t="shared" ca="1" si="8"/>
        <v>41282</v>
      </c>
      <c r="Q62" t="s">
        <v>74</v>
      </c>
      <c r="R62" s="1">
        <v>41085</v>
      </c>
      <c r="S62" s="1">
        <v>41156</v>
      </c>
      <c r="T62" s="1">
        <v>41163</v>
      </c>
    </row>
    <row r="63" spans="2:20" x14ac:dyDescent="0.2">
      <c r="B63" t="s">
        <v>75</v>
      </c>
      <c r="C63" s="11">
        <f t="shared" ca="1" si="3"/>
        <v>41168</v>
      </c>
      <c r="D63" s="11">
        <f t="shared" ca="1" si="4"/>
        <v>41286</v>
      </c>
      <c r="E63" s="11">
        <f t="shared" ca="1" si="0"/>
        <v>41306</v>
      </c>
      <c r="G63" t="s">
        <v>75</v>
      </c>
      <c r="H63" s="11">
        <f t="shared" ca="1" si="5"/>
        <v>41224</v>
      </c>
      <c r="I63" s="11">
        <f t="shared" ca="1" si="1"/>
        <v>41244</v>
      </c>
      <c r="J63" s="11">
        <f t="shared" ca="1" si="2"/>
        <v>41264</v>
      </c>
      <c r="L63" t="s">
        <v>75</v>
      </c>
      <c r="M63" s="11">
        <f t="shared" ca="1" si="6"/>
        <v>41200</v>
      </c>
      <c r="N63" s="11">
        <f t="shared" ca="1" si="7"/>
        <v>41210</v>
      </c>
      <c r="O63" s="11">
        <f t="shared" ca="1" si="8"/>
        <v>41286</v>
      </c>
      <c r="Q63" t="s">
        <v>75</v>
      </c>
      <c r="R63" s="1">
        <v>41085</v>
      </c>
      <c r="S63" s="1">
        <v>41156</v>
      </c>
      <c r="T63" s="1">
        <v>41163</v>
      </c>
    </row>
    <row r="64" spans="2:20" x14ac:dyDescent="0.2">
      <c r="B64" t="s">
        <v>76</v>
      </c>
      <c r="C64" s="11">
        <f t="shared" ca="1" si="3"/>
        <v>41170</v>
      </c>
      <c r="D64" s="11">
        <f t="shared" ca="1" si="4"/>
        <v>41289</v>
      </c>
      <c r="E64" s="11">
        <f t="shared" ca="1" si="0"/>
        <v>41309</v>
      </c>
      <c r="G64" t="s">
        <v>76</v>
      </c>
      <c r="H64" s="11">
        <f t="shared" ca="1" si="5"/>
        <v>41226</v>
      </c>
      <c r="I64" s="11">
        <f t="shared" ca="1" si="1"/>
        <v>41246</v>
      </c>
      <c r="J64" s="11">
        <f t="shared" ca="1" si="2"/>
        <v>41266</v>
      </c>
      <c r="L64" t="s">
        <v>76</v>
      </c>
      <c r="M64" s="11">
        <f t="shared" ca="1" si="6"/>
        <v>41203</v>
      </c>
      <c r="N64" s="11">
        <f t="shared" ca="1" si="7"/>
        <v>41213</v>
      </c>
      <c r="O64" s="11">
        <f t="shared" ca="1" si="8"/>
        <v>41290</v>
      </c>
      <c r="Q64" t="s">
        <v>76</v>
      </c>
      <c r="R64" s="1">
        <v>41085</v>
      </c>
      <c r="S64" s="1">
        <v>41156</v>
      </c>
      <c r="T64" s="1">
        <v>41163</v>
      </c>
    </row>
    <row r="65" spans="2:20" x14ac:dyDescent="0.2">
      <c r="B65" t="s">
        <v>77</v>
      </c>
      <c r="C65" s="11">
        <f t="shared" ca="1" si="3"/>
        <v>41171</v>
      </c>
      <c r="D65" s="11">
        <f t="shared" ca="1" si="4"/>
        <v>41294</v>
      </c>
      <c r="E65" s="11">
        <f t="shared" ca="1" si="0"/>
        <v>41314</v>
      </c>
      <c r="G65" t="s">
        <v>77</v>
      </c>
      <c r="H65" s="11">
        <f t="shared" ca="1" si="5"/>
        <v>41227</v>
      </c>
      <c r="I65" s="11">
        <f t="shared" ca="1" si="1"/>
        <v>41247</v>
      </c>
      <c r="J65" s="11">
        <f t="shared" ca="1" si="2"/>
        <v>41267</v>
      </c>
      <c r="L65" t="s">
        <v>77</v>
      </c>
      <c r="M65" s="11">
        <f t="shared" ca="1" si="6"/>
        <v>41204</v>
      </c>
      <c r="N65" s="11">
        <f t="shared" ca="1" si="7"/>
        <v>41214</v>
      </c>
      <c r="O65" s="11">
        <f t="shared" ca="1" si="8"/>
        <v>41294</v>
      </c>
      <c r="Q65" t="s">
        <v>77</v>
      </c>
      <c r="R65" s="1">
        <v>41085</v>
      </c>
      <c r="S65" s="1">
        <v>41156</v>
      </c>
      <c r="T65" s="1">
        <v>41163</v>
      </c>
    </row>
    <row r="66" spans="2:20" x14ac:dyDescent="0.2">
      <c r="B66" t="s">
        <v>78</v>
      </c>
      <c r="C66" s="11">
        <f t="shared" ca="1" si="3"/>
        <v>41173</v>
      </c>
      <c r="D66" s="11">
        <f t="shared" ca="1" si="4"/>
        <v>41297</v>
      </c>
      <c r="E66" s="11">
        <f t="shared" ca="1" si="0"/>
        <v>41317</v>
      </c>
      <c r="G66" t="s">
        <v>78</v>
      </c>
      <c r="H66" s="11">
        <f t="shared" ca="1" si="5"/>
        <v>41231</v>
      </c>
      <c r="I66" s="11">
        <f t="shared" ca="1" si="1"/>
        <v>41251</v>
      </c>
      <c r="J66" s="11">
        <f t="shared" ca="1" si="2"/>
        <v>41271</v>
      </c>
      <c r="L66" t="s">
        <v>78</v>
      </c>
      <c r="M66" s="11">
        <f t="shared" ca="1" si="6"/>
        <v>41206</v>
      </c>
      <c r="N66" s="11">
        <f t="shared" ca="1" si="7"/>
        <v>41216</v>
      </c>
      <c r="O66" s="11">
        <f t="shared" ca="1" si="8"/>
        <v>41297</v>
      </c>
      <c r="Q66" t="s">
        <v>78</v>
      </c>
      <c r="R66" s="1">
        <v>41085</v>
      </c>
      <c r="S66" s="1">
        <v>41156</v>
      </c>
      <c r="T66" s="1">
        <v>41170</v>
      </c>
    </row>
    <row r="67" spans="2:20" x14ac:dyDescent="0.2">
      <c r="B67" t="s">
        <v>79</v>
      </c>
      <c r="C67" s="11">
        <f t="shared" ca="1" si="3"/>
        <v>41175</v>
      </c>
      <c r="D67" s="11">
        <f t="shared" ca="1" si="4"/>
        <v>41302</v>
      </c>
      <c r="E67" s="11">
        <f t="shared" ca="1" si="0"/>
        <v>41322</v>
      </c>
      <c r="G67" t="s">
        <v>79</v>
      </c>
      <c r="H67" s="11">
        <f t="shared" ca="1" si="5"/>
        <v>41234</v>
      </c>
      <c r="I67" s="11">
        <f t="shared" ca="1" si="1"/>
        <v>41254</v>
      </c>
      <c r="J67" s="11">
        <f t="shared" ca="1" si="2"/>
        <v>41274</v>
      </c>
      <c r="L67" t="s">
        <v>79</v>
      </c>
      <c r="M67" s="11">
        <f t="shared" ca="1" si="6"/>
        <v>41207</v>
      </c>
      <c r="N67" s="11">
        <f t="shared" ca="1" si="7"/>
        <v>41217</v>
      </c>
      <c r="O67" s="11">
        <f t="shared" ca="1" si="8"/>
        <v>41300</v>
      </c>
      <c r="Q67" t="s">
        <v>79</v>
      </c>
      <c r="R67" s="1">
        <v>41085</v>
      </c>
      <c r="S67" s="1">
        <v>41156</v>
      </c>
      <c r="T67" s="1">
        <v>41178</v>
      </c>
    </row>
    <row r="68" spans="2:20" x14ac:dyDescent="0.2">
      <c r="B68" t="s">
        <v>80</v>
      </c>
      <c r="C68" s="11">
        <f t="shared" ca="1" si="3"/>
        <v>41177</v>
      </c>
      <c r="D68" s="11">
        <f t="shared" ca="1" si="4"/>
        <v>41306</v>
      </c>
      <c r="E68" s="11">
        <f t="shared" ca="1" si="0"/>
        <v>41326</v>
      </c>
      <c r="G68" t="s">
        <v>80</v>
      </c>
      <c r="H68" s="11">
        <f t="shared" ca="1" si="5"/>
        <v>41236</v>
      </c>
      <c r="I68" s="11">
        <f t="shared" ca="1" si="1"/>
        <v>41256</v>
      </c>
      <c r="J68" s="11">
        <f t="shared" ca="1" si="2"/>
        <v>41276</v>
      </c>
      <c r="L68" t="s">
        <v>80</v>
      </c>
      <c r="M68" s="11">
        <f t="shared" ca="1" si="6"/>
        <v>41208</v>
      </c>
      <c r="N68" s="11">
        <f t="shared" ca="1" si="7"/>
        <v>41218</v>
      </c>
      <c r="O68" s="11">
        <f t="shared" ca="1" si="8"/>
        <v>41304</v>
      </c>
      <c r="Q68" t="s">
        <v>80</v>
      </c>
      <c r="R68" s="1">
        <v>41085</v>
      </c>
      <c r="S68" s="1">
        <v>41163</v>
      </c>
      <c r="T68" s="1">
        <v>41208</v>
      </c>
    </row>
    <row r="69" spans="2:20" x14ac:dyDescent="0.2">
      <c r="B69" t="s">
        <v>81</v>
      </c>
      <c r="C69" s="11">
        <f t="shared" ca="1" si="3"/>
        <v>41178</v>
      </c>
      <c r="D69" s="11">
        <f t="shared" ca="1" si="4"/>
        <v>41309</v>
      </c>
      <c r="E69" s="11">
        <f t="shared" ref="E69:E111" ca="1" si="9">D69+20</f>
        <v>41329</v>
      </c>
      <c r="G69" t="s">
        <v>81</v>
      </c>
      <c r="H69" s="11">
        <f t="shared" ca="1" si="5"/>
        <v>41239</v>
      </c>
      <c r="I69" s="11">
        <f t="shared" ref="I69:I111" ca="1" si="10">H69+20</f>
        <v>41259</v>
      </c>
      <c r="J69" s="11">
        <f t="shared" ref="J69:J111" ca="1" si="11">I69+20</f>
        <v>41279</v>
      </c>
      <c r="L69" t="s">
        <v>81</v>
      </c>
      <c r="M69" s="11">
        <f t="shared" ca="1" si="6"/>
        <v>41210</v>
      </c>
      <c r="N69" s="11">
        <f t="shared" ca="1" si="7"/>
        <v>41220</v>
      </c>
      <c r="O69" s="11">
        <f t="shared" ca="1" si="8"/>
        <v>41306</v>
      </c>
      <c r="Q69" t="s">
        <v>81</v>
      </c>
      <c r="R69" s="1">
        <v>41085</v>
      </c>
      <c r="S69" s="1">
        <v>41163</v>
      </c>
      <c r="T69" s="1">
        <v>41208</v>
      </c>
    </row>
    <row r="70" spans="2:20" x14ac:dyDescent="0.2">
      <c r="B70" t="s">
        <v>82</v>
      </c>
      <c r="C70" s="11">
        <f t="shared" ref="C70:C111" ca="1" si="12">C69+RANDBETWEEN(0.5,2.5)</f>
        <v>41179</v>
      </c>
      <c r="D70" s="11">
        <f t="shared" ref="D70:D111" ca="1" si="13">D69+RANDBETWEEN(1,5)</f>
        <v>41314</v>
      </c>
      <c r="E70" s="11">
        <f t="shared" ca="1" si="9"/>
        <v>41334</v>
      </c>
      <c r="G70" t="s">
        <v>82</v>
      </c>
      <c r="H70" s="11">
        <f t="shared" ref="H70:H111" ca="1" si="14">H69+RANDBETWEEN(1,4)</f>
        <v>41243</v>
      </c>
      <c r="I70" s="11">
        <f t="shared" ca="1" si="10"/>
        <v>41263</v>
      </c>
      <c r="J70" s="11">
        <f t="shared" ca="1" si="11"/>
        <v>41283</v>
      </c>
      <c r="L70" t="s">
        <v>82</v>
      </c>
      <c r="M70" s="11">
        <f t="shared" ref="M70:M111" ca="1" si="15">M69+RANDBETWEEN(1,3)</f>
        <v>41212</v>
      </c>
      <c r="N70" s="11">
        <f t="shared" ref="N70:N111" ca="1" si="16">M70+10</f>
        <v>41222</v>
      </c>
      <c r="O70" s="11">
        <f t="shared" ref="O70:O111" ca="1" si="17">O69+RANDBETWEEN(2,4)</f>
        <v>41310</v>
      </c>
      <c r="Q70" t="s">
        <v>82</v>
      </c>
      <c r="R70" s="1">
        <v>41085</v>
      </c>
      <c r="S70" s="1">
        <v>41163</v>
      </c>
      <c r="T70" s="1">
        <v>41249</v>
      </c>
    </row>
    <row r="71" spans="2:20" x14ac:dyDescent="0.2">
      <c r="B71" t="s">
        <v>83</v>
      </c>
      <c r="C71" s="11">
        <f t="shared" ca="1" si="12"/>
        <v>41181</v>
      </c>
      <c r="D71" s="11">
        <f t="shared" ca="1" si="13"/>
        <v>41319</v>
      </c>
      <c r="E71" s="11">
        <f t="shared" ca="1" si="9"/>
        <v>41339</v>
      </c>
      <c r="G71" t="s">
        <v>83</v>
      </c>
      <c r="H71" s="11">
        <f t="shared" ca="1" si="14"/>
        <v>41244</v>
      </c>
      <c r="I71" s="11">
        <f t="shared" ca="1" si="10"/>
        <v>41264</v>
      </c>
      <c r="J71" s="11">
        <f t="shared" ca="1" si="11"/>
        <v>41284</v>
      </c>
      <c r="L71" t="s">
        <v>83</v>
      </c>
      <c r="M71" s="11">
        <f t="shared" ca="1" si="15"/>
        <v>41213</v>
      </c>
      <c r="N71" s="11">
        <f t="shared" ca="1" si="16"/>
        <v>41223</v>
      </c>
      <c r="O71" s="11">
        <f t="shared" ca="1" si="17"/>
        <v>41312</v>
      </c>
      <c r="Q71" t="s">
        <v>83</v>
      </c>
      <c r="R71" s="1">
        <v>41085</v>
      </c>
      <c r="S71" s="1">
        <v>41169</v>
      </c>
      <c r="T71" s="1">
        <v>41184</v>
      </c>
    </row>
    <row r="72" spans="2:20" x14ac:dyDescent="0.2">
      <c r="B72" t="s">
        <v>84</v>
      </c>
      <c r="C72" s="11">
        <f t="shared" ca="1" si="12"/>
        <v>41182</v>
      </c>
      <c r="D72" s="11">
        <f t="shared" ca="1" si="13"/>
        <v>41322</v>
      </c>
      <c r="E72" s="11">
        <f t="shared" ca="1" si="9"/>
        <v>41342</v>
      </c>
      <c r="G72" t="s">
        <v>84</v>
      </c>
      <c r="H72" s="11">
        <f t="shared" ca="1" si="14"/>
        <v>41247</v>
      </c>
      <c r="I72" s="11">
        <f t="shared" ca="1" si="10"/>
        <v>41267</v>
      </c>
      <c r="J72" s="11">
        <f t="shared" ca="1" si="11"/>
        <v>41287</v>
      </c>
      <c r="L72" t="s">
        <v>84</v>
      </c>
      <c r="M72" s="11">
        <f t="shared" ca="1" si="15"/>
        <v>41214</v>
      </c>
      <c r="N72" s="11">
        <f t="shared" ca="1" si="16"/>
        <v>41224</v>
      </c>
      <c r="O72" s="11">
        <f t="shared" ca="1" si="17"/>
        <v>41316</v>
      </c>
      <c r="Q72" t="s">
        <v>84</v>
      </c>
      <c r="R72" s="1">
        <v>41085</v>
      </c>
      <c r="S72" s="1">
        <v>41170</v>
      </c>
      <c r="T72" s="1">
        <v>41205</v>
      </c>
    </row>
    <row r="73" spans="2:20" x14ac:dyDescent="0.2">
      <c r="B73" t="s">
        <v>85</v>
      </c>
      <c r="C73" s="11">
        <f t="shared" ca="1" si="12"/>
        <v>41183</v>
      </c>
      <c r="D73" s="11">
        <f t="shared" ca="1" si="13"/>
        <v>41325</v>
      </c>
      <c r="E73" s="11">
        <f t="shared" ca="1" si="9"/>
        <v>41345</v>
      </c>
      <c r="G73" t="s">
        <v>85</v>
      </c>
      <c r="H73" s="11">
        <f t="shared" ca="1" si="14"/>
        <v>41251</v>
      </c>
      <c r="I73" s="11">
        <f t="shared" ca="1" si="10"/>
        <v>41271</v>
      </c>
      <c r="J73" s="11">
        <f t="shared" ca="1" si="11"/>
        <v>41291</v>
      </c>
      <c r="L73" t="s">
        <v>85</v>
      </c>
      <c r="M73" s="11">
        <f t="shared" ca="1" si="15"/>
        <v>41216</v>
      </c>
      <c r="N73" s="11">
        <f t="shared" ca="1" si="16"/>
        <v>41226</v>
      </c>
      <c r="O73" s="11">
        <f t="shared" ca="1" si="17"/>
        <v>41319</v>
      </c>
      <c r="Q73" t="s">
        <v>85</v>
      </c>
      <c r="R73" s="1">
        <v>41085</v>
      </c>
      <c r="S73" s="1">
        <v>41170</v>
      </c>
      <c r="T73" s="1">
        <v>41205</v>
      </c>
    </row>
    <row r="74" spans="2:20" x14ac:dyDescent="0.2">
      <c r="B74" t="s">
        <v>86</v>
      </c>
      <c r="C74" s="11">
        <f t="shared" ca="1" si="12"/>
        <v>41185</v>
      </c>
      <c r="D74" s="11">
        <f t="shared" ca="1" si="13"/>
        <v>41328</v>
      </c>
      <c r="E74" s="11">
        <f t="shared" ca="1" si="9"/>
        <v>41348</v>
      </c>
      <c r="G74" t="s">
        <v>86</v>
      </c>
      <c r="H74" s="11">
        <f t="shared" ca="1" si="14"/>
        <v>41254</v>
      </c>
      <c r="I74" s="11">
        <f t="shared" ca="1" si="10"/>
        <v>41274</v>
      </c>
      <c r="J74" s="11">
        <f t="shared" ca="1" si="11"/>
        <v>41294</v>
      </c>
      <c r="L74" t="s">
        <v>86</v>
      </c>
      <c r="M74" s="11">
        <f t="shared" ca="1" si="15"/>
        <v>41218</v>
      </c>
      <c r="N74" s="11">
        <f t="shared" ca="1" si="16"/>
        <v>41228</v>
      </c>
      <c r="O74" s="11">
        <f t="shared" ca="1" si="17"/>
        <v>41321</v>
      </c>
      <c r="Q74" t="s">
        <v>86</v>
      </c>
      <c r="R74" s="1">
        <v>41085</v>
      </c>
      <c r="S74" s="1">
        <v>41170</v>
      </c>
      <c r="T74" s="1">
        <v>41205</v>
      </c>
    </row>
    <row r="75" spans="2:20" x14ac:dyDescent="0.2">
      <c r="B75" t="s">
        <v>87</v>
      </c>
      <c r="C75" s="11">
        <f t="shared" ca="1" si="12"/>
        <v>41186</v>
      </c>
      <c r="D75" s="11">
        <f t="shared" ca="1" si="13"/>
        <v>41330</v>
      </c>
      <c r="E75" s="11">
        <f t="shared" ca="1" si="9"/>
        <v>41350</v>
      </c>
      <c r="G75" t="s">
        <v>87</v>
      </c>
      <c r="H75" s="11">
        <f t="shared" ca="1" si="14"/>
        <v>41257</v>
      </c>
      <c r="I75" s="11">
        <f t="shared" ca="1" si="10"/>
        <v>41277</v>
      </c>
      <c r="J75" s="11">
        <f t="shared" ca="1" si="11"/>
        <v>41297</v>
      </c>
      <c r="L75" t="s">
        <v>87</v>
      </c>
      <c r="M75" s="11">
        <f t="shared" ca="1" si="15"/>
        <v>41219</v>
      </c>
      <c r="N75" s="11">
        <f t="shared" ca="1" si="16"/>
        <v>41229</v>
      </c>
      <c r="O75" s="11">
        <f t="shared" ca="1" si="17"/>
        <v>41323</v>
      </c>
      <c r="Q75" t="s">
        <v>87</v>
      </c>
      <c r="R75" s="1">
        <v>41085</v>
      </c>
      <c r="S75" s="1">
        <v>41173</v>
      </c>
      <c r="T75" s="1">
        <v>41201</v>
      </c>
    </row>
    <row r="76" spans="2:20" x14ac:dyDescent="0.2">
      <c r="B76" t="s">
        <v>88</v>
      </c>
      <c r="C76" s="11">
        <f t="shared" ca="1" si="12"/>
        <v>41188</v>
      </c>
      <c r="D76" s="11">
        <f t="shared" ca="1" si="13"/>
        <v>41333</v>
      </c>
      <c r="E76" s="11">
        <f t="shared" ca="1" si="9"/>
        <v>41353</v>
      </c>
      <c r="G76" t="s">
        <v>88</v>
      </c>
      <c r="H76" s="11">
        <f t="shared" ca="1" si="14"/>
        <v>41260</v>
      </c>
      <c r="I76" s="11">
        <f t="shared" ca="1" si="10"/>
        <v>41280</v>
      </c>
      <c r="J76" s="11">
        <f t="shared" ca="1" si="11"/>
        <v>41300</v>
      </c>
      <c r="L76" t="s">
        <v>88</v>
      </c>
      <c r="M76" s="11">
        <f t="shared" ca="1" si="15"/>
        <v>41222</v>
      </c>
      <c r="N76" s="11">
        <f t="shared" ca="1" si="16"/>
        <v>41232</v>
      </c>
      <c r="O76" s="11">
        <f t="shared" ca="1" si="17"/>
        <v>41326</v>
      </c>
      <c r="Q76" t="s">
        <v>88</v>
      </c>
      <c r="R76" s="1">
        <v>41085</v>
      </c>
      <c r="S76" s="1">
        <v>41173</v>
      </c>
      <c r="T76" s="1">
        <v>41205</v>
      </c>
    </row>
    <row r="77" spans="2:20" x14ac:dyDescent="0.2">
      <c r="B77" t="s">
        <v>89</v>
      </c>
      <c r="C77" s="11">
        <f t="shared" ca="1" si="12"/>
        <v>41190</v>
      </c>
      <c r="D77" s="11">
        <f t="shared" ca="1" si="13"/>
        <v>41334</v>
      </c>
      <c r="E77" s="11">
        <f t="shared" ca="1" si="9"/>
        <v>41354</v>
      </c>
      <c r="G77" t="s">
        <v>89</v>
      </c>
      <c r="H77" s="11">
        <f t="shared" ca="1" si="14"/>
        <v>41264</v>
      </c>
      <c r="I77" s="11">
        <f t="shared" ca="1" si="10"/>
        <v>41284</v>
      </c>
      <c r="J77" s="11">
        <f t="shared" ca="1" si="11"/>
        <v>41304</v>
      </c>
      <c r="L77" t="s">
        <v>89</v>
      </c>
      <c r="M77" s="11">
        <f t="shared" ca="1" si="15"/>
        <v>41223</v>
      </c>
      <c r="N77" s="11">
        <f t="shared" ca="1" si="16"/>
        <v>41233</v>
      </c>
      <c r="O77" s="11">
        <f t="shared" ca="1" si="17"/>
        <v>41329</v>
      </c>
      <c r="Q77" t="s">
        <v>89</v>
      </c>
      <c r="R77" s="1">
        <v>41085</v>
      </c>
      <c r="S77" s="1">
        <v>41173</v>
      </c>
      <c r="T77" s="1">
        <v>41207</v>
      </c>
    </row>
    <row r="78" spans="2:20" x14ac:dyDescent="0.2">
      <c r="B78" t="s">
        <v>90</v>
      </c>
      <c r="C78" s="11">
        <f t="shared" ca="1" si="12"/>
        <v>41191</v>
      </c>
      <c r="D78" s="11">
        <f t="shared" ca="1" si="13"/>
        <v>41338</v>
      </c>
      <c r="E78" s="11">
        <f t="shared" ca="1" si="9"/>
        <v>41358</v>
      </c>
      <c r="G78" t="s">
        <v>90</v>
      </c>
      <c r="H78" s="11">
        <f t="shared" ca="1" si="14"/>
        <v>41267</v>
      </c>
      <c r="I78" s="11">
        <f t="shared" ca="1" si="10"/>
        <v>41287</v>
      </c>
      <c r="J78" s="11">
        <f t="shared" ca="1" si="11"/>
        <v>41307</v>
      </c>
      <c r="L78" t="s">
        <v>90</v>
      </c>
      <c r="M78" s="11">
        <f t="shared" ca="1" si="15"/>
        <v>41225</v>
      </c>
      <c r="N78" s="11">
        <f t="shared" ca="1" si="16"/>
        <v>41235</v>
      </c>
      <c r="O78" s="11">
        <f t="shared" ca="1" si="17"/>
        <v>41333</v>
      </c>
      <c r="Q78" t="s">
        <v>90</v>
      </c>
      <c r="R78" s="1">
        <v>41085</v>
      </c>
      <c r="S78" s="1">
        <v>41173</v>
      </c>
      <c r="T78" s="1">
        <v>41212</v>
      </c>
    </row>
    <row r="79" spans="2:20" x14ac:dyDescent="0.2">
      <c r="B79" t="s">
        <v>91</v>
      </c>
      <c r="C79" s="11">
        <f t="shared" ca="1" si="12"/>
        <v>41192</v>
      </c>
      <c r="D79" s="11">
        <f t="shared" ca="1" si="13"/>
        <v>41340</v>
      </c>
      <c r="E79" s="11">
        <f t="shared" ca="1" si="9"/>
        <v>41360</v>
      </c>
      <c r="G79" t="s">
        <v>91</v>
      </c>
      <c r="H79" s="11">
        <f t="shared" ca="1" si="14"/>
        <v>41269</v>
      </c>
      <c r="I79" s="11">
        <f t="shared" ca="1" si="10"/>
        <v>41289</v>
      </c>
      <c r="J79" s="11">
        <f t="shared" ca="1" si="11"/>
        <v>41309</v>
      </c>
      <c r="L79" t="s">
        <v>91</v>
      </c>
      <c r="M79" s="11">
        <f t="shared" ca="1" si="15"/>
        <v>41228</v>
      </c>
      <c r="N79" s="11">
        <f t="shared" ca="1" si="16"/>
        <v>41238</v>
      </c>
      <c r="O79" s="11">
        <f t="shared" ca="1" si="17"/>
        <v>41337</v>
      </c>
      <c r="Q79" t="s">
        <v>91</v>
      </c>
      <c r="R79" s="1">
        <v>41085</v>
      </c>
      <c r="S79" s="1">
        <v>41176</v>
      </c>
      <c r="T79" s="1">
        <v>41176</v>
      </c>
    </row>
    <row r="80" spans="2:20" x14ac:dyDescent="0.2">
      <c r="B80" t="s">
        <v>92</v>
      </c>
      <c r="C80" s="11">
        <f t="shared" ca="1" si="12"/>
        <v>41194</v>
      </c>
      <c r="D80" s="11">
        <f t="shared" ca="1" si="13"/>
        <v>41345</v>
      </c>
      <c r="E80" s="11">
        <f t="shared" ca="1" si="9"/>
        <v>41365</v>
      </c>
      <c r="G80" t="s">
        <v>92</v>
      </c>
      <c r="H80" s="11">
        <f t="shared" ca="1" si="14"/>
        <v>41270</v>
      </c>
      <c r="I80" s="11">
        <f t="shared" ca="1" si="10"/>
        <v>41290</v>
      </c>
      <c r="J80" s="11">
        <f t="shared" ca="1" si="11"/>
        <v>41310</v>
      </c>
      <c r="L80" t="s">
        <v>92</v>
      </c>
      <c r="M80" s="11">
        <f t="shared" ca="1" si="15"/>
        <v>41231</v>
      </c>
      <c r="N80" s="11">
        <f t="shared" ca="1" si="16"/>
        <v>41241</v>
      </c>
      <c r="O80" s="11">
        <f t="shared" ca="1" si="17"/>
        <v>41340</v>
      </c>
      <c r="Q80" t="s">
        <v>92</v>
      </c>
      <c r="R80" s="1">
        <v>41085</v>
      </c>
      <c r="S80" s="1">
        <v>41176</v>
      </c>
      <c r="T80" s="1">
        <v>41176</v>
      </c>
    </row>
    <row r="81" spans="2:20" x14ac:dyDescent="0.2">
      <c r="B81" t="s">
        <v>93</v>
      </c>
      <c r="C81" s="11">
        <f t="shared" ca="1" si="12"/>
        <v>41196</v>
      </c>
      <c r="D81" s="11">
        <f t="shared" ca="1" si="13"/>
        <v>41348</v>
      </c>
      <c r="E81" s="11">
        <f t="shared" ca="1" si="9"/>
        <v>41368</v>
      </c>
      <c r="G81" t="s">
        <v>93</v>
      </c>
      <c r="H81" s="11">
        <f t="shared" ca="1" si="14"/>
        <v>41273</v>
      </c>
      <c r="I81" s="11">
        <f t="shared" ca="1" si="10"/>
        <v>41293</v>
      </c>
      <c r="J81" s="11">
        <f t="shared" ca="1" si="11"/>
        <v>41313</v>
      </c>
      <c r="L81" t="s">
        <v>93</v>
      </c>
      <c r="M81" s="11">
        <f t="shared" ca="1" si="15"/>
        <v>41234</v>
      </c>
      <c r="N81" s="11">
        <f t="shared" ca="1" si="16"/>
        <v>41244</v>
      </c>
      <c r="O81" s="11">
        <f t="shared" ca="1" si="17"/>
        <v>41343</v>
      </c>
      <c r="Q81" t="s">
        <v>93</v>
      </c>
      <c r="R81" s="1">
        <v>41085</v>
      </c>
      <c r="S81" s="1">
        <v>41180</v>
      </c>
      <c r="T81" s="1">
        <v>41222</v>
      </c>
    </row>
    <row r="82" spans="2:20" x14ac:dyDescent="0.2">
      <c r="B82" t="s">
        <v>94</v>
      </c>
      <c r="C82" s="11">
        <f t="shared" ca="1" si="12"/>
        <v>41198</v>
      </c>
      <c r="D82" s="11">
        <f t="shared" ca="1" si="13"/>
        <v>41353</v>
      </c>
      <c r="E82" s="11">
        <f t="shared" ca="1" si="9"/>
        <v>41373</v>
      </c>
      <c r="G82" t="s">
        <v>94</v>
      </c>
      <c r="H82" s="11">
        <f t="shared" ca="1" si="14"/>
        <v>41274</v>
      </c>
      <c r="I82" s="11">
        <f t="shared" ca="1" si="10"/>
        <v>41294</v>
      </c>
      <c r="J82" s="11">
        <f t="shared" ca="1" si="11"/>
        <v>41314</v>
      </c>
      <c r="L82" t="s">
        <v>94</v>
      </c>
      <c r="M82" s="11">
        <f t="shared" ca="1" si="15"/>
        <v>41237</v>
      </c>
      <c r="N82" s="11">
        <f t="shared" ca="1" si="16"/>
        <v>41247</v>
      </c>
      <c r="O82" s="11">
        <f t="shared" ca="1" si="17"/>
        <v>41345</v>
      </c>
      <c r="Q82" t="s">
        <v>94</v>
      </c>
      <c r="R82" s="1">
        <v>41085</v>
      </c>
      <c r="S82" s="1">
        <v>41184</v>
      </c>
      <c r="T82" s="1">
        <v>41186</v>
      </c>
    </row>
    <row r="83" spans="2:20" x14ac:dyDescent="0.2">
      <c r="B83" t="s">
        <v>95</v>
      </c>
      <c r="C83" s="11">
        <f t="shared" ca="1" si="12"/>
        <v>41199</v>
      </c>
      <c r="D83" s="11">
        <f t="shared" ca="1" si="13"/>
        <v>41358</v>
      </c>
      <c r="E83" s="11">
        <f t="shared" ca="1" si="9"/>
        <v>41378</v>
      </c>
      <c r="G83" t="s">
        <v>95</v>
      </c>
      <c r="H83" s="11">
        <f t="shared" ca="1" si="14"/>
        <v>41278</v>
      </c>
      <c r="I83" s="11">
        <f t="shared" ca="1" si="10"/>
        <v>41298</v>
      </c>
      <c r="J83" s="11">
        <f t="shared" ca="1" si="11"/>
        <v>41318</v>
      </c>
      <c r="L83" t="s">
        <v>95</v>
      </c>
      <c r="M83" s="11">
        <f t="shared" ca="1" si="15"/>
        <v>41240</v>
      </c>
      <c r="N83" s="11">
        <f t="shared" ca="1" si="16"/>
        <v>41250</v>
      </c>
      <c r="O83" s="11">
        <f t="shared" ca="1" si="17"/>
        <v>41349</v>
      </c>
      <c r="Q83" t="s">
        <v>95</v>
      </c>
      <c r="R83" s="1">
        <v>41085</v>
      </c>
      <c r="S83" s="1">
        <v>41184</v>
      </c>
      <c r="T83" s="1">
        <v>41199</v>
      </c>
    </row>
    <row r="84" spans="2:20" x14ac:dyDescent="0.2">
      <c r="B84" t="s">
        <v>96</v>
      </c>
      <c r="C84" s="11">
        <f t="shared" ca="1" si="12"/>
        <v>41200</v>
      </c>
      <c r="D84" s="11">
        <f t="shared" ca="1" si="13"/>
        <v>41360</v>
      </c>
      <c r="E84" s="11">
        <f t="shared" ca="1" si="9"/>
        <v>41380</v>
      </c>
      <c r="G84" t="s">
        <v>96</v>
      </c>
      <c r="H84" s="11">
        <f t="shared" ca="1" si="14"/>
        <v>41281</v>
      </c>
      <c r="I84" s="11">
        <f t="shared" ca="1" si="10"/>
        <v>41301</v>
      </c>
      <c r="J84" s="11">
        <f t="shared" ca="1" si="11"/>
        <v>41321</v>
      </c>
      <c r="L84" t="s">
        <v>96</v>
      </c>
      <c r="M84" s="11">
        <f t="shared" ca="1" si="15"/>
        <v>41243</v>
      </c>
      <c r="N84" s="11">
        <f t="shared" ca="1" si="16"/>
        <v>41253</v>
      </c>
      <c r="O84" s="11">
        <f t="shared" ca="1" si="17"/>
        <v>41353</v>
      </c>
      <c r="Q84" t="s">
        <v>96</v>
      </c>
      <c r="R84" s="1">
        <v>41085</v>
      </c>
      <c r="S84" s="1">
        <v>41184</v>
      </c>
      <c r="T84" s="1">
        <v>41207</v>
      </c>
    </row>
    <row r="85" spans="2:20" x14ac:dyDescent="0.2">
      <c r="B85" t="s">
        <v>97</v>
      </c>
      <c r="C85" s="11">
        <f t="shared" ca="1" si="12"/>
        <v>41201</v>
      </c>
      <c r="D85" s="11">
        <f t="shared" ca="1" si="13"/>
        <v>41361</v>
      </c>
      <c r="E85" s="11">
        <f t="shared" ca="1" si="9"/>
        <v>41381</v>
      </c>
      <c r="G85" t="s">
        <v>97</v>
      </c>
      <c r="H85" s="11">
        <f t="shared" ca="1" si="14"/>
        <v>41284</v>
      </c>
      <c r="I85" s="11">
        <f t="shared" ca="1" si="10"/>
        <v>41304</v>
      </c>
      <c r="J85" s="11">
        <f t="shared" ca="1" si="11"/>
        <v>41324</v>
      </c>
      <c r="L85" t="s">
        <v>97</v>
      </c>
      <c r="M85" s="11">
        <f t="shared" ca="1" si="15"/>
        <v>41244</v>
      </c>
      <c r="N85" s="11">
        <f t="shared" ca="1" si="16"/>
        <v>41254</v>
      </c>
      <c r="O85" s="11">
        <f t="shared" ca="1" si="17"/>
        <v>41356</v>
      </c>
      <c r="Q85" t="s">
        <v>97</v>
      </c>
      <c r="R85" s="1">
        <v>41085</v>
      </c>
      <c r="S85" s="1">
        <v>41184</v>
      </c>
      <c r="T85" s="1">
        <v>41222</v>
      </c>
    </row>
    <row r="86" spans="2:20" x14ac:dyDescent="0.2">
      <c r="B86" t="s">
        <v>98</v>
      </c>
      <c r="C86" s="11">
        <f t="shared" ca="1" si="12"/>
        <v>41202</v>
      </c>
      <c r="D86" s="11">
        <f t="shared" ca="1" si="13"/>
        <v>41363</v>
      </c>
      <c r="E86" s="11">
        <f t="shared" ca="1" si="9"/>
        <v>41383</v>
      </c>
      <c r="G86" t="s">
        <v>98</v>
      </c>
      <c r="H86" s="11">
        <f t="shared" ca="1" si="14"/>
        <v>41287</v>
      </c>
      <c r="I86" s="11">
        <f t="shared" ca="1" si="10"/>
        <v>41307</v>
      </c>
      <c r="J86" s="11">
        <f t="shared" ca="1" si="11"/>
        <v>41327</v>
      </c>
      <c r="L86" t="s">
        <v>98</v>
      </c>
      <c r="M86" s="11">
        <f t="shared" ca="1" si="15"/>
        <v>41247</v>
      </c>
      <c r="N86" s="11">
        <f t="shared" ca="1" si="16"/>
        <v>41257</v>
      </c>
      <c r="O86" s="11">
        <f t="shared" ca="1" si="17"/>
        <v>41359</v>
      </c>
      <c r="Q86" t="s">
        <v>98</v>
      </c>
      <c r="R86" s="1">
        <v>41085</v>
      </c>
      <c r="S86" s="1">
        <v>41184</v>
      </c>
      <c r="T86" s="1">
        <v>41222</v>
      </c>
    </row>
    <row r="87" spans="2:20" x14ac:dyDescent="0.2">
      <c r="B87" t="s">
        <v>99</v>
      </c>
      <c r="C87" s="11">
        <f t="shared" ca="1" si="12"/>
        <v>41204</v>
      </c>
      <c r="D87" s="11">
        <f t="shared" ca="1" si="13"/>
        <v>41366</v>
      </c>
      <c r="E87" s="11">
        <f t="shared" ca="1" si="9"/>
        <v>41386</v>
      </c>
      <c r="G87" t="s">
        <v>99</v>
      </c>
      <c r="H87" s="11">
        <f t="shared" ca="1" si="14"/>
        <v>41289</v>
      </c>
      <c r="I87" s="11">
        <f t="shared" ca="1" si="10"/>
        <v>41309</v>
      </c>
      <c r="J87" s="11">
        <f t="shared" ca="1" si="11"/>
        <v>41329</v>
      </c>
      <c r="L87" t="s">
        <v>99</v>
      </c>
      <c r="M87" s="11">
        <f t="shared" ca="1" si="15"/>
        <v>41249</v>
      </c>
      <c r="N87" s="11">
        <f t="shared" ca="1" si="16"/>
        <v>41259</v>
      </c>
      <c r="O87" s="11">
        <f t="shared" ca="1" si="17"/>
        <v>41363</v>
      </c>
      <c r="Q87" t="s">
        <v>99</v>
      </c>
      <c r="R87" s="1">
        <v>41085</v>
      </c>
      <c r="S87" s="1">
        <v>41184</v>
      </c>
      <c r="T87" s="1">
        <v>41233</v>
      </c>
    </row>
    <row r="88" spans="2:20" x14ac:dyDescent="0.2">
      <c r="B88" t="s">
        <v>100</v>
      </c>
      <c r="C88" s="11">
        <f t="shared" ca="1" si="12"/>
        <v>41205</v>
      </c>
      <c r="D88" s="11">
        <f t="shared" ca="1" si="13"/>
        <v>41367</v>
      </c>
      <c r="E88" s="11">
        <f t="shared" ca="1" si="9"/>
        <v>41387</v>
      </c>
      <c r="G88" t="s">
        <v>100</v>
      </c>
      <c r="H88" s="11">
        <f t="shared" ca="1" si="14"/>
        <v>41290</v>
      </c>
      <c r="I88" s="11">
        <f t="shared" ca="1" si="10"/>
        <v>41310</v>
      </c>
      <c r="J88" s="11">
        <f t="shared" ca="1" si="11"/>
        <v>41330</v>
      </c>
      <c r="L88" t="s">
        <v>100</v>
      </c>
      <c r="M88" s="11">
        <f t="shared" ca="1" si="15"/>
        <v>41251</v>
      </c>
      <c r="N88" s="11">
        <f t="shared" ca="1" si="16"/>
        <v>41261</v>
      </c>
      <c r="O88" s="11">
        <f t="shared" ca="1" si="17"/>
        <v>41367</v>
      </c>
      <c r="Q88" t="s">
        <v>100</v>
      </c>
      <c r="R88" s="1">
        <v>41085</v>
      </c>
      <c r="S88" s="1">
        <v>41184</v>
      </c>
      <c r="T88" s="1">
        <v>41233</v>
      </c>
    </row>
    <row r="89" spans="2:20" x14ac:dyDescent="0.2">
      <c r="B89" t="s">
        <v>101</v>
      </c>
      <c r="C89" s="11">
        <f t="shared" ca="1" si="12"/>
        <v>41207</v>
      </c>
      <c r="D89" s="11">
        <f t="shared" ca="1" si="13"/>
        <v>41368</v>
      </c>
      <c r="E89" s="11">
        <f t="shared" ca="1" si="9"/>
        <v>41388</v>
      </c>
      <c r="G89" t="s">
        <v>101</v>
      </c>
      <c r="H89" s="11">
        <f t="shared" ca="1" si="14"/>
        <v>41293</v>
      </c>
      <c r="I89" s="11">
        <f t="shared" ca="1" si="10"/>
        <v>41313</v>
      </c>
      <c r="J89" s="11">
        <f t="shared" ca="1" si="11"/>
        <v>41333</v>
      </c>
      <c r="L89" t="s">
        <v>101</v>
      </c>
      <c r="M89" s="11">
        <f t="shared" ca="1" si="15"/>
        <v>41253</v>
      </c>
      <c r="N89" s="11">
        <f t="shared" ca="1" si="16"/>
        <v>41263</v>
      </c>
      <c r="O89" s="11">
        <f t="shared" ca="1" si="17"/>
        <v>41370</v>
      </c>
      <c r="Q89" t="s">
        <v>101</v>
      </c>
      <c r="R89" s="1">
        <v>41085</v>
      </c>
      <c r="S89" s="1">
        <v>41185</v>
      </c>
      <c r="T89" s="1">
        <v>41234</v>
      </c>
    </row>
    <row r="90" spans="2:20" x14ac:dyDescent="0.2">
      <c r="B90" t="s">
        <v>102</v>
      </c>
      <c r="C90" s="11">
        <f t="shared" ca="1" si="12"/>
        <v>41208</v>
      </c>
      <c r="D90" s="11">
        <f t="shared" ca="1" si="13"/>
        <v>41372</v>
      </c>
      <c r="E90" s="11">
        <f t="shared" ca="1" si="9"/>
        <v>41392</v>
      </c>
      <c r="G90" t="s">
        <v>102</v>
      </c>
      <c r="H90" s="11">
        <f t="shared" ca="1" si="14"/>
        <v>41297</v>
      </c>
      <c r="I90" s="11">
        <f t="shared" ca="1" si="10"/>
        <v>41317</v>
      </c>
      <c r="J90" s="11">
        <f t="shared" ca="1" si="11"/>
        <v>41337</v>
      </c>
      <c r="L90" t="s">
        <v>102</v>
      </c>
      <c r="M90" s="11">
        <f t="shared" ca="1" si="15"/>
        <v>41255</v>
      </c>
      <c r="N90" s="11">
        <f t="shared" ca="1" si="16"/>
        <v>41265</v>
      </c>
      <c r="O90" s="11">
        <f t="shared" ca="1" si="17"/>
        <v>41374</v>
      </c>
      <c r="Q90" t="s">
        <v>102</v>
      </c>
      <c r="R90" s="1">
        <v>41085</v>
      </c>
      <c r="S90" s="1">
        <v>41191</v>
      </c>
      <c r="T90" s="1">
        <v>41207</v>
      </c>
    </row>
    <row r="91" spans="2:20" x14ac:dyDescent="0.2">
      <c r="B91" t="s">
        <v>103</v>
      </c>
      <c r="C91" s="11">
        <f t="shared" ca="1" si="12"/>
        <v>41209</v>
      </c>
      <c r="D91" s="11">
        <f t="shared" ca="1" si="13"/>
        <v>41377</v>
      </c>
      <c r="E91" s="11">
        <f t="shared" ca="1" si="9"/>
        <v>41397</v>
      </c>
      <c r="G91" t="s">
        <v>103</v>
      </c>
      <c r="H91" s="11">
        <f t="shared" ca="1" si="14"/>
        <v>41298</v>
      </c>
      <c r="I91" s="11">
        <f t="shared" ca="1" si="10"/>
        <v>41318</v>
      </c>
      <c r="J91" s="11">
        <f t="shared" ca="1" si="11"/>
        <v>41338</v>
      </c>
      <c r="L91" t="s">
        <v>103</v>
      </c>
      <c r="M91" s="11">
        <f t="shared" ca="1" si="15"/>
        <v>41258</v>
      </c>
      <c r="N91" s="11">
        <f t="shared" ca="1" si="16"/>
        <v>41268</v>
      </c>
      <c r="O91" s="11">
        <f t="shared" ca="1" si="17"/>
        <v>41377</v>
      </c>
      <c r="Q91" t="s">
        <v>103</v>
      </c>
      <c r="R91" s="1">
        <v>41085</v>
      </c>
      <c r="S91" s="1">
        <v>41191</v>
      </c>
      <c r="T91" s="1">
        <v>41234</v>
      </c>
    </row>
    <row r="92" spans="2:20" x14ac:dyDescent="0.2">
      <c r="B92" t="s">
        <v>104</v>
      </c>
      <c r="C92" s="11">
        <f t="shared" ca="1" si="12"/>
        <v>41211</v>
      </c>
      <c r="D92" s="11">
        <f t="shared" ca="1" si="13"/>
        <v>41378</v>
      </c>
      <c r="E92" s="11">
        <f t="shared" ca="1" si="9"/>
        <v>41398</v>
      </c>
      <c r="G92" t="s">
        <v>104</v>
      </c>
      <c r="H92" s="11">
        <f t="shared" ca="1" si="14"/>
        <v>41300</v>
      </c>
      <c r="I92" s="11">
        <f t="shared" ca="1" si="10"/>
        <v>41320</v>
      </c>
      <c r="J92" s="11">
        <f t="shared" ca="1" si="11"/>
        <v>41340</v>
      </c>
      <c r="L92" t="s">
        <v>104</v>
      </c>
      <c r="M92" s="11">
        <f t="shared" ca="1" si="15"/>
        <v>41259</v>
      </c>
      <c r="N92" s="11">
        <f t="shared" ca="1" si="16"/>
        <v>41269</v>
      </c>
      <c r="O92" s="11">
        <f t="shared" ca="1" si="17"/>
        <v>41381</v>
      </c>
      <c r="Q92" t="s">
        <v>104</v>
      </c>
      <c r="R92" s="1">
        <v>41085</v>
      </c>
      <c r="S92" s="1">
        <v>41191</v>
      </c>
      <c r="T92" s="1">
        <v>41234</v>
      </c>
    </row>
    <row r="93" spans="2:20" x14ac:dyDescent="0.2">
      <c r="B93" t="s">
        <v>105</v>
      </c>
      <c r="C93" s="11">
        <f t="shared" ca="1" si="12"/>
        <v>41213</v>
      </c>
      <c r="D93" s="11">
        <f t="shared" ca="1" si="13"/>
        <v>41381</v>
      </c>
      <c r="E93" s="11">
        <f t="shared" ca="1" si="9"/>
        <v>41401</v>
      </c>
      <c r="G93" t="s">
        <v>105</v>
      </c>
      <c r="H93" s="11">
        <f t="shared" ca="1" si="14"/>
        <v>41302</v>
      </c>
      <c r="I93" s="11">
        <f t="shared" ca="1" si="10"/>
        <v>41322</v>
      </c>
      <c r="J93" s="11">
        <f t="shared" ca="1" si="11"/>
        <v>41342</v>
      </c>
      <c r="L93" t="s">
        <v>105</v>
      </c>
      <c r="M93" s="11">
        <f t="shared" ca="1" si="15"/>
        <v>41262</v>
      </c>
      <c r="N93" s="11">
        <f t="shared" ca="1" si="16"/>
        <v>41272</v>
      </c>
      <c r="O93" s="11">
        <f t="shared" ca="1" si="17"/>
        <v>41385</v>
      </c>
      <c r="Q93" t="s">
        <v>105</v>
      </c>
      <c r="R93" s="1">
        <v>41085</v>
      </c>
      <c r="S93" s="1">
        <v>41194</v>
      </c>
      <c r="T93" s="1">
        <v>41219</v>
      </c>
    </row>
    <row r="94" spans="2:20" x14ac:dyDescent="0.2">
      <c r="B94" t="s">
        <v>106</v>
      </c>
      <c r="C94" s="11">
        <f t="shared" ca="1" si="12"/>
        <v>41214</v>
      </c>
      <c r="D94" s="11">
        <f t="shared" ca="1" si="13"/>
        <v>41386</v>
      </c>
      <c r="E94" s="11">
        <f t="shared" ca="1" si="9"/>
        <v>41406</v>
      </c>
      <c r="G94" t="s">
        <v>106</v>
      </c>
      <c r="H94" s="11">
        <f t="shared" ca="1" si="14"/>
        <v>41304</v>
      </c>
      <c r="I94" s="11">
        <f t="shared" ca="1" si="10"/>
        <v>41324</v>
      </c>
      <c r="J94" s="11">
        <f t="shared" ca="1" si="11"/>
        <v>41344</v>
      </c>
      <c r="L94" t="s">
        <v>106</v>
      </c>
      <c r="M94" s="11">
        <f t="shared" ca="1" si="15"/>
        <v>41263</v>
      </c>
      <c r="N94" s="11">
        <f t="shared" ca="1" si="16"/>
        <v>41273</v>
      </c>
      <c r="O94" s="11">
        <f t="shared" ca="1" si="17"/>
        <v>41389</v>
      </c>
      <c r="Q94" t="s">
        <v>106</v>
      </c>
      <c r="R94" s="1">
        <v>41085</v>
      </c>
      <c r="S94" s="1">
        <v>41194</v>
      </c>
      <c r="T94" s="1">
        <v>41234</v>
      </c>
    </row>
    <row r="95" spans="2:20" x14ac:dyDescent="0.2">
      <c r="B95" t="s">
        <v>107</v>
      </c>
      <c r="C95" s="11">
        <f t="shared" ca="1" si="12"/>
        <v>41216</v>
      </c>
      <c r="D95" s="11">
        <f t="shared" ca="1" si="13"/>
        <v>41389</v>
      </c>
      <c r="E95" s="11">
        <f t="shared" ca="1" si="9"/>
        <v>41409</v>
      </c>
      <c r="G95" t="s">
        <v>107</v>
      </c>
      <c r="H95" s="11">
        <f t="shared" ca="1" si="14"/>
        <v>41308</v>
      </c>
      <c r="I95" s="11">
        <f t="shared" ca="1" si="10"/>
        <v>41328</v>
      </c>
      <c r="J95" s="11">
        <f t="shared" ca="1" si="11"/>
        <v>41348</v>
      </c>
      <c r="L95" t="s">
        <v>107</v>
      </c>
      <c r="M95" s="11">
        <f t="shared" ca="1" si="15"/>
        <v>41266</v>
      </c>
      <c r="N95" s="11">
        <f t="shared" ca="1" si="16"/>
        <v>41276</v>
      </c>
      <c r="O95" s="11">
        <f t="shared" ca="1" si="17"/>
        <v>41392</v>
      </c>
      <c r="Q95" t="s">
        <v>107</v>
      </c>
      <c r="R95" s="1">
        <v>41085</v>
      </c>
      <c r="S95" s="1">
        <v>41197</v>
      </c>
      <c r="T95" s="1">
        <v>41208</v>
      </c>
    </row>
    <row r="96" spans="2:20" x14ac:dyDescent="0.2">
      <c r="B96" t="s">
        <v>108</v>
      </c>
      <c r="C96" s="11">
        <f t="shared" ca="1" si="12"/>
        <v>41217</v>
      </c>
      <c r="D96" s="11">
        <f t="shared" ca="1" si="13"/>
        <v>41394</v>
      </c>
      <c r="E96" s="11">
        <f t="shared" ca="1" si="9"/>
        <v>41414</v>
      </c>
      <c r="G96" t="s">
        <v>108</v>
      </c>
      <c r="H96" s="11">
        <f t="shared" ca="1" si="14"/>
        <v>41312</v>
      </c>
      <c r="I96" s="11">
        <f t="shared" ca="1" si="10"/>
        <v>41332</v>
      </c>
      <c r="J96" s="11">
        <f t="shared" ca="1" si="11"/>
        <v>41352</v>
      </c>
      <c r="L96" t="s">
        <v>108</v>
      </c>
      <c r="M96" s="11">
        <f t="shared" ca="1" si="15"/>
        <v>41269</v>
      </c>
      <c r="N96" s="11">
        <f t="shared" ca="1" si="16"/>
        <v>41279</v>
      </c>
      <c r="O96" s="11">
        <f t="shared" ca="1" si="17"/>
        <v>41396</v>
      </c>
      <c r="Q96" t="s">
        <v>108</v>
      </c>
      <c r="R96" s="1">
        <v>41085</v>
      </c>
      <c r="S96" s="1">
        <v>41205</v>
      </c>
      <c r="T96" s="1">
        <v>41234</v>
      </c>
    </row>
    <row r="97" spans="2:20" x14ac:dyDescent="0.2">
      <c r="B97" t="s">
        <v>109</v>
      </c>
      <c r="C97" s="11">
        <f t="shared" ca="1" si="12"/>
        <v>41219</v>
      </c>
      <c r="D97" s="11">
        <f t="shared" ca="1" si="13"/>
        <v>41399</v>
      </c>
      <c r="E97" s="11">
        <f t="shared" ca="1" si="9"/>
        <v>41419</v>
      </c>
      <c r="G97" t="s">
        <v>109</v>
      </c>
      <c r="H97" s="11">
        <f t="shared" ca="1" si="14"/>
        <v>41314</v>
      </c>
      <c r="I97" s="11">
        <f t="shared" ca="1" si="10"/>
        <v>41334</v>
      </c>
      <c r="J97" s="11">
        <f t="shared" ca="1" si="11"/>
        <v>41354</v>
      </c>
      <c r="L97" t="s">
        <v>109</v>
      </c>
      <c r="M97" s="11">
        <f t="shared" ca="1" si="15"/>
        <v>41271</v>
      </c>
      <c r="N97" s="11">
        <f t="shared" ca="1" si="16"/>
        <v>41281</v>
      </c>
      <c r="O97" s="11">
        <f t="shared" ca="1" si="17"/>
        <v>41398</v>
      </c>
      <c r="Q97" t="s">
        <v>109</v>
      </c>
      <c r="R97" s="1">
        <v>41085</v>
      </c>
      <c r="S97" s="1">
        <v>41206</v>
      </c>
      <c r="T97" s="1">
        <v>41228</v>
      </c>
    </row>
    <row r="98" spans="2:20" x14ac:dyDescent="0.2">
      <c r="B98" t="s">
        <v>110</v>
      </c>
      <c r="C98" s="11">
        <f t="shared" ca="1" si="12"/>
        <v>41221</v>
      </c>
      <c r="D98" s="11">
        <f t="shared" ca="1" si="13"/>
        <v>41402</v>
      </c>
      <c r="E98" s="11">
        <f t="shared" ca="1" si="9"/>
        <v>41422</v>
      </c>
      <c r="G98" t="s">
        <v>110</v>
      </c>
      <c r="H98" s="11">
        <f t="shared" ca="1" si="14"/>
        <v>41316</v>
      </c>
      <c r="I98" s="11">
        <f t="shared" ca="1" si="10"/>
        <v>41336</v>
      </c>
      <c r="J98" s="11">
        <f t="shared" ca="1" si="11"/>
        <v>41356</v>
      </c>
      <c r="L98" t="s">
        <v>110</v>
      </c>
      <c r="M98" s="11">
        <f t="shared" ca="1" si="15"/>
        <v>41273</v>
      </c>
      <c r="N98" s="11">
        <f t="shared" ca="1" si="16"/>
        <v>41283</v>
      </c>
      <c r="O98" s="11">
        <f t="shared" ca="1" si="17"/>
        <v>41402</v>
      </c>
      <c r="Q98" t="s">
        <v>110</v>
      </c>
      <c r="R98" s="1">
        <v>41085</v>
      </c>
      <c r="S98" s="1">
        <v>41207</v>
      </c>
      <c r="T98" s="1">
        <v>41220</v>
      </c>
    </row>
    <row r="99" spans="2:20" x14ac:dyDescent="0.2">
      <c r="B99" t="s">
        <v>111</v>
      </c>
      <c r="C99" s="11">
        <f t="shared" ca="1" si="12"/>
        <v>41223</v>
      </c>
      <c r="D99" s="11">
        <f t="shared" ca="1" si="13"/>
        <v>41404</v>
      </c>
      <c r="E99" s="11">
        <f t="shared" ca="1" si="9"/>
        <v>41424</v>
      </c>
      <c r="G99" t="s">
        <v>111</v>
      </c>
      <c r="H99" s="11">
        <f t="shared" ca="1" si="14"/>
        <v>41318</v>
      </c>
      <c r="I99" s="11">
        <f t="shared" ca="1" si="10"/>
        <v>41338</v>
      </c>
      <c r="J99" s="11">
        <f t="shared" ca="1" si="11"/>
        <v>41358</v>
      </c>
      <c r="L99" t="s">
        <v>111</v>
      </c>
      <c r="M99" s="11">
        <f t="shared" ca="1" si="15"/>
        <v>41276</v>
      </c>
      <c r="N99" s="11">
        <f t="shared" ca="1" si="16"/>
        <v>41286</v>
      </c>
      <c r="O99" s="11">
        <f t="shared" ca="1" si="17"/>
        <v>41405</v>
      </c>
      <c r="Q99" t="s">
        <v>111</v>
      </c>
      <c r="R99" s="1">
        <v>41085</v>
      </c>
      <c r="S99" s="1">
        <v>41207</v>
      </c>
      <c r="T99" s="1">
        <v>41233</v>
      </c>
    </row>
    <row r="100" spans="2:20" x14ac:dyDescent="0.2">
      <c r="B100" t="s">
        <v>112</v>
      </c>
      <c r="C100" s="11">
        <f t="shared" ca="1" si="12"/>
        <v>41225</v>
      </c>
      <c r="D100" s="11">
        <f t="shared" ca="1" si="13"/>
        <v>41409</v>
      </c>
      <c r="E100" s="11">
        <f t="shared" ca="1" si="9"/>
        <v>41429</v>
      </c>
      <c r="G100" t="s">
        <v>112</v>
      </c>
      <c r="H100" s="11">
        <f t="shared" ca="1" si="14"/>
        <v>41320</v>
      </c>
      <c r="I100" s="11">
        <f t="shared" ca="1" si="10"/>
        <v>41340</v>
      </c>
      <c r="J100" s="11">
        <f t="shared" ca="1" si="11"/>
        <v>41360</v>
      </c>
      <c r="L100" t="s">
        <v>112</v>
      </c>
      <c r="M100" s="11">
        <f t="shared" ca="1" si="15"/>
        <v>41278</v>
      </c>
      <c r="N100" s="11">
        <f t="shared" ca="1" si="16"/>
        <v>41288</v>
      </c>
      <c r="O100" s="11">
        <f t="shared" ca="1" si="17"/>
        <v>41407</v>
      </c>
      <c r="Q100" t="s">
        <v>112</v>
      </c>
      <c r="R100" s="1">
        <v>41085</v>
      </c>
      <c r="S100" s="1">
        <v>41212</v>
      </c>
      <c r="T100" s="1">
        <v>41220</v>
      </c>
    </row>
    <row r="101" spans="2:20" x14ac:dyDescent="0.2">
      <c r="B101" t="s">
        <v>113</v>
      </c>
      <c r="C101" s="11">
        <f t="shared" ca="1" si="12"/>
        <v>41227</v>
      </c>
      <c r="D101" s="11">
        <f t="shared" ca="1" si="13"/>
        <v>41414</v>
      </c>
      <c r="E101" s="11">
        <f t="shared" ca="1" si="9"/>
        <v>41434</v>
      </c>
      <c r="G101" t="s">
        <v>113</v>
      </c>
      <c r="H101" s="11">
        <f t="shared" ca="1" si="14"/>
        <v>41321</v>
      </c>
      <c r="I101" s="11">
        <f t="shared" ca="1" si="10"/>
        <v>41341</v>
      </c>
      <c r="J101" s="11">
        <f t="shared" ca="1" si="11"/>
        <v>41361</v>
      </c>
      <c r="L101" t="s">
        <v>113</v>
      </c>
      <c r="M101" s="11">
        <f t="shared" ca="1" si="15"/>
        <v>41281</v>
      </c>
      <c r="N101" s="11">
        <f t="shared" ca="1" si="16"/>
        <v>41291</v>
      </c>
      <c r="O101" s="11">
        <f t="shared" ca="1" si="17"/>
        <v>41410</v>
      </c>
      <c r="Q101" t="s">
        <v>113</v>
      </c>
      <c r="R101" s="1">
        <v>41085</v>
      </c>
      <c r="S101" s="1">
        <v>41212</v>
      </c>
      <c r="T101" s="1">
        <v>41239</v>
      </c>
    </row>
    <row r="102" spans="2:20" x14ac:dyDescent="0.2">
      <c r="B102" t="s">
        <v>114</v>
      </c>
      <c r="C102" s="11">
        <f t="shared" ca="1" si="12"/>
        <v>41228</v>
      </c>
      <c r="D102" s="11">
        <f t="shared" ca="1" si="13"/>
        <v>41415</v>
      </c>
      <c r="E102" s="11">
        <f t="shared" ca="1" si="9"/>
        <v>41435</v>
      </c>
      <c r="G102" t="s">
        <v>114</v>
      </c>
      <c r="H102" s="11">
        <f t="shared" ca="1" si="14"/>
        <v>41324</v>
      </c>
      <c r="I102" s="11">
        <f t="shared" ca="1" si="10"/>
        <v>41344</v>
      </c>
      <c r="J102" s="11">
        <f t="shared" ca="1" si="11"/>
        <v>41364</v>
      </c>
      <c r="L102" t="s">
        <v>114</v>
      </c>
      <c r="M102" s="11">
        <f t="shared" ca="1" si="15"/>
        <v>41284</v>
      </c>
      <c r="N102" s="11">
        <f t="shared" ca="1" si="16"/>
        <v>41294</v>
      </c>
      <c r="O102" s="11">
        <f t="shared" ca="1" si="17"/>
        <v>41412</v>
      </c>
      <c r="Q102" t="s">
        <v>114</v>
      </c>
      <c r="R102" s="1">
        <v>41085</v>
      </c>
      <c r="S102" s="1">
        <v>41214</v>
      </c>
      <c r="T102" s="1">
        <v>41221</v>
      </c>
    </row>
    <row r="103" spans="2:20" x14ac:dyDescent="0.2">
      <c r="B103" t="s">
        <v>115</v>
      </c>
      <c r="C103" s="11">
        <f t="shared" ca="1" si="12"/>
        <v>41230</v>
      </c>
      <c r="D103" s="11">
        <f t="shared" ca="1" si="13"/>
        <v>41417</v>
      </c>
      <c r="E103" s="11">
        <f t="shared" ca="1" si="9"/>
        <v>41437</v>
      </c>
      <c r="G103" t="s">
        <v>115</v>
      </c>
      <c r="H103" s="11">
        <f t="shared" ca="1" si="14"/>
        <v>41328</v>
      </c>
      <c r="I103" s="11">
        <f t="shared" ca="1" si="10"/>
        <v>41348</v>
      </c>
      <c r="J103" s="11">
        <f t="shared" ca="1" si="11"/>
        <v>41368</v>
      </c>
      <c r="L103" t="s">
        <v>115</v>
      </c>
      <c r="M103" s="11">
        <f t="shared" ca="1" si="15"/>
        <v>41287</v>
      </c>
      <c r="N103" s="11">
        <f t="shared" ca="1" si="16"/>
        <v>41297</v>
      </c>
      <c r="O103" s="11">
        <f t="shared" ca="1" si="17"/>
        <v>41414</v>
      </c>
      <c r="Q103" t="s">
        <v>115</v>
      </c>
      <c r="R103" s="1">
        <v>41085</v>
      </c>
      <c r="S103" s="1">
        <v>41214</v>
      </c>
      <c r="T103" s="1">
        <v>41221</v>
      </c>
    </row>
    <row r="104" spans="2:20" x14ac:dyDescent="0.2">
      <c r="B104" t="s">
        <v>116</v>
      </c>
      <c r="C104" s="11">
        <f t="shared" ca="1" si="12"/>
        <v>41232</v>
      </c>
      <c r="D104" s="11">
        <f t="shared" ca="1" si="13"/>
        <v>41422</v>
      </c>
      <c r="E104" s="11">
        <f t="shared" ca="1" si="9"/>
        <v>41442</v>
      </c>
      <c r="G104" t="s">
        <v>116</v>
      </c>
      <c r="H104" s="11">
        <f t="shared" ca="1" si="14"/>
        <v>41329</v>
      </c>
      <c r="I104" s="11">
        <f t="shared" ca="1" si="10"/>
        <v>41349</v>
      </c>
      <c r="J104" s="11">
        <f t="shared" ca="1" si="11"/>
        <v>41369</v>
      </c>
      <c r="L104" t="s">
        <v>116</v>
      </c>
      <c r="M104" s="11">
        <f t="shared" ca="1" si="15"/>
        <v>41288</v>
      </c>
      <c r="N104" s="11">
        <f t="shared" ca="1" si="16"/>
        <v>41298</v>
      </c>
      <c r="O104" s="11">
        <f t="shared" ca="1" si="17"/>
        <v>41418</v>
      </c>
      <c r="Q104" t="s">
        <v>116</v>
      </c>
      <c r="R104" s="1">
        <v>41085</v>
      </c>
      <c r="S104" s="1">
        <v>41214</v>
      </c>
      <c r="T104" s="1">
        <v>41226</v>
      </c>
    </row>
    <row r="105" spans="2:20" x14ac:dyDescent="0.2">
      <c r="B105" t="s">
        <v>117</v>
      </c>
      <c r="C105" s="11">
        <f t="shared" ca="1" si="12"/>
        <v>41234</v>
      </c>
      <c r="D105" s="11">
        <f t="shared" ca="1" si="13"/>
        <v>41426</v>
      </c>
      <c r="E105" s="11">
        <f t="shared" ca="1" si="9"/>
        <v>41446</v>
      </c>
      <c r="G105" t="s">
        <v>117</v>
      </c>
      <c r="H105" s="11">
        <f t="shared" ca="1" si="14"/>
        <v>41331</v>
      </c>
      <c r="I105" s="11">
        <f t="shared" ca="1" si="10"/>
        <v>41351</v>
      </c>
      <c r="J105" s="11">
        <f t="shared" ca="1" si="11"/>
        <v>41371</v>
      </c>
      <c r="L105" t="s">
        <v>117</v>
      </c>
      <c r="M105" s="11">
        <f t="shared" ca="1" si="15"/>
        <v>41290</v>
      </c>
      <c r="N105" s="11">
        <f t="shared" ca="1" si="16"/>
        <v>41300</v>
      </c>
      <c r="O105" s="11">
        <f t="shared" ca="1" si="17"/>
        <v>41420</v>
      </c>
      <c r="Q105" t="s">
        <v>117</v>
      </c>
      <c r="R105" s="1">
        <v>41085</v>
      </c>
      <c r="S105" s="1">
        <v>41215</v>
      </c>
      <c r="T105" s="1">
        <v>41215</v>
      </c>
    </row>
    <row r="106" spans="2:20" x14ac:dyDescent="0.2">
      <c r="B106" t="s">
        <v>118</v>
      </c>
      <c r="C106" s="11">
        <f t="shared" ca="1" si="12"/>
        <v>41235</v>
      </c>
      <c r="D106" s="11">
        <f t="shared" ca="1" si="13"/>
        <v>41429</v>
      </c>
      <c r="E106" s="11">
        <f t="shared" ca="1" si="9"/>
        <v>41449</v>
      </c>
      <c r="G106" t="s">
        <v>118</v>
      </c>
      <c r="H106" s="11">
        <f t="shared" ca="1" si="14"/>
        <v>41335</v>
      </c>
      <c r="I106" s="11">
        <f t="shared" ca="1" si="10"/>
        <v>41355</v>
      </c>
      <c r="J106" s="11">
        <f t="shared" ca="1" si="11"/>
        <v>41375</v>
      </c>
      <c r="L106" t="s">
        <v>118</v>
      </c>
      <c r="M106" s="11">
        <f t="shared" ca="1" si="15"/>
        <v>41293</v>
      </c>
      <c r="N106" s="11">
        <f t="shared" ca="1" si="16"/>
        <v>41303</v>
      </c>
      <c r="O106" s="11">
        <f t="shared" ca="1" si="17"/>
        <v>41423</v>
      </c>
      <c r="Q106" t="s">
        <v>118</v>
      </c>
      <c r="R106" s="1">
        <v>41085</v>
      </c>
      <c r="S106" s="1">
        <v>41215</v>
      </c>
      <c r="T106" s="1">
        <v>41215</v>
      </c>
    </row>
    <row r="107" spans="2:20" x14ac:dyDescent="0.2">
      <c r="B107" t="s">
        <v>119</v>
      </c>
      <c r="C107" s="11">
        <f t="shared" ca="1" si="12"/>
        <v>41236</v>
      </c>
      <c r="D107" s="11">
        <f t="shared" ca="1" si="13"/>
        <v>41432</v>
      </c>
      <c r="E107" s="11">
        <f t="shared" ca="1" si="9"/>
        <v>41452</v>
      </c>
      <c r="G107" t="s">
        <v>119</v>
      </c>
      <c r="H107" s="11">
        <f t="shared" ca="1" si="14"/>
        <v>41339</v>
      </c>
      <c r="I107" s="11">
        <f t="shared" ca="1" si="10"/>
        <v>41359</v>
      </c>
      <c r="J107" s="11">
        <f t="shared" ca="1" si="11"/>
        <v>41379</v>
      </c>
      <c r="L107" t="s">
        <v>119</v>
      </c>
      <c r="M107" s="11">
        <f t="shared" ca="1" si="15"/>
        <v>41295</v>
      </c>
      <c r="N107" s="11">
        <f t="shared" ca="1" si="16"/>
        <v>41305</v>
      </c>
      <c r="O107" s="11">
        <f t="shared" ca="1" si="17"/>
        <v>41426</v>
      </c>
      <c r="Q107" t="s">
        <v>119</v>
      </c>
      <c r="R107" s="1">
        <v>41085</v>
      </c>
      <c r="S107" s="1">
        <v>41215</v>
      </c>
      <c r="T107" s="1">
        <v>41215</v>
      </c>
    </row>
    <row r="108" spans="2:20" x14ac:dyDescent="0.2">
      <c r="B108" t="s">
        <v>120</v>
      </c>
      <c r="C108" s="11">
        <f t="shared" ca="1" si="12"/>
        <v>41237</v>
      </c>
      <c r="D108" s="11">
        <f t="shared" ca="1" si="13"/>
        <v>41436</v>
      </c>
      <c r="E108" s="11">
        <f t="shared" ca="1" si="9"/>
        <v>41456</v>
      </c>
      <c r="G108" t="s">
        <v>120</v>
      </c>
      <c r="H108" s="11">
        <f t="shared" ca="1" si="14"/>
        <v>41340</v>
      </c>
      <c r="I108" s="11">
        <f t="shared" ca="1" si="10"/>
        <v>41360</v>
      </c>
      <c r="J108" s="11">
        <f t="shared" ca="1" si="11"/>
        <v>41380</v>
      </c>
      <c r="L108" t="s">
        <v>120</v>
      </c>
      <c r="M108" s="11">
        <f t="shared" ca="1" si="15"/>
        <v>41298</v>
      </c>
      <c r="N108" s="11">
        <f t="shared" ca="1" si="16"/>
        <v>41308</v>
      </c>
      <c r="O108" s="11">
        <f t="shared" ca="1" si="17"/>
        <v>41429</v>
      </c>
      <c r="Q108" t="s">
        <v>120</v>
      </c>
      <c r="R108" s="1">
        <v>41085</v>
      </c>
      <c r="S108" s="1">
        <v>41215</v>
      </c>
      <c r="T108" s="1">
        <v>41215</v>
      </c>
    </row>
    <row r="109" spans="2:20" x14ac:dyDescent="0.2">
      <c r="B109" t="s">
        <v>121</v>
      </c>
      <c r="C109" s="11">
        <f t="shared" ca="1" si="12"/>
        <v>41238</v>
      </c>
      <c r="D109" s="11">
        <f t="shared" ca="1" si="13"/>
        <v>41437</v>
      </c>
      <c r="E109" s="11">
        <f t="shared" ca="1" si="9"/>
        <v>41457</v>
      </c>
      <c r="G109" t="s">
        <v>121</v>
      </c>
      <c r="H109" s="11">
        <f t="shared" ca="1" si="14"/>
        <v>41343</v>
      </c>
      <c r="I109" s="11">
        <f t="shared" ca="1" si="10"/>
        <v>41363</v>
      </c>
      <c r="J109" s="11">
        <f t="shared" ca="1" si="11"/>
        <v>41383</v>
      </c>
      <c r="L109" t="s">
        <v>121</v>
      </c>
      <c r="M109" s="11">
        <f t="shared" ca="1" si="15"/>
        <v>41300</v>
      </c>
      <c r="N109" s="11">
        <f t="shared" ca="1" si="16"/>
        <v>41310</v>
      </c>
      <c r="O109" s="11">
        <f t="shared" ca="1" si="17"/>
        <v>41431</v>
      </c>
      <c r="Q109" t="s">
        <v>121</v>
      </c>
      <c r="R109" s="1">
        <v>41085</v>
      </c>
      <c r="S109" s="1">
        <v>41215</v>
      </c>
      <c r="T109" s="1">
        <v>41215</v>
      </c>
    </row>
    <row r="110" spans="2:20" x14ac:dyDescent="0.2">
      <c r="B110" t="s">
        <v>122</v>
      </c>
      <c r="C110" s="11">
        <f t="shared" ca="1" si="12"/>
        <v>41239</v>
      </c>
      <c r="D110" s="11">
        <f t="shared" ca="1" si="13"/>
        <v>41438</v>
      </c>
      <c r="E110" s="11">
        <f t="shared" ca="1" si="9"/>
        <v>41458</v>
      </c>
      <c r="G110" t="s">
        <v>122</v>
      </c>
      <c r="H110" s="11">
        <f t="shared" ca="1" si="14"/>
        <v>41347</v>
      </c>
      <c r="I110" s="11">
        <f t="shared" ca="1" si="10"/>
        <v>41367</v>
      </c>
      <c r="J110" s="11">
        <f t="shared" ca="1" si="11"/>
        <v>41387</v>
      </c>
      <c r="L110" t="s">
        <v>122</v>
      </c>
      <c r="M110" s="11">
        <f t="shared" ca="1" si="15"/>
        <v>41303</v>
      </c>
      <c r="N110" s="11">
        <f t="shared" ca="1" si="16"/>
        <v>41313</v>
      </c>
      <c r="O110" s="11">
        <f t="shared" ca="1" si="17"/>
        <v>41434</v>
      </c>
      <c r="Q110" t="s">
        <v>122</v>
      </c>
      <c r="R110" s="1">
        <v>41085</v>
      </c>
      <c r="S110" s="1">
        <v>41215</v>
      </c>
      <c r="T110" s="1">
        <v>41215</v>
      </c>
    </row>
    <row r="111" spans="2:20" x14ac:dyDescent="0.2">
      <c r="B111" t="s">
        <v>123</v>
      </c>
      <c r="C111" s="11">
        <f t="shared" ca="1" si="12"/>
        <v>41240</v>
      </c>
      <c r="D111" s="11">
        <f t="shared" ca="1" si="13"/>
        <v>41443</v>
      </c>
      <c r="E111" s="11">
        <f t="shared" ca="1" si="9"/>
        <v>41463</v>
      </c>
      <c r="G111" t="s">
        <v>123</v>
      </c>
      <c r="H111" s="11">
        <f t="shared" ca="1" si="14"/>
        <v>41350</v>
      </c>
      <c r="I111" s="11">
        <f t="shared" ca="1" si="10"/>
        <v>41370</v>
      </c>
      <c r="J111" s="11">
        <f t="shared" ca="1" si="11"/>
        <v>41390</v>
      </c>
      <c r="L111" t="s">
        <v>123</v>
      </c>
      <c r="M111" s="11">
        <f t="shared" ca="1" si="15"/>
        <v>41304</v>
      </c>
      <c r="N111" s="11">
        <f t="shared" ca="1" si="16"/>
        <v>41314</v>
      </c>
      <c r="O111" s="11">
        <f t="shared" ca="1" si="17"/>
        <v>41437</v>
      </c>
      <c r="Q111" t="s">
        <v>123</v>
      </c>
      <c r="R111" s="1">
        <v>41085</v>
      </c>
      <c r="S111" s="1">
        <v>41218</v>
      </c>
      <c r="T111" s="1">
        <v>41221</v>
      </c>
    </row>
  </sheetData>
  <mergeCells count="4">
    <mergeCell ref="B2:E2"/>
    <mergeCell ref="G2:J2"/>
    <mergeCell ref="L2:O2"/>
    <mergeCell ref="Q2:T2"/>
  </mergeCells>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B6" sqref="B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 ca="1">'Stability Metric, Time Stamps'!B6</f>
        <v>41085</v>
      </c>
      <c r="B2">
        <f ca="1">COUNTIFS(TimeStamps[Options],"&lt;="&amp;'TS-Calc 31 days'!A2,TimeStamps[Committed],"&gt;"&amp;'TS-Calc 31 days'!A2)</f>
        <v>1</v>
      </c>
      <c r="C2">
        <f ca="1">COUNTIFS(TimeStamps[Committed],"&lt;="&amp;'TS-Calc 31 days'!A2,TimeStamps[Done],"&gt;"&amp;'TS-Calc 31 days'!A2)</f>
        <v>0</v>
      </c>
      <c r="D2">
        <f ca="1">COUNTIF(TimeStamps[Done],"="&amp;'TS-Calc 31 days'!A2)</f>
        <v>0</v>
      </c>
      <c r="F2" s="1">
        <f ca="1">days31DATA[[#This Row],[Date]]</f>
        <v>41085</v>
      </c>
      <c r="G2">
        <f ca="1">days31DATA[[#This Row],[Done]]</f>
        <v>0</v>
      </c>
      <c r="H2">
        <f ca="1">days31DATA[[#This Row],[Commited]]</f>
        <v>0</v>
      </c>
      <c r="I2">
        <f ca="1">days31DATA[[#This Row],[Options]]</f>
        <v>1</v>
      </c>
      <c r="L2" s="1"/>
    </row>
    <row r="3" spans="1:14" x14ac:dyDescent="0.2">
      <c r="A3" s="1">
        <f ca="1">A2+1</f>
        <v>41086</v>
      </c>
      <c r="B3">
        <f ca="1">COUNTIFS(TimeStamps[Options],"&lt;="&amp;'TS-Calc 31 days'!A3,TimeStamps[Committed],"&gt;"&amp;'TS-Calc 31 days'!A3)</f>
        <v>2</v>
      </c>
      <c r="C3">
        <f ca="1">COUNTIFS(TimeStamps[Committed],"&lt;="&amp;'TS-Calc 31 days'!A3,TimeStamps[Done],"&gt;"&amp;'TS-Calc 31 days'!A3)</f>
        <v>0</v>
      </c>
      <c r="D3">
        <f ca="1">COUNTIF(TimeStamps[Done],"="&amp;'TS-Calc 31 days'!A3)</f>
        <v>0</v>
      </c>
      <c r="F3" s="1">
        <f ca="1">days31DATA[[#This Row],[Date]]</f>
        <v>41086</v>
      </c>
      <c r="G3">
        <f ca="1">G2+days31DATA[[#This Row],[Done]]</f>
        <v>0</v>
      </c>
      <c r="H3">
        <f ca="1">days31DATA[[#This Row],[Commited]]</f>
        <v>0</v>
      </c>
      <c r="I3">
        <f ca="1">days31DATA[[#This Row],[Options]]</f>
        <v>2</v>
      </c>
    </row>
    <row r="4" spans="1:14" x14ac:dyDescent="0.2">
      <c r="A4" s="1">
        <f t="shared" ref="A4:A32" ca="1" si="0">A3+1</f>
        <v>41087</v>
      </c>
      <c r="B4">
        <f ca="1">COUNTIFS(TimeStamps[Options],"&lt;="&amp;'TS-Calc 31 days'!A4,TimeStamps[Committed],"&gt;"&amp;'TS-Calc 31 days'!A4)</f>
        <v>2</v>
      </c>
      <c r="C4">
        <f ca="1">COUNTIFS(TimeStamps[Committed],"&lt;="&amp;'TS-Calc 31 days'!A4,TimeStamps[Done],"&gt;"&amp;'TS-Calc 31 days'!A4)</f>
        <v>0</v>
      </c>
      <c r="D4">
        <f ca="1">COUNTIF(TimeStamps[Done],"="&amp;'TS-Calc 31 days'!A4)</f>
        <v>0</v>
      </c>
      <c r="F4" s="1">
        <f ca="1">days31DATA[[#This Row],[Date]]</f>
        <v>41087</v>
      </c>
      <c r="G4">
        <f ca="1">G3+days31DATA[[#This Row],[Done]]</f>
        <v>0</v>
      </c>
      <c r="H4">
        <f ca="1">days31DATA[[#This Row],[Commited]]</f>
        <v>0</v>
      </c>
      <c r="I4">
        <f ca="1">days31DATA[[#This Row],[Options]]</f>
        <v>2</v>
      </c>
    </row>
    <row r="5" spans="1:14" x14ac:dyDescent="0.2">
      <c r="A5" s="1">
        <f t="shared" ca="1" si="0"/>
        <v>41088</v>
      </c>
      <c r="B5">
        <f ca="1">COUNTIFS(TimeStamps[Options],"&lt;="&amp;'TS-Calc 31 days'!A5,TimeStamps[Committed],"&gt;"&amp;'TS-Calc 31 days'!A5)</f>
        <v>3</v>
      </c>
      <c r="C5">
        <f ca="1">COUNTIFS(TimeStamps[Committed],"&lt;="&amp;'TS-Calc 31 days'!A5,TimeStamps[Done],"&gt;"&amp;'TS-Calc 31 days'!A5)</f>
        <v>0</v>
      </c>
      <c r="D5">
        <f ca="1">COUNTIF(TimeStamps[Done],"="&amp;'TS-Calc 31 days'!A5)</f>
        <v>0</v>
      </c>
      <c r="F5" s="1">
        <f ca="1">days31DATA[[#This Row],[Date]]</f>
        <v>41088</v>
      </c>
      <c r="G5">
        <f ca="1">G4+days31DATA[[#This Row],[Done]]</f>
        <v>0</v>
      </c>
      <c r="H5">
        <f ca="1">days31DATA[[#This Row],[Commited]]</f>
        <v>0</v>
      </c>
      <c r="I5">
        <f ca="1">days31DATA[[#This Row],[Options]]</f>
        <v>3</v>
      </c>
    </row>
    <row r="6" spans="1:14" x14ac:dyDescent="0.2">
      <c r="A6" s="1">
        <f t="shared" ca="1" si="0"/>
        <v>41089</v>
      </c>
      <c r="B6">
        <f ca="1">COUNTIFS(TimeStamps[Options],"&lt;="&amp;'TS-Calc 31 days'!A6,TimeStamps[Committed],"&gt;"&amp;'TS-Calc 31 days'!A6)</f>
        <v>4</v>
      </c>
      <c r="C6">
        <f ca="1">COUNTIFS(TimeStamps[Committed],"&lt;="&amp;'TS-Calc 31 days'!A6,TimeStamps[Done],"&gt;"&amp;'TS-Calc 31 days'!A6)</f>
        <v>0</v>
      </c>
      <c r="D6">
        <f ca="1">COUNTIF(TimeStamps[Done],"="&amp;'TS-Calc 31 days'!A6)</f>
        <v>0</v>
      </c>
      <c r="F6" s="1">
        <f ca="1">days31DATA[[#This Row],[Date]]</f>
        <v>41089</v>
      </c>
      <c r="G6">
        <f ca="1">G5+days31DATA[[#This Row],[Done]]</f>
        <v>0</v>
      </c>
      <c r="H6">
        <f ca="1">days31DATA[[#This Row],[Commited]]</f>
        <v>0</v>
      </c>
      <c r="I6">
        <f ca="1">days31DATA[[#This Row],[Options]]</f>
        <v>4</v>
      </c>
    </row>
    <row r="7" spans="1:14" x14ac:dyDescent="0.2">
      <c r="A7" s="1">
        <f t="shared" ca="1" si="0"/>
        <v>41090</v>
      </c>
      <c r="B7">
        <f ca="1">COUNTIFS(TimeStamps[Options],"&lt;="&amp;'TS-Calc 31 days'!A7,TimeStamps[Committed],"&gt;"&amp;'TS-Calc 31 days'!A7)</f>
        <v>4</v>
      </c>
      <c r="C7">
        <f ca="1">COUNTIFS(TimeStamps[Committed],"&lt;="&amp;'TS-Calc 31 days'!A7,TimeStamps[Done],"&gt;"&amp;'TS-Calc 31 days'!A7)</f>
        <v>0</v>
      </c>
      <c r="D7">
        <f ca="1">COUNTIF(TimeStamps[Done],"="&amp;'TS-Calc 31 days'!A7)</f>
        <v>0</v>
      </c>
      <c r="F7" s="1">
        <f ca="1">days31DATA[[#This Row],[Date]]</f>
        <v>41090</v>
      </c>
      <c r="G7">
        <f ca="1">G6+days31DATA[[#This Row],[Done]]</f>
        <v>0</v>
      </c>
      <c r="H7">
        <f ca="1">days31DATA[[#This Row],[Commited]]</f>
        <v>0</v>
      </c>
      <c r="I7">
        <f ca="1">days31DATA[[#This Row],[Options]]</f>
        <v>4</v>
      </c>
    </row>
    <row r="8" spans="1:14" x14ac:dyDescent="0.2">
      <c r="A8" s="1">
        <f t="shared" ca="1" si="0"/>
        <v>41091</v>
      </c>
      <c r="B8">
        <f ca="1">COUNTIFS(TimeStamps[Options],"&lt;="&amp;'TS-Calc 31 days'!A8,TimeStamps[Committed],"&gt;"&amp;'TS-Calc 31 days'!A8)</f>
        <v>5</v>
      </c>
      <c r="C8">
        <f ca="1">COUNTIFS(TimeStamps[Committed],"&lt;="&amp;'TS-Calc 31 days'!A8,TimeStamps[Done],"&gt;"&amp;'TS-Calc 31 days'!A8)</f>
        <v>0</v>
      </c>
      <c r="D8">
        <f ca="1">COUNTIF(TimeStamps[Done],"="&amp;'TS-Calc 31 days'!A8)</f>
        <v>0</v>
      </c>
      <c r="F8" s="1">
        <f ca="1">days31DATA[[#This Row],[Date]]</f>
        <v>41091</v>
      </c>
      <c r="G8">
        <f ca="1">G7+days31DATA[[#This Row],[Done]]</f>
        <v>0</v>
      </c>
      <c r="H8">
        <f ca="1">days31DATA[[#This Row],[Commited]]</f>
        <v>0</v>
      </c>
      <c r="I8">
        <f ca="1">days31DATA[[#This Row],[Options]]</f>
        <v>5</v>
      </c>
    </row>
    <row r="9" spans="1:14" x14ac:dyDescent="0.2">
      <c r="A9" s="1">
        <f t="shared" ca="1" si="0"/>
        <v>41092</v>
      </c>
      <c r="B9">
        <f ca="1">COUNTIFS(TimeStamps[Options],"&lt;="&amp;'TS-Calc 31 days'!A9,TimeStamps[Committed],"&gt;"&amp;'TS-Calc 31 days'!A9)</f>
        <v>5</v>
      </c>
      <c r="C9">
        <f ca="1">COUNTIFS(TimeStamps[Committed],"&lt;="&amp;'TS-Calc 31 days'!A9,TimeStamps[Done],"&gt;"&amp;'TS-Calc 31 days'!A9)</f>
        <v>0</v>
      </c>
      <c r="D9">
        <f ca="1">COUNTIF(TimeStamps[Done],"="&amp;'TS-Calc 31 days'!A9)</f>
        <v>0</v>
      </c>
      <c r="F9" s="1">
        <f ca="1">days31DATA[[#This Row],[Date]]</f>
        <v>41092</v>
      </c>
      <c r="G9">
        <f ca="1">G8+days31DATA[[#This Row],[Done]]</f>
        <v>0</v>
      </c>
      <c r="H9">
        <f ca="1">days31DATA[[#This Row],[Commited]]</f>
        <v>0</v>
      </c>
      <c r="I9">
        <f ca="1">days31DATA[[#This Row],[Options]]</f>
        <v>5</v>
      </c>
    </row>
    <row r="10" spans="1:14" x14ac:dyDescent="0.2">
      <c r="A10" s="1">
        <f t="shared" ca="1" si="0"/>
        <v>41093</v>
      </c>
      <c r="B10">
        <f ca="1">COUNTIFS(TimeStamps[Options],"&lt;="&amp;'TS-Calc 31 days'!A10,TimeStamps[Committed],"&gt;"&amp;'TS-Calc 31 days'!A10)</f>
        <v>6</v>
      </c>
      <c r="C10">
        <f ca="1">COUNTIFS(TimeStamps[Committed],"&lt;="&amp;'TS-Calc 31 days'!A10,TimeStamps[Done],"&gt;"&amp;'TS-Calc 31 days'!A10)</f>
        <v>0</v>
      </c>
      <c r="D10">
        <f ca="1">COUNTIF(TimeStamps[Done],"="&amp;'TS-Calc 31 days'!A10)</f>
        <v>0</v>
      </c>
      <c r="F10" s="1">
        <f ca="1">days31DATA[[#This Row],[Date]]</f>
        <v>41093</v>
      </c>
      <c r="G10">
        <f ca="1">G9+days31DATA[[#This Row],[Done]]</f>
        <v>0</v>
      </c>
      <c r="H10">
        <f ca="1">days31DATA[[#This Row],[Commited]]</f>
        <v>0</v>
      </c>
      <c r="I10">
        <f ca="1">days31DATA[[#This Row],[Options]]</f>
        <v>6</v>
      </c>
    </row>
    <row r="11" spans="1:14" x14ac:dyDescent="0.2">
      <c r="A11" s="1">
        <f t="shared" ca="1" si="0"/>
        <v>41094</v>
      </c>
      <c r="B11">
        <f ca="1">COUNTIFS(TimeStamps[Options],"&lt;="&amp;'TS-Calc 31 days'!A11,TimeStamps[Committed],"&gt;"&amp;'TS-Calc 31 days'!A11)</f>
        <v>7</v>
      </c>
      <c r="C11">
        <f ca="1">COUNTIFS(TimeStamps[Committed],"&lt;="&amp;'TS-Calc 31 days'!A11,TimeStamps[Done],"&gt;"&amp;'TS-Calc 31 days'!A11)</f>
        <v>0</v>
      </c>
      <c r="D11">
        <f ca="1">COUNTIF(TimeStamps[Done],"="&amp;'TS-Calc 31 days'!A11)</f>
        <v>0</v>
      </c>
      <c r="F11" s="1">
        <f ca="1">days31DATA[[#This Row],[Date]]</f>
        <v>41094</v>
      </c>
      <c r="G11">
        <f ca="1">G10+days31DATA[[#This Row],[Done]]</f>
        <v>0</v>
      </c>
      <c r="H11">
        <f ca="1">days31DATA[[#This Row],[Commited]]</f>
        <v>0</v>
      </c>
      <c r="I11">
        <f ca="1">days31DATA[[#This Row],[Options]]</f>
        <v>7</v>
      </c>
    </row>
    <row r="12" spans="1:14" x14ac:dyDescent="0.2">
      <c r="A12" s="1">
        <f t="shared" ca="1" si="0"/>
        <v>41095</v>
      </c>
      <c r="B12">
        <f ca="1">COUNTIFS(TimeStamps[Options],"&lt;="&amp;'TS-Calc 31 days'!A12,TimeStamps[Committed],"&gt;"&amp;'TS-Calc 31 days'!A12)</f>
        <v>6</v>
      </c>
      <c r="C12">
        <f ca="1">COUNTIFS(TimeStamps[Committed],"&lt;="&amp;'TS-Calc 31 days'!A12,TimeStamps[Done],"&gt;"&amp;'TS-Calc 31 days'!A12)</f>
        <v>1</v>
      </c>
      <c r="D12">
        <f ca="1">COUNTIF(TimeStamps[Done],"="&amp;'TS-Calc 31 days'!A12)</f>
        <v>0</v>
      </c>
      <c r="F12" s="1">
        <f ca="1">days31DATA[[#This Row],[Date]]</f>
        <v>41095</v>
      </c>
      <c r="G12">
        <f ca="1">G11+days31DATA[[#This Row],[Done]]</f>
        <v>0</v>
      </c>
      <c r="H12">
        <f ca="1">days31DATA[[#This Row],[Commited]]</f>
        <v>1</v>
      </c>
      <c r="I12">
        <f ca="1">days31DATA[[#This Row],[Options]]</f>
        <v>6</v>
      </c>
    </row>
    <row r="13" spans="1:14" x14ac:dyDescent="0.2">
      <c r="A13" s="1">
        <f t="shared" ca="1" si="0"/>
        <v>41096</v>
      </c>
      <c r="B13">
        <f ca="1">COUNTIFS(TimeStamps[Options],"&lt;="&amp;'TS-Calc 31 days'!A13,TimeStamps[Committed],"&gt;"&amp;'TS-Calc 31 days'!A13)</f>
        <v>7</v>
      </c>
      <c r="C13">
        <f ca="1">COUNTIFS(TimeStamps[Committed],"&lt;="&amp;'TS-Calc 31 days'!A13,TimeStamps[Done],"&gt;"&amp;'TS-Calc 31 days'!A13)</f>
        <v>1</v>
      </c>
      <c r="D13">
        <f ca="1">COUNTIF(TimeStamps[Done],"="&amp;'TS-Calc 31 days'!A13)</f>
        <v>0</v>
      </c>
      <c r="F13" s="1">
        <f ca="1">days31DATA[[#This Row],[Date]]</f>
        <v>41096</v>
      </c>
      <c r="G13">
        <f ca="1">G12+days31DATA[[#This Row],[Done]]</f>
        <v>0</v>
      </c>
      <c r="H13">
        <f ca="1">days31DATA[[#This Row],[Commited]]</f>
        <v>1</v>
      </c>
      <c r="I13">
        <f ca="1">days31DATA[[#This Row],[Options]]</f>
        <v>7</v>
      </c>
    </row>
    <row r="14" spans="1:14" x14ac:dyDescent="0.2">
      <c r="A14" s="1">
        <f t="shared" ca="1" si="0"/>
        <v>41097</v>
      </c>
      <c r="B14">
        <f ca="1">COUNTIFS(TimeStamps[Options],"&lt;="&amp;'TS-Calc 31 days'!A14,TimeStamps[Committed],"&gt;"&amp;'TS-Calc 31 days'!A14)</f>
        <v>7</v>
      </c>
      <c r="C14">
        <f ca="1">COUNTIFS(TimeStamps[Committed],"&lt;="&amp;'TS-Calc 31 days'!A14,TimeStamps[Done],"&gt;"&amp;'TS-Calc 31 days'!A14)</f>
        <v>1</v>
      </c>
      <c r="D14">
        <f ca="1">COUNTIF(TimeStamps[Done],"="&amp;'TS-Calc 31 days'!A14)</f>
        <v>0</v>
      </c>
      <c r="F14" s="1">
        <f ca="1">days31DATA[[#This Row],[Date]]</f>
        <v>41097</v>
      </c>
      <c r="G14">
        <f ca="1">G13+days31DATA[[#This Row],[Done]]</f>
        <v>0</v>
      </c>
      <c r="H14">
        <f ca="1">days31DATA[[#This Row],[Commited]]</f>
        <v>1</v>
      </c>
      <c r="I14">
        <f ca="1">days31DATA[[#This Row],[Options]]</f>
        <v>7</v>
      </c>
    </row>
    <row r="15" spans="1:14" x14ac:dyDescent="0.2">
      <c r="A15" s="1">
        <f t="shared" ca="1" si="0"/>
        <v>41098</v>
      </c>
      <c r="B15">
        <f ca="1">COUNTIFS(TimeStamps[Options],"&lt;="&amp;'TS-Calc 31 days'!A15,TimeStamps[Committed],"&gt;"&amp;'TS-Calc 31 days'!A15)</f>
        <v>8</v>
      </c>
      <c r="C15">
        <f ca="1">COUNTIFS(TimeStamps[Committed],"&lt;="&amp;'TS-Calc 31 days'!A15,TimeStamps[Done],"&gt;"&amp;'TS-Calc 31 days'!A15)</f>
        <v>1</v>
      </c>
      <c r="D15">
        <f ca="1">COUNTIF(TimeStamps[Done],"="&amp;'TS-Calc 31 days'!A15)</f>
        <v>0</v>
      </c>
      <c r="F15" s="1">
        <f ca="1">days31DATA[[#This Row],[Date]]</f>
        <v>41098</v>
      </c>
      <c r="G15">
        <f ca="1">G14+days31DATA[[#This Row],[Done]]</f>
        <v>0</v>
      </c>
      <c r="H15">
        <f ca="1">days31DATA[[#This Row],[Commited]]</f>
        <v>1</v>
      </c>
      <c r="I15">
        <f ca="1">days31DATA[[#This Row],[Options]]</f>
        <v>8</v>
      </c>
    </row>
    <row r="16" spans="1:14" x14ac:dyDescent="0.2">
      <c r="A16" s="1">
        <f t="shared" ca="1" si="0"/>
        <v>41099</v>
      </c>
      <c r="B16">
        <f ca="1">COUNTIFS(TimeStamps[Options],"&lt;="&amp;'TS-Calc 31 days'!A16,TimeStamps[Committed],"&gt;"&amp;'TS-Calc 31 days'!A16)</f>
        <v>7</v>
      </c>
      <c r="C16">
        <f ca="1">COUNTIFS(TimeStamps[Committed],"&lt;="&amp;'TS-Calc 31 days'!A16,TimeStamps[Done],"&gt;"&amp;'TS-Calc 31 days'!A16)</f>
        <v>2</v>
      </c>
      <c r="D16">
        <f ca="1">COUNTIF(TimeStamps[Done],"="&amp;'TS-Calc 31 days'!A16)</f>
        <v>0</v>
      </c>
      <c r="F16" s="1">
        <f ca="1">days31DATA[[#This Row],[Date]]</f>
        <v>41099</v>
      </c>
      <c r="G16">
        <f ca="1">G15+days31DATA[[#This Row],[Done]]</f>
        <v>0</v>
      </c>
      <c r="H16">
        <f ca="1">days31DATA[[#This Row],[Commited]]</f>
        <v>2</v>
      </c>
      <c r="I16">
        <f ca="1">days31DATA[[#This Row],[Options]]</f>
        <v>7</v>
      </c>
    </row>
    <row r="17" spans="1:9" x14ac:dyDescent="0.2">
      <c r="A17" s="1">
        <f t="shared" ca="1" si="0"/>
        <v>41100</v>
      </c>
      <c r="B17">
        <f ca="1">COUNTIFS(TimeStamps[Options],"&lt;="&amp;'TS-Calc 31 days'!A17,TimeStamps[Committed],"&gt;"&amp;'TS-Calc 31 days'!A17)</f>
        <v>8</v>
      </c>
      <c r="C17">
        <f ca="1">COUNTIFS(TimeStamps[Committed],"&lt;="&amp;'TS-Calc 31 days'!A17,TimeStamps[Done],"&gt;"&amp;'TS-Calc 31 days'!A17)</f>
        <v>2</v>
      </c>
      <c r="D17">
        <f ca="1">COUNTIF(TimeStamps[Done],"="&amp;'TS-Calc 31 days'!A17)</f>
        <v>0</v>
      </c>
      <c r="F17" s="1">
        <f ca="1">days31DATA[[#This Row],[Date]]</f>
        <v>41100</v>
      </c>
      <c r="G17">
        <f ca="1">G16+days31DATA[[#This Row],[Done]]</f>
        <v>0</v>
      </c>
      <c r="H17">
        <f ca="1">days31DATA[[#This Row],[Commited]]</f>
        <v>2</v>
      </c>
      <c r="I17">
        <f ca="1">days31DATA[[#This Row],[Options]]</f>
        <v>8</v>
      </c>
    </row>
    <row r="18" spans="1:9" x14ac:dyDescent="0.2">
      <c r="A18" s="1">
        <f t="shared" ca="1" si="0"/>
        <v>41101</v>
      </c>
      <c r="B18">
        <f ca="1">COUNTIFS(TimeStamps[Options],"&lt;="&amp;'TS-Calc 31 days'!A18,TimeStamps[Committed],"&gt;"&amp;'TS-Calc 31 days'!A18)</f>
        <v>7</v>
      </c>
      <c r="C18">
        <f ca="1">COUNTIFS(TimeStamps[Committed],"&lt;="&amp;'TS-Calc 31 days'!A18,TimeStamps[Done],"&gt;"&amp;'TS-Calc 31 days'!A18)</f>
        <v>3</v>
      </c>
      <c r="D18">
        <f ca="1">COUNTIF(TimeStamps[Done],"="&amp;'TS-Calc 31 days'!A18)</f>
        <v>0</v>
      </c>
      <c r="F18" s="1">
        <f ca="1">days31DATA[[#This Row],[Date]]</f>
        <v>41101</v>
      </c>
      <c r="G18">
        <f ca="1">G17+days31DATA[[#This Row],[Done]]</f>
        <v>0</v>
      </c>
      <c r="H18">
        <f ca="1">days31DATA[[#This Row],[Commited]]</f>
        <v>3</v>
      </c>
      <c r="I18">
        <f ca="1">days31DATA[[#This Row],[Options]]</f>
        <v>7</v>
      </c>
    </row>
    <row r="19" spans="1:9" x14ac:dyDescent="0.2">
      <c r="A19" s="1">
        <f t="shared" ca="1" si="0"/>
        <v>41102</v>
      </c>
      <c r="B19">
        <f ca="1">COUNTIFS(TimeStamps[Options],"&lt;="&amp;'TS-Calc 31 days'!A19,TimeStamps[Committed],"&gt;"&amp;'TS-Calc 31 days'!A19)</f>
        <v>8</v>
      </c>
      <c r="C19">
        <f ca="1">COUNTIFS(TimeStamps[Committed],"&lt;="&amp;'TS-Calc 31 days'!A19,TimeStamps[Done],"&gt;"&amp;'TS-Calc 31 days'!A19)</f>
        <v>3</v>
      </c>
      <c r="D19">
        <f ca="1">COUNTIF(TimeStamps[Done],"="&amp;'TS-Calc 31 days'!A19)</f>
        <v>0</v>
      </c>
      <c r="F19" s="1">
        <f ca="1">days31DATA[[#This Row],[Date]]</f>
        <v>41102</v>
      </c>
      <c r="G19">
        <f ca="1">G18+days31DATA[[#This Row],[Done]]</f>
        <v>0</v>
      </c>
      <c r="H19">
        <f ca="1">days31DATA[[#This Row],[Commited]]</f>
        <v>3</v>
      </c>
      <c r="I19">
        <f ca="1">days31DATA[[#This Row],[Options]]</f>
        <v>8</v>
      </c>
    </row>
    <row r="20" spans="1:9" x14ac:dyDescent="0.2">
      <c r="A20" s="1">
        <f t="shared" ca="1" si="0"/>
        <v>41103</v>
      </c>
      <c r="B20">
        <f ca="1">COUNTIFS(TimeStamps[Options],"&lt;="&amp;'TS-Calc 31 days'!A20,TimeStamps[Committed],"&gt;"&amp;'TS-Calc 31 days'!A20)</f>
        <v>9</v>
      </c>
      <c r="C20">
        <f ca="1">COUNTIFS(TimeStamps[Committed],"&lt;="&amp;'TS-Calc 31 days'!A20,TimeStamps[Done],"&gt;"&amp;'TS-Calc 31 days'!A20)</f>
        <v>3</v>
      </c>
      <c r="D20">
        <f ca="1">COUNTIF(TimeStamps[Done],"="&amp;'TS-Calc 31 days'!A20)</f>
        <v>0</v>
      </c>
      <c r="F20" s="1">
        <f ca="1">days31DATA[[#This Row],[Date]]</f>
        <v>41103</v>
      </c>
      <c r="G20">
        <f ca="1">G19+days31DATA[[#This Row],[Done]]</f>
        <v>0</v>
      </c>
      <c r="H20">
        <f ca="1">days31DATA[[#This Row],[Commited]]</f>
        <v>3</v>
      </c>
      <c r="I20">
        <f ca="1">days31DATA[[#This Row],[Options]]</f>
        <v>9</v>
      </c>
    </row>
    <row r="21" spans="1:9" x14ac:dyDescent="0.2">
      <c r="A21" s="1">
        <f t="shared" ca="1" si="0"/>
        <v>41104</v>
      </c>
      <c r="B21">
        <f ca="1">COUNTIFS(TimeStamps[Options],"&lt;="&amp;'TS-Calc 31 days'!A21,TimeStamps[Committed],"&gt;"&amp;'TS-Calc 31 days'!A21)</f>
        <v>9</v>
      </c>
      <c r="C21">
        <f ca="1">COUNTIFS(TimeStamps[Committed],"&lt;="&amp;'TS-Calc 31 days'!A21,TimeStamps[Done],"&gt;"&amp;'TS-Calc 31 days'!A21)</f>
        <v>3</v>
      </c>
      <c r="D21">
        <f ca="1">COUNTIF(TimeStamps[Done],"="&amp;'TS-Calc 31 days'!A21)</f>
        <v>0</v>
      </c>
      <c r="F21" s="1">
        <f ca="1">days31DATA[[#This Row],[Date]]</f>
        <v>41104</v>
      </c>
      <c r="G21">
        <f ca="1">G20+days31DATA[[#This Row],[Done]]</f>
        <v>0</v>
      </c>
      <c r="H21">
        <f ca="1">days31DATA[[#This Row],[Commited]]</f>
        <v>3</v>
      </c>
      <c r="I21">
        <f ca="1">days31DATA[[#This Row],[Options]]</f>
        <v>9</v>
      </c>
    </row>
    <row r="22" spans="1:9" x14ac:dyDescent="0.2">
      <c r="A22" s="1">
        <f t="shared" ca="1" si="0"/>
        <v>41105</v>
      </c>
      <c r="B22">
        <f ca="1">COUNTIFS(TimeStamps[Options],"&lt;="&amp;'TS-Calc 31 days'!A22,TimeStamps[Committed],"&gt;"&amp;'TS-Calc 31 days'!A22)</f>
        <v>9</v>
      </c>
      <c r="C22">
        <f ca="1">COUNTIFS(TimeStamps[Committed],"&lt;="&amp;'TS-Calc 31 days'!A22,TimeStamps[Done],"&gt;"&amp;'TS-Calc 31 days'!A22)</f>
        <v>4</v>
      </c>
      <c r="D22">
        <f ca="1">COUNTIF(TimeStamps[Done],"="&amp;'TS-Calc 31 days'!A22)</f>
        <v>0</v>
      </c>
      <c r="F22" s="1">
        <f ca="1">days31DATA[[#This Row],[Date]]</f>
        <v>41105</v>
      </c>
      <c r="G22">
        <f ca="1">G21+days31DATA[[#This Row],[Done]]</f>
        <v>0</v>
      </c>
      <c r="H22">
        <f ca="1">days31DATA[[#This Row],[Commited]]</f>
        <v>4</v>
      </c>
      <c r="I22">
        <f ca="1">days31DATA[[#This Row],[Options]]</f>
        <v>9</v>
      </c>
    </row>
    <row r="23" spans="1:9" x14ac:dyDescent="0.2">
      <c r="A23" s="1">
        <f t="shared" ca="1" si="0"/>
        <v>41106</v>
      </c>
      <c r="B23">
        <f ca="1">COUNTIFS(TimeStamps[Options],"&lt;="&amp;'TS-Calc 31 days'!A23,TimeStamps[Committed],"&gt;"&amp;'TS-Calc 31 days'!A23)</f>
        <v>9</v>
      </c>
      <c r="C23">
        <f ca="1">COUNTIFS(TimeStamps[Committed],"&lt;="&amp;'TS-Calc 31 days'!A23,TimeStamps[Done],"&gt;"&amp;'TS-Calc 31 days'!A23)</f>
        <v>4</v>
      </c>
      <c r="D23">
        <f ca="1">COUNTIF(TimeStamps[Done],"="&amp;'TS-Calc 31 days'!A23)</f>
        <v>0</v>
      </c>
      <c r="F23" s="1">
        <f ca="1">days31DATA[[#This Row],[Date]]</f>
        <v>41106</v>
      </c>
      <c r="G23">
        <f ca="1">G22+days31DATA[[#This Row],[Done]]</f>
        <v>0</v>
      </c>
      <c r="H23">
        <f ca="1">days31DATA[[#This Row],[Commited]]</f>
        <v>4</v>
      </c>
      <c r="I23">
        <f ca="1">days31DATA[[#This Row],[Options]]</f>
        <v>9</v>
      </c>
    </row>
    <row r="24" spans="1:9" x14ac:dyDescent="0.2">
      <c r="A24" s="1">
        <f t="shared" ca="1" si="0"/>
        <v>41107</v>
      </c>
      <c r="B24">
        <f ca="1">COUNTIFS(TimeStamps[Options],"&lt;="&amp;'TS-Calc 31 days'!A24,TimeStamps[Committed],"&gt;"&amp;'TS-Calc 31 days'!A24)</f>
        <v>10</v>
      </c>
      <c r="C24">
        <f ca="1">COUNTIFS(TimeStamps[Committed],"&lt;="&amp;'TS-Calc 31 days'!A24,TimeStamps[Done],"&gt;"&amp;'TS-Calc 31 days'!A24)</f>
        <v>4</v>
      </c>
      <c r="D24">
        <f ca="1">COUNTIF(TimeStamps[Done],"="&amp;'TS-Calc 31 days'!A24)</f>
        <v>0</v>
      </c>
      <c r="F24" s="1">
        <f ca="1">days31DATA[[#This Row],[Date]]</f>
        <v>41107</v>
      </c>
      <c r="G24">
        <f ca="1">G23+days31DATA[[#This Row],[Done]]</f>
        <v>0</v>
      </c>
      <c r="H24">
        <f ca="1">days31DATA[[#This Row],[Commited]]</f>
        <v>4</v>
      </c>
      <c r="I24">
        <f ca="1">days31DATA[[#This Row],[Options]]</f>
        <v>10</v>
      </c>
    </row>
    <row r="25" spans="1:9" x14ac:dyDescent="0.2">
      <c r="A25" s="1">
        <f t="shared" ca="1" si="0"/>
        <v>41108</v>
      </c>
      <c r="B25">
        <f ca="1">COUNTIFS(TimeStamps[Options],"&lt;="&amp;'TS-Calc 31 days'!A25,TimeStamps[Committed],"&gt;"&amp;'TS-Calc 31 days'!A25)</f>
        <v>11</v>
      </c>
      <c r="C25">
        <f ca="1">COUNTIFS(TimeStamps[Committed],"&lt;="&amp;'TS-Calc 31 days'!A25,TimeStamps[Done],"&gt;"&amp;'TS-Calc 31 days'!A25)</f>
        <v>4</v>
      </c>
      <c r="D25">
        <f ca="1">COUNTIF(TimeStamps[Done],"="&amp;'TS-Calc 31 days'!A25)</f>
        <v>0</v>
      </c>
      <c r="F25" s="1">
        <f ca="1">days31DATA[[#This Row],[Date]]</f>
        <v>41108</v>
      </c>
      <c r="G25">
        <f ca="1">G24+days31DATA[[#This Row],[Done]]</f>
        <v>0</v>
      </c>
      <c r="H25">
        <f ca="1">days31DATA[[#This Row],[Commited]]</f>
        <v>4</v>
      </c>
      <c r="I25">
        <f ca="1">days31DATA[[#This Row],[Options]]</f>
        <v>11</v>
      </c>
    </row>
    <row r="26" spans="1:9" x14ac:dyDescent="0.2">
      <c r="A26" s="1">
        <f t="shared" ca="1" si="0"/>
        <v>41109</v>
      </c>
      <c r="B26">
        <f ca="1">COUNTIFS(TimeStamps[Options],"&lt;="&amp;'TS-Calc 31 days'!A26,TimeStamps[Committed],"&gt;"&amp;'TS-Calc 31 days'!A26)</f>
        <v>11</v>
      </c>
      <c r="C26">
        <f ca="1">COUNTIFS(TimeStamps[Committed],"&lt;="&amp;'TS-Calc 31 days'!A26,TimeStamps[Done],"&gt;"&amp;'TS-Calc 31 days'!A26)</f>
        <v>4</v>
      </c>
      <c r="D26">
        <f ca="1">COUNTIF(TimeStamps[Done],"="&amp;'TS-Calc 31 days'!A26)</f>
        <v>0</v>
      </c>
      <c r="F26" s="1">
        <f ca="1">days31DATA[[#This Row],[Date]]</f>
        <v>41109</v>
      </c>
      <c r="G26">
        <f ca="1">G25+days31DATA[[#This Row],[Done]]</f>
        <v>0</v>
      </c>
      <c r="H26">
        <f ca="1">days31DATA[[#This Row],[Commited]]</f>
        <v>4</v>
      </c>
      <c r="I26">
        <f ca="1">days31DATA[[#This Row],[Options]]</f>
        <v>11</v>
      </c>
    </row>
    <row r="27" spans="1:9" x14ac:dyDescent="0.2">
      <c r="A27" s="1">
        <f t="shared" ca="1" si="0"/>
        <v>41110</v>
      </c>
      <c r="B27">
        <f ca="1">COUNTIFS(TimeStamps[Options],"&lt;="&amp;'TS-Calc 31 days'!A27,TimeStamps[Committed],"&gt;"&amp;'TS-Calc 31 days'!A27)</f>
        <v>11</v>
      </c>
      <c r="C27">
        <f ca="1">COUNTIFS(TimeStamps[Committed],"&lt;="&amp;'TS-Calc 31 days'!A27,TimeStamps[Done],"&gt;"&amp;'TS-Calc 31 days'!A27)</f>
        <v>5</v>
      </c>
      <c r="D27">
        <f ca="1">COUNTIF(TimeStamps[Done],"="&amp;'TS-Calc 31 days'!A27)</f>
        <v>0</v>
      </c>
      <c r="F27" s="1">
        <f ca="1">days31DATA[[#This Row],[Date]]</f>
        <v>41110</v>
      </c>
      <c r="G27">
        <f ca="1">G26+days31DATA[[#This Row],[Done]]</f>
        <v>0</v>
      </c>
      <c r="H27">
        <f ca="1">days31DATA[[#This Row],[Commited]]</f>
        <v>5</v>
      </c>
      <c r="I27">
        <f ca="1">days31DATA[[#This Row],[Options]]</f>
        <v>11</v>
      </c>
    </row>
    <row r="28" spans="1:9" x14ac:dyDescent="0.2">
      <c r="A28" s="1">
        <f t="shared" ca="1" si="0"/>
        <v>41111</v>
      </c>
      <c r="B28">
        <f ca="1">COUNTIFS(TimeStamps[Options],"&lt;="&amp;'TS-Calc 31 days'!A28,TimeStamps[Committed],"&gt;"&amp;'TS-Calc 31 days'!A28)</f>
        <v>12</v>
      </c>
      <c r="C28">
        <f ca="1">COUNTIFS(TimeStamps[Committed],"&lt;="&amp;'TS-Calc 31 days'!A28,TimeStamps[Done],"&gt;"&amp;'TS-Calc 31 days'!A28)</f>
        <v>5</v>
      </c>
      <c r="D28">
        <f ca="1">COUNTIF(TimeStamps[Done],"="&amp;'TS-Calc 31 days'!A28)</f>
        <v>0</v>
      </c>
      <c r="F28" s="1">
        <f ca="1">days31DATA[[#This Row],[Date]]</f>
        <v>41111</v>
      </c>
      <c r="G28">
        <f ca="1">G27+days31DATA[[#This Row],[Done]]</f>
        <v>0</v>
      </c>
      <c r="H28">
        <f ca="1">days31DATA[[#This Row],[Commited]]</f>
        <v>5</v>
      </c>
      <c r="I28">
        <f ca="1">days31DATA[[#This Row],[Options]]</f>
        <v>12</v>
      </c>
    </row>
    <row r="29" spans="1:9" x14ac:dyDescent="0.2">
      <c r="A29" s="1">
        <f t="shared" ca="1" si="0"/>
        <v>41112</v>
      </c>
      <c r="B29">
        <f ca="1">COUNTIFS(TimeStamps[Options],"&lt;="&amp;'TS-Calc 31 days'!A29,TimeStamps[Committed],"&gt;"&amp;'TS-Calc 31 days'!A29)</f>
        <v>12</v>
      </c>
      <c r="C29">
        <f ca="1">COUNTIFS(TimeStamps[Committed],"&lt;="&amp;'TS-Calc 31 days'!A29,TimeStamps[Done],"&gt;"&amp;'TS-Calc 31 days'!A29)</f>
        <v>5</v>
      </c>
      <c r="D29">
        <f ca="1">COUNTIF(TimeStamps[Done],"="&amp;'TS-Calc 31 days'!A29)</f>
        <v>0</v>
      </c>
      <c r="F29" s="1">
        <f ca="1">days31DATA[[#This Row],[Date]]</f>
        <v>41112</v>
      </c>
      <c r="G29">
        <f ca="1">G28+days31DATA[[#This Row],[Done]]</f>
        <v>0</v>
      </c>
      <c r="H29">
        <f ca="1">days31DATA[[#This Row],[Commited]]</f>
        <v>5</v>
      </c>
      <c r="I29">
        <f ca="1">days31DATA[[#This Row],[Options]]</f>
        <v>12</v>
      </c>
    </row>
    <row r="30" spans="1:9" x14ac:dyDescent="0.2">
      <c r="A30" s="1">
        <f t="shared" ca="1" si="0"/>
        <v>41113</v>
      </c>
      <c r="B30">
        <f ca="1">COUNTIFS(TimeStamps[Options],"&lt;="&amp;'TS-Calc 31 days'!A30,TimeStamps[Committed],"&gt;"&amp;'TS-Calc 31 days'!A30)</f>
        <v>13</v>
      </c>
      <c r="C30">
        <f ca="1">COUNTIFS(TimeStamps[Committed],"&lt;="&amp;'TS-Calc 31 days'!A30,TimeStamps[Done],"&gt;"&amp;'TS-Calc 31 days'!A30)</f>
        <v>5</v>
      </c>
      <c r="D30">
        <f ca="1">COUNTIF(TimeStamps[Done],"="&amp;'TS-Calc 31 days'!A30)</f>
        <v>0</v>
      </c>
      <c r="F30" s="1">
        <f ca="1">days31DATA[[#This Row],[Date]]</f>
        <v>41113</v>
      </c>
      <c r="G30">
        <f ca="1">G29+days31DATA[[#This Row],[Done]]</f>
        <v>0</v>
      </c>
      <c r="H30">
        <f ca="1">days31DATA[[#This Row],[Commited]]</f>
        <v>5</v>
      </c>
      <c r="I30">
        <f ca="1">days31DATA[[#This Row],[Options]]</f>
        <v>13</v>
      </c>
    </row>
    <row r="31" spans="1:9" x14ac:dyDescent="0.2">
      <c r="A31" s="1">
        <f t="shared" ca="1" si="0"/>
        <v>41114</v>
      </c>
      <c r="B31">
        <f ca="1">COUNTIFS(TimeStamps[Options],"&lt;="&amp;'TS-Calc 31 days'!A31,TimeStamps[Committed],"&gt;"&amp;'TS-Calc 31 days'!A31)</f>
        <v>14</v>
      </c>
      <c r="C31">
        <f ca="1">COUNTIFS(TimeStamps[Committed],"&lt;="&amp;'TS-Calc 31 days'!A31,TimeStamps[Done],"&gt;"&amp;'TS-Calc 31 days'!A31)</f>
        <v>5</v>
      </c>
      <c r="D31">
        <f ca="1">COUNTIF(TimeStamps[Done],"="&amp;'TS-Calc 31 days'!A31)</f>
        <v>0</v>
      </c>
      <c r="F31" s="1">
        <f ca="1">days31DATA[[#This Row],[Date]]</f>
        <v>41114</v>
      </c>
      <c r="G31">
        <f ca="1">G30+days31DATA[[#This Row],[Done]]</f>
        <v>0</v>
      </c>
      <c r="H31">
        <f ca="1">days31DATA[[#This Row],[Commited]]</f>
        <v>5</v>
      </c>
      <c r="I31">
        <f ca="1">days31DATA[[#This Row],[Options]]</f>
        <v>14</v>
      </c>
    </row>
    <row r="32" spans="1:9" x14ac:dyDescent="0.2">
      <c r="A32" s="1">
        <f t="shared" ca="1" si="0"/>
        <v>41115</v>
      </c>
      <c r="B32">
        <f ca="1">COUNTIFS(TimeStamps[Options],"&lt;="&amp;'TS-Calc 31 days'!A32,TimeStamps[Committed],"&gt;"&amp;'TS-Calc 31 days'!A32)</f>
        <v>13</v>
      </c>
      <c r="C32">
        <f ca="1">COUNTIFS(TimeStamps[Committed],"&lt;="&amp;'TS-Calc 31 days'!A32,TimeStamps[Done],"&gt;"&amp;'TS-Calc 31 days'!A32)</f>
        <v>5</v>
      </c>
      <c r="D32">
        <f ca="1">COUNTIF(TimeStamps[Done],"="&amp;'TS-Calc 31 days'!A32)</f>
        <v>1</v>
      </c>
      <c r="F32" s="1">
        <f ca="1">days31DATA[[#This Row],[Date]]</f>
        <v>41115</v>
      </c>
      <c r="G32">
        <f ca="1">G31+days31DATA[[#This Row],[Done]]</f>
        <v>1</v>
      </c>
      <c r="H32">
        <f ca="1">days31DATA[[#This Row],[Commited]]</f>
        <v>5</v>
      </c>
      <c r="I32">
        <f ca="1">days31DATA[[#This Row],[Options]]</f>
        <v>13</v>
      </c>
    </row>
    <row r="33" spans="1:6" x14ac:dyDescent="0.2">
      <c r="A33" s="1"/>
      <c r="F33" s="1"/>
    </row>
    <row r="34" spans="1:6" x14ac:dyDescent="0.2">
      <c r="A34" s="1"/>
      <c r="F34" s="1"/>
    </row>
    <row r="35" spans="1:6" x14ac:dyDescent="0.2">
      <c r="A35" s="1"/>
      <c r="F35" s="1"/>
    </row>
    <row r="36" spans="1:6" x14ac:dyDescent="0.2">
      <c r="A36" s="1"/>
      <c r="F36" s="1"/>
    </row>
    <row r="37" spans="1:6" x14ac:dyDescent="0.2">
      <c r="A37" s="1"/>
      <c r="F37" s="1"/>
    </row>
    <row r="38" spans="1:6" x14ac:dyDescent="0.2">
      <c r="A38" s="1"/>
      <c r="F38" s="1"/>
    </row>
    <row r="39" spans="1:6" x14ac:dyDescent="0.2">
      <c r="A39" s="1"/>
      <c r="F39" s="1"/>
    </row>
    <row r="40" spans="1:6" x14ac:dyDescent="0.2">
      <c r="A40" s="1"/>
      <c r="F40" s="1"/>
    </row>
    <row r="41" spans="1:6" x14ac:dyDescent="0.2">
      <c r="A41" s="1"/>
      <c r="F41" s="1"/>
    </row>
    <row r="42" spans="1:6" x14ac:dyDescent="0.2">
      <c r="A42" s="1"/>
      <c r="F42" s="1"/>
    </row>
    <row r="43" spans="1:6" x14ac:dyDescent="0.2">
      <c r="A43" s="1"/>
      <c r="F43" s="1"/>
    </row>
    <row r="44" spans="1:6" x14ac:dyDescent="0.2">
      <c r="A44" s="1"/>
      <c r="F44" s="1"/>
    </row>
    <row r="45" spans="1:6" x14ac:dyDescent="0.2">
      <c r="A45" s="1"/>
      <c r="F45" s="1"/>
    </row>
    <row r="46" spans="1:6" x14ac:dyDescent="0.2">
      <c r="A46" s="1"/>
      <c r="F46" s="1"/>
    </row>
    <row r="47" spans="1:6" x14ac:dyDescent="0.2">
      <c r="A47" s="1"/>
      <c r="F47" s="1"/>
    </row>
    <row r="48" spans="1:6" x14ac:dyDescent="0.2">
      <c r="A48" s="1"/>
      <c r="F48" s="1"/>
    </row>
    <row r="49" spans="1:6" x14ac:dyDescent="0.2">
      <c r="A49" s="1"/>
      <c r="F49" s="1"/>
    </row>
    <row r="50" spans="1:6" x14ac:dyDescent="0.2">
      <c r="A50" s="1"/>
      <c r="F50" s="1"/>
    </row>
    <row r="51" spans="1:6" x14ac:dyDescent="0.2">
      <c r="A51" s="1"/>
      <c r="F51" s="1"/>
    </row>
    <row r="52" spans="1:6" x14ac:dyDescent="0.2">
      <c r="A52" s="1"/>
      <c r="F52" s="1"/>
    </row>
    <row r="53" spans="1:6" x14ac:dyDescent="0.2">
      <c r="A53" s="1"/>
      <c r="F53" s="1"/>
    </row>
    <row r="54" spans="1:6" x14ac:dyDescent="0.2">
      <c r="A54" s="1"/>
      <c r="F54" s="1"/>
    </row>
    <row r="55" spans="1:6" x14ac:dyDescent="0.2">
      <c r="A55" s="1"/>
      <c r="F55" s="1"/>
    </row>
    <row r="56" spans="1:6" x14ac:dyDescent="0.2">
      <c r="A56" s="1"/>
      <c r="F56" s="1"/>
    </row>
    <row r="57" spans="1:6" x14ac:dyDescent="0.2">
      <c r="A57" s="1"/>
      <c r="F57" s="1"/>
    </row>
    <row r="58" spans="1:6" x14ac:dyDescent="0.2">
      <c r="A58" s="1"/>
      <c r="F58" s="1"/>
    </row>
    <row r="59" spans="1:6" x14ac:dyDescent="0.2">
      <c r="A59" s="1"/>
      <c r="F59" s="1"/>
    </row>
    <row r="60" spans="1:6" x14ac:dyDescent="0.2">
      <c r="A60" s="1"/>
      <c r="F60" s="1"/>
    </row>
    <row r="61" spans="1:6" x14ac:dyDescent="0.2">
      <c r="A61" s="1"/>
      <c r="F61" s="1"/>
    </row>
    <row r="62" spans="1:6" x14ac:dyDescent="0.2">
      <c r="A62" s="1"/>
      <c r="F62" s="1"/>
    </row>
    <row r="63" spans="1:6" x14ac:dyDescent="0.2">
      <c r="A63" s="1"/>
      <c r="F63" s="1"/>
    </row>
    <row r="64" spans="1:6" x14ac:dyDescent="0.2">
      <c r="A64" s="1"/>
      <c r="F64" s="1"/>
    </row>
    <row r="65" spans="1:6" x14ac:dyDescent="0.2">
      <c r="A65" s="1"/>
      <c r="F65" s="1"/>
    </row>
    <row r="66" spans="1:6" x14ac:dyDescent="0.2">
      <c r="A66" s="1"/>
      <c r="F66" s="1"/>
    </row>
    <row r="67" spans="1:6" x14ac:dyDescent="0.2">
      <c r="A67" s="1"/>
      <c r="F67" s="1"/>
    </row>
    <row r="68" spans="1:6" x14ac:dyDescent="0.2">
      <c r="A68" s="1"/>
      <c r="F68" s="1"/>
    </row>
    <row r="69" spans="1:6" x14ac:dyDescent="0.2">
      <c r="A69" s="1"/>
      <c r="F69" s="1"/>
    </row>
    <row r="70" spans="1:6" x14ac:dyDescent="0.2">
      <c r="A70" s="1"/>
      <c r="F70" s="1"/>
    </row>
    <row r="71" spans="1:6" x14ac:dyDescent="0.2">
      <c r="A71" s="1"/>
      <c r="F71" s="1"/>
    </row>
    <row r="72" spans="1:6" x14ac:dyDescent="0.2">
      <c r="A72" s="1"/>
      <c r="F72" s="1"/>
    </row>
    <row r="73" spans="1:6" x14ac:dyDescent="0.2">
      <c r="A73" s="1"/>
      <c r="F73" s="1"/>
    </row>
    <row r="74" spans="1:6" x14ac:dyDescent="0.2">
      <c r="A74" s="1"/>
      <c r="F74" s="1"/>
    </row>
    <row r="75" spans="1:6" x14ac:dyDescent="0.2">
      <c r="A75" s="1"/>
      <c r="F75" s="1"/>
    </row>
    <row r="76" spans="1:6" x14ac:dyDescent="0.2">
      <c r="A76" s="1"/>
      <c r="F76" s="1"/>
    </row>
    <row r="77" spans="1:6" x14ac:dyDescent="0.2">
      <c r="A77" s="1"/>
      <c r="F77" s="1"/>
    </row>
    <row r="78" spans="1:6" x14ac:dyDescent="0.2">
      <c r="A78" s="1"/>
      <c r="F78" s="1"/>
    </row>
    <row r="79" spans="1:6" x14ac:dyDescent="0.2">
      <c r="A79" s="1"/>
      <c r="F79" s="1"/>
    </row>
    <row r="80" spans="1:6" x14ac:dyDescent="0.2">
      <c r="A80" s="1"/>
      <c r="F80" s="1"/>
    </row>
    <row r="81" spans="1:6" x14ac:dyDescent="0.2">
      <c r="A81" s="1"/>
      <c r="F81" s="1"/>
    </row>
    <row r="82" spans="1:6" x14ac:dyDescent="0.2">
      <c r="A82" s="1"/>
      <c r="F82" s="1"/>
    </row>
    <row r="83" spans="1:6" x14ac:dyDescent="0.2">
      <c r="A83" s="1"/>
      <c r="F83" s="1"/>
    </row>
    <row r="84" spans="1:6" x14ac:dyDescent="0.2">
      <c r="A84" s="1"/>
      <c r="F84" s="1"/>
    </row>
    <row r="85" spans="1:6" x14ac:dyDescent="0.2">
      <c r="A85" s="1"/>
      <c r="F85" s="1"/>
    </row>
    <row r="86" spans="1:6" x14ac:dyDescent="0.2">
      <c r="A86" s="1"/>
      <c r="F86" s="1"/>
    </row>
    <row r="87" spans="1:6" x14ac:dyDescent="0.2">
      <c r="A87" s="1"/>
      <c r="F87" s="1"/>
    </row>
    <row r="88" spans="1:6" x14ac:dyDescent="0.2">
      <c r="A88" s="1"/>
      <c r="F88" s="1"/>
    </row>
    <row r="89" spans="1:6" x14ac:dyDescent="0.2">
      <c r="A89" s="1"/>
      <c r="F89" s="1"/>
    </row>
    <row r="90" spans="1:6" x14ac:dyDescent="0.2">
      <c r="A90" s="1"/>
      <c r="F90" s="1"/>
    </row>
    <row r="91" spans="1:6" x14ac:dyDescent="0.2">
      <c r="A91" s="1"/>
      <c r="F91" s="1"/>
    </row>
    <row r="92" spans="1:6" x14ac:dyDescent="0.2">
      <c r="A92" s="1"/>
      <c r="F92" s="1"/>
    </row>
    <row r="93" spans="1:6" x14ac:dyDescent="0.2">
      <c r="A93" s="1"/>
      <c r="F93" s="1"/>
    </row>
    <row r="94" spans="1:6" x14ac:dyDescent="0.2">
      <c r="A94" s="1"/>
      <c r="F94" s="1"/>
    </row>
    <row r="95" spans="1:6" x14ac:dyDescent="0.2">
      <c r="A95" s="1"/>
      <c r="F95" s="1"/>
    </row>
    <row r="96" spans="1:6"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G21" sqref="G2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7" t="s">
        <v>2</v>
      </c>
      <c r="B1" s="7" t="s">
        <v>0</v>
      </c>
      <c r="C1" s="7" t="s">
        <v>6</v>
      </c>
      <c r="D1" s="7" t="s">
        <v>5</v>
      </c>
      <c r="F1" s="2" t="s">
        <v>2</v>
      </c>
      <c r="G1" s="2" t="s">
        <v>5</v>
      </c>
      <c r="H1" s="2" t="s">
        <v>6</v>
      </c>
      <c r="I1" s="2" t="s">
        <v>0</v>
      </c>
      <c r="J1" s="2"/>
      <c r="L1" s="1"/>
      <c r="N1" s="1"/>
    </row>
    <row r="2" spans="1:14" x14ac:dyDescent="0.2">
      <c r="A2" s="6">
        <f ca="1">'Stability Metric, Time Stamps'!$B$14</f>
        <v>41085</v>
      </c>
      <c r="B2">
        <f ca="1">COUNTIFS(TimeStamps[Options],"&lt;="&amp;'TS-Calc 6 month'!A2,TimeStamps[Committed],"&gt;"&amp;'TS-Calc 6 month'!A2)</f>
        <v>1</v>
      </c>
      <c r="C2">
        <f ca="1">COUNTIFS(TimeStamps[Committed],"&lt;="&amp;'TS-Calc 6 month'!A2,TimeStamps[Done],"&gt;"&amp;'TS-Calc 6 month'!A2)</f>
        <v>0</v>
      </c>
      <c r="D2">
        <f ca="1">COUNTIF(TimeStamps[Done],"="&amp;'TS-Calc 6 month'!A2)</f>
        <v>0</v>
      </c>
      <c r="F2" s="1">
        <f ca="1">Table2579[[#This Row],[Date]]</f>
        <v>41085</v>
      </c>
      <c r="G2">
        <f ca="1">Table2579[[#This Row],[Done]]</f>
        <v>0</v>
      </c>
      <c r="H2">
        <f ca="1">Table2579[[#This Row],[Commited]]</f>
        <v>0</v>
      </c>
      <c r="I2">
        <f ca="1">Table2579[[#This Row],[Options]]</f>
        <v>1</v>
      </c>
      <c r="L2" s="1"/>
    </row>
    <row r="3" spans="1:14" x14ac:dyDescent="0.2">
      <c r="A3" s="1">
        <f ca="1">A2+1</f>
        <v>41086</v>
      </c>
      <c r="B3">
        <f ca="1">COUNTIFS(TimeStamps[Options],"&lt;="&amp;'TS-Calc 6 month'!A3,TimeStamps[Committed],"&gt;"&amp;'TS-Calc 6 month'!A3)</f>
        <v>2</v>
      </c>
      <c r="C3">
        <f ca="1">COUNTIFS(TimeStamps[Committed],"&lt;="&amp;'TS-Calc 6 month'!A3,TimeStamps[Done],"&gt;"&amp;'TS-Calc 6 month'!A3)</f>
        <v>0</v>
      </c>
      <c r="D3">
        <f ca="1">COUNTIF(TimeStamps[Done],"="&amp;'TS-Calc 6 month'!A3)</f>
        <v>0</v>
      </c>
      <c r="F3" s="1">
        <f ca="1">Table2579[[#This Row],[Date]]</f>
        <v>41086</v>
      </c>
      <c r="G3">
        <f ca="1">G2+Table2579[[#This Row],[Done]]</f>
        <v>0</v>
      </c>
      <c r="H3">
        <f ca="1">Table2579[[#This Row],[Commited]]</f>
        <v>0</v>
      </c>
      <c r="I3">
        <f ca="1">Table2579[[#This Row],[Options]]</f>
        <v>2</v>
      </c>
    </row>
    <row r="4" spans="1:14" x14ac:dyDescent="0.2">
      <c r="A4" s="1">
        <f t="shared" ref="A4:A67" ca="1" si="0">A3+1</f>
        <v>41087</v>
      </c>
      <c r="B4">
        <f ca="1">COUNTIFS(TimeStamps[Options],"&lt;="&amp;'TS-Calc 6 month'!A4,TimeStamps[Committed],"&gt;"&amp;'TS-Calc 6 month'!A4)</f>
        <v>2</v>
      </c>
      <c r="C4">
        <f ca="1">COUNTIFS(TimeStamps[Committed],"&lt;="&amp;'TS-Calc 6 month'!A4,TimeStamps[Done],"&gt;"&amp;'TS-Calc 6 month'!A4)</f>
        <v>0</v>
      </c>
      <c r="D4">
        <f ca="1">COUNTIF(TimeStamps[Done],"="&amp;'TS-Calc 6 month'!A4)</f>
        <v>0</v>
      </c>
      <c r="F4" s="1">
        <f ca="1">Table2579[[#This Row],[Date]]</f>
        <v>41087</v>
      </c>
      <c r="G4">
        <f ca="1">G3+Table2579[[#This Row],[Done]]</f>
        <v>0</v>
      </c>
      <c r="H4">
        <f ca="1">Table2579[[#This Row],[Commited]]</f>
        <v>0</v>
      </c>
      <c r="I4">
        <f ca="1">Table2579[[#This Row],[Options]]</f>
        <v>2</v>
      </c>
    </row>
    <row r="5" spans="1:14" x14ac:dyDescent="0.2">
      <c r="A5" s="1">
        <f t="shared" ca="1" si="0"/>
        <v>41088</v>
      </c>
      <c r="B5">
        <f ca="1">COUNTIFS(TimeStamps[Options],"&lt;="&amp;'TS-Calc 6 month'!A5,TimeStamps[Committed],"&gt;"&amp;'TS-Calc 6 month'!A5)</f>
        <v>3</v>
      </c>
      <c r="C5">
        <f ca="1">COUNTIFS(TimeStamps[Committed],"&lt;="&amp;'TS-Calc 6 month'!A5,TimeStamps[Done],"&gt;"&amp;'TS-Calc 6 month'!A5)</f>
        <v>0</v>
      </c>
      <c r="D5">
        <f ca="1">COUNTIF(TimeStamps[Done],"="&amp;'TS-Calc 6 month'!A5)</f>
        <v>0</v>
      </c>
      <c r="F5" s="1">
        <f ca="1">Table2579[[#This Row],[Date]]</f>
        <v>41088</v>
      </c>
      <c r="G5">
        <f ca="1">G4+Table2579[[#This Row],[Done]]</f>
        <v>0</v>
      </c>
      <c r="H5">
        <f ca="1">Table2579[[#This Row],[Commited]]</f>
        <v>0</v>
      </c>
      <c r="I5">
        <f ca="1">Table2579[[#This Row],[Options]]</f>
        <v>3</v>
      </c>
    </row>
    <row r="6" spans="1:14" x14ac:dyDescent="0.2">
      <c r="A6" s="1">
        <f t="shared" ca="1" si="0"/>
        <v>41089</v>
      </c>
      <c r="B6">
        <f ca="1">COUNTIFS(TimeStamps[Options],"&lt;="&amp;'TS-Calc 6 month'!A6,TimeStamps[Committed],"&gt;"&amp;'TS-Calc 6 month'!A6)</f>
        <v>4</v>
      </c>
      <c r="C6">
        <f ca="1">COUNTIFS(TimeStamps[Committed],"&lt;="&amp;'TS-Calc 6 month'!A6,TimeStamps[Done],"&gt;"&amp;'TS-Calc 6 month'!A6)</f>
        <v>0</v>
      </c>
      <c r="D6">
        <f ca="1">COUNTIF(TimeStamps[Done],"="&amp;'TS-Calc 6 month'!A6)</f>
        <v>0</v>
      </c>
      <c r="F6" s="1">
        <f ca="1">Table2579[[#This Row],[Date]]</f>
        <v>41089</v>
      </c>
      <c r="G6">
        <f ca="1">G5+Table2579[[#This Row],[Done]]</f>
        <v>0</v>
      </c>
      <c r="H6">
        <f ca="1">Table2579[[#This Row],[Commited]]</f>
        <v>0</v>
      </c>
      <c r="I6">
        <f ca="1">Table2579[[#This Row],[Options]]</f>
        <v>4</v>
      </c>
    </row>
    <row r="7" spans="1:14" x14ac:dyDescent="0.2">
      <c r="A7" s="1">
        <f t="shared" ca="1" si="0"/>
        <v>41090</v>
      </c>
      <c r="B7">
        <f ca="1">COUNTIFS(TimeStamps[Options],"&lt;="&amp;'TS-Calc 6 month'!A7,TimeStamps[Committed],"&gt;"&amp;'TS-Calc 6 month'!A7)</f>
        <v>4</v>
      </c>
      <c r="C7">
        <f ca="1">COUNTIFS(TimeStamps[Committed],"&lt;="&amp;'TS-Calc 6 month'!A7,TimeStamps[Done],"&gt;"&amp;'TS-Calc 6 month'!A7)</f>
        <v>0</v>
      </c>
      <c r="D7">
        <f ca="1">COUNTIF(TimeStamps[Done],"="&amp;'TS-Calc 6 month'!A7)</f>
        <v>0</v>
      </c>
      <c r="F7" s="1">
        <f ca="1">Table2579[[#This Row],[Date]]</f>
        <v>41090</v>
      </c>
      <c r="G7">
        <f ca="1">G6+Table2579[[#This Row],[Done]]</f>
        <v>0</v>
      </c>
      <c r="H7">
        <f ca="1">Table2579[[#This Row],[Commited]]</f>
        <v>0</v>
      </c>
      <c r="I7">
        <f ca="1">Table2579[[#This Row],[Options]]</f>
        <v>4</v>
      </c>
    </row>
    <row r="8" spans="1:14" x14ac:dyDescent="0.2">
      <c r="A8" s="1">
        <f t="shared" ca="1" si="0"/>
        <v>41091</v>
      </c>
      <c r="B8">
        <f ca="1">COUNTIFS(TimeStamps[Options],"&lt;="&amp;'TS-Calc 6 month'!A8,TimeStamps[Committed],"&gt;"&amp;'TS-Calc 6 month'!A8)</f>
        <v>5</v>
      </c>
      <c r="C8">
        <f ca="1">COUNTIFS(TimeStamps[Committed],"&lt;="&amp;'TS-Calc 6 month'!A8,TimeStamps[Done],"&gt;"&amp;'TS-Calc 6 month'!A8)</f>
        <v>0</v>
      </c>
      <c r="D8">
        <f ca="1">COUNTIF(TimeStamps[Done],"="&amp;'TS-Calc 6 month'!A8)</f>
        <v>0</v>
      </c>
      <c r="F8" s="1">
        <f ca="1">Table2579[[#This Row],[Date]]</f>
        <v>41091</v>
      </c>
      <c r="G8">
        <f ca="1">G7+Table2579[[#This Row],[Done]]</f>
        <v>0</v>
      </c>
      <c r="H8">
        <f ca="1">Table2579[[#This Row],[Commited]]</f>
        <v>0</v>
      </c>
      <c r="I8">
        <f ca="1">Table2579[[#This Row],[Options]]</f>
        <v>5</v>
      </c>
    </row>
    <row r="9" spans="1:14" x14ac:dyDescent="0.2">
      <c r="A9" s="1">
        <f t="shared" ca="1" si="0"/>
        <v>41092</v>
      </c>
      <c r="B9">
        <f ca="1">COUNTIFS(TimeStamps[Options],"&lt;="&amp;'TS-Calc 6 month'!A9,TimeStamps[Committed],"&gt;"&amp;'TS-Calc 6 month'!A9)</f>
        <v>5</v>
      </c>
      <c r="C9">
        <f ca="1">COUNTIFS(TimeStamps[Committed],"&lt;="&amp;'TS-Calc 6 month'!A9,TimeStamps[Done],"&gt;"&amp;'TS-Calc 6 month'!A9)</f>
        <v>0</v>
      </c>
      <c r="D9">
        <f ca="1">COUNTIF(TimeStamps[Done],"="&amp;'TS-Calc 6 month'!A9)</f>
        <v>0</v>
      </c>
      <c r="F9" s="1">
        <f ca="1">Table2579[[#This Row],[Date]]</f>
        <v>41092</v>
      </c>
      <c r="G9">
        <f ca="1">G8+Table2579[[#This Row],[Done]]</f>
        <v>0</v>
      </c>
      <c r="H9">
        <f ca="1">Table2579[[#This Row],[Commited]]</f>
        <v>0</v>
      </c>
      <c r="I9">
        <f ca="1">Table2579[[#This Row],[Options]]</f>
        <v>5</v>
      </c>
    </row>
    <row r="10" spans="1:14" x14ac:dyDescent="0.2">
      <c r="A10" s="1">
        <f t="shared" ca="1" si="0"/>
        <v>41093</v>
      </c>
      <c r="B10">
        <f ca="1">COUNTIFS(TimeStamps[Options],"&lt;="&amp;'TS-Calc 6 month'!A10,TimeStamps[Committed],"&gt;"&amp;'TS-Calc 6 month'!A10)</f>
        <v>6</v>
      </c>
      <c r="C10">
        <f ca="1">COUNTIFS(TimeStamps[Committed],"&lt;="&amp;'TS-Calc 6 month'!A10,TimeStamps[Done],"&gt;"&amp;'TS-Calc 6 month'!A10)</f>
        <v>0</v>
      </c>
      <c r="D10">
        <f ca="1">COUNTIF(TimeStamps[Done],"="&amp;'TS-Calc 6 month'!A10)</f>
        <v>0</v>
      </c>
      <c r="F10" s="1">
        <f ca="1">Table2579[[#This Row],[Date]]</f>
        <v>41093</v>
      </c>
      <c r="G10">
        <f ca="1">G9+Table2579[[#This Row],[Done]]</f>
        <v>0</v>
      </c>
      <c r="H10">
        <f ca="1">Table2579[[#This Row],[Commited]]</f>
        <v>0</v>
      </c>
      <c r="I10">
        <f ca="1">Table2579[[#This Row],[Options]]</f>
        <v>6</v>
      </c>
    </row>
    <row r="11" spans="1:14" x14ac:dyDescent="0.2">
      <c r="A11" s="1">
        <f t="shared" ca="1" si="0"/>
        <v>41094</v>
      </c>
      <c r="B11">
        <f ca="1">COUNTIFS(TimeStamps[Options],"&lt;="&amp;'TS-Calc 6 month'!A11,TimeStamps[Committed],"&gt;"&amp;'TS-Calc 6 month'!A11)</f>
        <v>7</v>
      </c>
      <c r="C11">
        <f ca="1">COUNTIFS(TimeStamps[Committed],"&lt;="&amp;'TS-Calc 6 month'!A11,TimeStamps[Done],"&gt;"&amp;'TS-Calc 6 month'!A11)</f>
        <v>0</v>
      </c>
      <c r="D11">
        <f ca="1">COUNTIF(TimeStamps[Done],"="&amp;'TS-Calc 6 month'!A11)</f>
        <v>0</v>
      </c>
      <c r="F11" s="1">
        <f ca="1">Table2579[[#This Row],[Date]]</f>
        <v>41094</v>
      </c>
      <c r="G11">
        <f ca="1">G10+Table2579[[#This Row],[Done]]</f>
        <v>0</v>
      </c>
      <c r="H11">
        <f ca="1">Table2579[[#This Row],[Commited]]</f>
        <v>0</v>
      </c>
      <c r="I11">
        <f ca="1">Table2579[[#This Row],[Options]]</f>
        <v>7</v>
      </c>
    </row>
    <row r="12" spans="1:14" x14ac:dyDescent="0.2">
      <c r="A12" s="1">
        <f t="shared" ca="1" si="0"/>
        <v>41095</v>
      </c>
      <c r="B12">
        <f ca="1">COUNTIFS(TimeStamps[Options],"&lt;="&amp;'TS-Calc 6 month'!A12,TimeStamps[Committed],"&gt;"&amp;'TS-Calc 6 month'!A12)</f>
        <v>6</v>
      </c>
      <c r="C12">
        <f ca="1">COUNTIFS(TimeStamps[Committed],"&lt;="&amp;'TS-Calc 6 month'!A12,TimeStamps[Done],"&gt;"&amp;'TS-Calc 6 month'!A12)</f>
        <v>1</v>
      </c>
      <c r="D12">
        <f ca="1">COUNTIF(TimeStamps[Done],"="&amp;'TS-Calc 6 month'!A12)</f>
        <v>0</v>
      </c>
      <c r="F12" s="1">
        <f ca="1">Table2579[[#This Row],[Date]]</f>
        <v>41095</v>
      </c>
      <c r="G12">
        <f ca="1">G11+Table2579[[#This Row],[Done]]</f>
        <v>0</v>
      </c>
      <c r="H12">
        <f ca="1">Table2579[[#This Row],[Commited]]</f>
        <v>1</v>
      </c>
      <c r="I12">
        <f ca="1">Table2579[[#This Row],[Options]]</f>
        <v>6</v>
      </c>
    </row>
    <row r="13" spans="1:14" x14ac:dyDescent="0.2">
      <c r="A13" s="1">
        <f t="shared" ca="1" si="0"/>
        <v>41096</v>
      </c>
      <c r="B13">
        <f ca="1">COUNTIFS(TimeStamps[Options],"&lt;="&amp;'TS-Calc 6 month'!A13,TimeStamps[Committed],"&gt;"&amp;'TS-Calc 6 month'!A13)</f>
        <v>7</v>
      </c>
      <c r="C13">
        <f ca="1">COUNTIFS(TimeStamps[Committed],"&lt;="&amp;'TS-Calc 6 month'!A13,TimeStamps[Done],"&gt;"&amp;'TS-Calc 6 month'!A13)</f>
        <v>1</v>
      </c>
      <c r="D13">
        <f ca="1">COUNTIF(TimeStamps[Done],"="&amp;'TS-Calc 6 month'!A13)</f>
        <v>0</v>
      </c>
      <c r="F13" s="1">
        <f ca="1">Table2579[[#This Row],[Date]]</f>
        <v>41096</v>
      </c>
      <c r="G13">
        <f ca="1">G12+Table2579[[#This Row],[Done]]</f>
        <v>0</v>
      </c>
      <c r="H13">
        <f ca="1">Table2579[[#This Row],[Commited]]</f>
        <v>1</v>
      </c>
      <c r="I13">
        <f ca="1">Table2579[[#This Row],[Options]]</f>
        <v>7</v>
      </c>
    </row>
    <row r="14" spans="1:14" x14ac:dyDescent="0.2">
      <c r="A14" s="1">
        <f t="shared" ca="1" si="0"/>
        <v>41097</v>
      </c>
      <c r="B14">
        <f ca="1">COUNTIFS(TimeStamps[Options],"&lt;="&amp;'TS-Calc 6 month'!A14,TimeStamps[Committed],"&gt;"&amp;'TS-Calc 6 month'!A14)</f>
        <v>7</v>
      </c>
      <c r="C14">
        <f ca="1">COUNTIFS(TimeStamps[Committed],"&lt;="&amp;'TS-Calc 6 month'!A14,TimeStamps[Done],"&gt;"&amp;'TS-Calc 6 month'!A14)</f>
        <v>1</v>
      </c>
      <c r="D14">
        <f ca="1">COUNTIF(TimeStamps[Done],"="&amp;'TS-Calc 6 month'!A14)</f>
        <v>0</v>
      </c>
      <c r="F14" s="1">
        <f ca="1">Table2579[[#This Row],[Date]]</f>
        <v>41097</v>
      </c>
      <c r="G14">
        <f ca="1">G13+Table2579[[#This Row],[Done]]</f>
        <v>0</v>
      </c>
      <c r="H14">
        <f ca="1">Table2579[[#This Row],[Commited]]</f>
        <v>1</v>
      </c>
      <c r="I14">
        <f ca="1">Table2579[[#This Row],[Options]]</f>
        <v>7</v>
      </c>
    </row>
    <row r="15" spans="1:14" x14ac:dyDescent="0.2">
      <c r="A15" s="1">
        <f t="shared" ca="1" si="0"/>
        <v>41098</v>
      </c>
      <c r="B15">
        <f ca="1">COUNTIFS(TimeStamps[Options],"&lt;="&amp;'TS-Calc 6 month'!A15,TimeStamps[Committed],"&gt;"&amp;'TS-Calc 6 month'!A15)</f>
        <v>8</v>
      </c>
      <c r="C15">
        <f ca="1">COUNTIFS(TimeStamps[Committed],"&lt;="&amp;'TS-Calc 6 month'!A15,TimeStamps[Done],"&gt;"&amp;'TS-Calc 6 month'!A15)</f>
        <v>1</v>
      </c>
      <c r="D15">
        <f ca="1">COUNTIF(TimeStamps[Done],"="&amp;'TS-Calc 6 month'!A15)</f>
        <v>0</v>
      </c>
      <c r="F15" s="1">
        <f ca="1">Table2579[[#This Row],[Date]]</f>
        <v>41098</v>
      </c>
      <c r="G15">
        <f ca="1">G14+Table2579[[#This Row],[Done]]</f>
        <v>0</v>
      </c>
      <c r="H15">
        <f ca="1">Table2579[[#This Row],[Commited]]</f>
        <v>1</v>
      </c>
      <c r="I15">
        <f ca="1">Table2579[[#This Row],[Options]]</f>
        <v>8</v>
      </c>
    </row>
    <row r="16" spans="1:14" x14ac:dyDescent="0.2">
      <c r="A16" s="1">
        <f t="shared" ca="1" si="0"/>
        <v>41099</v>
      </c>
      <c r="B16">
        <f ca="1">COUNTIFS(TimeStamps[Options],"&lt;="&amp;'TS-Calc 6 month'!A16,TimeStamps[Committed],"&gt;"&amp;'TS-Calc 6 month'!A16)</f>
        <v>7</v>
      </c>
      <c r="C16">
        <f ca="1">COUNTIFS(TimeStamps[Committed],"&lt;="&amp;'TS-Calc 6 month'!A16,TimeStamps[Done],"&gt;"&amp;'TS-Calc 6 month'!A16)</f>
        <v>2</v>
      </c>
      <c r="D16">
        <f ca="1">COUNTIF(TimeStamps[Done],"="&amp;'TS-Calc 6 month'!A16)</f>
        <v>0</v>
      </c>
      <c r="F16" s="1">
        <f ca="1">Table2579[[#This Row],[Date]]</f>
        <v>41099</v>
      </c>
      <c r="G16">
        <f ca="1">G15+Table2579[[#This Row],[Done]]</f>
        <v>0</v>
      </c>
      <c r="H16">
        <f ca="1">Table2579[[#This Row],[Commited]]</f>
        <v>2</v>
      </c>
      <c r="I16">
        <f ca="1">Table2579[[#This Row],[Options]]</f>
        <v>7</v>
      </c>
    </row>
    <row r="17" spans="1:9" x14ac:dyDescent="0.2">
      <c r="A17" s="1">
        <f t="shared" ca="1" si="0"/>
        <v>41100</v>
      </c>
      <c r="B17">
        <f ca="1">COUNTIFS(TimeStamps[Options],"&lt;="&amp;'TS-Calc 6 month'!A17,TimeStamps[Committed],"&gt;"&amp;'TS-Calc 6 month'!A17)</f>
        <v>8</v>
      </c>
      <c r="C17">
        <f ca="1">COUNTIFS(TimeStamps[Committed],"&lt;="&amp;'TS-Calc 6 month'!A17,TimeStamps[Done],"&gt;"&amp;'TS-Calc 6 month'!A17)</f>
        <v>2</v>
      </c>
      <c r="D17">
        <f ca="1">COUNTIF(TimeStamps[Done],"="&amp;'TS-Calc 6 month'!A17)</f>
        <v>0</v>
      </c>
      <c r="F17" s="1">
        <f ca="1">Table2579[[#This Row],[Date]]</f>
        <v>41100</v>
      </c>
      <c r="G17">
        <f ca="1">G16+Table2579[[#This Row],[Done]]</f>
        <v>0</v>
      </c>
      <c r="H17">
        <f ca="1">Table2579[[#This Row],[Commited]]</f>
        <v>2</v>
      </c>
      <c r="I17">
        <f ca="1">Table2579[[#This Row],[Options]]</f>
        <v>8</v>
      </c>
    </row>
    <row r="18" spans="1:9" x14ac:dyDescent="0.2">
      <c r="A18" s="1">
        <f t="shared" ca="1" si="0"/>
        <v>41101</v>
      </c>
      <c r="B18">
        <f ca="1">COUNTIFS(TimeStamps[Options],"&lt;="&amp;'TS-Calc 6 month'!A18,TimeStamps[Committed],"&gt;"&amp;'TS-Calc 6 month'!A18)</f>
        <v>7</v>
      </c>
      <c r="C18">
        <f ca="1">COUNTIFS(TimeStamps[Committed],"&lt;="&amp;'TS-Calc 6 month'!A18,TimeStamps[Done],"&gt;"&amp;'TS-Calc 6 month'!A18)</f>
        <v>3</v>
      </c>
      <c r="D18">
        <f ca="1">COUNTIF(TimeStamps[Done],"="&amp;'TS-Calc 6 month'!A18)</f>
        <v>0</v>
      </c>
      <c r="F18" s="1">
        <f ca="1">Table2579[[#This Row],[Date]]</f>
        <v>41101</v>
      </c>
      <c r="G18">
        <f ca="1">G17+Table2579[[#This Row],[Done]]</f>
        <v>0</v>
      </c>
      <c r="H18">
        <f ca="1">Table2579[[#This Row],[Commited]]</f>
        <v>3</v>
      </c>
      <c r="I18">
        <f ca="1">Table2579[[#This Row],[Options]]</f>
        <v>7</v>
      </c>
    </row>
    <row r="19" spans="1:9" x14ac:dyDescent="0.2">
      <c r="A19" s="1">
        <f t="shared" ca="1" si="0"/>
        <v>41102</v>
      </c>
      <c r="B19">
        <f ca="1">COUNTIFS(TimeStamps[Options],"&lt;="&amp;'TS-Calc 6 month'!A19,TimeStamps[Committed],"&gt;"&amp;'TS-Calc 6 month'!A19)</f>
        <v>8</v>
      </c>
      <c r="C19">
        <f ca="1">COUNTIFS(TimeStamps[Committed],"&lt;="&amp;'TS-Calc 6 month'!A19,TimeStamps[Done],"&gt;"&amp;'TS-Calc 6 month'!A19)</f>
        <v>3</v>
      </c>
      <c r="D19">
        <f ca="1">COUNTIF(TimeStamps[Done],"="&amp;'TS-Calc 6 month'!A19)</f>
        <v>0</v>
      </c>
      <c r="F19" s="1">
        <f ca="1">Table2579[[#This Row],[Date]]</f>
        <v>41102</v>
      </c>
      <c r="G19">
        <f ca="1">G18+Table2579[[#This Row],[Done]]</f>
        <v>0</v>
      </c>
      <c r="H19">
        <f ca="1">Table2579[[#This Row],[Commited]]</f>
        <v>3</v>
      </c>
      <c r="I19">
        <f ca="1">Table2579[[#This Row],[Options]]</f>
        <v>8</v>
      </c>
    </row>
    <row r="20" spans="1:9" x14ac:dyDescent="0.2">
      <c r="A20" s="1">
        <f t="shared" ca="1" si="0"/>
        <v>41103</v>
      </c>
      <c r="B20">
        <f ca="1">COUNTIFS(TimeStamps[Options],"&lt;="&amp;'TS-Calc 6 month'!A20,TimeStamps[Committed],"&gt;"&amp;'TS-Calc 6 month'!A20)</f>
        <v>9</v>
      </c>
      <c r="C20">
        <f ca="1">COUNTIFS(TimeStamps[Committed],"&lt;="&amp;'TS-Calc 6 month'!A20,TimeStamps[Done],"&gt;"&amp;'TS-Calc 6 month'!A20)</f>
        <v>3</v>
      </c>
      <c r="D20">
        <f ca="1">COUNTIF(TimeStamps[Done],"="&amp;'TS-Calc 6 month'!A20)</f>
        <v>0</v>
      </c>
      <c r="F20" s="1">
        <f ca="1">Table2579[[#This Row],[Date]]</f>
        <v>41103</v>
      </c>
      <c r="G20">
        <f ca="1">G19+Table2579[[#This Row],[Done]]</f>
        <v>0</v>
      </c>
      <c r="H20">
        <f ca="1">Table2579[[#This Row],[Commited]]</f>
        <v>3</v>
      </c>
      <c r="I20">
        <f ca="1">Table2579[[#This Row],[Options]]</f>
        <v>9</v>
      </c>
    </row>
    <row r="21" spans="1:9" x14ac:dyDescent="0.2">
      <c r="A21" s="1">
        <f t="shared" ca="1" si="0"/>
        <v>41104</v>
      </c>
      <c r="B21">
        <f ca="1">COUNTIFS(TimeStamps[Options],"&lt;="&amp;'TS-Calc 6 month'!A21,TimeStamps[Committed],"&gt;"&amp;'TS-Calc 6 month'!A21)</f>
        <v>9</v>
      </c>
      <c r="C21">
        <f ca="1">COUNTIFS(TimeStamps[Committed],"&lt;="&amp;'TS-Calc 6 month'!A21,TimeStamps[Done],"&gt;"&amp;'TS-Calc 6 month'!A21)</f>
        <v>3</v>
      </c>
      <c r="D21">
        <f ca="1">COUNTIF(TimeStamps[Done],"="&amp;'TS-Calc 6 month'!A21)</f>
        <v>0</v>
      </c>
      <c r="F21" s="1">
        <f ca="1">Table2579[[#This Row],[Date]]</f>
        <v>41104</v>
      </c>
      <c r="G21">
        <f ca="1">G20+Table2579[[#This Row],[Done]]</f>
        <v>0</v>
      </c>
      <c r="H21">
        <f ca="1">Table2579[[#This Row],[Commited]]</f>
        <v>3</v>
      </c>
      <c r="I21">
        <f ca="1">Table2579[[#This Row],[Options]]</f>
        <v>9</v>
      </c>
    </row>
    <row r="22" spans="1:9" x14ac:dyDescent="0.2">
      <c r="A22" s="1">
        <f t="shared" ca="1" si="0"/>
        <v>41105</v>
      </c>
      <c r="B22">
        <f ca="1">COUNTIFS(TimeStamps[Options],"&lt;="&amp;'TS-Calc 6 month'!A22,TimeStamps[Committed],"&gt;"&amp;'TS-Calc 6 month'!A22)</f>
        <v>9</v>
      </c>
      <c r="C22">
        <f ca="1">COUNTIFS(TimeStamps[Committed],"&lt;="&amp;'TS-Calc 6 month'!A22,TimeStamps[Done],"&gt;"&amp;'TS-Calc 6 month'!A22)</f>
        <v>4</v>
      </c>
      <c r="D22">
        <f ca="1">COUNTIF(TimeStamps[Done],"="&amp;'TS-Calc 6 month'!A22)</f>
        <v>0</v>
      </c>
      <c r="F22" s="1">
        <f ca="1">Table2579[[#This Row],[Date]]</f>
        <v>41105</v>
      </c>
      <c r="G22">
        <f ca="1">G21+Table2579[[#This Row],[Done]]</f>
        <v>0</v>
      </c>
      <c r="H22">
        <f ca="1">Table2579[[#This Row],[Commited]]</f>
        <v>4</v>
      </c>
      <c r="I22">
        <f ca="1">Table2579[[#This Row],[Options]]</f>
        <v>9</v>
      </c>
    </row>
    <row r="23" spans="1:9" x14ac:dyDescent="0.2">
      <c r="A23" s="1">
        <f t="shared" ca="1" si="0"/>
        <v>41106</v>
      </c>
      <c r="B23">
        <f ca="1">COUNTIFS(TimeStamps[Options],"&lt;="&amp;'TS-Calc 6 month'!A23,TimeStamps[Committed],"&gt;"&amp;'TS-Calc 6 month'!A23)</f>
        <v>9</v>
      </c>
      <c r="C23">
        <f ca="1">COUNTIFS(TimeStamps[Committed],"&lt;="&amp;'TS-Calc 6 month'!A23,TimeStamps[Done],"&gt;"&amp;'TS-Calc 6 month'!A23)</f>
        <v>4</v>
      </c>
      <c r="D23">
        <f ca="1">COUNTIF(TimeStamps[Done],"="&amp;'TS-Calc 6 month'!A23)</f>
        <v>0</v>
      </c>
      <c r="F23" s="1">
        <f ca="1">Table2579[[#This Row],[Date]]</f>
        <v>41106</v>
      </c>
      <c r="G23">
        <f ca="1">G22+Table2579[[#This Row],[Done]]</f>
        <v>0</v>
      </c>
      <c r="H23">
        <f ca="1">Table2579[[#This Row],[Commited]]</f>
        <v>4</v>
      </c>
      <c r="I23">
        <f ca="1">Table2579[[#This Row],[Options]]</f>
        <v>9</v>
      </c>
    </row>
    <row r="24" spans="1:9" x14ac:dyDescent="0.2">
      <c r="A24" s="1">
        <f t="shared" ca="1" si="0"/>
        <v>41107</v>
      </c>
      <c r="B24">
        <f ca="1">COUNTIFS(TimeStamps[Options],"&lt;="&amp;'TS-Calc 6 month'!A24,TimeStamps[Committed],"&gt;"&amp;'TS-Calc 6 month'!A24)</f>
        <v>10</v>
      </c>
      <c r="C24">
        <f ca="1">COUNTIFS(TimeStamps[Committed],"&lt;="&amp;'TS-Calc 6 month'!A24,TimeStamps[Done],"&gt;"&amp;'TS-Calc 6 month'!A24)</f>
        <v>4</v>
      </c>
      <c r="D24">
        <f ca="1">COUNTIF(TimeStamps[Done],"="&amp;'TS-Calc 6 month'!A24)</f>
        <v>0</v>
      </c>
      <c r="F24" s="1">
        <f ca="1">Table2579[[#This Row],[Date]]</f>
        <v>41107</v>
      </c>
      <c r="G24">
        <f ca="1">G23+Table2579[[#This Row],[Done]]</f>
        <v>0</v>
      </c>
      <c r="H24">
        <f ca="1">Table2579[[#This Row],[Commited]]</f>
        <v>4</v>
      </c>
      <c r="I24">
        <f ca="1">Table2579[[#This Row],[Options]]</f>
        <v>10</v>
      </c>
    </row>
    <row r="25" spans="1:9" x14ac:dyDescent="0.2">
      <c r="A25" s="1">
        <f t="shared" ca="1" si="0"/>
        <v>41108</v>
      </c>
      <c r="B25">
        <f ca="1">COUNTIFS(TimeStamps[Options],"&lt;="&amp;'TS-Calc 6 month'!A25,TimeStamps[Committed],"&gt;"&amp;'TS-Calc 6 month'!A25)</f>
        <v>11</v>
      </c>
      <c r="C25">
        <f ca="1">COUNTIFS(TimeStamps[Committed],"&lt;="&amp;'TS-Calc 6 month'!A25,TimeStamps[Done],"&gt;"&amp;'TS-Calc 6 month'!A25)</f>
        <v>4</v>
      </c>
      <c r="D25">
        <f ca="1">COUNTIF(TimeStamps[Done],"="&amp;'TS-Calc 6 month'!A25)</f>
        <v>0</v>
      </c>
      <c r="F25" s="1">
        <f ca="1">Table2579[[#This Row],[Date]]</f>
        <v>41108</v>
      </c>
      <c r="G25">
        <f ca="1">G24+Table2579[[#This Row],[Done]]</f>
        <v>0</v>
      </c>
      <c r="H25">
        <f ca="1">Table2579[[#This Row],[Commited]]</f>
        <v>4</v>
      </c>
      <c r="I25">
        <f ca="1">Table2579[[#This Row],[Options]]</f>
        <v>11</v>
      </c>
    </row>
    <row r="26" spans="1:9" x14ac:dyDescent="0.2">
      <c r="A26" s="1">
        <f t="shared" ca="1" si="0"/>
        <v>41109</v>
      </c>
      <c r="B26">
        <f ca="1">COUNTIFS(TimeStamps[Options],"&lt;="&amp;'TS-Calc 6 month'!A26,TimeStamps[Committed],"&gt;"&amp;'TS-Calc 6 month'!A26)</f>
        <v>11</v>
      </c>
      <c r="C26">
        <f ca="1">COUNTIFS(TimeStamps[Committed],"&lt;="&amp;'TS-Calc 6 month'!A26,TimeStamps[Done],"&gt;"&amp;'TS-Calc 6 month'!A26)</f>
        <v>4</v>
      </c>
      <c r="D26">
        <f ca="1">COUNTIF(TimeStamps[Done],"="&amp;'TS-Calc 6 month'!A26)</f>
        <v>0</v>
      </c>
      <c r="F26" s="1">
        <f ca="1">Table2579[[#This Row],[Date]]</f>
        <v>41109</v>
      </c>
      <c r="G26">
        <f ca="1">G25+Table2579[[#This Row],[Done]]</f>
        <v>0</v>
      </c>
      <c r="H26">
        <f ca="1">Table2579[[#This Row],[Commited]]</f>
        <v>4</v>
      </c>
      <c r="I26">
        <f ca="1">Table2579[[#This Row],[Options]]</f>
        <v>11</v>
      </c>
    </row>
    <row r="27" spans="1:9" x14ac:dyDescent="0.2">
      <c r="A27" s="1">
        <f t="shared" ca="1" si="0"/>
        <v>41110</v>
      </c>
      <c r="B27">
        <f ca="1">COUNTIFS(TimeStamps[Options],"&lt;="&amp;'TS-Calc 6 month'!A27,TimeStamps[Committed],"&gt;"&amp;'TS-Calc 6 month'!A27)</f>
        <v>11</v>
      </c>
      <c r="C27">
        <f ca="1">COUNTIFS(TimeStamps[Committed],"&lt;="&amp;'TS-Calc 6 month'!A27,TimeStamps[Done],"&gt;"&amp;'TS-Calc 6 month'!A27)</f>
        <v>5</v>
      </c>
      <c r="D27">
        <f ca="1">COUNTIF(TimeStamps[Done],"="&amp;'TS-Calc 6 month'!A27)</f>
        <v>0</v>
      </c>
      <c r="F27" s="1">
        <f ca="1">Table2579[[#This Row],[Date]]</f>
        <v>41110</v>
      </c>
      <c r="G27">
        <f ca="1">G26+Table2579[[#This Row],[Done]]</f>
        <v>0</v>
      </c>
      <c r="H27">
        <f ca="1">Table2579[[#This Row],[Commited]]</f>
        <v>5</v>
      </c>
      <c r="I27">
        <f ca="1">Table2579[[#This Row],[Options]]</f>
        <v>11</v>
      </c>
    </row>
    <row r="28" spans="1:9" x14ac:dyDescent="0.2">
      <c r="A28" s="1">
        <f t="shared" ca="1" si="0"/>
        <v>41111</v>
      </c>
      <c r="B28">
        <f ca="1">COUNTIFS(TimeStamps[Options],"&lt;="&amp;'TS-Calc 6 month'!A28,TimeStamps[Committed],"&gt;"&amp;'TS-Calc 6 month'!A28)</f>
        <v>12</v>
      </c>
      <c r="C28">
        <f ca="1">COUNTIFS(TimeStamps[Committed],"&lt;="&amp;'TS-Calc 6 month'!A28,TimeStamps[Done],"&gt;"&amp;'TS-Calc 6 month'!A28)</f>
        <v>5</v>
      </c>
      <c r="D28">
        <f ca="1">COUNTIF(TimeStamps[Done],"="&amp;'TS-Calc 6 month'!A28)</f>
        <v>0</v>
      </c>
      <c r="F28" s="1">
        <f ca="1">Table2579[[#This Row],[Date]]</f>
        <v>41111</v>
      </c>
      <c r="G28">
        <f ca="1">G27+Table2579[[#This Row],[Done]]</f>
        <v>0</v>
      </c>
      <c r="H28">
        <f ca="1">Table2579[[#This Row],[Commited]]</f>
        <v>5</v>
      </c>
      <c r="I28">
        <f ca="1">Table2579[[#This Row],[Options]]</f>
        <v>12</v>
      </c>
    </row>
    <row r="29" spans="1:9" x14ac:dyDescent="0.2">
      <c r="A29" s="1">
        <f t="shared" ca="1" si="0"/>
        <v>41112</v>
      </c>
      <c r="B29">
        <f ca="1">COUNTIFS(TimeStamps[Options],"&lt;="&amp;'TS-Calc 6 month'!A29,TimeStamps[Committed],"&gt;"&amp;'TS-Calc 6 month'!A29)</f>
        <v>12</v>
      </c>
      <c r="C29">
        <f ca="1">COUNTIFS(TimeStamps[Committed],"&lt;="&amp;'TS-Calc 6 month'!A29,TimeStamps[Done],"&gt;"&amp;'TS-Calc 6 month'!A29)</f>
        <v>5</v>
      </c>
      <c r="D29">
        <f ca="1">COUNTIF(TimeStamps[Done],"="&amp;'TS-Calc 6 month'!A29)</f>
        <v>0</v>
      </c>
      <c r="F29" s="1">
        <f ca="1">Table2579[[#This Row],[Date]]</f>
        <v>41112</v>
      </c>
      <c r="G29">
        <f ca="1">G28+Table2579[[#This Row],[Done]]</f>
        <v>0</v>
      </c>
      <c r="H29">
        <f ca="1">Table2579[[#This Row],[Commited]]</f>
        <v>5</v>
      </c>
      <c r="I29">
        <f ca="1">Table2579[[#This Row],[Options]]</f>
        <v>12</v>
      </c>
    </row>
    <row r="30" spans="1:9" x14ac:dyDescent="0.2">
      <c r="A30" s="1">
        <f t="shared" ca="1" si="0"/>
        <v>41113</v>
      </c>
      <c r="B30">
        <f ca="1">COUNTIFS(TimeStamps[Options],"&lt;="&amp;'TS-Calc 6 month'!A30,TimeStamps[Committed],"&gt;"&amp;'TS-Calc 6 month'!A30)</f>
        <v>13</v>
      </c>
      <c r="C30">
        <f ca="1">COUNTIFS(TimeStamps[Committed],"&lt;="&amp;'TS-Calc 6 month'!A30,TimeStamps[Done],"&gt;"&amp;'TS-Calc 6 month'!A30)</f>
        <v>5</v>
      </c>
      <c r="D30">
        <f ca="1">COUNTIF(TimeStamps[Done],"="&amp;'TS-Calc 6 month'!A30)</f>
        <v>0</v>
      </c>
      <c r="F30" s="1">
        <f ca="1">Table2579[[#This Row],[Date]]</f>
        <v>41113</v>
      </c>
      <c r="G30">
        <f ca="1">G29+Table2579[[#This Row],[Done]]</f>
        <v>0</v>
      </c>
      <c r="H30">
        <f ca="1">Table2579[[#This Row],[Commited]]</f>
        <v>5</v>
      </c>
      <c r="I30">
        <f ca="1">Table2579[[#This Row],[Options]]</f>
        <v>13</v>
      </c>
    </row>
    <row r="31" spans="1:9" x14ac:dyDescent="0.2">
      <c r="A31" s="1">
        <f t="shared" ca="1" si="0"/>
        <v>41114</v>
      </c>
      <c r="B31">
        <f ca="1">COUNTIFS(TimeStamps[Options],"&lt;="&amp;'TS-Calc 6 month'!A31,TimeStamps[Committed],"&gt;"&amp;'TS-Calc 6 month'!A31)</f>
        <v>14</v>
      </c>
      <c r="C31">
        <f ca="1">COUNTIFS(TimeStamps[Committed],"&lt;="&amp;'TS-Calc 6 month'!A31,TimeStamps[Done],"&gt;"&amp;'TS-Calc 6 month'!A31)</f>
        <v>5</v>
      </c>
      <c r="D31">
        <f ca="1">COUNTIF(TimeStamps[Done],"="&amp;'TS-Calc 6 month'!A31)</f>
        <v>0</v>
      </c>
      <c r="F31" s="1">
        <f ca="1">Table2579[[#This Row],[Date]]</f>
        <v>41114</v>
      </c>
      <c r="G31">
        <f ca="1">G30+Table2579[[#This Row],[Done]]</f>
        <v>0</v>
      </c>
      <c r="H31">
        <f ca="1">Table2579[[#This Row],[Commited]]</f>
        <v>5</v>
      </c>
      <c r="I31">
        <f ca="1">Table2579[[#This Row],[Options]]</f>
        <v>14</v>
      </c>
    </row>
    <row r="32" spans="1:9" x14ac:dyDescent="0.2">
      <c r="A32" s="1">
        <f t="shared" ca="1" si="0"/>
        <v>41115</v>
      </c>
      <c r="B32">
        <f ca="1">COUNTIFS(TimeStamps[Options],"&lt;="&amp;'TS-Calc 6 month'!A32,TimeStamps[Committed],"&gt;"&amp;'TS-Calc 6 month'!A32)</f>
        <v>13</v>
      </c>
      <c r="C32">
        <f ca="1">COUNTIFS(TimeStamps[Committed],"&lt;="&amp;'TS-Calc 6 month'!A32,TimeStamps[Done],"&gt;"&amp;'TS-Calc 6 month'!A32)</f>
        <v>5</v>
      </c>
      <c r="D32">
        <f ca="1">COUNTIF(TimeStamps[Done],"="&amp;'TS-Calc 6 month'!A32)</f>
        <v>1</v>
      </c>
      <c r="F32" s="1">
        <f ca="1">Table2579[[#This Row],[Date]]</f>
        <v>41115</v>
      </c>
      <c r="G32">
        <f ca="1">G31+Table2579[[#This Row],[Done]]</f>
        <v>1</v>
      </c>
      <c r="H32">
        <f ca="1">Table2579[[#This Row],[Commited]]</f>
        <v>5</v>
      </c>
      <c r="I32">
        <f ca="1">Table2579[[#This Row],[Options]]</f>
        <v>13</v>
      </c>
    </row>
    <row r="33" spans="1:9" x14ac:dyDescent="0.2">
      <c r="A33" s="1">
        <f t="shared" ca="1" si="0"/>
        <v>41116</v>
      </c>
      <c r="B33">
        <f ca="1">COUNTIFS(TimeStamps[Options],"&lt;="&amp;'TS-Calc 6 month'!A33,TimeStamps[Committed],"&gt;"&amp;'TS-Calc 6 month'!A33)</f>
        <v>14</v>
      </c>
      <c r="C33">
        <f ca="1">COUNTIFS(TimeStamps[Committed],"&lt;="&amp;'TS-Calc 6 month'!A33,TimeStamps[Done],"&gt;"&amp;'TS-Calc 6 month'!A33)</f>
        <v>5</v>
      </c>
      <c r="D33">
        <f ca="1">COUNTIF(TimeStamps[Done],"="&amp;'TS-Calc 6 month'!A33)</f>
        <v>0</v>
      </c>
      <c r="F33" s="1">
        <f ca="1">Table2579[[#This Row],[Date]]</f>
        <v>41116</v>
      </c>
      <c r="G33">
        <f ca="1">G32+YearData[[#This Row],[Done]]</f>
        <v>1</v>
      </c>
      <c r="H33">
        <f ca="1">Table2579[[#This Row],[Commited]]</f>
        <v>5</v>
      </c>
      <c r="I33">
        <f ca="1">Table2579[[#This Row],[Options]]</f>
        <v>14</v>
      </c>
    </row>
    <row r="34" spans="1:9" x14ac:dyDescent="0.2">
      <c r="A34" s="1">
        <f t="shared" ca="1" si="0"/>
        <v>41117</v>
      </c>
      <c r="B34">
        <f ca="1">COUNTIFS(TimeStamps[Options],"&lt;="&amp;'TS-Calc 6 month'!A34,TimeStamps[Committed],"&gt;"&amp;'TS-Calc 6 month'!A34)</f>
        <v>15</v>
      </c>
      <c r="C34">
        <f ca="1">COUNTIFS(TimeStamps[Committed],"&lt;="&amp;'TS-Calc 6 month'!A34,TimeStamps[Done],"&gt;"&amp;'TS-Calc 6 month'!A34)</f>
        <v>5</v>
      </c>
      <c r="D34">
        <f ca="1">COUNTIF(TimeStamps[Done],"="&amp;'TS-Calc 6 month'!A34)</f>
        <v>0</v>
      </c>
      <c r="F34" s="1">
        <f ca="1">Table2579[[#This Row],[Date]]</f>
        <v>41117</v>
      </c>
      <c r="G34">
        <f ca="1">G33+YearData[[#This Row],[Done]]</f>
        <v>1</v>
      </c>
      <c r="H34">
        <f ca="1">Table2579[[#This Row],[Commited]]</f>
        <v>5</v>
      </c>
      <c r="I34">
        <f ca="1">Table2579[[#This Row],[Options]]</f>
        <v>15</v>
      </c>
    </row>
    <row r="35" spans="1:9" x14ac:dyDescent="0.2">
      <c r="A35" s="1">
        <f t="shared" ca="1" si="0"/>
        <v>41118</v>
      </c>
      <c r="B35">
        <f ca="1">COUNTIFS(TimeStamps[Options],"&lt;="&amp;'TS-Calc 6 month'!A35,TimeStamps[Committed],"&gt;"&amp;'TS-Calc 6 month'!A35)</f>
        <v>16</v>
      </c>
      <c r="C35">
        <f ca="1">COUNTIFS(TimeStamps[Committed],"&lt;="&amp;'TS-Calc 6 month'!A35,TimeStamps[Done],"&gt;"&amp;'TS-Calc 6 month'!A35)</f>
        <v>5</v>
      </c>
      <c r="D35">
        <f ca="1">COUNTIF(TimeStamps[Done],"="&amp;'TS-Calc 6 month'!A35)</f>
        <v>0</v>
      </c>
      <c r="F35" s="1">
        <f ca="1">Table2579[[#This Row],[Date]]</f>
        <v>41118</v>
      </c>
      <c r="G35">
        <f ca="1">G34+YearData[[#This Row],[Done]]</f>
        <v>1</v>
      </c>
      <c r="H35">
        <f ca="1">Table2579[[#This Row],[Commited]]</f>
        <v>5</v>
      </c>
      <c r="I35">
        <f ca="1">Table2579[[#This Row],[Options]]</f>
        <v>16</v>
      </c>
    </row>
    <row r="36" spans="1:9" x14ac:dyDescent="0.2">
      <c r="A36" s="1">
        <f t="shared" ca="1" si="0"/>
        <v>41119</v>
      </c>
      <c r="B36">
        <f ca="1">COUNTIFS(TimeStamps[Options],"&lt;="&amp;'TS-Calc 6 month'!A36,TimeStamps[Committed],"&gt;"&amp;'TS-Calc 6 month'!A36)</f>
        <v>16</v>
      </c>
      <c r="C36">
        <f ca="1">COUNTIFS(TimeStamps[Committed],"&lt;="&amp;'TS-Calc 6 month'!A36,TimeStamps[Done],"&gt;"&amp;'TS-Calc 6 month'!A36)</f>
        <v>4</v>
      </c>
      <c r="D36">
        <f ca="1">COUNTIF(TimeStamps[Done],"="&amp;'TS-Calc 6 month'!A36)</f>
        <v>1</v>
      </c>
      <c r="F36" s="1">
        <f ca="1">Table2579[[#This Row],[Date]]</f>
        <v>41119</v>
      </c>
      <c r="G36">
        <f ca="1">G35+YearData[[#This Row],[Done]]</f>
        <v>2</v>
      </c>
      <c r="H36">
        <f ca="1">Table2579[[#This Row],[Commited]]</f>
        <v>4</v>
      </c>
      <c r="I36">
        <f ca="1">Table2579[[#This Row],[Options]]</f>
        <v>16</v>
      </c>
    </row>
    <row r="37" spans="1:9" x14ac:dyDescent="0.2">
      <c r="A37" s="1">
        <f t="shared" ca="1" si="0"/>
        <v>41120</v>
      </c>
      <c r="B37">
        <f ca="1">COUNTIFS(TimeStamps[Options],"&lt;="&amp;'TS-Calc 6 month'!A37,TimeStamps[Committed],"&gt;"&amp;'TS-Calc 6 month'!A37)</f>
        <v>16</v>
      </c>
      <c r="C37">
        <f ca="1">COUNTIFS(TimeStamps[Committed],"&lt;="&amp;'TS-Calc 6 month'!A37,TimeStamps[Done],"&gt;"&amp;'TS-Calc 6 month'!A37)</f>
        <v>5</v>
      </c>
      <c r="D37">
        <f ca="1">COUNTIF(TimeStamps[Done],"="&amp;'TS-Calc 6 month'!A37)</f>
        <v>0</v>
      </c>
      <c r="F37" s="1">
        <f ca="1">Table2579[[#This Row],[Date]]</f>
        <v>41120</v>
      </c>
      <c r="G37">
        <f ca="1">G36+YearData[[#This Row],[Done]]</f>
        <v>2</v>
      </c>
      <c r="H37">
        <f ca="1">Table2579[[#This Row],[Commited]]</f>
        <v>5</v>
      </c>
      <c r="I37">
        <f ca="1">Table2579[[#This Row],[Options]]</f>
        <v>16</v>
      </c>
    </row>
    <row r="38" spans="1:9" x14ac:dyDescent="0.2">
      <c r="A38" s="1">
        <f t="shared" ca="1" si="0"/>
        <v>41121</v>
      </c>
      <c r="B38">
        <f ca="1">COUNTIFS(TimeStamps[Options],"&lt;="&amp;'TS-Calc 6 month'!A38,TimeStamps[Committed],"&gt;"&amp;'TS-Calc 6 month'!A38)</f>
        <v>16</v>
      </c>
      <c r="C38">
        <f ca="1">COUNTIFS(TimeStamps[Committed],"&lt;="&amp;'TS-Calc 6 month'!A38,TimeStamps[Done],"&gt;"&amp;'TS-Calc 6 month'!A38)</f>
        <v>4</v>
      </c>
      <c r="D38">
        <f ca="1">COUNTIF(TimeStamps[Done],"="&amp;'TS-Calc 6 month'!A38)</f>
        <v>1</v>
      </c>
      <c r="F38" s="1">
        <f ca="1">Table2579[[#This Row],[Date]]</f>
        <v>41121</v>
      </c>
      <c r="G38">
        <f ca="1">G37+YearData[[#This Row],[Done]]</f>
        <v>3</v>
      </c>
      <c r="H38">
        <f ca="1">Table2579[[#This Row],[Commited]]</f>
        <v>4</v>
      </c>
      <c r="I38">
        <f ca="1">Table2579[[#This Row],[Options]]</f>
        <v>16</v>
      </c>
    </row>
    <row r="39" spans="1:9" x14ac:dyDescent="0.2">
      <c r="A39" s="1">
        <f t="shared" ca="1" si="0"/>
        <v>41122</v>
      </c>
      <c r="B39">
        <f ca="1">COUNTIFS(TimeStamps[Options],"&lt;="&amp;'TS-Calc 6 month'!A39,TimeStamps[Committed],"&gt;"&amp;'TS-Calc 6 month'!A39)</f>
        <v>17</v>
      </c>
      <c r="C39">
        <f ca="1">COUNTIFS(TimeStamps[Committed],"&lt;="&amp;'TS-Calc 6 month'!A39,TimeStamps[Done],"&gt;"&amp;'TS-Calc 6 month'!A39)</f>
        <v>4</v>
      </c>
      <c r="D39">
        <f ca="1">COUNTIF(TimeStamps[Done],"="&amp;'TS-Calc 6 month'!A39)</f>
        <v>0</v>
      </c>
      <c r="F39" s="1">
        <f ca="1">Table2579[[#This Row],[Date]]</f>
        <v>41122</v>
      </c>
      <c r="G39">
        <f ca="1">G38+YearData[[#This Row],[Done]]</f>
        <v>3</v>
      </c>
      <c r="H39">
        <f ca="1">Table2579[[#This Row],[Commited]]</f>
        <v>4</v>
      </c>
      <c r="I39">
        <f ca="1">Table2579[[#This Row],[Options]]</f>
        <v>17</v>
      </c>
    </row>
    <row r="40" spans="1:9" x14ac:dyDescent="0.2">
      <c r="A40" s="1">
        <f t="shared" ca="1" si="0"/>
        <v>41123</v>
      </c>
      <c r="B40">
        <f ca="1">COUNTIFS(TimeStamps[Options],"&lt;="&amp;'TS-Calc 6 month'!A40,TimeStamps[Committed],"&gt;"&amp;'TS-Calc 6 month'!A40)</f>
        <v>16</v>
      </c>
      <c r="C40">
        <f ca="1">COUNTIFS(TimeStamps[Committed],"&lt;="&amp;'TS-Calc 6 month'!A40,TimeStamps[Done],"&gt;"&amp;'TS-Calc 6 month'!A40)</f>
        <v>5</v>
      </c>
      <c r="D40">
        <f ca="1">COUNTIF(TimeStamps[Done],"="&amp;'TS-Calc 6 month'!A40)</f>
        <v>0</v>
      </c>
      <c r="F40" s="1">
        <f ca="1">Table2579[[#This Row],[Date]]</f>
        <v>41123</v>
      </c>
      <c r="G40">
        <f ca="1">G39+YearData[[#This Row],[Done]]</f>
        <v>3</v>
      </c>
      <c r="H40">
        <f ca="1">Table2579[[#This Row],[Commited]]</f>
        <v>5</v>
      </c>
      <c r="I40">
        <f ca="1">Table2579[[#This Row],[Options]]</f>
        <v>16</v>
      </c>
    </row>
    <row r="41" spans="1:9" x14ac:dyDescent="0.2">
      <c r="A41" s="1">
        <f t="shared" ca="1" si="0"/>
        <v>41124</v>
      </c>
      <c r="B41">
        <f ca="1">COUNTIFS(TimeStamps[Options],"&lt;="&amp;'TS-Calc 6 month'!A41,TimeStamps[Committed],"&gt;"&amp;'TS-Calc 6 month'!A41)</f>
        <v>17</v>
      </c>
      <c r="C41">
        <f ca="1">COUNTIFS(TimeStamps[Committed],"&lt;="&amp;'TS-Calc 6 month'!A41,TimeStamps[Done],"&gt;"&amp;'TS-Calc 6 month'!A41)</f>
        <v>5</v>
      </c>
      <c r="D41">
        <f ca="1">COUNTIF(TimeStamps[Done],"="&amp;'TS-Calc 6 month'!A41)</f>
        <v>0</v>
      </c>
      <c r="F41" s="1">
        <f ca="1">Table2579[[#This Row],[Date]]</f>
        <v>41124</v>
      </c>
      <c r="G41">
        <f ca="1">G40+YearData[[#This Row],[Done]]</f>
        <v>3</v>
      </c>
      <c r="H41">
        <f ca="1">Table2579[[#This Row],[Commited]]</f>
        <v>5</v>
      </c>
      <c r="I41">
        <f ca="1">Table2579[[#This Row],[Options]]</f>
        <v>17</v>
      </c>
    </row>
    <row r="42" spans="1:9" x14ac:dyDescent="0.2">
      <c r="A42" s="1">
        <f t="shared" ca="1" si="0"/>
        <v>41125</v>
      </c>
      <c r="B42">
        <f ca="1">COUNTIFS(TimeStamps[Options],"&lt;="&amp;'TS-Calc 6 month'!A42,TimeStamps[Committed],"&gt;"&amp;'TS-Calc 6 month'!A42)</f>
        <v>18</v>
      </c>
      <c r="C42">
        <f ca="1">COUNTIFS(TimeStamps[Committed],"&lt;="&amp;'TS-Calc 6 month'!A42,TimeStamps[Done],"&gt;"&amp;'TS-Calc 6 month'!A42)</f>
        <v>4</v>
      </c>
      <c r="D42">
        <f ca="1">COUNTIF(TimeStamps[Done],"="&amp;'TS-Calc 6 month'!A42)</f>
        <v>1</v>
      </c>
      <c r="F42" s="1">
        <f ca="1">Table2579[[#This Row],[Date]]</f>
        <v>41125</v>
      </c>
      <c r="G42">
        <f ca="1">G41+YearData[[#This Row],[Done]]</f>
        <v>4</v>
      </c>
      <c r="H42">
        <f ca="1">Table2579[[#This Row],[Commited]]</f>
        <v>4</v>
      </c>
      <c r="I42">
        <f ca="1">Table2579[[#This Row],[Options]]</f>
        <v>18</v>
      </c>
    </row>
    <row r="43" spans="1:9" x14ac:dyDescent="0.2">
      <c r="A43" s="1">
        <f t="shared" ca="1" si="0"/>
        <v>41126</v>
      </c>
      <c r="B43">
        <f ca="1">COUNTIFS(TimeStamps[Options],"&lt;="&amp;'TS-Calc 6 month'!A43,TimeStamps[Committed],"&gt;"&amp;'TS-Calc 6 month'!A43)</f>
        <v>18</v>
      </c>
      <c r="C43">
        <f ca="1">COUNTIFS(TimeStamps[Committed],"&lt;="&amp;'TS-Calc 6 month'!A43,TimeStamps[Done],"&gt;"&amp;'TS-Calc 6 month'!A43)</f>
        <v>5</v>
      </c>
      <c r="D43">
        <f ca="1">COUNTIF(TimeStamps[Done],"="&amp;'TS-Calc 6 month'!A43)</f>
        <v>0</v>
      </c>
      <c r="F43" s="1">
        <f ca="1">Table2579[[#This Row],[Date]]</f>
        <v>41126</v>
      </c>
      <c r="G43">
        <f ca="1">G42+YearData[[#This Row],[Done]]</f>
        <v>4</v>
      </c>
      <c r="H43">
        <f ca="1">Table2579[[#This Row],[Commited]]</f>
        <v>5</v>
      </c>
      <c r="I43">
        <f ca="1">Table2579[[#This Row],[Options]]</f>
        <v>18</v>
      </c>
    </row>
    <row r="44" spans="1:9" x14ac:dyDescent="0.2">
      <c r="A44" s="1">
        <f t="shared" ca="1" si="0"/>
        <v>41127</v>
      </c>
      <c r="B44">
        <f ca="1">COUNTIFS(TimeStamps[Options],"&lt;="&amp;'TS-Calc 6 month'!A44,TimeStamps[Committed],"&gt;"&amp;'TS-Calc 6 month'!A44)</f>
        <v>18</v>
      </c>
      <c r="C44">
        <f ca="1">COUNTIFS(TimeStamps[Committed],"&lt;="&amp;'TS-Calc 6 month'!A44,TimeStamps[Done],"&gt;"&amp;'TS-Calc 6 month'!A44)</f>
        <v>5</v>
      </c>
      <c r="D44">
        <f ca="1">COUNTIF(TimeStamps[Done],"="&amp;'TS-Calc 6 month'!A44)</f>
        <v>0</v>
      </c>
      <c r="F44" s="1">
        <f ca="1">Table2579[[#This Row],[Date]]</f>
        <v>41127</v>
      </c>
      <c r="G44">
        <f ca="1">G43+YearData[[#This Row],[Done]]</f>
        <v>4</v>
      </c>
      <c r="H44">
        <f ca="1">Table2579[[#This Row],[Commited]]</f>
        <v>5</v>
      </c>
      <c r="I44">
        <f ca="1">Table2579[[#This Row],[Options]]</f>
        <v>18</v>
      </c>
    </row>
    <row r="45" spans="1:9" x14ac:dyDescent="0.2">
      <c r="A45" s="1">
        <f t="shared" ca="1" si="0"/>
        <v>41128</v>
      </c>
      <c r="B45">
        <f ca="1">COUNTIFS(TimeStamps[Options],"&lt;="&amp;'TS-Calc 6 month'!A45,TimeStamps[Committed],"&gt;"&amp;'TS-Calc 6 month'!A45)</f>
        <v>19</v>
      </c>
      <c r="C45">
        <f ca="1">COUNTIFS(TimeStamps[Committed],"&lt;="&amp;'TS-Calc 6 month'!A45,TimeStamps[Done],"&gt;"&amp;'TS-Calc 6 month'!A45)</f>
        <v>5</v>
      </c>
      <c r="D45">
        <f ca="1">COUNTIF(TimeStamps[Done],"="&amp;'TS-Calc 6 month'!A45)</f>
        <v>0</v>
      </c>
      <c r="F45" s="1">
        <f ca="1">Table2579[[#This Row],[Date]]</f>
        <v>41128</v>
      </c>
      <c r="G45">
        <f ca="1">G44+YearData[[#This Row],[Done]]</f>
        <v>4</v>
      </c>
      <c r="H45">
        <f ca="1">Table2579[[#This Row],[Commited]]</f>
        <v>5</v>
      </c>
      <c r="I45">
        <f ca="1">Table2579[[#This Row],[Options]]</f>
        <v>19</v>
      </c>
    </row>
    <row r="46" spans="1:9" x14ac:dyDescent="0.2">
      <c r="A46" s="1">
        <f t="shared" ca="1" si="0"/>
        <v>41129</v>
      </c>
      <c r="B46">
        <f ca="1">COUNTIFS(TimeStamps[Options],"&lt;="&amp;'TS-Calc 6 month'!A46,TimeStamps[Committed],"&gt;"&amp;'TS-Calc 6 month'!A46)</f>
        <v>20</v>
      </c>
      <c r="C46">
        <f ca="1">COUNTIFS(TimeStamps[Committed],"&lt;="&amp;'TS-Calc 6 month'!A46,TimeStamps[Done],"&gt;"&amp;'TS-Calc 6 month'!A46)</f>
        <v>5</v>
      </c>
      <c r="D46">
        <f ca="1">COUNTIF(TimeStamps[Done],"="&amp;'TS-Calc 6 month'!A46)</f>
        <v>0</v>
      </c>
      <c r="F46" s="1">
        <f ca="1">Table2579[[#This Row],[Date]]</f>
        <v>41129</v>
      </c>
      <c r="G46">
        <f ca="1">G45+YearData[[#This Row],[Done]]</f>
        <v>4</v>
      </c>
      <c r="H46">
        <f ca="1">Table2579[[#This Row],[Commited]]</f>
        <v>5</v>
      </c>
      <c r="I46">
        <f ca="1">Table2579[[#This Row],[Options]]</f>
        <v>20</v>
      </c>
    </row>
    <row r="47" spans="1:9" x14ac:dyDescent="0.2">
      <c r="A47" s="1">
        <f t="shared" ca="1" si="0"/>
        <v>41130</v>
      </c>
      <c r="B47">
        <f ca="1">COUNTIFS(TimeStamps[Options],"&lt;="&amp;'TS-Calc 6 month'!A47,TimeStamps[Committed],"&gt;"&amp;'TS-Calc 6 month'!A47)</f>
        <v>20</v>
      </c>
      <c r="C47">
        <f ca="1">COUNTIFS(TimeStamps[Committed],"&lt;="&amp;'TS-Calc 6 month'!A47,TimeStamps[Done],"&gt;"&amp;'TS-Calc 6 month'!A47)</f>
        <v>5</v>
      </c>
      <c r="D47">
        <f ca="1">COUNTIF(TimeStamps[Done],"="&amp;'TS-Calc 6 month'!A47)</f>
        <v>1</v>
      </c>
      <c r="F47" s="1">
        <f ca="1">Table2579[[#This Row],[Date]]</f>
        <v>41130</v>
      </c>
      <c r="G47">
        <f ca="1">G46+YearData[[#This Row],[Done]]</f>
        <v>5</v>
      </c>
      <c r="H47">
        <f ca="1">Table2579[[#This Row],[Commited]]</f>
        <v>5</v>
      </c>
      <c r="I47">
        <f ca="1">Table2579[[#This Row],[Options]]</f>
        <v>20</v>
      </c>
    </row>
    <row r="48" spans="1:9" x14ac:dyDescent="0.2">
      <c r="A48" s="1">
        <f t="shared" ca="1" si="0"/>
        <v>41131</v>
      </c>
      <c r="B48">
        <f ca="1">COUNTIFS(TimeStamps[Options],"&lt;="&amp;'TS-Calc 6 month'!A48,TimeStamps[Committed],"&gt;"&amp;'TS-Calc 6 month'!A48)</f>
        <v>21</v>
      </c>
      <c r="C48">
        <f ca="1">COUNTIFS(TimeStamps[Committed],"&lt;="&amp;'TS-Calc 6 month'!A48,TimeStamps[Done],"&gt;"&amp;'TS-Calc 6 month'!A48)</f>
        <v>5</v>
      </c>
      <c r="D48">
        <f ca="1">COUNTIF(TimeStamps[Done],"="&amp;'TS-Calc 6 month'!A48)</f>
        <v>0</v>
      </c>
      <c r="F48" s="1">
        <f ca="1">Table2579[[#This Row],[Date]]</f>
        <v>41131</v>
      </c>
      <c r="G48">
        <f ca="1">G47+YearData[[#This Row],[Done]]</f>
        <v>5</v>
      </c>
      <c r="H48">
        <f ca="1">Table2579[[#This Row],[Commited]]</f>
        <v>5</v>
      </c>
      <c r="I48">
        <f ca="1">Table2579[[#This Row],[Options]]</f>
        <v>21</v>
      </c>
    </row>
    <row r="49" spans="1:9" x14ac:dyDescent="0.2">
      <c r="A49" s="1">
        <f t="shared" ca="1" si="0"/>
        <v>41132</v>
      </c>
      <c r="B49">
        <f ca="1">COUNTIFS(TimeStamps[Options],"&lt;="&amp;'TS-Calc 6 month'!A49,TimeStamps[Committed],"&gt;"&amp;'TS-Calc 6 month'!A49)</f>
        <v>21</v>
      </c>
      <c r="C49">
        <f ca="1">COUNTIFS(TimeStamps[Committed],"&lt;="&amp;'TS-Calc 6 month'!A49,TimeStamps[Done],"&gt;"&amp;'TS-Calc 6 month'!A49)</f>
        <v>5</v>
      </c>
      <c r="D49">
        <f ca="1">COUNTIF(TimeStamps[Done],"="&amp;'TS-Calc 6 month'!A49)</f>
        <v>0</v>
      </c>
      <c r="F49" s="1">
        <f ca="1">Table2579[[#This Row],[Date]]</f>
        <v>41132</v>
      </c>
      <c r="G49">
        <f ca="1">G48+YearData[[#This Row],[Done]]</f>
        <v>5</v>
      </c>
      <c r="H49">
        <f ca="1">Table2579[[#This Row],[Commited]]</f>
        <v>5</v>
      </c>
      <c r="I49">
        <f ca="1">Table2579[[#This Row],[Options]]</f>
        <v>21</v>
      </c>
    </row>
    <row r="50" spans="1:9" x14ac:dyDescent="0.2">
      <c r="A50" s="1">
        <f t="shared" ca="1" si="0"/>
        <v>41133</v>
      </c>
      <c r="B50">
        <f ca="1">COUNTIFS(TimeStamps[Options],"&lt;="&amp;'TS-Calc 6 month'!A50,TimeStamps[Committed],"&gt;"&amp;'TS-Calc 6 month'!A50)</f>
        <v>21</v>
      </c>
      <c r="C50">
        <f ca="1">COUNTIFS(TimeStamps[Committed],"&lt;="&amp;'TS-Calc 6 month'!A50,TimeStamps[Done],"&gt;"&amp;'TS-Calc 6 month'!A50)</f>
        <v>6</v>
      </c>
      <c r="D50">
        <f ca="1">COUNTIF(TimeStamps[Done],"="&amp;'TS-Calc 6 month'!A50)</f>
        <v>0</v>
      </c>
      <c r="F50" s="1">
        <f ca="1">Table2579[[#This Row],[Date]]</f>
        <v>41133</v>
      </c>
      <c r="G50">
        <f ca="1">G49+YearData[[#This Row],[Done]]</f>
        <v>5</v>
      </c>
      <c r="H50">
        <f ca="1">Table2579[[#This Row],[Commited]]</f>
        <v>6</v>
      </c>
      <c r="I50">
        <f ca="1">Table2579[[#This Row],[Options]]</f>
        <v>21</v>
      </c>
    </row>
    <row r="51" spans="1:9" x14ac:dyDescent="0.2">
      <c r="A51" s="1">
        <f t="shared" ca="1" si="0"/>
        <v>41134</v>
      </c>
      <c r="B51">
        <f ca="1">COUNTIFS(TimeStamps[Options],"&lt;="&amp;'TS-Calc 6 month'!A51,TimeStamps[Committed],"&gt;"&amp;'TS-Calc 6 month'!A51)</f>
        <v>21</v>
      </c>
      <c r="C51">
        <f ca="1">COUNTIFS(TimeStamps[Committed],"&lt;="&amp;'TS-Calc 6 month'!A51,TimeStamps[Done],"&gt;"&amp;'TS-Calc 6 month'!A51)</f>
        <v>6</v>
      </c>
      <c r="D51">
        <f ca="1">COUNTIF(TimeStamps[Done],"="&amp;'TS-Calc 6 month'!A51)</f>
        <v>0</v>
      </c>
      <c r="F51" s="1">
        <f ca="1">Table2579[[#This Row],[Date]]</f>
        <v>41134</v>
      </c>
      <c r="G51">
        <f ca="1">G50+YearData[[#This Row],[Done]]</f>
        <v>5</v>
      </c>
      <c r="H51">
        <f ca="1">Table2579[[#This Row],[Commited]]</f>
        <v>6</v>
      </c>
      <c r="I51">
        <f ca="1">Table2579[[#This Row],[Options]]</f>
        <v>21</v>
      </c>
    </row>
    <row r="52" spans="1:9" x14ac:dyDescent="0.2">
      <c r="A52" s="1">
        <f t="shared" ca="1" si="0"/>
        <v>41135</v>
      </c>
      <c r="B52">
        <f ca="1">COUNTIFS(TimeStamps[Options],"&lt;="&amp;'TS-Calc 6 month'!A52,TimeStamps[Committed],"&gt;"&amp;'TS-Calc 6 month'!A52)</f>
        <v>22</v>
      </c>
      <c r="C52">
        <f ca="1">COUNTIFS(TimeStamps[Committed],"&lt;="&amp;'TS-Calc 6 month'!A52,TimeStamps[Done],"&gt;"&amp;'TS-Calc 6 month'!A52)</f>
        <v>5</v>
      </c>
      <c r="D52">
        <f ca="1">COUNTIF(TimeStamps[Done],"="&amp;'TS-Calc 6 month'!A52)</f>
        <v>1</v>
      </c>
      <c r="F52" s="1">
        <f ca="1">Table2579[[#This Row],[Date]]</f>
        <v>41135</v>
      </c>
      <c r="G52">
        <f ca="1">G51+YearData[[#This Row],[Done]]</f>
        <v>6</v>
      </c>
      <c r="H52">
        <f ca="1">Table2579[[#This Row],[Commited]]</f>
        <v>5</v>
      </c>
      <c r="I52">
        <f ca="1">Table2579[[#This Row],[Options]]</f>
        <v>22</v>
      </c>
    </row>
    <row r="53" spans="1:9" x14ac:dyDescent="0.2">
      <c r="A53" s="1">
        <f t="shared" ca="1" si="0"/>
        <v>41136</v>
      </c>
      <c r="B53">
        <f ca="1">COUNTIFS(TimeStamps[Options],"&lt;="&amp;'TS-Calc 6 month'!A53,TimeStamps[Committed],"&gt;"&amp;'TS-Calc 6 month'!A53)</f>
        <v>22</v>
      </c>
      <c r="C53">
        <f ca="1">COUNTIFS(TimeStamps[Committed],"&lt;="&amp;'TS-Calc 6 month'!A53,TimeStamps[Done],"&gt;"&amp;'TS-Calc 6 month'!A53)</f>
        <v>5</v>
      </c>
      <c r="D53">
        <f ca="1">COUNTIF(TimeStamps[Done],"="&amp;'TS-Calc 6 month'!A53)</f>
        <v>0</v>
      </c>
      <c r="F53" s="1">
        <f ca="1">Table2579[[#This Row],[Date]]</f>
        <v>41136</v>
      </c>
      <c r="G53">
        <f ca="1">G52+YearData[[#This Row],[Done]]</f>
        <v>6</v>
      </c>
      <c r="H53">
        <f ca="1">Table2579[[#This Row],[Commited]]</f>
        <v>5</v>
      </c>
      <c r="I53">
        <f ca="1">Table2579[[#This Row],[Options]]</f>
        <v>22</v>
      </c>
    </row>
    <row r="54" spans="1:9" x14ac:dyDescent="0.2">
      <c r="A54" s="1">
        <f t="shared" ca="1" si="0"/>
        <v>41137</v>
      </c>
      <c r="B54">
        <f ca="1">COUNTIFS(TimeStamps[Options],"&lt;="&amp;'TS-Calc 6 month'!A54,TimeStamps[Committed],"&gt;"&amp;'TS-Calc 6 month'!A54)</f>
        <v>22</v>
      </c>
      <c r="C54">
        <f ca="1">COUNTIFS(TimeStamps[Committed],"&lt;="&amp;'TS-Calc 6 month'!A54,TimeStamps[Done],"&gt;"&amp;'TS-Calc 6 month'!A54)</f>
        <v>6</v>
      </c>
      <c r="D54">
        <f ca="1">COUNTIF(TimeStamps[Done],"="&amp;'TS-Calc 6 month'!A54)</f>
        <v>0</v>
      </c>
      <c r="F54" s="1">
        <f ca="1">Table2579[[#This Row],[Date]]</f>
        <v>41137</v>
      </c>
      <c r="G54">
        <f ca="1">G53+YearData[[#This Row],[Done]]</f>
        <v>6</v>
      </c>
      <c r="H54">
        <f ca="1">Table2579[[#This Row],[Commited]]</f>
        <v>6</v>
      </c>
      <c r="I54">
        <f ca="1">Table2579[[#This Row],[Options]]</f>
        <v>22</v>
      </c>
    </row>
    <row r="55" spans="1:9" x14ac:dyDescent="0.2">
      <c r="A55" s="1">
        <f t="shared" ca="1" si="0"/>
        <v>41138</v>
      </c>
      <c r="B55">
        <f ca="1">COUNTIFS(TimeStamps[Options],"&lt;="&amp;'TS-Calc 6 month'!A55,TimeStamps[Committed],"&gt;"&amp;'TS-Calc 6 month'!A55)</f>
        <v>23</v>
      </c>
      <c r="C55">
        <f ca="1">COUNTIFS(TimeStamps[Committed],"&lt;="&amp;'TS-Calc 6 month'!A55,TimeStamps[Done],"&gt;"&amp;'TS-Calc 6 month'!A55)</f>
        <v>6</v>
      </c>
      <c r="D55">
        <f ca="1">COUNTIF(TimeStamps[Done],"="&amp;'TS-Calc 6 month'!A55)</f>
        <v>0</v>
      </c>
      <c r="F55" s="1">
        <f ca="1">Table2579[[#This Row],[Date]]</f>
        <v>41138</v>
      </c>
      <c r="G55">
        <f ca="1">G54+YearData[[#This Row],[Done]]</f>
        <v>6</v>
      </c>
      <c r="H55">
        <f ca="1">Table2579[[#This Row],[Commited]]</f>
        <v>6</v>
      </c>
      <c r="I55">
        <f ca="1">Table2579[[#This Row],[Options]]</f>
        <v>23</v>
      </c>
    </row>
    <row r="56" spans="1:9" x14ac:dyDescent="0.2">
      <c r="A56" s="1">
        <f t="shared" ca="1" si="0"/>
        <v>41139</v>
      </c>
      <c r="B56">
        <f ca="1">COUNTIFS(TimeStamps[Options],"&lt;="&amp;'TS-Calc 6 month'!A56,TimeStamps[Committed],"&gt;"&amp;'TS-Calc 6 month'!A56)</f>
        <v>23</v>
      </c>
      <c r="C56">
        <f ca="1">COUNTIFS(TimeStamps[Committed],"&lt;="&amp;'TS-Calc 6 month'!A56,TimeStamps[Done],"&gt;"&amp;'TS-Calc 6 month'!A56)</f>
        <v>6</v>
      </c>
      <c r="D56">
        <f ca="1">COUNTIF(TimeStamps[Done],"="&amp;'TS-Calc 6 month'!A56)</f>
        <v>0</v>
      </c>
      <c r="F56" s="1">
        <f ca="1">Table2579[[#This Row],[Date]]</f>
        <v>41139</v>
      </c>
      <c r="G56">
        <f ca="1">G55+YearData[[#This Row],[Done]]</f>
        <v>6</v>
      </c>
      <c r="H56">
        <f ca="1">Table2579[[#This Row],[Commited]]</f>
        <v>6</v>
      </c>
      <c r="I56">
        <f ca="1">Table2579[[#This Row],[Options]]</f>
        <v>23</v>
      </c>
    </row>
    <row r="57" spans="1:9" x14ac:dyDescent="0.2">
      <c r="A57" s="1">
        <f t="shared" ca="1" si="0"/>
        <v>41140</v>
      </c>
      <c r="B57">
        <f ca="1">COUNTIFS(TimeStamps[Options],"&lt;="&amp;'TS-Calc 6 month'!A57,TimeStamps[Committed],"&gt;"&amp;'TS-Calc 6 month'!A57)</f>
        <v>24</v>
      </c>
      <c r="C57">
        <f ca="1">COUNTIFS(TimeStamps[Committed],"&lt;="&amp;'TS-Calc 6 month'!A57,TimeStamps[Done],"&gt;"&amp;'TS-Calc 6 month'!A57)</f>
        <v>5</v>
      </c>
      <c r="D57">
        <f ca="1">COUNTIF(TimeStamps[Done],"="&amp;'TS-Calc 6 month'!A57)</f>
        <v>1</v>
      </c>
      <c r="F57" s="1">
        <f ca="1">Table2579[[#This Row],[Date]]</f>
        <v>41140</v>
      </c>
      <c r="G57">
        <f ca="1">G56+YearData[[#This Row],[Done]]</f>
        <v>7</v>
      </c>
      <c r="H57">
        <f ca="1">Table2579[[#This Row],[Commited]]</f>
        <v>5</v>
      </c>
      <c r="I57">
        <f ca="1">Table2579[[#This Row],[Options]]</f>
        <v>24</v>
      </c>
    </row>
    <row r="58" spans="1:9" x14ac:dyDescent="0.2">
      <c r="A58" s="1">
        <f t="shared" ca="1" si="0"/>
        <v>41141</v>
      </c>
      <c r="B58">
        <f ca="1">COUNTIFS(TimeStamps[Options],"&lt;="&amp;'TS-Calc 6 month'!A58,TimeStamps[Committed],"&gt;"&amp;'TS-Calc 6 month'!A58)</f>
        <v>25</v>
      </c>
      <c r="C58">
        <f ca="1">COUNTIFS(TimeStamps[Committed],"&lt;="&amp;'TS-Calc 6 month'!A58,TimeStamps[Done],"&gt;"&amp;'TS-Calc 6 month'!A58)</f>
        <v>5</v>
      </c>
      <c r="D58">
        <f ca="1">COUNTIF(TimeStamps[Done],"="&amp;'TS-Calc 6 month'!A58)</f>
        <v>0</v>
      </c>
      <c r="F58" s="1">
        <f ca="1">Table2579[[#This Row],[Date]]</f>
        <v>41141</v>
      </c>
      <c r="G58">
        <f ca="1">G57+YearData[[#This Row],[Done]]</f>
        <v>7</v>
      </c>
      <c r="H58">
        <f ca="1">Table2579[[#This Row],[Commited]]</f>
        <v>5</v>
      </c>
      <c r="I58">
        <f ca="1">Table2579[[#This Row],[Options]]</f>
        <v>25</v>
      </c>
    </row>
    <row r="59" spans="1:9" x14ac:dyDescent="0.2">
      <c r="A59" s="1">
        <f t="shared" ca="1" si="0"/>
        <v>41142</v>
      </c>
      <c r="B59">
        <f ca="1">COUNTIFS(TimeStamps[Options],"&lt;="&amp;'TS-Calc 6 month'!A59,TimeStamps[Committed],"&gt;"&amp;'TS-Calc 6 month'!A59)</f>
        <v>25</v>
      </c>
      <c r="C59">
        <f ca="1">COUNTIFS(TimeStamps[Committed],"&lt;="&amp;'TS-Calc 6 month'!A59,TimeStamps[Done],"&gt;"&amp;'TS-Calc 6 month'!A59)</f>
        <v>6</v>
      </c>
      <c r="D59">
        <f ca="1">COUNTIF(TimeStamps[Done],"="&amp;'TS-Calc 6 month'!A59)</f>
        <v>0</v>
      </c>
      <c r="F59" s="1">
        <f ca="1">Table2579[[#This Row],[Date]]</f>
        <v>41142</v>
      </c>
      <c r="G59">
        <f ca="1">G58+YearData[[#This Row],[Done]]</f>
        <v>7</v>
      </c>
      <c r="H59">
        <f ca="1">Table2579[[#This Row],[Commited]]</f>
        <v>6</v>
      </c>
      <c r="I59">
        <f ca="1">Table2579[[#This Row],[Options]]</f>
        <v>25</v>
      </c>
    </row>
    <row r="60" spans="1:9" x14ac:dyDescent="0.2">
      <c r="A60" s="1">
        <f t="shared" ca="1" si="0"/>
        <v>41143</v>
      </c>
      <c r="B60">
        <f ca="1">COUNTIFS(TimeStamps[Options],"&lt;="&amp;'TS-Calc 6 month'!A60,TimeStamps[Committed],"&gt;"&amp;'TS-Calc 6 month'!A60)</f>
        <v>26</v>
      </c>
      <c r="C60">
        <f ca="1">COUNTIFS(TimeStamps[Committed],"&lt;="&amp;'TS-Calc 6 month'!A60,TimeStamps[Done],"&gt;"&amp;'TS-Calc 6 month'!A60)</f>
        <v>5</v>
      </c>
      <c r="D60">
        <f ca="1">COUNTIF(TimeStamps[Done],"="&amp;'TS-Calc 6 month'!A60)</f>
        <v>1</v>
      </c>
      <c r="F60" s="1">
        <f ca="1">Table2579[[#This Row],[Date]]</f>
        <v>41143</v>
      </c>
      <c r="G60">
        <f ca="1">G59+YearData[[#This Row],[Done]]</f>
        <v>8</v>
      </c>
      <c r="H60">
        <f ca="1">Table2579[[#This Row],[Commited]]</f>
        <v>5</v>
      </c>
      <c r="I60">
        <f ca="1">Table2579[[#This Row],[Options]]</f>
        <v>26</v>
      </c>
    </row>
    <row r="61" spans="1:9" x14ac:dyDescent="0.2">
      <c r="A61" s="1">
        <f t="shared" ca="1" si="0"/>
        <v>41144</v>
      </c>
      <c r="B61">
        <f ca="1">COUNTIFS(TimeStamps[Options],"&lt;="&amp;'TS-Calc 6 month'!A61,TimeStamps[Committed],"&gt;"&amp;'TS-Calc 6 month'!A61)</f>
        <v>26</v>
      </c>
      <c r="C61">
        <f ca="1">COUNTIFS(TimeStamps[Committed],"&lt;="&amp;'TS-Calc 6 month'!A61,TimeStamps[Done],"&gt;"&amp;'TS-Calc 6 month'!A61)</f>
        <v>5</v>
      </c>
      <c r="D61">
        <f ca="1">COUNTIF(TimeStamps[Done],"="&amp;'TS-Calc 6 month'!A61)</f>
        <v>0</v>
      </c>
      <c r="F61" s="1">
        <f ca="1">Table2579[[#This Row],[Date]]</f>
        <v>41144</v>
      </c>
      <c r="G61">
        <f ca="1">G60+YearData[[#This Row],[Done]]</f>
        <v>8</v>
      </c>
      <c r="H61">
        <f ca="1">Table2579[[#This Row],[Commited]]</f>
        <v>5</v>
      </c>
      <c r="I61">
        <f ca="1">Table2579[[#This Row],[Options]]</f>
        <v>26</v>
      </c>
    </row>
    <row r="62" spans="1:9" x14ac:dyDescent="0.2">
      <c r="A62" s="1">
        <f t="shared" ca="1" si="0"/>
        <v>41145</v>
      </c>
      <c r="B62">
        <f ca="1">COUNTIFS(TimeStamps[Options],"&lt;="&amp;'TS-Calc 6 month'!A62,TimeStamps[Committed],"&gt;"&amp;'TS-Calc 6 month'!A62)</f>
        <v>27</v>
      </c>
      <c r="C62">
        <f ca="1">COUNTIFS(TimeStamps[Committed],"&lt;="&amp;'TS-Calc 6 month'!A62,TimeStamps[Done],"&gt;"&amp;'TS-Calc 6 month'!A62)</f>
        <v>5</v>
      </c>
      <c r="D62">
        <f ca="1">COUNTIF(TimeStamps[Done],"="&amp;'TS-Calc 6 month'!A62)</f>
        <v>0</v>
      </c>
      <c r="F62" s="1">
        <f ca="1">Table2579[[#This Row],[Date]]</f>
        <v>41145</v>
      </c>
      <c r="G62">
        <f ca="1">G61+YearData[[#This Row],[Done]]</f>
        <v>8</v>
      </c>
      <c r="H62">
        <f ca="1">Table2579[[#This Row],[Commited]]</f>
        <v>5</v>
      </c>
      <c r="I62">
        <f ca="1">Table2579[[#This Row],[Options]]</f>
        <v>27</v>
      </c>
    </row>
    <row r="63" spans="1:9" x14ac:dyDescent="0.2">
      <c r="A63" s="1">
        <f t="shared" ca="1" si="0"/>
        <v>41146</v>
      </c>
      <c r="B63">
        <f ca="1">COUNTIFS(TimeStamps[Options],"&lt;="&amp;'TS-Calc 6 month'!A63,TimeStamps[Committed],"&gt;"&amp;'TS-Calc 6 month'!A63)</f>
        <v>28</v>
      </c>
      <c r="C63">
        <f ca="1">COUNTIFS(TimeStamps[Committed],"&lt;="&amp;'TS-Calc 6 month'!A63,TimeStamps[Done],"&gt;"&amp;'TS-Calc 6 month'!A63)</f>
        <v>4</v>
      </c>
      <c r="D63">
        <f ca="1">COUNTIF(TimeStamps[Done],"="&amp;'TS-Calc 6 month'!A63)</f>
        <v>1</v>
      </c>
      <c r="F63" s="1">
        <f ca="1">Table2579[[#This Row],[Date]]</f>
        <v>41146</v>
      </c>
      <c r="G63">
        <f ca="1">G62+YearData[[#This Row],[Done]]</f>
        <v>9</v>
      </c>
      <c r="H63">
        <f ca="1">Table2579[[#This Row],[Commited]]</f>
        <v>4</v>
      </c>
      <c r="I63">
        <f ca="1">Table2579[[#This Row],[Options]]</f>
        <v>28</v>
      </c>
    </row>
    <row r="64" spans="1:9" x14ac:dyDescent="0.2">
      <c r="A64" s="1">
        <f t="shared" ca="1" si="0"/>
        <v>41147</v>
      </c>
      <c r="B64">
        <f ca="1">COUNTIFS(TimeStamps[Options],"&lt;="&amp;'TS-Calc 6 month'!A64,TimeStamps[Committed],"&gt;"&amp;'TS-Calc 6 month'!A64)</f>
        <v>27</v>
      </c>
      <c r="C64">
        <f ca="1">COUNTIFS(TimeStamps[Committed],"&lt;="&amp;'TS-Calc 6 month'!A64,TimeStamps[Done],"&gt;"&amp;'TS-Calc 6 month'!A64)</f>
        <v>5</v>
      </c>
      <c r="D64">
        <f ca="1">COUNTIF(TimeStamps[Done],"="&amp;'TS-Calc 6 month'!A64)</f>
        <v>0</v>
      </c>
      <c r="F64" s="1">
        <f ca="1">Table2579[[#This Row],[Date]]</f>
        <v>41147</v>
      </c>
      <c r="G64">
        <f ca="1">G63+YearData[[#This Row],[Done]]</f>
        <v>9</v>
      </c>
      <c r="H64">
        <f ca="1">Table2579[[#This Row],[Commited]]</f>
        <v>5</v>
      </c>
      <c r="I64">
        <f ca="1">Table2579[[#This Row],[Options]]</f>
        <v>27</v>
      </c>
    </row>
    <row r="65" spans="1:9" x14ac:dyDescent="0.2">
      <c r="A65" s="1">
        <f t="shared" ca="1" si="0"/>
        <v>41148</v>
      </c>
      <c r="B65">
        <f ca="1">COUNTIFS(TimeStamps[Options],"&lt;="&amp;'TS-Calc 6 month'!A65,TimeStamps[Committed],"&gt;"&amp;'TS-Calc 6 month'!A65)</f>
        <v>27</v>
      </c>
      <c r="C65">
        <f ca="1">COUNTIFS(TimeStamps[Committed],"&lt;="&amp;'TS-Calc 6 month'!A65,TimeStamps[Done],"&gt;"&amp;'TS-Calc 6 month'!A65)</f>
        <v>6</v>
      </c>
      <c r="D65">
        <f ca="1">COUNTIF(TimeStamps[Done],"="&amp;'TS-Calc 6 month'!A65)</f>
        <v>0</v>
      </c>
      <c r="F65" s="1">
        <f ca="1">Table2579[[#This Row],[Date]]</f>
        <v>41148</v>
      </c>
      <c r="G65">
        <f ca="1">G64+YearData[[#This Row],[Done]]</f>
        <v>9</v>
      </c>
      <c r="H65">
        <f ca="1">Table2579[[#This Row],[Commited]]</f>
        <v>6</v>
      </c>
      <c r="I65">
        <f ca="1">Table2579[[#This Row],[Options]]</f>
        <v>27</v>
      </c>
    </row>
    <row r="66" spans="1:9" x14ac:dyDescent="0.2">
      <c r="A66" s="1">
        <f t="shared" ca="1" si="0"/>
        <v>41149</v>
      </c>
      <c r="B66">
        <f ca="1">COUNTIFS(TimeStamps[Options],"&lt;="&amp;'TS-Calc 6 month'!A66,TimeStamps[Committed],"&gt;"&amp;'TS-Calc 6 month'!A66)</f>
        <v>27</v>
      </c>
      <c r="C66">
        <f ca="1">COUNTIFS(TimeStamps[Committed],"&lt;="&amp;'TS-Calc 6 month'!A66,TimeStamps[Done],"&gt;"&amp;'TS-Calc 6 month'!A66)</f>
        <v>6</v>
      </c>
      <c r="D66">
        <f ca="1">COUNTIF(TimeStamps[Done],"="&amp;'TS-Calc 6 month'!A66)</f>
        <v>0</v>
      </c>
      <c r="F66" s="1">
        <f ca="1">Table2579[[#This Row],[Date]]</f>
        <v>41149</v>
      </c>
      <c r="G66">
        <f ca="1">G65+YearData[[#This Row],[Done]]</f>
        <v>9</v>
      </c>
      <c r="H66">
        <f ca="1">Table2579[[#This Row],[Commited]]</f>
        <v>6</v>
      </c>
      <c r="I66">
        <f ca="1">Table2579[[#This Row],[Options]]</f>
        <v>27</v>
      </c>
    </row>
    <row r="67" spans="1:9" x14ac:dyDescent="0.2">
      <c r="A67" s="1">
        <f t="shared" ca="1" si="0"/>
        <v>41150</v>
      </c>
      <c r="B67">
        <f ca="1">COUNTIFS(TimeStamps[Options],"&lt;="&amp;'TS-Calc 6 month'!A67,TimeStamps[Committed],"&gt;"&amp;'TS-Calc 6 month'!A67)</f>
        <v>28</v>
      </c>
      <c r="C67">
        <f ca="1">COUNTIFS(TimeStamps[Committed],"&lt;="&amp;'TS-Calc 6 month'!A67,TimeStamps[Done],"&gt;"&amp;'TS-Calc 6 month'!A67)</f>
        <v>5</v>
      </c>
      <c r="D67">
        <f ca="1">COUNTIF(TimeStamps[Done],"="&amp;'TS-Calc 6 month'!A67)</f>
        <v>1</v>
      </c>
      <c r="F67" s="1">
        <f ca="1">Table2579[[#This Row],[Date]]</f>
        <v>41150</v>
      </c>
      <c r="G67">
        <f ca="1">G66+YearData[[#This Row],[Done]]</f>
        <v>10</v>
      </c>
      <c r="H67">
        <f ca="1">Table2579[[#This Row],[Commited]]</f>
        <v>5</v>
      </c>
      <c r="I67">
        <f ca="1">Table2579[[#This Row],[Options]]</f>
        <v>28</v>
      </c>
    </row>
    <row r="68" spans="1:9" x14ac:dyDescent="0.2">
      <c r="A68" s="1">
        <f t="shared" ref="A68:A131" ca="1" si="1">A67+1</f>
        <v>41151</v>
      </c>
      <c r="B68">
        <f ca="1">COUNTIFS(TimeStamps[Options],"&lt;="&amp;'TS-Calc 6 month'!A68,TimeStamps[Committed],"&gt;"&amp;'TS-Calc 6 month'!A68)</f>
        <v>28</v>
      </c>
      <c r="C68">
        <f ca="1">COUNTIFS(TimeStamps[Committed],"&lt;="&amp;'TS-Calc 6 month'!A68,TimeStamps[Done],"&gt;"&amp;'TS-Calc 6 month'!A68)</f>
        <v>6</v>
      </c>
      <c r="D68">
        <f ca="1">COUNTIF(TimeStamps[Done],"="&amp;'TS-Calc 6 month'!A68)</f>
        <v>0</v>
      </c>
      <c r="F68" s="1">
        <f ca="1">Table2579[[#This Row],[Date]]</f>
        <v>41151</v>
      </c>
      <c r="G68">
        <f ca="1">G67+YearData[[#This Row],[Done]]</f>
        <v>10</v>
      </c>
      <c r="H68">
        <f ca="1">Table2579[[#This Row],[Commited]]</f>
        <v>6</v>
      </c>
      <c r="I68">
        <f ca="1">Table2579[[#This Row],[Options]]</f>
        <v>28</v>
      </c>
    </row>
    <row r="69" spans="1:9" x14ac:dyDescent="0.2">
      <c r="A69" s="1">
        <f t="shared" ca="1" si="1"/>
        <v>41152</v>
      </c>
      <c r="B69">
        <f ca="1">COUNTIFS(TimeStamps[Options],"&lt;="&amp;'TS-Calc 6 month'!A69,TimeStamps[Committed],"&gt;"&amp;'TS-Calc 6 month'!A69)</f>
        <v>29</v>
      </c>
      <c r="C69">
        <f ca="1">COUNTIFS(TimeStamps[Committed],"&lt;="&amp;'TS-Calc 6 month'!A69,TimeStamps[Done],"&gt;"&amp;'TS-Calc 6 month'!A69)</f>
        <v>6</v>
      </c>
      <c r="D69">
        <f ca="1">COUNTIF(TimeStamps[Done],"="&amp;'TS-Calc 6 month'!A69)</f>
        <v>0</v>
      </c>
      <c r="F69" s="1">
        <f ca="1">Table2579[[#This Row],[Date]]</f>
        <v>41152</v>
      </c>
      <c r="G69">
        <f ca="1">G68+YearData[[#This Row],[Done]]</f>
        <v>10</v>
      </c>
      <c r="H69">
        <f ca="1">Table2579[[#This Row],[Commited]]</f>
        <v>6</v>
      </c>
      <c r="I69">
        <f ca="1">Table2579[[#This Row],[Options]]</f>
        <v>29</v>
      </c>
    </row>
    <row r="70" spans="1:9" x14ac:dyDescent="0.2">
      <c r="A70" s="1">
        <f t="shared" ca="1" si="1"/>
        <v>41153</v>
      </c>
      <c r="B70">
        <f ca="1">COUNTIFS(TimeStamps[Options],"&lt;="&amp;'TS-Calc 6 month'!A70,TimeStamps[Committed],"&gt;"&amp;'TS-Calc 6 month'!A70)</f>
        <v>28</v>
      </c>
      <c r="C70">
        <f ca="1">COUNTIFS(TimeStamps[Committed],"&lt;="&amp;'TS-Calc 6 month'!A70,TimeStamps[Done],"&gt;"&amp;'TS-Calc 6 month'!A70)</f>
        <v>6</v>
      </c>
      <c r="D70">
        <f ca="1">COUNTIF(TimeStamps[Done],"="&amp;'TS-Calc 6 month'!A70)</f>
        <v>1</v>
      </c>
      <c r="F70" s="1">
        <f ca="1">Table2579[[#This Row],[Date]]</f>
        <v>41153</v>
      </c>
      <c r="G70">
        <f ca="1">G69+YearData[[#This Row],[Done]]</f>
        <v>11</v>
      </c>
      <c r="H70">
        <f ca="1">Table2579[[#This Row],[Commited]]</f>
        <v>6</v>
      </c>
      <c r="I70">
        <f ca="1">Table2579[[#This Row],[Options]]</f>
        <v>28</v>
      </c>
    </row>
    <row r="71" spans="1:9" x14ac:dyDescent="0.2">
      <c r="A71" s="1">
        <f t="shared" ca="1" si="1"/>
        <v>41154</v>
      </c>
      <c r="B71">
        <f ca="1">COUNTIFS(TimeStamps[Options],"&lt;="&amp;'TS-Calc 6 month'!A71,TimeStamps[Committed],"&gt;"&amp;'TS-Calc 6 month'!A71)</f>
        <v>29</v>
      </c>
      <c r="C71">
        <f ca="1">COUNTIFS(TimeStamps[Committed],"&lt;="&amp;'TS-Calc 6 month'!A71,TimeStamps[Done],"&gt;"&amp;'TS-Calc 6 month'!A71)</f>
        <v>6</v>
      </c>
      <c r="D71">
        <f ca="1">COUNTIF(TimeStamps[Done],"="&amp;'TS-Calc 6 month'!A71)</f>
        <v>0</v>
      </c>
      <c r="F71" s="1">
        <f ca="1">Table2579[[#This Row],[Date]]</f>
        <v>41154</v>
      </c>
      <c r="G71">
        <f ca="1">G70+YearData[[#This Row],[Done]]</f>
        <v>11</v>
      </c>
      <c r="H71">
        <f ca="1">Table2579[[#This Row],[Commited]]</f>
        <v>6</v>
      </c>
      <c r="I71">
        <f ca="1">Table2579[[#This Row],[Options]]</f>
        <v>29</v>
      </c>
    </row>
    <row r="72" spans="1:9" x14ac:dyDescent="0.2">
      <c r="A72" s="1">
        <f t="shared" ca="1" si="1"/>
        <v>41155</v>
      </c>
      <c r="B72">
        <f ca="1">COUNTIFS(TimeStamps[Options],"&lt;="&amp;'TS-Calc 6 month'!A72,TimeStamps[Committed],"&gt;"&amp;'TS-Calc 6 month'!A72)</f>
        <v>30</v>
      </c>
      <c r="C72">
        <f ca="1">COUNTIFS(TimeStamps[Committed],"&lt;="&amp;'TS-Calc 6 month'!A72,TimeStamps[Done],"&gt;"&amp;'TS-Calc 6 month'!A72)</f>
        <v>6</v>
      </c>
      <c r="D72">
        <f ca="1">COUNTIF(TimeStamps[Done],"="&amp;'TS-Calc 6 month'!A72)</f>
        <v>0</v>
      </c>
      <c r="F72" s="1">
        <f ca="1">Table2579[[#This Row],[Date]]</f>
        <v>41155</v>
      </c>
      <c r="G72">
        <f ca="1">G71+YearData[[#This Row],[Done]]</f>
        <v>11</v>
      </c>
      <c r="H72">
        <f ca="1">Table2579[[#This Row],[Commited]]</f>
        <v>6</v>
      </c>
      <c r="I72">
        <f ca="1">Table2579[[#This Row],[Options]]</f>
        <v>30</v>
      </c>
    </row>
    <row r="73" spans="1:9" x14ac:dyDescent="0.2">
      <c r="A73" s="1">
        <f t="shared" ca="1" si="1"/>
        <v>41156</v>
      </c>
      <c r="B73">
        <f ca="1">COUNTIFS(TimeStamps[Options],"&lt;="&amp;'TS-Calc 6 month'!A73,TimeStamps[Committed],"&gt;"&amp;'TS-Calc 6 month'!A73)</f>
        <v>29</v>
      </c>
      <c r="C73">
        <f ca="1">COUNTIFS(TimeStamps[Committed],"&lt;="&amp;'TS-Calc 6 month'!A73,TimeStamps[Done],"&gt;"&amp;'TS-Calc 6 month'!A73)</f>
        <v>7</v>
      </c>
      <c r="D73">
        <f ca="1">COUNTIF(TimeStamps[Done],"="&amp;'TS-Calc 6 month'!A73)</f>
        <v>0</v>
      </c>
      <c r="F73" s="1">
        <f ca="1">Table2579[[#This Row],[Date]]</f>
        <v>41156</v>
      </c>
      <c r="G73">
        <f ca="1">G72+YearData[[#This Row],[Done]]</f>
        <v>11</v>
      </c>
      <c r="H73">
        <f ca="1">Table2579[[#This Row],[Commited]]</f>
        <v>7</v>
      </c>
      <c r="I73">
        <f ca="1">Table2579[[#This Row],[Options]]</f>
        <v>29</v>
      </c>
    </row>
    <row r="74" spans="1:9" x14ac:dyDescent="0.2">
      <c r="A74" s="1">
        <f t="shared" ca="1" si="1"/>
        <v>41157</v>
      </c>
      <c r="B74">
        <f ca="1">COUNTIFS(TimeStamps[Options],"&lt;="&amp;'TS-Calc 6 month'!A74,TimeStamps[Committed],"&gt;"&amp;'TS-Calc 6 month'!A74)</f>
        <v>29</v>
      </c>
      <c r="C74">
        <f ca="1">COUNTIFS(TimeStamps[Committed],"&lt;="&amp;'TS-Calc 6 month'!A74,TimeStamps[Done],"&gt;"&amp;'TS-Calc 6 month'!A74)</f>
        <v>7</v>
      </c>
      <c r="D74">
        <f ca="1">COUNTIF(TimeStamps[Done],"="&amp;'TS-Calc 6 month'!A74)</f>
        <v>1</v>
      </c>
      <c r="F74" s="1">
        <f ca="1">Table2579[[#This Row],[Date]]</f>
        <v>41157</v>
      </c>
      <c r="G74">
        <f ca="1">G73+YearData[[#This Row],[Done]]</f>
        <v>12</v>
      </c>
      <c r="H74">
        <f ca="1">Table2579[[#This Row],[Commited]]</f>
        <v>7</v>
      </c>
      <c r="I74">
        <f ca="1">Table2579[[#This Row],[Options]]</f>
        <v>29</v>
      </c>
    </row>
    <row r="75" spans="1:9" x14ac:dyDescent="0.2">
      <c r="A75" s="1">
        <f t="shared" ca="1" si="1"/>
        <v>41158</v>
      </c>
      <c r="B75">
        <f ca="1">COUNTIFS(TimeStamps[Options],"&lt;="&amp;'TS-Calc 6 month'!A75,TimeStamps[Committed],"&gt;"&amp;'TS-Calc 6 month'!A75)</f>
        <v>30</v>
      </c>
      <c r="C75">
        <f ca="1">COUNTIFS(TimeStamps[Committed],"&lt;="&amp;'TS-Calc 6 month'!A75,TimeStamps[Done],"&gt;"&amp;'TS-Calc 6 month'!A75)</f>
        <v>7</v>
      </c>
      <c r="D75">
        <f ca="1">COUNTIF(TimeStamps[Done],"="&amp;'TS-Calc 6 month'!A75)</f>
        <v>0</v>
      </c>
      <c r="F75" s="1">
        <f ca="1">Table2579[[#This Row],[Date]]</f>
        <v>41158</v>
      </c>
      <c r="G75">
        <f ca="1">G74+YearData[[#This Row],[Done]]</f>
        <v>12</v>
      </c>
      <c r="H75">
        <f ca="1">Table2579[[#This Row],[Commited]]</f>
        <v>7</v>
      </c>
      <c r="I75">
        <f ca="1">Table2579[[#This Row],[Options]]</f>
        <v>30</v>
      </c>
    </row>
    <row r="76" spans="1:9" x14ac:dyDescent="0.2">
      <c r="A76" s="1">
        <f t="shared" ca="1" si="1"/>
        <v>41159</v>
      </c>
      <c r="B76">
        <f ca="1">COUNTIFS(TimeStamps[Options],"&lt;="&amp;'TS-Calc 6 month'!A76,TimeStamps[Committed],"&gt;"&amp;'TS-Calc 6 month'!A76)</f>
        <v>30</v>
      </c>
      <c r="C76">
        <f ca="1">COUNTIFS(TimeStamps[Committed],"&lt;="&amp;'TS-Calc 6 month'!A76,TimeStamps[Done],"&gt;"&amp;'TS-Calc 6 month'!A76)</f>
        <v>7</v>
      </c>
      <c r="D76">
        <f ca="1">COUNTIF(TimeStamps[Done],"="&amp;'TS-Calc 6 month'!A76)</f>
        <v>0</v>
      </c>
      <c r="F76" s="1">
        <f ca="1">Table2579[[#This Row],[Date]]</f>
        <v>41159</v>
      </c>
      <c r="G76">
        <f ca="1">G75+YearData[[#This Row],[Done]]</f>
        <v>12</v>
      </c>
      <c r="H76">
        <f ca="1">Table2579[[#This Row],[Commited]]</f>
        <v>7</v>
      </c>
      <c r="I76">
        <f ca="1">Table2579[[#This Row],[Options]]</f>
        <v>30</v>
      </c>
    </row>
    <row r="77" spans="1:9" x14ac:dyDescent="0.2">
      <c r="A77" s="1">
        <f t="shared" ca="1" si="1"/>
        <v>41160</v>
      </c>
      <c r="B77">
        <f ca="1">COUNTIFS(TimeStamps[Options],"&lt;="&amp;'TS-Calc 6 month'!A77,TimeStamps[Committed],"&gt;"&amp;'TS-Calc 6 month'!A77)</f>
        <v>30</v>
      </c>
      <c r="C77">
        <f ca="1">COUNTIFS(TimeStamps[Committed],"&lt;="&amp;'TS-Calc 6 month'!A77,TimeStamps[Done],"&gt;"&amp;'TS-Calc 6 month'!A77)</f>
        <v>8</v>
      </c>
      <c r="D77">
        <f ca="1">COUNTIF(TimeStamps[Done],"="&amp;'TS-Calc 6 month'!A77)</f>
        <v>0</v>
      </c>
      <c r="F77" s="1">
        <f ca="1">Table2579[[#This Row],[Date]]</f>
        <v>41160</v>
      </c>
      <c r="G77">
        <f ca="1">G76+YearData[[#This Row],[Done]]</f>
        <v>12</v>
      </c>
      <c r="H77">
        <f ca="1">Table2579[[#This Row],[Commited]]</f>
        <v>8</v>
      </c>
      <c r="I77">
        <f ca="1">Table2579[[#This Row],[Options]]</f>
        <v>30</v>
      </c>
    </row>
    <row r="78" spans="1:9" x14ac:dyDescent="0.2">
      <c r="A78" s="1">
        <f t="shared" ca="1" si="1"/>
        <v>41161</v>
      </c>
      <c r="B78">
        <f ca="1">COUNTIFS(TimeStamps[Options],"&lt;="&amp;'TS-Calc 6 month'!A78,TimeStamps[Committed],"&gt;"&amp;'TS-Calc 6 month'!A78)</f>
        <v>29</v>
      </c>
      <c r="C78">
        <f ca="1">COUNTIFS(TimeStamps[Committed],"&lt;="&amp;'TS-Calc 6 month'!A78,TimeStamps[Done],"&gt;"&amp;'TS-Calc 6 month'!A78)</f>
        <v>9</v>
      </c>
      <c r="D78">
        <f ca="1">COUNTIF(TimeStamps[Done],"="&amp;'TS-Calc 6 month'!A78)</f>
        <v>0</v>
      </c>
      <c r="F78" s="1">
        <f ca="1">Table2579[[#This Row],[Date]]</f>
        <v>41161</v>
      </c>
      <c r="G78">
        <f ca="1">G77+YearData[[#This Row],[Done]]</f>
        <v>12</v>
      </c>
      <c r="H78">
        <f ca="1">Table2579[[#This Row],[Commited]]</f>
        <v>9</v>
      </c>
      <c r="I78">
        <f ca="1">Table2579[[#This Row],[Options]]</f>
        <v>29</v>
      </c>
    </row>
    <row r="79" spans="1:9" x14ac:dyDescent="0.2">
      <c r="A79" s="1">
        <f t="shared" ca="1" si="1"/>
        <v>41162</v>
      </c>
      <c r="B79">
        <f ca="1">COUNTIFS(TimeStamps[Options],"&lt;="&amp;'TS-Calc 6 month'!A79,TimeStamps[Committed],"&gt;"&amp;'TS-Calc 6 month'!A79)</f>
        <v>30</v>
      </c>
      <c r="C79">
        <f ca="1">COUNTIFS(TimeStamps[Committed],"&lt;="&amp;'TS-Calc 6 month'!A79,TimeStamps[Done],"&gt;"&amp;'TS-Calc 6 month'!A79)</f>
        <v>8</v>
      </c>
      <c r="D79">
        <f ca="1">COUNTIF(TimeStamps[Done],"="&amp;'TS-Calc 6 month'!A79)</f>
        <v>1</v>
      </c>
      <c r="F79" s="1">
        <f ca="1">Table2579[[#This Row],[Date]]</f>
        <v>41162</v>
      </c>
      <c r="G79">
        <f ca="1">G78+YearData[[#This Row],[Done]]</f>
        <v>13</v>
      </c>
      <c r="H79">
        <f ca="1">Table2579[[#This Row],[Commited]]</f>
        <v>8</v>
      </c>
      <c r="I79">
        <f ca="1">Table2579[[#This Row],[Options]]</f>
        <v>30</v>
      </c>
    </row>
    <row r="80" spans="1:9" x14ac:dyDescent="0.2">
      <c r="A80" s="1">
        <f t="shared" ca="1" si="1"/>
        <v>41163</v>
      </c>
      <c r="B80">
        <f ca="1">COUNTIFS(TimeStamps[Options],"&lt;="&amp;'TS-Calc 6 month'!A80,TimeStamps[Committed],"&gt;"&amp;'TS-Calc 6 month'!A80)</f>
        <v>30</v>
      </c>
      <c r="C80">
        <f ca="1">COUNTIFS(TimeStamps[Committed],"&lt;="&amp;'TS-Calc 6 month'!A80,TimeStamps[Done],"&gt;"&amp;'TS-Calc 6 month'!A80)</f>
        <v>8</v>
      </c>
      <c r="D80">
        <f ca="1">COUNTIF(TimeStamps[Done],"="&amp;'TS-Calc 6 month'!A80)</f>
        <v>0</v>
      </c>
      <c r="F80" s="1">
        <f ca="1">Table2579[[#This Row],[Date]]</f>
        <v>41163</v>
      </c>
      <c r="G80">
        <f ca="1">G79+YearData[[#This Row],[Done]]</f>
        <v>13</v>
      </c>
      <c r="H80">
        <f ca="1">Table2579[[#This Row],[Commited]]</f>
        <v>8</v>
      </c>
      <c r="I80">
        <f ca="1">Table2579[[#This Row],[Options]]</f>
        <v>30</v>
      </c>
    </row>
    <row r="81" spans="1:9" x14ac:dyDescent="0.2">
      <c r="A81" s="1">
        <f t="shared" ca="1" si="1"/>
        <v>41164</v>
      </c>
      <c r="B81">
        <f ca="1">COUNTIFS(TimeStamps[Options],"&lt;="&amp;'TS-Calc 6 month'!A81,TimeStamps[Committed],"&gt;"&amp;'TS-Calc 6 month'!A81)</f>
        <v>30</v>
      </c>
      <c r="C81">
        <f ca="1">COUNTIFS(TimeStamps[Committed],"&lt;="&amp;'TS-Calc 6 month'!A81,TimeStamps[Done],"&gt;"&amp;'TS-Calc 6 month'!A81)</f>
        <v>9</v>
      </c>
      <c r="D81">
        <f ca="1">COUNTIF(TimeStamps[Done],"="&amp;'TS-Calc 6 month'!A81)</f>
        <v>0</v>
      </c>
      <c r="F81" s="1">
        <f ca="1">Table2579[[#This Row],[Date]]</f>
        <v>41164</v>
      </c>
      <c r="G81">
        <f ca="1">G80+YearData[[#This Row],[Done]]</f>
        <v>13</v>
      </c>
      <c r="H81">
        <f ca="1">Table2579[[#This Row],[Commited]]</f>
        <v>9</v>
      </c>
      <c r="I81">
        <f ca="1">Table2579[[#This Row],[Options]]</f>
        <v>30</v>
      </c>
    </row>
    <row r="82" spans="1:9" x14ac:dyDescent="0.2">
      <c r="A82" s="1">
        <f t="shared" ca="1" si="1"/>
        <v>41165</v>
      </c>
      <c r="B82">
        <f ca="1">COUNTIFS(TimeStamps[Options],"&lt;="&amp;'TS-Calc 6 month'!A82,TimeStamps[Committed],"&gt;"&amp;'TS-Calc 6 month'!A82)</f>
        <v>30</v>
      </c>
      <c r="C82">
        <f ca="1">COUNTIFS(TimeStamps[Committed],"&lt;="&amp;'TS-Calc 6 month'!A82,TimeStamps[Done],"&gt;"&amp;'TS-Calc 6 month'!A82)</f>
        <v>9</v>
      </c>
      <c r="D82">
        <f ca="1">COUNTIF(TimeStamps[Done],"="&amp;'TS-Calc 6 month'!A82)</f>
        <v>0</v>
      </c>
      <c r="F82" s="1">
        <f ca="1">Table2579[[#This Row],[Date]]</f>
        <v>41165</v>
      </c>
      <c r="G82">
        <f ca="1">G81+YearData[[#This Row],[Done]]</f>
        <v>13</v>
      </c>
      <c r="H82">
        <f ca="1">Table2579[[#This Row],[Commited]]</f>
        <v>9</v>
      </c>
      <c r="I82">
        <f ca="1">Table2579[[#This Row],[Options]]</f>
        <v>30</v>
      </c>
    </row>
    <row r="83" spans="1:9" x14ac:dyDescent="0.2">
      <c r="A83" s="1">
        <f t="shared" ca="1" si="1"/>
        <v>41166</v>
      </c>
      <c r="B83">
        <f ca="1">COUNTIFS(TimeStamps[Options],"&lt;="&amp;'TS-Calc 6 month'!A83,TimeStamps[Committed],"&gt;"&amp;'TS-Calc 6 month'!A83)</f>
        <v>31</v>
      </c>
      <c r="C83">
        <f ca="1">COUNTIFS(TimeStamps[Committed],"&lt;="&amp;'TS-Calc 6 month'!A83,TimeStamps[Done],"&gt;"&amp;'TS-Calc 6 month'!A83)</f>
        <v>9</v>
      </c>
      <c r="D83">
        <f ca="1">COUNTIF(TimeStamps[Done],"="&amp;'TS-Calc 6 month'!A83)</f>
        <v>0</v>
      </c>
      <c r="F83" s="1">
        <f ca="1">Table2579[[#This Row],[Date]]</f>
        <v>41166</v>
      </c>
      <c r="G83">
        <f ca="1">G82+YearData[[#This Row],[Done]]</f>
        <v>13</v>
      </c>
      <c r="H83">
        <f ca="1">Table2579[[#This Row],[Commited]]</f>
        <v>9</v>
      </c>
      <c r="I83">
        <f ca="1">Table2579[[#This Row],[Options]]</f>
        <v>31</v>
      </c>
    </row>
    <row r="84" spans="1:9" x14ac:dyDescent="0.2">
      <c r="A84" s="1">
        <f t="shared" ca="1" si="1"/>
        <v>41167</v>
      </c>
      <c r="B84">
        <f ca="1">COUNTIFS(TimeStamps[Options],"&lt;="&amp;'TS-Calc 6 month'!A84,TimeStamps[Committed],"&gt;"&amp;'TS-Calc 6 month'!A84)</f>
        <v>30</v>
      </c>
      <c r="C84">
        <f ca="1">COUNTIFS(TimeStamps[Committed],"&lt;="&amp;'TS-Calc 6 month'!A84,TimeStamps[Done],"&gt;"&amp;'TS-Calc 6 month'!A84)</f>
        <v>9</v>
      </c>
      <c r="D84">
        <f ca="1">COUNTIF(TimeStamps[Done],"="&amp;'TS-Calc 6 month'!A84)</f>
        <v>1</v>
      </c>
      <c r="F84" s="1">
        <f ca="1">Table2579[[#This Row],[Date]]</f>
        <v>41167</v>
      </c>
      <c r="G84">
        <f ca="1">G83+YearData[[#This Row],[Done]]</f>
        <v>14</v>
      </c>
      <c r="H84">
        <f ca="1">Table2579[[#This Row],[Commited]]</f>
        <v>9</v>
      </c>
      <c r="I84">
        <f ca="1">Table2579[[#This Row],[Options]]</f>
        <v>30</v>
      </c>
    </row>
    <row r="85" spans="1:9" x14ac:dyDescent="0.2">
      <c r="A85" s="1">
        <f t="shared" ca="1" si="1"/>
        <v>41168</v>
      </c>
      <c r="B85">
        <f ca="1">COUNTIFS(TimeStamps[Options],"&lt;="&amp;'TS-Calc 6 month'!A85,TimeStamps[Committed],"&gt;"&amp;'TS-Calc 6 month'!A85)</f>
        <v>31</v>
      </c>
      <c r="C85">
        <f ca="1">COUNTIFS(TimeStamps[Committed],"&lt;="&amp;'TS-Calc 6 month'!A85,TimeStamps[Done],"&gt;"&amp;'TS-Calc 6 month'!A85)</f>
        <v>8</v>
      </c>
      <c r="D85">
        <f ca="1">COUNTIF(TimeStamps[Done],"="&amp;'TS-Calc 6 month'!A85)</f>
        <v>1</v>
      </c>
      <c r="F85" s="1">
        <f ca="1">Table2579[[#This Row],[Date]]</f>
        <v>41168</v>
      </c>
      <c r="G85">
        <f ca="1">G84+YearData[[#This Row],[Done]]</f>
        <v>15</v>
      </c>
      <c r="H85">
        <f ca="1">Table2579[[#This Row],[Commited]]</f>
        <v>8</v>
      </c>
      <c r="I85">
        <f ca="1">Table2579[[#This Row],[Options]]</f>
        <v>31</v>
      </c>
    </row>
    <row r="86" spans="1:9" x14ac:dyDescent="0.2">
      <c r="A86" s="1">
        <f t="shared" ca="1" si="1"/>
        <v>41169</v>
      </c>
      <c r="B86">
        <f ca="1">COUNTIFS(TimeStamps[Options],"&lt;="&amp;'TS-Calc 6 month'!A86,TimeStamps[Committed],"&gt;"&amp;'TS-Calc 6 month'!A86)</f>
        <v>31</v>
      </c>
      <c r="C86">
        <f ca="1">COUNTIFS(TimeStamps[Committed],"&lt;="&amp;'TS-Calc 6 month'!A86,TimeStamps[Done],"&gt;"&amp;'TS-Calc 6 month'!A86)</f>
        <v>8</v>
      </c>
      <c r="D86">
        <f ca="1">COUNTIF(TimeStamps[Done],"="&amp;'TS-Calc 6 month'!A86)</f>
        <v>0</v>
      </c>
      <c r="F86" s="1">
        <f ca="1">Table2579[[#This Row],[Date]]</f>
        <v>41169</v>
      </c>
      <c r="G86">
        <f ca="1">G85+YearData[[#This Row],[Done]]</f>
        <v>15</v>
      </c>
      <c r="H86">
        <f ca="1">Table2579[[#This Row],[Commited]]</f>
        <v>8</v>
      </c>
      <c r="I86">
        <f ca="1">Table2579[[#This Row],[Options]]</f>
        <v>31</v>
      </c>
    </row>
    <row r="87" spans="1:9" x14ac:dyDescent="0.2">
      <c r="A87" s="1">
        <f t="shared" ca="1" si="1"/>
        <v>41170</v>
      </c>
      <c r="B87">
        <f ca="1">COUNTIFS(TimeStamps[Options],"&lt;="&amp;'TS-Calc 6 month'!A87,TimeStamps[Committed],"&gt;"&amp;'TS-Calc 6 month'!A87)</f>
        <v>32</v>
      </c>
      <c r="C87">
        <f ca="1">COUNTIFS(TimeStamps[Committed],"&lt;="&amp;'TS-Calc 6 month'!A87,TimeStamps[Done],"&gt;"&amp;'TS-Calc 6 month'!A87)</f>
        <v>8</v>
      </c>
      <c r="D87">
        <f ca="1">COUNTIF(TimeStamps[Done],"="&amp;'TS-Calc 6 month'!A87)</f>
        <v>0</v>
      </c>
      <c r="F87" s="1">
        <f ca="1">Table2579[[#This Row],[Date]]</f>
        <v>41170</v>
      </c>
      <c r="G87">
        <f ca="1">G86+YearData[[#This Row],[Done]]</f>
        <v>15</v>
      </c>
      <c r="H87">
        <f ca="1">Table2579[[#This Row],[Commited]]</f>
        <v>8</v>
      </c>
      <c r="I87">
        <f ca="1">Table2579[[#This Row],[Options]]</f>
        <v>32</v>
      </c>
    </row>
    <row r="88" spans="1:9" x14ac:dyDescent="0.2">
      <c r="A88" s="1">
        <f t="shared" ca="1" si="1"/>
        <v>41171</v>
      </c>
      <c r="B88">
        <f ca="1">COUNTIFS(TimeStamps[Options],"&lt;="&amp;'TS-Calc 6 month'!A88,TimeStamps[Committed],"&gt;"&amp;'TS-Calc 6 month'!A88)</f>
        <v>31</v>
      </c>
      <c r="C88">
        <f ca="1">COUNTIFS(TimeStamps[Committed],"&lt;="&amp;'TS-Calc 6 month'!A88,TimeStamps[Done],"&gt;"&amp;'TS-Calc 6 month'!A88)</f>
        <v>8</v>
      </c>
      <c r="D88">
        <f ca="1">COUNTIF(TimeStamps[Done],"="&amp;'TS-Calc 6 month'!A88)</f>
        <v>1</v>
      </c>
      <c r="F88" s="1">
        <f ca="1">Table2579[[#This Row],[Date]]</f>
        <v>41171</v>
      </c>
      <c r="G88">
        <f ca="1">G87+YearData[[#This Row],[Done]]</f>
        <v>16</v>
      </c>
      <c r="H88">
        <f ca="1">Table2579[[#This Row],[Commited]]</f>
        <v>8</v>
      </c>
      <c r="I88">
        <f ca="1">Table2579[[#This Row],[Options]]</f>
        <v>31</v>
      </c>
    </row>
    <row r="89" spans="1:9" x14ac:dyDescent="0.2">
      <c r="A89" s="1">
        <f t="shared" ca="1" si="1"/>
        <v>41172</v>
      </c>
      <c r="B89">
        <f ca="1">COUNTIFS(TimeStamps[Options],"&lt;="&amp;'TS-Calc 6 month'!A89,TimeStamps[Committed],"&gt;"&amp;'TS-Calc 6 month'!A89)</f>
        <v>32</v>
      </c>
      <c r="C89">
        <f ca="1">COUNTIFS(TimeStamps[Committed],"&lt;="&amp;'TS-Calc 6 month'!A89,TimeStamps[Done],"&gt;"&amp;'TS-Calc 6 month'!A89)</f>
        <v>8</v>
      </c>
      <c r="D89">
        <f ca="1">COUNTIF(TimeStamps[Done],"="&amp;'TS-Calc 6 month'!A89)</f>
        <v>0</v>
      </c>
      <c r="F89" s="1">
        <f ca="1">Table2579[[#This Row],[Date]]</f>
        <v>41172</v>
      </c>
      <c r="G89">
        <f ca="1">G88+YearData[[#This Row],[Done]]</f>
        <v>16</v>
      </c>
      <c r="H89">
        <f ca="1">Table2579[[#This Row],[Commited]]</f>
        <v>8</v>
      </c>
      <c r="I89">
        <f ca="1">Table2579[[#This Row],[Options]]</f>
        <v>32</v>
      </c>
    </row>
    <row r="90" spans="1:9" x14ac:dyDescent="0.2">
      <c r="A90" s="1">
        <f t="shared" ca="1" si="1"/>
        <v>41173</v>
      </c>
      <c r="B90">
        <f ca="1">COUNTIFS(TimeStamps[Options],"&lt;="&amp;'TS-Calc 6 month'!A90,TimeStamps[Committed],"&gt;"&amp;'TS-Calc 6 month'!A90)</f>
        <v>32</v>
      </c>
      <c r="C90">
        <f ca="1">COUNTIFS(TimeStamps[Committed],"&lt;="&amp;'TS-Calc 6 month'!A90,TimeStamps[Done],"&gt;"&amp;'TS-Calc 6 month'!A90)</f>
        <v>8</v>
      </c>
      <c r="D90">
        <f ca="1">COUNTIF(TimeStamps[Done],"="&amp;'TS-Calc 6 month'!A90)</f>
        <v>1</v>
      </c>
      <c r="F90" s="1">
        <f ca="1">Table2579[[#This Row],[Date]]</f>
        <v>41173</v>
      </c>
      <c r="G90">
        <f ca="1">G89+YearData[[#This Row],[Done]]</f>
        <v>17</v>
      </c>
      <c r="H90">
        <f ca="1">Table2579[[#This Row],[Commited]]</f>
        <v>8</v>
      </c>
      <c r="I90">
        <f ca="1">Table2579[[#This Row],[Options]]</f>
        <v>32</v>
      </c>
    </row>
    <row r="91" spans="1:9" x14ac:dyDescent="0.2">
      <c r="A91" s="1">
        <f t="shared" ca="1" si="1"/>
        <v>41174</v>
      </c>
      <c r="B91">
        <f ca="1">COUNTIFS(TimeStamps[Options],"&lt;="&amp;'TS-Calc 6 month'!A91,TimeStamps[Committed],"&gt;"&amp;'TS-Calc 6 month'!A91)</f>
        <v>32</v>
      </c>
      <c r="C91">
        <f ca="1">COUNTIFS(TimeStamps[Committed],"&lt;="&amp;'TS-Calc 6 month'!A91,TimeStamps[Done],"&gt;"&amp;'TS-Calc 6 month'!A91)</f>
        <v>8</v>
      </c>
      <c r="D91">
        <f ca="1">COUNTIF(TimeStamps[Done],"="&amp;'TS-Calc 6 month'!A91)</f>
        <v>0</v>
      </c>
      <c r="F91" s="1">
        <f ca="1">Table2579[[#This Row],[Date]]</f>
        <v>41174</v>
      </c>
      <c r="G91">
        <f ca="1">G90+YearData[[#This Row],[Done]]</f>
        <v>17</v>
      </c>
      <c r="H91">
        <f ca="1">Table2579[[#This Row],[Commited]]</f>
        <v>8</v>
      </c>
      <c r="I91">
        <f ca="1">Table2579[[#This Row],[Options]]</f>
        <v>32</v>
      </c>
    </row>
    <row r="92" spans="1:9" x14ac:dyDescent="0.2">
      <c r="A92" s="1">
        <f t="shared" ca="1" si="1"/>
        <v>41175</v>
      </c>
      <c r="B92">
        <f ca="1">COUNTIFS(TimeStamps[Options],"&lt;="&amp;'TS-Calc 6 month'!A92,TimeStamps[Committed],"&gt;"&amp;'TS-Calc 6 month'!A92)</f>
        <v>32</v>
      </c>
      <c r="C92">
        <f ca="1">COUNTIFS(TimeStamps[Committed],"&lt;="&amp;'TS-Calc 6 month'!A92,TimeStamps[Done],"&gt;"&amp;'TS-Calc 6 month'!A92)</f>
        <v>9</v>
      </c>
      <c r="D92">
        <f ca="1">COUNTIF(TimeStamps[Done],"="&amp;'TS-Calc 6 month'!A92)</f>
        <v>0</v>
      </c>
      <c r="F92" s="1">
        <f ca="1">Table2579[[#This Row],[Date]]</f>
        <v>41175</v>
      </c>
      <c r="G92">
        <f ca="1">G91+YearData[[#This Row],[Done]]</f>
        <v>17</v>
      </c>
      <c r="H92">
        <f ca="1">Table2579[[#This Row],[Commited]]</f>
        <v>9</v>
      </c>
      <c r="I92">
        <f ca="1">Table2579[[#This Row],[Options]]</f>
        <v>32</v>
      </c>
    </row>
    <row r="93" spans="1:9" x14ac:dyDescent="0.2">
      <c r="A93" s="1">
        <f t="shared" ca="1" si="1"/>
        <v>41176</v>
      </c>
      <c r="B93">
        <f ca="1">COUNTIFS(TimeStamps[Options],"&lt;="&amp;'TS-Calc 6 month'!A93,TimeStamps[Committed],"&gt;"&amp;'TS-Calc 6 month'!A93)</f>
        <v>33</v>
      </c>
      <c r="C93">
        <f ca="1">COUNTIFS(TimeStamps[Committed],"&lt;="&amp;'TS-Calc 6 month'!A93,TimeStamps[Done],"&gt;"&amp;'TS-Calc 6 month'!A93)</f>
        <v>8</v>
      </c>
      <c r="D93">
        <f ca="1">COUNTIF(TimeStamps[Done],"="&amp;'TS-Calc 6 month'!A93)</f>
        <v>1</v>
      </c>
      <c r="F93" s="1">
        <f ca="1">Table2579[[#This Row],[Date]]</f>
        <v>41176</v>
      </c>
      <c r="G93">
        <f ca="1">G92+YearData[[#This Row],[Done]]</f>
        <v>18</v>
      </c>
      <c r="H93">
        <f ca="1">Table2579[[#This Row],[Commited]]</f>
        <v>8</v>
      </c>
      <c r="I93">
        <f ca="1">Table2579[[#This Row],[Options]]</f>
        <v>33</v>
      </c>
    </row>
    <row r="94" spans="1:9" x14ac:dyDescent="0.2">
      <c r="A94" s="1">
        <f t="shared" ca="1" si="1"/>
        <v>41177</v>
      </c>
      <c r="B94">
        <f ca="1">COUNTIFS(TimeStamps[Options],"&lt;="&amp;'TS-Calc 6 month'!A94,TimeStamps[Committed],"&gt;"&amp;'TS-Calc 6 month'!A94)</f>
        <v>33</v>
      </c>
      <c r="C94">
        <f ca="1">COUNTIFS(TimeStamps[Committed],"&lt;="&amp;'TS-Calc 6 month'!A94,TimeStamps[Done],"&gt;"&amp;'TS-Calc 6 month'!A94)</f>
        <v>7</v>
      </c>
      <c r="D94">
        <f ca="1">COUNTIF(TimeStamps[Done],"="&amp;'TS-Calc 6 month'!A94)</f>
        <v>1</v>
      </c>
      <c r="F94" s="1">
        <f ca="1">Table2579[[#This Row],[Date]]</f>
        <v>41177</v>
      </c>
      <c r="G94">
        <f ca="1">G93+YearData[[#This Row],[Done]]</f>
        <v>19</v>
      </c>
      <c r="H94">
        <f ca="1">Table2579[[#This Row],[Commited]]</f>
        <v>7</v>
      </c>
      <c r="I94">
        <f ca="1">Table2579[[#This Row],[Options]]</f>
        <v>33</v>
      </c>
    </row>
    <row r="95" spans="1:9" x14ac:dyDescent="0.2">
      <c r="A95" s="1">
        <f t="shared" ca="1" si="1"/>
        <v>41178</v>
      </c>
      <c r="B95">
        <f ca="1">COUNTIFS(TimeStamps[Options],"&lt;="&amp;'TS-Calc 6 month'!A95,TimeStamps[Committed],"&gt;"&amp;'TS-Calc 6 month'!A95)</f>
        <v>33</v>
      </c>
      <c r="C95">
        <f ca="1">COUNTIFS(TimeStamps[Committed],"&lt;="&amp;'TS-Calc 6 month'!A95,TimeStamps[Done],"&gt;"&amp;'TS-Calc 6 month'!A95)</f>
        <v>8</v>
      </c>
      <c r="D95">
        <f ca="1">COUNTIF(TimeStamps[Done],"="&amp;'TS-Calc 6 month'!A95)</f>
        <v>0</v>
      </c>
      <c r="F95" s="1">
        <f ca="1">Table2579[[#This Row],[Date]]</f>
        <v>41178</v>
      </c>
      <c r="G95">
        <f ca="1">G94+YearData[[#This Row],[Done]]</f>
        <v>19</v>
      </c>
      <c r="H95">
        <f ca="1">Table2579[[#This Row],[Commited]]</f>
        <v>8</v>
      </c>
      <c r="I95">
        <f ca="1">Table2579[[#This Row],[Options]]</f>
        <v>33</v>
      </c>
    </row>
    <row r="96" spans="1:9" x14ac:dyDescent="0.2">
      <c r="A96" s="1">
        <f t="shared" ca="1" si="1"/>
        <v>41179</v>
      </c>
      <c r="B96">
        <f ca="1">COUNTIFS(TimeStamps[Options],"&lt;="&amp;'TS-Calc 6 month'!A96,TimeStamps[Committed],"&gt;"&amp;'TS-Calc 6 month'!A96)</f>
        <v>33</v>
      </c>
      <c r="C96">
        <f ca="1">COUNTIFS(TimeStamps[Committed],"&lt;="&amp;'TS-Calc 6 month'!A96,TimeStamps[Done],"&gt;"&amp;'TS-Calc 6 month'!A96)</f>
        <v>8</v>
      </c>
      <c r="D96">
        <f ca="1">COUNTIF(TimeStamps[Done],"="&amp;'TS-Calc 6 month'!A96)</f>
        <v>0</v>
      </c>
      <c r="F96" s="1">
        <f ca="1">Table2579[[#This Row],[Date]]</f>
        <v>41179</v>
      </c>
      <c r="G96">
        <f ca="1">G95+YearData[[#This Row],[Done]]</f>
        <v>19</v>
      </c>
      <c r="H96">
        <f ca="1">Table2579[[#This Row],[Commited]]</f>
        <v>8</v>
      </c>
      <c r="I96">
        <f ca="1">Table2579[[#This Row],[Options]]</f>
        <v>33</v>
      </c>
    </row>
    <row r="97" spans="1:9" x14ac:dyDescent="0.2">
      <c r="A97" s="1">
        <f t="shared" ca="1" si="1"/>
        <v>41180</v>
      </c>
      <c r="B97">
        <f ca="1">COUNTIFS(TimeStamps[Options],"&lt;="&amp;'TS-Calc 6 month'!A97,TimeStamps[Committed],"&gt;"&amp;'TS-Calc 6 month'!A97)</f>
        <v>34</v>
      </c>
      <c r="C97">
        <f ca="1">COUNTIFS(TimeStamps[Committed],"&lt;="&amp;'TS-Calc 6 month'!A97,TimeStamps[Done],"&gt;"&amp;'TS-Calc 6 month'!A97)</f>
        <v>7</v>
      </c>
      <c r="D97">
        <f ca="1">COUNTIF(TimeStamps[Done],"="&amp;'TS-Calc 6 month'!A97)</f>
        <v>1</v>
      </c>
      <c r="F97" s="1">
        <f ca="1">Table2579[[#This Row],[Date]]</f>
        <v>41180</v>
      </c>
      <c r="G97">
        <f ca="1">G96+YearData[[#This Row],[Done]]</f>
        <v>20</v>
      </c>
      <c r="H97">
        <f ca="1">Table2579[[#This Row],[Commited]]</f>
        <v>7</v>
      </c>
      <c r="I97">
        <f ca="1">Table2579[[#This Row],[Options]]</f>
        <v>34</v>
      </c>
    </row>
    <row r="98" spans="1:9" x14ac:dyDescent="0.2">
      <c r="A98" s="1">
        <f t="shared" ca="1" si="1"/>
        <v>41181</v>
      </c>
      <c r="B98">
        <f ca="1">COUNTIFS(TimeStamps[Options],"&lt;="&amp;'TS-Calc 6 month'!A98,TimeStamps[Committed],"&gt;"&amp;'TS-Calc 6 month'!A98)</f>
        <v>34</v>
      </c>
      <c r="C98">
        <f ca="1">COUNTIFS(TimeStamps[Committed],"&lt;="&amp;'TS-Calc 6 month'!A98,TimeStamps[Done],"&gt;"&amp;'TS-Calc 6 month'!A98)</f>
        <v>6</v>
      </c>
      <c r="D98">
        <f ca="1">COUNTIF(TimeStamps[Done],"="&amp;'TS-Calc 6 month'!A98)</f>
        <v>1</v>
      </c>
      <c r="F98" s="1">
        <f ca="1">Table2579[[#This Row],[Date]]</f>
        <v>41181</v>
      </c>
      <c r="G98">
        <f ca="1">G97+YearData[[#This Row],[Done]]</f>
        <v>21</v>
      </c>
      <c r="H98">
        <f ca="1">Table2579[[#This Row],[Commited]]</f>
        <v>6</v>
      </c>
      <c r="I98">
        <f ca="1">Table2579[[#This Row],[Options]]</f>
        <v>34</v>
      </c>
    </row>
    <row r="99" spans="1:9" x14ac:dyDescent="0.2">
      <c r="A99" s="1">
        <f t="shared" ca="1" si="1"/>
        <v>41182</v>
      </c>
      <c r="B99">
        <f ca="1">COUNTIFS(TimeStamps[Options],"&lt;="&amp;'TS-Calc 6 month'!A99,TimeStamps[Committed],"&gt;"&amp;'TS-Calc 6 month'!A99)</f>
        <v>35</v>
      </c>
      <c r="C99">
        <f ca="1">COUNTIFS(TimeStamps[Committed],"&lt;="&amp;'TS-Calc 6 month'!A99,TimeStamps[Done],"&gt;"&amp;'TS-Calc 6 month'!A99)</f>
        <v>6</v>
      </c>
      <c r="D99">
        <f ca="1">COUNTIF(TimeStamps[Done],"="&amp;'TS-Calc 6 month'!A99)</f>
        <v>0</v>
      </c>
      <c r="F99" s="1">
        <f ca="1">Table2579[[#This Row],[Date]]</f>
        <v>41182</v>
      </c>
      <c r="G99">
        <f ca="1">G98+YearData[[#This Row],[Done]]</f>
        <v>21</v>
      </c>
      <c r="H99">
        <f ca="1">Table2579[[#This Row],[Commited]]</f>
        <v>6</v>
      </c>
      <c r="I99">
        <f ca="1">Table2579[[#This Row],[Options]]</f>
        <v>35</v>
      </c>
    </row>
    <row r="100" spans="1:9" x14ac:dyDescent="0.2">
      <c r="A100" s="1">
        <f t="shared" ca="1" si="1"/>
        <v>41183</v>
      </c>
      <c r="B100">
        <f ca="1">COUNTIFS(TimeStamps[Options],"&lt;="&amp;'TS-Calc 6 month'!A100,TimeStamps[Committed],"&gt;"&amp;'TS-Calc 6 month'!A100)</f>
        <v>34</v>
      </c>
      <c r="C100">
        <f ca="1">COUNTIFS(TimeStamps[Committed],"&lt;="&amp;'TS-Calc 6 month'!A100,TimeStamps[Done],"&gt;"&amp;'TS-Calc 6 month'!A100)</f>
        <v>7</v>
      </c>
      <c r="D100">
        <f ca="1">COUNTIF(TimeStamps[Done],"="&amp;'TS-Calc 6 month'!A100)</f>
        <v>0</v>
      </c>
      <c r="F100" s="1">
        <f ca="1">Table2579[[#This Row],[Date]]</f>
        <v>41183</v>
      </c>
      <c r="G100">
        <f ca="1">G99+YearData[[#This Row],[Done]]</f>
        <v>21</v>
      </c>
      <c r="H100">
        <f ca="1">Table2579[[#This Row],[Commited]]</f>
        <v>7</v>
      </c>
      <c r="I100">
        <f ca="1">Table2579[[#This Row],[Options]]</f>
        <v>34</v>
      </c>
    </row>
    <row r="101" spans="1:9" x14ac:dyDescent="0.2">
      <c r="A101" s="1">
        <f t="shared" ca="1" si="1"/>
        <v>41184</v>
      </c>
      <c r="B101">
        <f ca="1">COUNTIFS(TimeStamps[Options],"&lt;="&amp;'TS-Calc 6 month'!A101,TimeStamps[Committed],"&gt;"&amp;'TS-Calc 6 month'!A101)</f>
        <v>35</v>
      </c>
      <c r="C101">
        <f ca="1">COUNTIFS(TimeStamps[Committed],"&lt;="&amp;'TS-Calc 6 month'!A101,TimeStamps[Done],"&gt;"&amp;'TS-Calc 6 month'!A101)</f>
        <v>6</v>
      </c>
      <c r="D101">
        <f ca="1">COUNTIF(TimeStamps[Done],"="&amp;'TS-Calc 6 month'!A101)</f>
        <v>1</v>
      </c>
      <c r="F101" s="1">
        <f ca="1">Table2579[[#This Row],[Date]]</f>
        <v>41184</v>
      </c>
      <c r="G101">
        <f ca="1">G100+YearData[[#This Row],[Done]]</f>
        <v>22</v>
      </c>
      <c r="H101">
        <f ca="1">Table2579[[#This Row],[Commited]]</f>
        <v>6</v>
      </c>
      <c r="I101">
        <f ca="1">Table2579[[#This Row],[Options]]</f>
        <v>35</v>
      </c>
    </row>
    <row r="102" spans="1:9" x14ac:dyDescent="0.2">
      <c r="A102" s="1">
        <f t="shared" ca="1" si="1"/>
        <v>41185</v>
      </c>
      <c r="B102">
        <f ca="1">COUNTIFS(TimeStamps[Options],"&lt;="&amp;'TS-Calc 6 month'!A102,TimeStamps[Committed],"&gt;"&amp;'TS-Calc 6 month'!A102)</f>
        <v>35</v>
      </c>
      <c r="C102">
        <f ca="1">COUNTIFS(TimeStamps[Committed],"&lt;="&amp;'TS-Calc 6 month'!A102,TimeStamps[Done],"&gt;"&amp;'TS-Calc 6 month'!A102)</f>
        <v>7</v>
      </c>
      <c r="D102">
        <f ca="1">COUNTIF(TimeStamps[Done],"="&amp;'TS-Calc 6 month'!A102)</f>
        <v>0</v>
      </c>
      <c r="F102" s="1">
        <f ca="1">Table2579[[#This Row],[Date]]</f>
        <v>41185</v>
      </c>
      <c r="G102">
        <f ca="1">G101+YearData[[#This Row],[Done]]</f>
        <v>22</v>
      </c>
      <c r="H102">
        <f ca="1">Table2579[[#This Row],[Commited]]</f>
        <v>7</v>
      </c>
      <c r="I102">
        <f ca="1">Table2579[[#This Row],[Options]]</f>
        <v>35</v>
      </c>
    </row>
    <row r="103" spans="1:9" x14ac:dyDescent="0.2">
      <c r="A103" s="1">
        <f t="shared" ca="1" si="1"/>
        <v>41186</v>
      </c>
      <c r="B103">
        <f ca="1">COUNTIFS(TimeStamps[Options],"&lt;="&amp;'TS-Calc 6 month'!A103,TimeStamps[Committed],"&gt;"&amp;'TS-Calc 6 month'!A103)</f>
        <v>34</v>
      </c>
      <c r="C103">
        <f ca="1">COUNTIFS(TimeStamps[Committed],"&lt;="&amp;'TS-Calc 6 month'!A103,TimeStamps[Done],"&gt;"&amp;'TS-Calc 6 month'!A103)</f>
        <v>8</v>
      </c>
      <c r="D103">
        <f ca="1">COUNTIF(TimeStamps[Done],"="&amp;'TS-Calc 6 month'!A103)</f>
        <v>0</v>
      </c>
      <c r="F103" s="1">
        <f ca="1">Table2579[[#This Row],[Date]]</f>
        <v>41186</v>
      </c>
      <c r="G103">
        <f ca="1">G102+YearData[[#This Row],[Done]]</f>
        <v>22</v>
      </c>
      <c r="H103">
        <f ca="1">Table2579[[#This Row],[Commited]]</f>
        <v>8</v>
      </c>
      <c r="I103">
        <f ca="1">Table2579[[#This Row],[Options]]</f>
        <v>34</v>
      </c>
    </row>
    <row r="104" spans="1:9" x14ac:dyDescent="0.2">
      <c r="A104" s="1">
        <f t="shared" ca="1" si="1"/>
        <v>41187</v>
      </c>
      <c r="B104">
        <f ca="1">COUNTIFS(TimeStamps[Options],"&lt;="&amp;'TS-Calc 6 month'!A104,TimeStamps[Committed],"&gt;"&amp;'TS-Calc 6 month'!A104)</f>
        <v>35</v>
      </c>
      <c r="C104">
        <f ca="1">COUNTIFS(TimeStamps[Committed],"&lt;="&amp;'TS-Calc 6 month'!A104,TimeStamps[Done],"&gt;"&amp;'TS-Calc 6 month'!A104)</f>
        <v>7</v>
      </c>
      <c r="D104">
        <f ca="1">COUNTIF(TimeStamps[Done],"="&amp;'TS-Calc 6 month'!A104)</f>
        <v>1</v>
      </c>
      <c r="F104" s="1">
        <f ca="1">Table2579[[#This Row],[Date]]</f>
        <v>41187</v>
      </c>
      <c r="G104">
        <f ca="1">G103+YearData[[#This Row],[Done]]</f>
        <v>23</v>
      </c>
      <c r="H104">
        <f ca="1">Table2579[[#This Row],[Commited]]</f>
        <v>7</v>
      </c>
      <c r="I104">
        <f ca="1">Table2579[[#This Row],[Options]]</f>
        <v>35</v>
      </c>
    </row>
    <row r="105" spans="1:9" x14ac:dyDescent="0.2">
      <c r="A105" s="1">
        <f t="shared" ca="1" si="1"/>
        <v>41188</v>
      </c>
      <c r="B105">
        <f ca="1">COUNTIFS(TimeStamps[Options],"&lt;="&amp;'TS-Calc 6 month'!A105,TimeStamps[Committed],"&gt;"&amp;'TS-Calc 6 month'!A105)</f>
        <v>34</v>
      </c>
      <c r="C105">
        <f ca="1">COUNTIFS(TimeStamps[Committed],"&lt;="&amp;'TS-Calc 6 month'!A105,TimeStamps[Done],"&gt;"&amp;'TS-Calc 6 month'!A105)</f>
        <v>8</v>
      </c>
      <c r="D105">
        <f ca="1">COUNTIF(TimeStamps[Done],"="&amp;'TS-Calc 6 month'!A105)</f>
        <v>0</v>
      </c>
      <c r="F105" s="1">
        <f ca="1">Table2579[[#This Row],[Date]]</f>
        <v>41188</v>
      </c>
      <c r="G105">
        <f ca="1">G104+YearData[[#This Row],[Done]]</f>
        <v>23</v>
      </c>
      <c r="H105">
        <f ca="1">Table2579[[#This Row],[Commited]]</f>
        <v>8</v>
      </c>
      <c r="I105">
        <f ca="1">Table2579[[#This Row],[Options]]</f>
        <v>34</v>
      </c>
    </row>
    <row r="106" spans="1:9" x14ac:dyDescent="0.2">
      <c r="A106" s="1">
        <f t="shared" ca="1" si="1"/>
        <v>41189</v>
      </c>
      <c r="B106">
        <f ca="1">COUNTIFS(TimeStamps[Options],"&lt;="&amp;'TS-Calc 6 month'!A106,TimeStamps[Committed],"&gt;"&amp;'TS-Calc 6 month'!A106)</f>
        <v>35</v>
      </c>
      <c r="C106">
        <f ca="1">COUNTIFS(TimeStamps[Committed],"&lt;="&amp;'TS-Calc 6 month'!A106,TimeStamps[Done],"&gt;"&amp;'TS-Calc 6 month'!A106)</f>
        <v>8</v>
      </c>
      <c r="D106">
        <f ca="1">COUNTIF(TimeStamps[Done],"="&amp;'TS-Calc 6 month'!A106)</f>
        <v>0</v>
      </c>
      <c r="F106" s="1">
        <f ca="1">Table2579[[#This Row],[Date]]</f>
        <v>41189</v>
      </c>
      <c r="G106">
        <f ca="1">G105+YearData[[#This Row],[Done]]</f>
        <v>23</v>
      </c>
      <c r="H106">
        <f ca="1">Table2579[[#This Row],[Commited]]</f>
        <v>8</v>
      </c>
      <c r="I106">
        <f ca="1">Table2579[[#This Row],[Options]]</f>
        <v>35</v>
      </c>
    </row>
    <row r="107" spans="1:9" x14ac:dyDescent="0.2">
      <c r="A107" s="1">
        <f t="shared" ca="1" si="1"/>
        <v>41190</v>
      </c>
      <c r="B107">
        <f ca="1">COUNTIFS(TimeStamps[Options],"&lt;="&amp;'TS-Calc 6 month'!A107,TimeStamps[Committed],"&gt;"&amp;'TS-Calc 6 month'!A107)</f>
        <v>35</v>
      </c>
      <c r="C107">
        <f ca="1">COUNTIFS(TimeStamps[Committed],"&lt;="&amp;'TS-Calc 6 month'!A107,TimeStamps[Done],"&gt;"&amp;'TS-Calc 6 month'!A107)</f>
        <v>8</v>
      </c>
      <c r="D107">
        <f ca="1">COUNTIF(TimeStamps[Done],"="&amp;'TS-Calc 6 month'!A107)</f>
        <v>0</v>
      </c>
      <c r="F107" s="1">
        <f ca="1">Table2579[[#This Row],[Date]]</f>
        <v>41190</v>
      </c>
      <c r="G107">
        <f ca="1">G106+YearData[[#This Row],[Done]]</f>
        <v>23</v>
      </c>
      <c r="H107">
        <f ca="1">Table2579[[#This Row],[Commited]]</f>
        <v>8</v>
      </c>
      <c r="I107">
        <f ca="1">Table2579[[#This Row],[Options]]</f>
        <v>35</v>
      </c>
    </row>
    <row r="108" spans="1:9" x14ac:dyDescent="0.2">
      <c r="A108" s="1">
        <f t="shared" ca="1" si="1"/>
        <v>41191</v>
      </c>
      <c r="B108">
        <f ca="1">COUNTIFS(TimeStamps[Options],"&lt;="&amp;'TS-Calc 6 month'!A108,TimeStamps[Committed],"&gt;"&amp;'TS-Calc 6 month'!A108)</f>
        <v>36</v>
      </c>
      <c r="C108">
        <f ca="1">COUNTIFS(TimeStamps[Committed],"&lt;="&amp;'TS-Calc 6 month'!A108,TimeStamps[Done],"&gt;"&amp;'TS-Calc 6 month'!A108)</f>
        <v>7</v>
      </c>
      <c r="D108">
        <f ca="1">COUNTIF(TimeStamps[Done],"="&amp;'TS-Calc 6 month'!A108)</f>
        <v>1</v>
      </c>
      <c r="F108" s="1">
        <f ca="1">Table2579[[#This Row],[Date]]</f>
        <v>41191</v>
      </c>
      <c r="G108">
        <f ca="1">G107+YearData[[#This Row],[Done]]</f>
        <v>24</v>
      </c>
      <c r="H108">
        <f ca="1">Table2579[[#This Row],[Commited]]</f>
        <v>7</v>
      </c>
      <c r="I108">
        <f ca="1">Table2579[[#This Row],[Options]]</f>
        <v>36</v>
      </c>
    </row>
    <row r="109" spans="1:9" x14ac:dyDescent="0.2">
      <c r="A109" s="1">
        <f t="shared" ca="1" si="1"/>
        <v>41192</v>
      </c>
      <c r="B109">
        <f ca="1">COUNTIFS(TimeStamps[Options],"&lt;="&amp;'TS-Calc 6 month'!A109,TimeStamps[Committed],"&gt;"&amp;'TS-Calc 6 month'!A109)</f>
        <v>36</v>
      </c>
      <c r="C109">
        <f ca="1">COUNTIFS(TimeStamps[Committed],"&lt;="&amp;'TS-Calc 6 month'!A109,TimeStamps[Done],"&gt;"&amp;'TS-Calc 6 month'!A109)</f>
        <v>7</v>
      </c>
      <c r="D109">
        <f ca="1">COUNTIF(TimeStamps[Done],"="&amp;'TS-Calc 6 month'!A109)</f>
        <v>0</v>
      </c>
      <c r="F109" s="1">
        <f ca="1">Table2579[[#This Row],[Date]]</f>
        <v>41192</v>
      </c>
      <c r="G109">
        <f ca="1">G108+YearData[[#This Row],[Done]]</f>
        <v>24</v>
      </c>
      <c r="H109">
        <f ca="1">Table2579[[#This Row],[Commited]]</f>
        <v>7</v>
      </c>
      <c r="I109">
        <f ca="1">Table2579[[#This Row],[Options]]</f>
        <v>36</v>
      </c>
    </row>
    <row r="110" spans="1:9" x14ac:dyDescent="0.2">
      <c r="A110" s="1">
        <f t="shared" ca="1" si="1"/>
        <v>41193</v>
      </c>
      <c r="B110">
        <f ca="1">COUNTIFS(TimeStamps[Options],"&lt;="&amp;'TS-Calc 6 month'!A110,TimeStamps[Committed],"&gt;"&amp;'TS-Calc 6 month'!A110)</f>
        <v>36</v>
      </c>
      <c r="C110">
        <f ca="1">COUNTIFS(TimeStamps[Committed],"&lt;="&amp;'TS-Calc 6 month'!A110,TimeStamps[Done],"&gt;"&amp;'TS-Calc 6 month'!A110)</f>
        <v>7</v>
      </c>
      <c r="D110">
        <f ca="1">COUNTIF(TimeStamps[Done],"="&amp;'TS-Calc 6 month'!A110)</f>
        <v>1</v>
      </c>
      <c r="F110" s="1">
        <f ca="1">Table2579[[#This Row],[Date]]</f>
        <v>41193</v>
      </c>
      <c r="G110">
        <f ca="1">G109+YearData[[#This Row],[Done]]</f>
        <v>25</v>
      </c>
      <c r="H110">
        <f ca="1">Table2579[[#This Row],[Commited]]</f>
        <v>7</v>
      </c>
      <c r="I110">
        <f ca="1">Table2579[[#This Row],[Options]]</f>
        <v>36</v>
      </c>
    </row>
    <row r="111" spans="1:9" x14ac:dyDescent="0.2">
      <c r="A111" s="1">
        <f t="shared" ca="1" si="1"/>
        <v>41194</v>
      </c>
      <c r="B111">
        <f ca="1">COUNTIFS(TimeStamps[Options],"&lt;="&amp;'TS-Calc 6 month'!A111,TimeStamps[Committed],"&gt;"&amp;'TS-Calc 6 month'!A111)</f>
        <v>37</v>
      </c>
      <c r="C111">
        <f ca="1">COUNTIFS(TimeStamps[Committed],"&lt;="&amp;'TS-Calc 6 month'!A111,TimeStamps[Done],"&gt;"&amp;'TS-Calc 6 month'!A111)</f>
        <v>7</v>
      </c>
      <c r="D111">
        <f ca="1">COUNTIF(TimeStamps[Done],"="&amp;'TS-Calc 6 month'!A111)</f>
        <v>0</v>
      </c>
      <c r="F111" s="1">
        <f ca="1">Table2579[[#This Row],[Date]]</f>
        <v>41194</v>
      </c>
      <c r="G111">
        <f ca="1">G110+YearData[[#This Row],[Done]]</f>
        <v>25</v>
      </c>
      <c r="H111">
        <f ca="1">Table2579[[#This Row],[Commited]]</f>
        <v>7</v>
      </c>
      <c r="I111">
        <f ca="1">Table2579[[#This Row],[Options]]</f>
        <v>37</v>
      </c>
    </row>
    <row r="112" spans="1:9" x14ac:dyDescent="0.2">
      <c r="A112" s="1">
        <f t="shared" ca="1" si="1"/>
        <v>41195</v>
      </c>
      <c r="B112">
        <f ca="1">COUNTIFS(TimeStamps[Options],"&lt;="&amp;'TS-Calc 6 month'!A112,TimeStamps[Committed],"&gt;"&amp;'TS-Calc 6 month'!A112)</f>
        <v>38</v>
      </c>
      <c r="C112">
        <f ca="1">COUNTIFS(TimeStamps[Committed],"&lt;="&amp;'TS-Calc 6 month'!A112,TimeStamps[Done],"&gt;"&amp;'TS-Calc 6 month'!A112)</f>
        <v>6</v>
      </c>
      <c r="D112">
        <f ca="1">COUNTIF(TimeStamps[Done],"="&amp;'TS-Calc 6 month'!A112)</f>
        <v>1</v>
      </c>
      <c r="F112" s="1">
        <f ca="1">Table2579[[#This Row],[Date]]</f>
        <v>41195</v>
      </c>
      <c r="G112">
        <f ca="1">G111+YearData[[#This Row],[Done]]</f>
        <v>26</v>
      </c>
      <c r="H112">
        <f ca="1">Table2579[[#This Row],[Commited]]</f>
        <v>6</v>
      </c>
      <c r="I112">
        <f ca="1">Table2579[[#This Row],[Options]]</f>
        <v>38</v>
      </c>
    </row>
    <row r="113" spans="1:9" x14ac:dyDescent="0.2">
      <c r="A113" s="1">
        <f t="shared" ca="1" si="1"/>
        <v>41196</v>
      </c>
      <c r="B113">
        <f ca="1">COUNTIFS(TimeStamps[Options],"&lt;="&amp;'TS-Calc 6 month'!A113,TimeStamps[Committed],"&gt;"&amp;'TS-Calc 6 month'!A113)</f>
        <v>37</v>
      </c>
      <c r="C113">
        <f ca="1">COUNTIFS(TimeStamps[Committed],"&lt;="&amp;'TS-Calc 6 month'!A113,TimeStamps[Done],"&gt;"&amp;'TS-Calc 6 month'!A113)</f>
        <v>7</v>
      </c>
      <c r="D113">
        <f ca="1">COUNTIF(TimeStamps[Done],"="&amp;'TS-Calc 6 month'!A113)</f>
        <v>0</v>
      </c>
      <c r="F113" s="1">
        <f ca="1">Table2579[[#This Row],[Date]]</f>
        <v>41196</v>
      </c>
      <c r="G113">
        <f ca="1">G112+YearData[[#This Row],[Done]]</f>
        <v>26</v>
      </c>
      <c r="H113">
        <f ca="1">Table2579[[#This Row],[Commited]]</f>
        <v>7</v>
      </c>
      <c r="I113">
        <f ca="1">Table2579[[#This Row],[Options]]</f>
        <v>37</v>
      </c>
    </row>
    <row r="114" spans="1:9" x14ac:dyDescent="0.2">
      <c r="A114" s="1">
        <f t="shared" ca="1" si="1"/>
        <v>41197</v>
      </c>
      <c r="B114">
        <f ca="1">COUNTIFS(TimeStamps[Options],"&lt;="&amp;'TS-Calc 6 month'!A114,TimeStamps[Committed],"&gt;"&amp;'TS-Calc 6 month'!A114)</f>
        <v>38</v>
      </c>
      <c r="C114">
        <f ca="1">COUNTIFS(TimeStamps[Committed],"&lt;="&amp;'TS-Calc 6 month'!A114,TimeStamps[Done],"&gt;"&amp;'TS-Calc 6 month'!A114)</f>
        <v>7</v>
      </c>
      <c r="D114">
        <f ca="1">COUNTIF(TimeStamps[Done],"="&amp;'TS-Calc 6 month'!A114)</f>
        <v>0</v>
      </c>
      <c r="F114" s="1">
        <f ca="1">Table2579[[#This Row],[Date]]</f>
        <v>41197</v>
      </c>
      <c r="G114">
        <f ca="1">G113+YearData[[#This Row],[Done]]</f>
        <v>26</v>
      </c>
      <c r="H114">
        <f ca="1">Table2579[[#This Row],[Commited]]</f>
        <v>7</v>
      </c>
      <c r="I114">
        <f ca="1">Table2579[[#This Row],[Options]]</f>
        <v>38</v>
      </c>
    </row>
    <row r="115" spans="1:9" x14ac:dyDescent="0.2">
      <c r="A115" s="1">
        <f t="shared" ca="1" si="1"/>
        <v>41198</v>
      </c>
      <c r="B115">
        <f ca="1">COUNTIFS(TimeStamps[Options],"&lt;="&amp;'TS-Calc 6 month'!A115,TimeStamps[Committed],"&gt;"&amp;'TS-Calc 6 month'!A115)</f>
        <v>39</v>
      </c>
      <c r="C115">
        <f ca="1">COUNTIFS(TimeStamps[Committed],"&lt;="&amp;'TS-Calc 6 month'!A115,TimeStamps[Done],"&gt;"&amp;'TS-Calc 6 month'!A115)</f>
        <v>6</v>
      </c>
      <c r="D115">
        <f ca="1">COUNTIF(TimeStamps[Done],"="&amp;'TS-Calc 6 month'!A115)</f>
        <v>1</v>
      </c>
      <c r="F115" s="1">
        <f ca="1">Table2579[[#This Row],[Date]]</f>
        <v>41198</v>
      </c>
      <c r="G115">
        <f ca="1">G114+YearData[[#This Row],[Done]]</f>
        <v>27</v>
      </c>
      <c r="H115">
        <f ca="1">Table2579[[#This Row],[Commited]]</f>
        <v>6</v>
      </c>
      <c r="I115">
        <f ca="1">Table2579[[#This Row],[Options]]</f>
        <v>39</v>
      </c>
    </row>
    <row r="116" spans="1:9" x14ac:dyDescent="0.2">
      <c r="A116" s="1">
        <f t="shared" ca="1" si="1"/>
        <v>41199</v>
      </c>
      <c r="B116">
        <f ca="1">COUNTIFS(TimeStamps[Options],"&lt;="&amp;'TS-Calc 6 month'!A116,TimeStamps[Committed],"&gt;"&amp;'TS-Calc 6 month'!A116)</f>
        <v>39</v>
      </c>
      <c r="C116">
        <f ca="1">COUNTIFS(TimeStamps[Committed],"&lt;="&amp;'TS-Calc 6 month'!A116,TimeStamps[Done],"&gt;"&amp;'TS-Calc 6 month'!A116)</f>
        <v>7</v>
      </c>
      <c r="D116">
        <f ca="1">COUNTIF(TimeStamps[Done],"="&amp;'TS-Calc 6 month'!A116)</f>
        <v>0</v>
      </c>
      <c r="F116" s="1">
        <f ca="1">Table2579[[#This Row],[Date]]</f>
        <v>41199</v>
      </c>
      <c r="G116">
        <f ca="1">G115+YearData[[#This Row],[Done]]</f>
        <v>27</v>
      </c>
      <c r="H116">
        <f ca="1">Table2579[[#This Row],[Commited]]</f>
        <v>7</v>
      </c>
      <c r="I116">
        <f ca="1">Table2579[[#This Row],[Options]]</f>
        <v>39</v>
      </c>
    </row>
    <row r="117" spans="1:9" x14ac:dyDescent="0.2">
      <c r="A117" s="1">
        <f t="shared" ca="1" si="1"/>
        <v>41200</v>
      </c>
      <c r="B117">
        <f ca="1">COUNTIFS(TimeStamps[Options],"&lt;="&amp;'TS-Calc 6 month'!A117,TimeStamps[Committed],"&gt;"&amp;'TS-Calc 6 month'!A117)</f>
        <v>38</v>
      </c>
      <c r="C117">
        <f ca="1">COUNTIFS(TimeStamps[Committed],"&lt;="&amp;'TS-Calc 6 month'!A117,TimeStamps[Done],"&gt;"&amp;'TS-Calc 6 month'!A117)</f>
        <v>8</v>
      </c>
      <c r="D117">
        <f ca="1">COUNTIF(TimeStamps[Done],"="&amp;'TS-Calc 6 month'!A117)</f>
        <v>0</v>
      </c>
      <c r="F117" s="1">
        <f ca="1">Table2579[[#This Row],[Date]]</f>
        <v>41200</v>
      </c>
      <c r="G117">
        <f ca="1">G116+YearData[[#This Row],[Done]]</f>
        <v>27</v>
      </c>
      <c r="H117">
        <f ca="1">Table2579[[#This Row],[Commited]]</f>
        <v>8</v>
      </c>
      <c r="I117">
        <f ca="1">Table2579[[#This Row],[Options]]</f>
        <v>38</v>
      </c>
    </row>
    <row r="118" spans="1:9" x14ac:dyDescent="0.2">
      <c r="A118" s="1">
        <f t="shared" ca="1" si="1"/>
        <v>41201</v>
      </c>
      <c r="B118">
        <f ca="1">COUNTIFS(TimeStamps[Options],"&lt;="&amp;'TS-Calc 6 month'!A118,TimeStamps[Committed],"&gt;"&amp;'TS-Calc 6 month'!A118)</f>
        <v>39</v>
      </c>
      <c r="C118">
        <f ca="1">COUNTIFS(TimeStamps[Committed],"&lt;="&amp;'TS-Calc 6 month'!A118,TimeStamps[Done],"&gt;"&amp;'TS-Calc 6 month'!A118)</f>
        <v>8</v>
      </c>
      <c r="D118">
        <f ca="1">COUNTIF(TimeStamps[Done],"="&amp;'TS-Calc 6 month'!A118)</f>
        <v>0</v>
      </c>
      <c r="F118" s="1">
        <f ca="1">Table2579[[#This Row],[Date]]</f>
        <v>41201</v>
      </c>
      <c r="G118">
        <f ca="1">G117+YearData[[#This Row],[Done]]</f>
        <v>27</v>
      </c>
      <c r="H118">
        <f ca="1">Table2579[[#This Row],[Commited]]</f>
        <v>8</v>
      </c>
      <c r="I118">
        <f ca="1">Table2579[[#This Row],[Options]]</f>
        <v>39</v>
      </c>
    </row>
    <row r="119" spans="1:9" x14ac:dyDescent="0.2">
      <c r="A119" s="1">
        <f t="shared" ca="1" si="1"/>
        <v>41202</v>
      </c>
      <c r="B119">
        <f ca="1">COUNTIFS(TimeStamps[Options],"&lt;="&amp;'TS-Calc 6 month'!A119,TimeStamps[Committed],"&gt;"&amp;'TS-Calc 6 month'!A119)</f>
        <v>39</v>
      </c>
      <c r="C119">
        <f ca="1">COUNTIFS(TimeStamps[Committed],"&lt;="&amp;'TS-Calc 6 month'!A119,TimeStamps[Done],"&gt;"&amp;'TS-Calc 6 month'!A119)</f>
        <v>8</v>
      </c>
      <c r="D119">
        <f ca="1">COUNTIF(TimeStamps[Done],"="&amp;'TS-Calc 6 month'!A119)</f>
        <v>0</v>
      </c>
      <c r="F119" s="1">
        <f ca="1">Table2579[[#This Row],[Date]]</f>
        <v>41202</v>
      </c>
      <c r="G119">
        <f ca="1">G118+YearData[[#This Row],[Done]]</f>
        <v>27</v>
      </c>
      <c r="H119">
        <f ca="1">Table2579[[#This Row],[Commited]]</f>
        <v>8</v>
      </c>
      <c r="I119">
        <f ca="1">Table2579[[#This Row],[Options]]</f>
        <v>39</v>
      </c>
    </row>
    <row r="120" spans="1:9" x14ac:dyDescent="0.2">
      <c r="A120" s="1">
        <f t="shared" ca="1" si="1"/>
        <v>41203</v>
      </c>
      <c r="B120">
        <f ca="1">COUNTIFS(TimeStamps[Options],"&lt;="&amp;'TS-Calc 6 month'!A120,TimeStamps[Committed],"&gt;"&amp;'TS-Calc 6 month'!A120)</f>
        <v>40</v>
      </c>
      <c r="C120">
        <f ca="1">COUNTIFS(TimeStamps[Committed],"&lt;="&amp;'TS-Calc 6 month'!A120,TimeStamps[Done],"&gt;"&amp;'TS-Calc 6 month'!A120)</f>
        <v>7</v>
      </c>
      <c r="D120">
        <f ca="1">COUNTIF(TimeStamps[Done],"="&amp;'TS-Calc 6 month'!A120)</f>
        <v>1</v>
      </c>
      <c r="F120" s="1">
        <f ca="1">Table2579[[#This Row],[Date]]</f>
        <v>41203</v>
      </c>
      <c r="G120">
        <f ca="1">G119+YearData[[#This Row],[Done]]</f>
        <v>28</v>
      </c>
      <c r="H120">
        <f ca="1">Table2579[[#This Row],[Commited]]</f>
        <v>7</v>
      </c>
      <c r="I120">
        <f ca="1">Table2579[[#This Row],[Options]]</f>
        <v>40</v>
      </c>
    </row>
    <row r="121" spans="1:9" x14ac:dyDescent="0.2">
      <c r="A121" s="1">
        <f t="shared" ca="1" si="1"/>
        <v>41204</v>
      </c>
      <c r="B121">
        <f ca="1">COUNTIFS(TimeStamps[Options],"&lt;="&amp;'TS-Calc 6 month'!A121,TimeStamps[Committed],"&gt;"&amp;'TS-Calc 6 month'!A121)</f>
        <v>40</v>
      </c>
      <c r="C121">
        <f ca="1">COUNTIFS(TimeStamps[Committed],"&lt;="&amp;'TS-Calc 6 month'!A121,TimeStamps[Done],"&gt;"&amp;'TS-Calc 6 month'!A121)</f>
        <v>7</v>
      </c>
      <c r="D121">
        <f ca="1">COUNTIF(TimeStamps[Done],"="&amp;'TS-Calc 6 month'!A121)</f>
        <v>0</v>
      </c>
      <c r="F121" s="1">
        <f ca="1">Table2579[[#This Row],[Date]]</f>
        <v>41204</v>
      </c>
      <c r="G121">
        <f ca="1">G120+YearData[[#This Row],[Done]]</f>
        <v>28</v>
      </c>
      <c r="H121">
        <f ca="1">Table2579[[#This Row],[Commited]]</f>
        <v>7</v>
      </c>
      <c r="I121">
        <f ca="1">Table2579[[#This Row],[Options]]</f>
        <v>40</v>
      </c>
    </row>
    <row r="122" spans="1:9" x14ac:dyDescent="0.2">
      <c r="A122" s="1">
        <f t="shared" ca="1" si="1"/>
        <v>41205</v>
      </c>
      <c r="B122">
        <f ca="1">COUNTIFS(TimeStamps[Options],"&lt;="&amp;'TS-Calc 6 month'!A122,TimeStamps[Committed],"&gt;"&amp;'TS-Calc 6 month'!A122)</f>
        <v>40</v>
      </c>
      <c r="C122">
        <f ca="1">COUNTIFS(TimeStamps[Committed],"&lt;="&amp;'TS-Calc 6 month'!A122,TimeStamps[Done],"&gt;"&amp;'TS-Calc 6 month'!A122)</f>
        <v>7</v>
      </c>
      <c r="D122">
        <f ca="1">COUNTIF(TimeStamps[Done],"="&amp;'TS-Calc 6 month'!A122)</f>
        <v>1</v>
      </c>
      <c r="F122" s="1">
        <f ca="1">Table2579[[#This Row],[Date]]</f>
        <v>41205</v>
      </c>
      <c r="G122">
        <f ca="1">G121+YearData[[#This Row],[Done]]</f>
        <v>29</v>
      </c>
      <c r="H122">
        <f ca="1">Table2579[[#This Row],[Commited]]</f>
        <v>7</v>
      </c>
      <c r="I122">
        <f ca="1">Table2579[[#This Row],[Options]]</f>
        <v>40</v>
      </c>
    </row>
    <row r="123" spans="1:9" x14ac:dyDescent="0.2">
      <c r="A123" s="1">
        <f t="shared" ca="1" si="1"/>
        <v>41206</v>
      </c>
      <c r="B123">
        <f ca="1">COUNTIFS(TimeStamps[Options],"&lt;="&amp;'TS-Calc 6 month'!A123,TimeStamps[Committed],"&gt;"&amp;'TS-Calc 6 month'!A123)</f>
        <v>40</v>
      </c>
      <c r="C123">
        <f ca="1">COUNTIFS(TimeStamps[Committed],"&lt;="&amp;'TS-Calc 6 month'!A123,TimeStamps[Done],"&gt;"&amp;'TS-Calc 6 month'!A123)</f>
        <v>6</v>
      </c>
      <c r="D123">
        <f ca="1">COUNTIF(TimeStamps[Done],"="&amp;'TS-Calc 6 month'!A123)</f>
        <v>1</v>
      </c>
      <c r="F123" s="1">
        <f ca="1">Table2579[[#This Row],[Date]]</f>
        <v>41206</v>
      </c>
      <c r="G123">
        <f ca="1">G122+YearData[[#This Row],[Done]]</f>
        <v>30</v>
      </c>
      <c r="H123">
        <f ca="1">Table2579[[#This Row],[Commited]]</f>
        <v>6</v>
      </c>
      <c r="I123">
        <f ca="1">Table2579[[#This Row],[Options]]</f>
        <v>40</v>
      </c>
    </row>
    <row r="124" spans="1:9" x14ac:dyDescent="0.2">
      <c r="A124" s="1">
        <f t="shared" ca="1" si="1"/>
        <v>41207</v>
      </c>
      <c r="B124">
        <f ca="1">COUNTIFS(TimeStamps[Options],"&lt;="&amp;'TS-Calc 6 month'!A124,TimeStamps[Committed],"&gt;"&amp;'TS-Calc 6 month'!A124)</f>
        <v>40</v>
      </c>
      <c r="C124">
        <f ca="1">COUNTIFS(TimeStamps[Committed],"&lt;="&amp;'TS-Calc 6 month'!A124,TimeStamps[Done],"&gt;"&amp;'TS-Calc 6 month'!A124)</f>
        <v>7</v>
      </c>
      <c r="D124">
        <f ca="1">COUNTIF(TimeStamps[Done],"="&amp;'TS-Calc 6 month'!A124)</f>
        <v>0</v>
      </c>
      <c r="F124" s="1">
        <f ca="1">Table2579[[#This Row],[Date]]</f>
        <v>41207</v>
      </c>
      <c r="G124">
        <f ca="1">G123+YearData[[#This Row],[Done]]</f>
        <v>30</v>
      </c>
      <c r="H124">
        <f ca="1">Table2579[[#This Row],[Commited]]</f>
        <v>7</v>
      </c>
      <c r="I124">
        <f ca="1">Table2579[[#This Row],[Options]]</f>
        <v>40</v>
      </c>
    </row>
    <row r="125" spans="1:9" x14ac:dyDescent="0.2">
      <c r="A125" s="1">
        <f t="shared" ca="1" si="1"/>
        <v>41208</v>
      </c>
      <c r="B125">
        <f ca="1">COUNTIFS(TimeStamps[Options],"&lt;="&amp;'TS-Calc 6 month'!A125,TimeStamps[Committed],"&gt;"&amp;'TS-Calc 6 month'!A125)</f>
        <v>40</v>
      </c>
      <c r="C125">
        <f ca="1">COUNTIFS(TimeStamps[Committed],"&lt;="&amp;'TS-Calc 6 month'!A125,TimeStamps[Done],"&gt;"&amp;'TS-Calc 6 month'!A125)</f>
        <v>6</v>
      </c>
      <c r="D125">
        <f ca="1">COUNTIF(TimeStamps[Done],"="&amp;'TS-Calc 6 month'!A125)</f>
        <v>1</v>
      </c>
      <c r="F125" s="1">
        <f ca="1">Table2579[[#This Row],[Date]]</f>
        <v>41208</v>
      </c>
      <c r="G125">
        <f ca="1">G124+YearData[[#This Row],[Done]]</f>
        <v>31</v>
      </c>
      <c r="H125">
        <f ca="1">Table2579[[#This Row],[Commited]]</f>
        <v>6</v>
      </c>
      <c r="I125">
        <f ca="1">Table2579[[#This Row],[Options]]</f>
        <v>40</v>
      </c>
    </row>
    <row r="126" spans="1:9" x14ac:dyDescent="0.2">
      <c r="A126" s="1">
        <f t="shared" ca="1" si="1"/>
        <v>41209</v>
      </c>
      <c r="B126">
        <f ca="1">COUNTIFS(TimeStamps[Options],"&lt;="&amp;'TS-Calc 6 month'!A126,TimeStamps[Committed],"&gt;"&amp;'TS-Calc 6 month'!A126)</f>
        <v>40</v>
      </c>
      <c r="C126">
        <f ca="1">COUNTIFS(TimeStamps[Committed],"&lt;="&amp;'TS-Calc 6 month'!A126,TimeStamps[Done],"&gt;"&amp;'TS-Calc 6 month'!A126)</f>
        <v>7</v>
      </c>
      <c r="D126">
        <f ca="1">COUNTIF(TimeStamps[Done],"="&amp;'TS-Calc 6 month'!A126)</f>
        <v>0</v>
      </c>
      <c r="F126" s="1">
        <f ca="1">Table2579[[#This Row],[Date]]</f>
        <v>41209</v>
      </c>
      <c r="G126">
        <f ca="1">G125+YearData[[#This Row],[Done]]</f>
        <v>31</v>
      </c>
      <c r="H126">
        <f ca="1">Table2579[[#This Row],[Commited]]</f>
        <v>7</v>
      </c>
      <c r="I126">
        <f ca="1">Table2579[[#This Row],[Options]]</f>
        <v>40</v>
      </c>
    </row>
    <row r="127" spans="1:9" x14ac:dyDescent="0.2">
      <c r="A127" s="1">
        <f t="shared" ca="1" si="1"/>
        <v>41210</v>
      </c>
      <c r="B127">
        <f ca="1">COUNTIFS(TimeStamps[Options],"&lt;="&amp;'TS-Calc 6 month'!A127,TimeStamps[Committed],"&gt;"&amp;'TS-Calc 6 month'!A127)</f>
        <v>41</v>
      </c>
      <c r="C127">
        <f ca="1">COUNTIFS(TimeStamps[Committed],"&lt;="&amp;'TS-Calc 6 month'!A127,TimeStamps[Done],"&gt;"&amp;'TS-Calc 6 month'!A127)</f>
        <v>7</v>
      </c>
      <c r="D127">
        <f ca="1">COUNTIF(TimeStamps[Done],"="&amp;'TS-Calc 6 month'!A127)</f>
        <v>0</v>
      </c>
      <c r="F127" s="1">
        <f ca="1">Table2579[[#This Row],[Date]]</f>
        <v>41210</v>
      </c>
      <c r="G127">
        <f ca="1">G126+YearData[[#This Row],[Done]]</f>
        <v>31</v>
      </c>
      <c r="H127">
        <f ca="1">Table2579[[#This Row],[Commited]]</f>
        <v>7</v>
      </c>
      <c r="I127">
        <f ca="1">Table2579[[#This Row],[Options]]</f>
        <v>41</v>
      </c>
    </row>
    <row r="128" spans="1:9" x14ac:dyDescent="0.2">
      <c r="A128" s="1">
        <f t="shared" ca="1" si="1"/>
        <v>41211</v>
      </c>
      <c r="B128">
        <f ca="1">COUNTIFS(TimeStamps[Options],"&lt;="&amp;'TS-Calc 6 month'!A128,TimeStamps[Committed],"&gt;"&amp;'TS-Calc 6 month'!A128)</f>
        <v>40</v>
      </c>
      <c r="C128">
        <f ca="1">COUNTIFS(TimeStamps[Committed],"&lt;="&amp;'TS-Calc 6 month'!A128,TimeStamps[Done],"&gt;"&amp;'TS-Calc 6 month'!A128)</f>
        <v>8</v>
      </c>
      <c r="D128">
        <f ca="1">COUNTIF(TimeStamps[Done],"="&amp;'TS-Calc 6 month'!A128)</f>
        <v>0</v>
      </c>
      <c r="F128" s="1">
        <f ca="1">Table2579[[#This Row],[Date]]</f>
        <v>41211</v>
      </c>
      <c r="G128">
        <f ca="1">G127+YearData[[#This Row],[Done]]</f>
        <v>31</v>
      </c>
      <c r="H128">
        <f ca="1">Table2579[[#This Row],[Commited]]</f>
        <v>8</v>
      </c>
      <c r="I128">
        <f ca="1">Table2579[[#This Row],[Options]]</f>
        <v>40</v>
      </c>
    </row>
    <row r="129" spans="1:9" x14ac:dyDescent="0.2">
      <c r="A129" s="1">
        <f t="shared" ca="1" si="1"/>
        <v>41212</v>
      </c>
      <c r="B129">
        <f ca="1">COUNTIFS(TimeStamps[Options],"&lt;="&amp;'TS-Calc 6 month'!A129,TimeStamps[Committed],"&gt;"&amp;'TS-Calc 6 month'!A129)</f>
        <v>41</v>
      </c>
      <c r="C129">
        <f ca="1">COUNTIFS(TimeStamps[Committed],"&lt;="&amp;'TS-Calc 6 month'!A129,TimeStamps[Done],"&gt;"&amp;'TS-Calc 6 month'!A129)</f>
        <v>8</v>
      </c>
      <c r="D129">
        <f ca="1">COUNTIF(TimeStamps[Done],"="&amp;'TS-Calc 6 month'!A129)</f>
        <v>0</v>
      </c>
      <c r="F129" s="1">
        <f ca="1">Table2579[[#This Row],[Date]]</f>
        <v>41212</v>
      </c>
      <c r="G129">
        <f ca="1">G128+YearData[[#This Row],[Done]]</f>
        <v>31</v>
      </c>
      <c r="H129">
        <f ca="1">Table2579[[#This Row],[Commited]]</f>
        <v>8</v>
      </c>
      <c r="I129">
        <f ca="1">Table2579[[#This Row],[Options]]</f>
        <v>41</v>
      </c>
    </row>
    <row r="130" spans="1:9" x14ac:dyDescent="0.2">
      <c r="A130" s="1">
        <f t="shared" ca="1" si="1"/>
        <v>41213</v>
      </c>
      <c r="B130">
        <f ca="1">COUNTIFS(TimeStamps[Options],"&lt;="&amp;'TS-Calc 6 month'!A130,TimeStamps[Committed],"&gt;"&amp;'TS-Calc 6 month'!A130)</f>
        <v>41</v>
      </c>
      <c r="C130">
        <f ca="1">COUNTIFS(TimeStamps[Committed],"&lt;="&amp;'TS-Calc 6 month'!A130,TimeStamps[Done],"&gt;"&amp;'TS-Calc 6 month'!A130)</f>
        <v>7</v>
      </c>
      <c r="D130">
        <f ca="1">COUNTIF(TimeStamps[Done],"="&amp;'TS-Calc 6 month'!A130)</f>
        <v>1</v>
      </c>
      <c r="F130" s="1">
        <f ca="1">Table2579[[#This Row],[Date]]</f>
        <v>41213</v>
      </c>
      <c r="G130">
        <f ca="1">G129+YearData[[#This Row],[Done]]</f>
        <v>32</v>
      </c>
      <c r="H130">
        <f ca="1">Table2579[[#This Row],[Commited]]</f>
        <v>7</v>
      </c>
      <c r="I130">
        <f ca="1">Table2579[[#This Row],[Options]]</f>
        <v>41</v>
      </c>
    </row>
    <row r="131" spans="1:9" x14ac:dyDescent="0.2">
      <c r="A131" s="1">
        <f t="shared" ca="1" si="1"/>
        <v>41214</v>
      </c>
      <c r="B131">
        <f ca="1">COUNTIFS(TimeStamps[Options],"&lt;="&amp;'TS-Calc 6 month'!A131,TimeStamps[Committed],"&gt;"&amp;'TS-Calc 6 month'!A131)</f>
        <v>42</v>
      </c>
      <c r="C131">
        <f ca="1">COUNTIFS(TimeStamps[Committed],"&lt;="&amp;'TS-Calc 6 month'!A131,TimeStamps[Done],"&gt;"&amp;'TS-Calc 6 month'!A131)</f>
        <v>7</v>
      </c>
      <c r="D131">
        <f ca="1">COUNTIF(TimeStamps[Done],"="&amp;'TS-Calc 6 month'!A131)</f>
        <v>0</v>
      </c>
      <c r="F131" s="1">
        <f ca="1">Table2579[[#This Row],[Date]]</f>
        <v>41214</v>
      </c>
      <c r="G131">
        <f ca="1">G130+YearData[[#This Row],[Done]]</f>
        <v>32</v>
      </c>
      <c r="H131">
        <f ca="1">Table2579[[#This Row],[Commited]]</f>
        <v>7</v>
      </c>
      <c r="I131">
        <f ca="1">Table2579[[#This Row],[Options]]</f>
        <v>42</v>
      </c>
    </row>
    <row r="132" spans="1:9" x14ac:dyDescent="0.2">
      <c r="A132" s="1">
        <f t="shared" ref="A132:A185" ca="1" si="2">A131+1</f>
        <v>41215</v>
      </c>
      <c r="B132">
        <f ca="1">COUNTIFS(TimeStamps[Options],"&lt;="&amp;'TS-Calc 6 month'!A132,TimeStamps[Committed],"&gt;"&amp;'TS-Calc 6 month'!A132)</f>
        <v>43</v>
      </c>
      <c r="C132">
        <f ca="1">COUNTIFS(TimeStamps[Committed],"&lt;="&amp;'TS-Calc 6 month'!A132,TimeStamps[Done],"&gt;"&amp;'TS-Calc 6 month'!A132)</f>
        <v>7</v>
      </c>
      <c r="D132">
        <f ca="1">COUNTIF(TimeStamps[Done],"="&amp;'TS-Calc 6 month'!A132)</f>
        <v>0</v>
      </c>
      <c r="F132" s="1">
        <f ca="1">Table2579[[#This Row],[Date]]</f>
        <v>41215</v>
      </c>
      <c r="G132">
        <f ca="1">G131+YearData[[#This Row],[Done]]</f>
        <v>32</v>
      </c>
      <c r="H132">
        <f ca="1">Table2579[[#This Row],[Commited]]</f>
        <v>7</v>
      </c>
      <c r="I132">
        <f ca="1">Table2579[[#This Row],[Options]]</f>
        <v>43</v>
      </c>
    </row>
    <row r="133" spans="1:9" x14ac:dyDescent="0.2">
      <c r="A133" s="1">
        <f t="shared" ca="1" si="2"/>
        <v>41216</v>
      </c>
      <c r="B133">
        <f ca="1">COUNTIFS(TimeStamps[Options],"&lt;="&amp;'TS-Calc 6 month'!A133,TimeStamps[Committed],"&gt;"&amp;'TS-Calc 6 month'!A133)</f>
        <v>42</v>
      </c>
      <c r="C133">
        <f ca="1">COUNTIFS(TimeStamps[Committed],"&lt;="&amp;'TS-Calc 6 month'!A133,TimeStamps[Done],"&gt;"&amp;'TS-Calc 6 month'!A133)</f>
        <v>7</v>
      </c>
      <c r="D133">
        <f ca="1">COUNTIF(TimeStamps[Done],"="&amp;'TS-Calc 6 month'!A133)</f>
        <v>1</v>
      </c>
      <c r="F133" s="1">
        <f ca="1">Table2579[[#This Row],[Date]]</f>
        <v>41216</v>
      </c>
      <c r="G133">
        <f ca="1">G132+YearData[[#This Row],[Done]]</f>
        <v>33</v>
      </c>
      <c r="H133">
        <f ca="1">Table2579[[#This Row],[Commited]]</f>
        <v>7</v>
      </c>
      <c r="I133">
        <f ca="1">Table2579[[#This Row],[Options]]</f>
        <v>42</v>
      </c>
    </row>
    <row r="134" spans="1:9" x14ac:dyDescent="0.2">
      <c r="A134" s="1">
        <f t="shared" ca="1" si="2"/>
        <v>41217</v>
      </c>
      <c r="B134">
        <f ca="1">COUNTIFS(TimeStamps[Options],"&lt;="&amp;'TS-Calc 6 month'!A134,TimeStamps[Committed],"&gt;"&amp;'TS-Calc 6 month'!A134)</f>
        <v>43</v>
      </c>
      <c r="C134">
        <f ca="1">COUNTIFS(TimeStamps[Committed],"&lt;="&amp;'TS-Calc 6 month'!A134,TimeStamps[Done],"&gt;"&amp;'TS-Calc 6 month'!A134)</f>
        <v>7</v>
      </c>
      <c r="D134">
        <f ca="1">COUNTIF(TimeStamps[Done],"="&amp;'TS-Calc 6 month'!A134)</f>
        <v>0</v>
      </c>
      <c r="F134" s="1">
        <f ca="1">Table2579[[#This Row],[Date]]</f>
        <v>41217</v>
      </c>
      <c r="G134">
        <f ca="1">G133+YearData[[#This Row],[Done]]</f>
        <v>33</v>
      </c>
      <c r="H134">
        <f ca="1">Table2579[[#This Row],[Commited]]</f>
        <v>7</v>
      </c>
      <c r="I134">
        <f ca="1">Table2579[[#This Row],[Options]]</f>
        <v>43</v>
      </c>
    </row>
    <row r="135" spans="1:9" x14ac:dyDescent="0.2">
      <c r="A135" s="1">
        <f t="shared" ca="1" si="2"/>
        <v>41218</v>
      </c>
      <c r="B135">
        <f ca="1">COUNTIFS(TimeStamps[Options],"&lt;="&amp;'TS-Calc 6 month'!A135,TimeStamps[Committed],"&gt;"&amp;'TS-Calc 6 month'!A135)</f>
        <v>43</v>
      </c>
      <c r="C135">
        <f ca="1">COUNTIFS(TimeStamps[Committed],"&lt;="&amp;'TS-Calc 6 month'!A135,TimeStamps[Done],"&gt;"&amp;'TS-Calc 6 month'!A135)</f>
        <v>7</v>
      </c>
      <c r="D135">
        <f ca="1">COUNTIF(TimeStamps[Done],"="&amp;'TS-Calc 6 month'!A135)</f>
        <v>0</v>
      </c>
      <c r="F135" s="1">
        <f ca="1">Table2579[[#This Row],[Date]]</f>
        <v>41218</v>
      </c>
      <c r="G135">
        <f ca="1">G134+YearData[[#This Row],[Done]]</f>
        <v>33</v>
      </c>
      <c r="H135">
        <f ca="1">Table2579[[#This Row],[Commited]]</f>
        <v>7</v>
      </c>
      <c r="I135">
        <f ca="1">Table2579[[#This Row],[Options]]</f>
        <v>43</v>
      </c>
    </row>
    <row r="136" spans="1:9" x14ac:dyDescent="0.2">
      <c r="A136" s="1">
        <f t="shared" ca="1" si="2"/>
        <v>41219</v>
      </c>
      <c r="B136">
        <f ca="1">COUNTIFS(TimeStamps[Options],"&lt;="&amp;'TS-Calc 6 month'!A136,TimeStamps[Committed],"&gt;"&amp;'TS-Calc 6 month'!A136)</f>
        <v>44</v>
      </c>
      <c r="C136">
        <f ca="1">COUNTIFS(TimeStamps[Committed],"&lt;="&amp;'TS-Calc 6 month'!A136,TimeStamps[Done],"&gt;"&amp;'TS-Calc 6 month'!A136)</f>
        <v>6</v>
      </c>
      <c r="D136">
        <f ca="1">COUNTIF(TimeStamps[Done],"="&amp;'TS-Calc 6 month'!A136)</f>
        <v>1</v>
      </c>
      <c r="F136" s="1">
        <f ca="1">Table2579[[#This Row],[Date]]</f>
        <v>41219</v>
      </c>
      <c r="G136">
        <f ca="1">G135+YearData[[#This Row],[Done]]</f>
        <v>34</v>
      </c>
      <c r="H136">
        <f ca="1">Table2579[[#This Row],[Commited]]</f>
        <v>6</v>
      </c>
      <c r="I136">
        <f ca="1">Table2579[[#This Row],[Options]]</f>
        <v>44</v>
      </c>
    </row>
    <row r="137" spans="1:9" x14ac:dyDescent="0.2">
      <c r="A137" s="1">
        <f t="shared" ca="1" si="2"/>
        <v>41220</v>
      </c>
      <c r="B137">
        <f ca="1">COUNTIFS(TimeStamps[Options],"&lt;="&amp;'TS-Calc 6 month'!A137,TimeStamps[Committed],"&gt;"&amp;'TS-Calc 6 month'!A137)</f>
        <v>45</v>
      </c>
      <c r="C137">
        <f ca="1">COUNTIFS(TimeStamps[Committed],"&lt;="&amp;'TS-Calc 6 month'!A137,TimeStamps[Done],"&gt;"&amp;'TS-Calc 6 month'!A137)</f>
        <v>5</v>
      </c>
      <c r="D137">
        <f ca="1">COUNTIF(TimeStamps[Done],"="&amp;'TS-Calc 6 month'!A137)</f>
        <v>1</v>
      </c>
      <c r="F137" s="1">
        <f ca="1">Table2579[[#This Row],[Date]]</f>
        <v>41220</v>
      </c>
      <c r="G137">
        <f ca="1">G136+YearData[[#This Row],[Done]]</f>
        <v>35</v>
      </c>
      <c r="H137">
        <f ca="1">Table2579[[#This Row],[Commited]]</f>
        <v>5</v>
      </c>
      <c r="I137">
        <f ca="1">Table2579[[#This Row],[Options]]</f>
        <v>45</v>
      </c>
    </row>
    <row r="138" spans="1:9" x14ac:dyDescent="0.2">
      <c r="A138" s="1">
        <f t="shared" ca="1" si="2"/>
        <v>41221</v>
      </c>
      <c r="B138">
        <f ca="1">COUNTIFS(TimeStamps[Options],"&lt;="&amp;'TS-Calc 6 month'!A138,TimeStamps[Committed],"&gt;"&amp;'TS-Calc 6 month'!A138)</f>
        <v>44</v>
      </c>
      <c r="C138">
        <f ca="1">COUNTIFS(TimeStamps[Committed],"&lt;="&amp;'TS-Calc 6 month'!A138,TimeStamps[Done],"&gt;"&amp;'TS-Calc 6 month'!A138)</f>
        <v>6</v>
      </c>
      <c r="D138">
        <f ca="1">COUNTIF(TimeStamps[Done],"="&amp;'TS-Calc 6 month'!A138)</f>
        <v>0</v>
      </c>
      <c r="F138" s="1">
        <f ca="1">Table2579[[#This Row],[Date]]</f>
        <v>41221</v>
      </c>
      <c r="G138">
        <f ca="1">G137+YearData[[#This Row],[Done]]</f>
        <v>35</v>
      </c>
      <c r="H138">
        <f ca="1">Table2579[[#This Row],[Commited]]</f>
        <v>6</v>
      </c>
      <c r="I138">
        <f ca="1">Table2579[[#This Row],[Options]]</f>
        <v>44</v>
      </c>
    </row>
    <row r="139" spans="1:9" x14ac:dyDescent="0.2">
      <c r="A139" s="1">
        <f t="shared" ca="1" si="2"/>
        <v>41222</v>
      </c>
      <c r="B139">
        <f ca="1">COUNTIFS(TimeStamps[Options],"&lt;="&amp;'TS-Calc 6 month'!A139,TimeStamps[Committed],"&gt;"&amp;'TS-Calc 6 month'!A139)</f>
        <v>45</v>
      </c>
      <c r="C139">
        <f ca="1">COUNTIFS(TimeStamps[Committed],"&lt;="&amp;'TS-Calc 6 month'!A139,TimeStamps[Done],"&gt;"&amp;'TS-Calc 6 month'!A139)</f>
        <v>6</v>
      </c>
      <c r="D139">
        <f ca="1">COUNTIF(TimeStamps[Done],"="&amp;'TS-Calc 6 month'!A139)</f>
        <v>0</v>
      </c>
      <c r="F139" s="1">
        <f ca="1">Table2579[[#This Row],[Date]]</f>
        <v>41222</v>
      </c>
      <c r="G139">
        <f ca="1">G138+YearData[[#This Row],[Done]]</f>
        <v>35</v>
      </c>
      <c r="H139">
        <f ca="1">Table2579[[#This Row],[Commited]]</f>
        <v>6</v>
      </c>
      <c r="I139">
        <f ca="1">Table2579[[#This Row],[Options]]</f>
        <v>45</v>
      </c>
    </row>
    <row r="140" spans="1:9" x14ac:dyDescent="0.2">
      <c r="A140" s="1">
        <f t="shared" ca="1" si="2"/>
        <v>41223</v>
      </c>
      <c r="B140">
        <f ca="1">COUNTIFS(TimeStamps[Options],"&lt;="&amp;'TS-Calc 6 month'!A140,TimeStamps[Committed],"&gt;"&amp;'TS-Calc 6 month'!A140)</f>
        <v>45</v>
      </c>
      <c r="C140">
        <f ca="1">COUNTIFS(TimeStamps[Committed],"&lt;="&amp;'TS-Calc 6 month'!A140,TimeStamps[Done],"&gt;"&amp;'TS-Calc 6 month'!A140)</f>
        <v>7</v>
      </c>
      <c r="D140">
        <f ca="1">COUNTIF(TimeStamps[Done],"="&amp;'TS-Calc 6 month'!A140)</f>
        <v>0</v>
      </c>
      <c r="F140" s="1">
        <f ca="1">Table2579[[#This Row],[Date]]</f>
        <v>41223</v>
      </c>
      <c r="G140">
        <f ca="1">G139+YearData[[#This Row],[Done]]</f>
        <v>35</v>
      </c>
      <c r="H140">
        <f ca="1">Table2579[[#This Row],[Commited]]</f>
        <v>7</v>
      </c>
      <c r="I140">
        <f ca="1">Table2579[[#This Row],[Options]]</f>
        <v>45</v>
      </c>
    </row>
    <row r="141" spans="1:9" x14ac:dyDescent="0.2">
      <c r="A141" s="1">
        <f t="shared" ca="1" si="2"/>
        <v>41224</v>
      </c>
      <c r="B141">
        <f ca="1">COUNTIFS(TimeStamps[Options],"&lt;="&amp;'TS-Calc 6 month'!A141,TimeStamps[Committed],"&gt;"&amp;'TS-Calc 6 month'!A141)</f>
        <v>45</v>
      </c>
      <c r="C141">
        <f ca="1">COUNTIFS(TimeStamps[Committed],"&lt;="&amp;'TS-Calc 6 month'!A141,TimeStamps[Done],"&gt;"&amp;'TS-Calc 6 month'!A141)</f>
        <v>8</v>
      </c>
      <c r="D141">
        <f ca="1">COUNTIF(TimeStamps[Done],"="&amp;'TS-Calc 6 month'!A141)</f>
        <v>0</v>
      </c>
      <c r="F141" s="1">
        <f ca="1">Table2579[[#This Row],[Date]]</f>
        <v>41224</v>
      </c>
      <c r="G141">
        <f ca="1">G140+YearData[[#This Row],[Done]]</f>
        <v>35</v>
      </c>
      <c r="H141">
        <f ca="1">Table2579[[#This Row],[Commited]]</f>
        <v>8</v>
      </c>
      <c r="I141">
        <f ca="1">Table2579[[#This Row],[Options]]</f>
        <v>45</v>
      </c>
    </row>
    <row r="142" spans="1:9" x14ac:dyDescent="0.2">
      <c r="A142" s="1">
        <f t="shared" ca="1" si="2"/>
        <v>41225</v>
      </c>
      <c r="B142">
        <f ca="1">COUNTIFS(TimeStamps[Options],"&lt;="&amp;'TS-Calc 6 month'!A142,TimeStamps[Committed],"&gt;"&amp;'TS-Calc 6 month'!A142)</f>
        <v>46</v>
      </c>
      <c r="C142">
        <f ca="1">COUNTIFS(TimeStamps[Committed],"&lt;="&amp;'TS-Calc 6 month'!A142,TimeStamps[Done],"&gt;"&amp;'TS-Calc 6 month'!A142)</f>
        <v>7</v>
      </c>
      <c r="D142">
        <f ca="1">COUNTIF(TimeStamps[Done],"="&amp;'TS-Calc 6 month'!A142)</f>
        <v>1</v>
      </c>
      <c r="F142" s="1">
        <f ca="1">Table2579[[#This Row],[Date]]</f>
        <v>41225</v>
      </c>
      <c r="G142">
        <f ca="1">G141+YearData[[#This Row],[Done]]</f>
        <v>36</v>
      </c>
      <c r="H142">
        <f ca="1">Table2579[[#This Row],[Commited]]</f>
        <v>7</v>
      </c>
      <c r="I142">
        <f ca="1">Table2579[[#This Row],[Options]]</f>
        <v>46</v>
      </c>
    </row>
    <row r="143" spans="1:9" x14ac:dyDescent="0.2">
      <c r="A143" s="1">
        <f t="shared" ca="1" si="2"/>
        <v>41226</v>
      </c>
      <c r="B143">
        <f ca="1">COUNTIFS(TimeStamps[Options],"&lt;="&amp;'TS-Calc 6 month'!A143,TimeStamps[Committed],"&gt;"&amp;'TS-Calc 6 month'!A143)</f>
        <v>47</v>
      </c>
      <c r="C143">
        <f ca="1">COUNTIFS(TimeStamps[Committed],"&lt;="&amp;'TS-Calc 6 month'!A143,TimeStamps[Done],"&gt;"&amp;'TS-Calc 6 month'!A143)</f>
        <v>7</v>
      </c>
      <c r="D143">
        <f ca="1">COUNTIF(TimeStamps[Done],"="&amp;'TS-Calc 6 month'!A143)</f>
        <v>0</v>
      </c>
      <c r="F143" s="1">
        <f ca="1">Table2579[[#This Row],[Date]]</f>
        <v>41226</v>
      </c>
      <c r="G143">
        <f ca="1">G142+YearData[[#This Row],[Done]]</f>
        <v>36</v>
      </c>
      <c r="H143">
        <f ca="1">Table2579[[#This Row],[Commited]]</f>
        <v>7</v>
      </c>
      <c r="I143">
        <f ca="1">Table2579[[#This Row],[Options]]</f>
        <v>47</v>
      </c>
    </row>
    <row r="144" spans="1:9" x14ac:dyDescent="0.2">
      <c r="A144" s="1">
        <f t="shared" ca="1" si="2"/>
        <v>41227</v>
      </c>
      <c r="B144">
        <f ca="1">COUNTIFS(TimeStamps[Options],"&lt;="&amp;'TS-Calc 6 month'!A144,TimeStamps[Committed],"&gt;"&amp;'TS-Calc 6 month'!A144)</f>
        <v>48</v>
      </c>
      <c r="C144">
        <f ca="1">COUNTIFS(TimeStamps[Committed],"&lt;="&amp;'TS-Calc 6 month'!A144,TimeStamps[Done],"&gt;"&amp;'TS-Calc 6 month'!A144)</f>
        <v>6</v>
      </c>
      <c r="D144">
        <f ca="1">COUNTIF(TimeStamps[Done],"="&amp;'TS-Calc 6 month'!A144)</f>
        <v>1</v>
      </c>
      <c r="F144" s="1">
        <f ca="1">Table2579[[#This Row],[Date]]</f>
        <v>41227</v>
      </c>
      <c r="G144">
        <f ca="1">G143+YearData[[#This Row],[Done]]</f>
        <v>37</v>
      </c>
      <c r="H144">
        <f ca="1">Table2579[[#This Row],[Commited]]</f>
        <v>6</v>
      </c>
      <c r="I144">
        <f ca="1">Table2579[[#This Row],[Options]]</f>
        <v>48</v>
      </c>
    </row>
    <row r="145" spans="1:9" x14ac:dyDescent="0.2">
      <c r="A145" s="1">
        <f t="shared" ca="1" si="2"/>
        <v>41228</v>
      </c>
      <c r="B145">
        <f ca="1">COUNTIFS(TimeStamps[Options],"&lt;="&amp;'TS-Calc 6 month'!A145,TimeStamps[Committed],"&gt;"&amp;'TS-Calc 6 month'!A145)</f>
        <v>48</v>
      </c>
      <c r="C145">
        <f ca="1">COUNTIFS(TimeStamps[Committed],"&lt;="&amp;'TS-Calc 6 month'!A145,TimeStamps[Done],"&gt;"&amp;'TS-Calc 6 month'!A145)</f>
        <v>6</v>
      </c>
      <c r="D145">
        <f ca="1">COUNTIF(TimeStamps[Done],"="&amp;'TS-Calc 6 month'!A145)</f>
        <v>0</v>
      </c>
      <c r="F145" s="1">
        <f ca="1">Table2579[[#This Row],[Date]]</f>
        <v>41228</v>
      </c>
      <c r="G145">
        <f ca="1">G144+YearData[[#This Row],[Done]]</f>
        <v>37</v>
      </c>
      <c r="H145">
        <f ca="1">Table2579[[#This Row],[Commited]]</f>
        <v>6</v>
      </c>
      <c r="I145">
        <f ca="1">Table2579[[#This Row],[Options]]</f>
        <v>48</v>
      </c>
    </row>
    <row r="146" spans="1:9" x14ac:dyDescent="0.2">
      <c r="A146" s="1">
        <f t="shared" ca="1" si="2"/>
        <v>41229</v>
      </c>
      <c r="B146">
        <f ca="1">COUNTIFS(TimeStamps[Options],"&lt;="&amp;'TS-Calc 6 month'!A146,TimeStamps[Committed],"&gt;"&amp;'TS-Calc 6 month'!A146)</f>
        <v>48</v>
      </c>
      <c r="C146">
        <f ca="1">COUNTIFS(TimeStamps[Committed],"&lt;="&amp;'TS-Calc 6 month'!A146,TimeStamps[Done],"&gt;"&amp;'TS-Calc 6 month'!A146)</f>
        <v>6</v>
      </c>
      <c r="D146">
        <f ca="1">COUNTIF(TimeStamps[Done],"="&amp;'TS-Calc 6 month'!A146)</f>
        <v>1</v>
      </c>
      <c r="F146" s="1">
        <f ca="1">Table2579[[#This Row],[Date]]</f>
        <v>41229</v>
      </c>
      <c r="G146">
        <f ca="1">G145+YearData[[#This Row],[Done]]</f>
        <v>38</v>
      </c>
      <c r="H146">
        <f ca="1">Table2579[[#This Row],[Commited]]</f>
        <v>6</v>
      </c>
      <c r="I146">
        <f ca="1">Table2579[[#This Row],[Options]]</f>
        <v>48</v>
      </c>
    </row>
    <row r="147" spans="1:9" x14ac:dyDescent="0.2">
      <c r="A147" s="1">
        <f t="shared" ca="1" si="2"/>
        <v>41230</v>
      </c>
      <c r="B147">
        <f ca="1">COUNTIFS(TimeStamps[Options],"&lt;="&amp;'TS-Calc 6 month'!A147,TimeStamps[Committed],"&gt;"&amp;'TS-Calc 6 month'!A147)</f>
        <v>49</v>
      </c>
      <c r="C147">
        <f ca="1">COUNTIFS(TimeStamps[Committed],"&lt;="&amp;'TS-Calc 6 month'!A147,TimeStamps[Done],"&gt;"&amp;'TS-Calc 6 month'!A147)</f>
        <v>6</v>
      </c>
      <c r="D147">
        <f ca="1">COUNTIF(TimeStamps[Done],"="&amp;'TS-Calc 6 month'!A147)</f>
        <v>0</v>
      </c>
      <c r="F147" s="1">
        <f ca="1">Table2579[[#This Row],[Date]]</f>
        <v>41230</v>
      </c>
      <c r="G147">
        <f ca="1">G146+YearData[[#This Row],[Done]]</f>
        <v>38</v>
      </c>
      <c r="H147">
        <f ca="1">Table2579[[#This Row],[Commited]]</f>
        <v>6</v>
      </c>
      <c r="I147">
        <f ca="1">Table2579[[#This Row],[Options]]</f>
        <v>49</v>
      </c>
    </row>
    <row r="148" spans="1:9" x14ac:dyDescent="0.2">
      <c r="A148" s="1">
        <f t="shared" ca="1" si="2"/>
        <v>41231</v>
      </c>
      <c r="B148">
        <f ca="1">COUNTIFS(TimeStamps[Options],"&lt;="&amp;'TS-Calc 6 month'!A148,TimeStamps[Committed],"&gt;"&amp;'TS-Calc 6 month'!A148)</f>
        <v>50</v>
      </c>
      <c r="C148">
        <f ca="1">COUNTIFS(TimeStamps[Committed],"&lt;="&amp;'TS-Calc 6 month'!A148,TimeStamps[Done],"&gt;"&amp;'TS-Calc 6 month'!A148)</f>
        <v>5</v>
      </c>
      <c r="D148">
        <f ca="1">COUNTIF(TimeStamps[Done],"="&amp;'TS-Calc 6 month'!A148)</f>
        <v>1</v>
      </c>
      <c r="F148" s="1">
        <f ca="1">Table2579[[#This Row],[Date]]</f>
        <v>41231</v>
      </c>
      <c r="G148">
        <f ca="1">G147+YearData[[#This Row],[Done]]</f>
        <v>39</v>
      </c>
      <c r="H148">
        <f ca="1">Table2579[[#This Row],[Commited]]</f>
        <v>5</v>
      </c>
      <c r="I148">
        <f ca="1">Table2579[[#This Row],[Options]]</f>
        <v>50</v>
      </c>
    </row>
    <row r="149" spans="1:9" x14ac:dyDescent="0.2">
      <c r="A149" s="1">
        <f t="shared" ca="1" si="2"/>
        <v>41232</v>
      </c>
      <c r="B149">
        <f ca="1">COUNTIFS(TimeStamps[Options],"&lt;="&amp;'TS-Calc 6 month'!A149,TimeStamps[Committed],"&gt;"&amp;'TS-Calc 6 month'!A149)</f>
        <v>50</v>
      </c>
      <c r="C149">
        <f ca="1">COUNTIFS(TimeStamps[Committed],"&lt;="&amp;'TS-Calc 6 month'!A149,TimeStamps[Done],"&gt;"&amp;'TS-Calc 6 month'!A149)</f>
        <v>5</v>
      </c>
      <c r="D149">
        <f ca="1">COUNTIF(TimeStamps[Done],"="&amp;'TS-Calc 6 month'!A149)</f>
        <v>0</v>
      </c>
      <c r="F149" s="1">
        <f ca="1">Table2579[[#This Row],[Date]]</f>
        <v>41232</v>
      </c>
      <c r="G149">
        <f ca="1">G148+YearData[[#This Row],[Done]]</f>
        <v>39</v>
      </c>
      <c r="H149">
        <f ca="1">Table2579[[#This Row],[Commited]]</f>
        <v>5</v>
      </c>
      <c r="I149">
        <f ca="1">Table2579[[#This Row],[Options]]</f>
        <v>50</v>
      </c>
    </row>
    <row r="150" spans="1:9" x14ac:dyDescent="0.2">
      <c r="A150" s="1">
        <f t="shared" ca="1" si="2"/>
        <v>41233</v>
      </c>
      <c r="B150">
        <f ca="1">COUNTIFS(TimeStamps[Options],"&lt;="&amp;'TS-Calc 6 month'!A150,TimeStamps[Committed],"&gt;"&amp;'TS-Calc 6 month'!A150)</f>
        <v>51</v>
      </c>
      <c r="C150">
        <f ca="1">COUNTIFS(TimeStamps[Committed],"&lt;="&amp;'TS-Calc 6 month'!A150,TimeStamps[Done],"&gt;"&amp;'TS-Calc 6 month'!A150)</f>
        <v>5</v>
      </c>
      <c r="D150">
        <f ca="1">COUNTIF(TimeStamps[Done],"="&amp;'TS-Calc 6 month'!A150)</f>
        <v>0</v>
      </c>
      <c r="F150" s="1">
        <f ca="1">Table2579[[#This Row],[Date]]</f>
        <v>41233</v>
      </c>
      <c r="G150">
        <f ca="1">G149+YearData[[#This Row],[Done]]</f>
        <v>39</v>
      </c>
      <c r="H150">
        <f ca="1">Table2579[[#This Row],[Commited]]</f>
        <v>5</v>
      </c>
      <c r="I150">
        <f ca="1">Table2579[[#This Row],[Options]]</f>
        <v>51</v>
      </c>
    </row>
    <row r="151" spans="1:9" x14ac:dyDescent="0.2">
      <c r="A151" s="1">
        <f t="shared" ca="1" si="2"/>
        <v>41234</v>
      </c>
      <c r="B151">
        <f ca="1">COUNTIFS(TimeStamps[Options],"&lt;="&amp;'TS-Calc 6 month'!A151,TimeStamps[Committed],"&gt;"&amp;'TS-Calc 6 month'!A151)</f>
        <v>51</v>
      </c>
      <c r="C151">
        <f ca="1">COUNTIFS(TimeStamps[Committed],"&lt;="&amp;'TS-Calc 6 month'!A151,TimeStamps[Done],"&gt;"&amp;'TS-Calc 6 month'!A151)</f>
        <v>6</v>
      </c>
      <c r="D151">
        <f ca="1">COUNTIF(TimeStamps[Done],"="&amp;'TS-Calc 6 month'!A151)</f>
        <v>0</v>
      </c>
      <c r="F151" s="1">
        <f ca="1">Table2579[[#This Row],[Date]]</f>
        <v>41234</v>
      </c>
      <c r="G151">
        <f ca="1">G150+YearData[[#This Row],[Done]]</f>
        <v>39</v>
      </c>
      <c r="H151">
        <f ca="1">Table2579[[#This Row],[Commited]]</f>
        <v>6</v>
      </c>
      <c r="I151">
        <f ca="1">Table2579[[#This Row],[Options]]</f>
        <v>51</v>
      </c>
    </row>
    <row r="152" spans="1:9" x14ac:dyDescent="0.2">
      <c r="A152" s="1">
        <f t="shared" ca="1" si="2"/>
        <v>41235</v>
      </c>
      <c r="B152">
        <f ca="1">COUNTIFS(TimeStamps[Options],"&lt;="&amp;'TS-Calc 6 month'!A152,TimeStamps[Committed],"&gt;"&amp;'TS-Calc 6 month'!A152)</f>
        <v>52</v>
      </c>
      <c r="C152">
        <f ca="1">COUNTIFS(TimeStamps[Committed],"&lt;="&amp;'TS-Calc 6 month'!A152,TimeStamps[Done],"&gt;"&amp;'TS-Calc 6 month'!A152)</f>
        <v>6</v>
      </c>
      <c r="D152">
        <f ca="1">COUNTIF(TimeStamps[Done],"="&amp;'TS-Calc 6 month'!A152)</f>
        <v>0</v>
      </c>
      <c r="F152" s="1">
        <f ca="1">Table2579[[#This Row],[Date]]</f>
        <v>41235</v>
      </c>
      <c r="G152">
        <f ca="1">G151+YearData[[#This Row],[Done]]</f>
        <v>39</v>
      </c>
      <c r="H152">
        <f ca="1">Table2579[[#This Row],[Commited]]</f>
        <v>6</v>
      </c>
      <c r="I152">
        <f ca="1">Table2579[[#This Row],[Options]]</f>
        <v>52</v>
      </c>
    </row>
    <row r="153" spans="1:9" x14ac:dyDescent="0.2">
      <c r="A153" s="1">
        <f t="shared" ca="1" si="2"/>
        <v>41236</v>
      </c>
      <c r="B153">
        <f ca="1">COUNTIFS(TimeStamps[Options],"&lt;="&amp;'TS-Calc 6 month'!A153,TimeStamps[Committed],"&gt;"&amp;'TS-Calc 6 month'!A153)</f>
        <v>53</v>
      </c>
      <c r="C153">
        <f ca="1">COUNTIFS(TimeStamps[Committed],"&lt;="&amp;'TS-Calc 6 month'!A153,TimeStamps[Done],"&gt;"&amp;'TS-Calc 6 month'!A153)</f>
        <v>5</v>
      </c>
      <c r="D153">
        <f ca="1">COUNTIF(TimeStamps[Done],"="&amp;'TS-Calc 6 month'!A153)</f>
        <v>1</v>
      </c>
      <c r="F153" s="1">
        <f ca="1">Table2579[[#This Row],[Date]]</f>
        <v>41236</v>
      </c>
      <c r="G153">
        <f ca="1">G152+YearData[[#This Row],[Done]]</f>
        <v>40</v>
      </c>
      <c r="H153">
        <f ca="1">Table2579[[#This Row],[Commited]]</f>
        <v>5</v>
      </c>
      <c r="I153">
        <f ca="1">Table2579[[#This Row],[Options]]</f>
        <v>53</v>
      </c>
    </row>
    <row r="154" spans="1:9" x14ac:dyDescent="0.2">
      <c r="A154" s="1">
        <f t="shared" ca="1" si="2"/>
        <v>41237</v>
      </c>
      <c r="B154">
        <f ca="1">COUNTIFS(TimeStamps[Options],"&lt;="&amp;'TS-Calc 6 month'!A154,TimeStamps[Committed],"&gt;"&amp;'TS-Calc 6 month'!A154)</f>
        <v>54</v>
      </c>
      <c r="C154">
        <f ca="1">COUNTIFS(TimeStamps[Committed],"&lt;="&amp;'TS-Calc 6 month'!A154,TimeStamps[Done],"&gt;"&amp;'TS-Calc 6 month'!A154)</f>
        <v>5</v>
      </c>
      <c r="D154">
        <f ca="1">COUNTIF(TimeStamps[Done],"="&amp;'TS-Calc 6 month'!A154)</f>
        <v>0</v>
      </c>
      <c r="F154" s="1">
        <f ca="1">Table2579[[#This Row],[Date]]</f>
        <v>41237</v>
      </c>
      <c r="G154">
        <f ca="1">G153+YearData[[#This Row],[Done]]</f>
        <v>40</v>
      </c>
      <c r="H154">
        <f ca="1">Table2579[[#This Row],[Commited]]</f>
        <v>5</v>
      </c>
      <c r="I154">
        <f ca="1">Table2579[[#This Row],[Options]]</f>
        <v>54</v>
      </c>
    </row>
    <row r="155" spans="1:9" x14ac:dyDescent="0.2">
      <c r="A155" s="1">
        <f t="shared" ca="1" si="2"/>
        <v>41238</v>
      </c>
      <c r="B155">
        <f ca="1">COUNTIFS(TimeStamps[Options],"&lt;="&amp;'TS-Calc 6 month'!A155,TimeStamps[Committed],"&gt;"&amp;'TS-Calc 6 month'!A155)</f>
        <v>54</v>
      </c>
      <c r="C155">
        <f ca="1">COUNTIFS(TimeStamps[Committed],"&lt;="&amp;'TS-Calc 6 month'!A155,TimeStamps[Done],"&gt;"&amp;'TS-Calc 6 month'!A155)</f>
        <v>6</v>
      </c>
      <c r="D155">
        <f ca="1">COUNTIF(TimeStamps[Done],"="&amp;'TS-Calc 6 month'!A155)</f>
        <v>0</v>
      </c>
      <c r="F155" s="1">
        <f ca="1">Table2579[[#This Row],[Date]]</f>
        <v>41238</v>
      </c>
      <c r="G155">
        <f ca="1">G154+YearData[[#This Row],[Done]]</f>
        <v>40</v>
      </c>
      <c r="H155">
        <f ca="1">Table2579[[#This Row],[Commited]]</f>
        <v>6</v>
      </c>
      <c r="I155">
        <f ca="1">Table2579[[#This Row],[Options]]</f>
        <v>54</v>
      </c>
    </row>
    <row r="156" spans="1:9" x14ac:dyDescent="0.2">
      <c r="A156" s="1">
        <f t="shared" ca="1" si="2"/>
        <v>41239</v>
      </c>
      <c r="B156">
        <f ca="1">COUNTIFS(TimeStamps[Options],"&lt;="&amp;'TS-Calc 6 month'!A156,TimeStamps[Committed],"&gt;"&amp;'TS-Calc 6 month'!A156)</f>
        <v>55</v>
      </c>
      <c r="C156">
        <f ca="1">COUNTIFS(TimeStamps[Committed],"&lt;="&amp;'TS-Calc 6 month'!A156,TimeStamps[Done],"&gt;"&amp;'TS-Calc 6 month'!A156)</f>
        <v>6</v>
      </c>
      <c r="D156">
        <f ca="1">COUNTIF(TimeStamps[Done],"="&amp;'TS-Calc 6 month'!A156)</f>
        <v>0</v>
      </c>
      <c r="F156" s="1">
        <f ca="1">Table2579[[#This Row],[Date]]</f>
        <v>41239</v>
      </c>
      <c r="G156">
        <f ca="1">G155+YearData[[#This Row],[Done]]</f>
        <v>40</v>
      </c>
      <c r="H156">
        <f ca="1">Table2579[[#This Row],[Commited]]</f>
        <v>6</v>
      </c>
      <c r="I156">
        <f ca="1">Table2579[[#This Row],[Options]]</f>
        <v>55</v>
      </c>
    </row>
    <row r="157" spans="1:9" x14ac:dyDescent="0.2">
      <c r="A157" s="1">
        <f t="shared" ca="1" si="2"/>
        <v>41240</v>
      </c>
      <c r="B157">
        <f ca="1">COUNTIFS(TimeStamps[Options],"&lt;="&amp;'TS-Calc 6 month'!A157,TimeStamps[Committed],"&gt;"&amp;'TS-Calc 6 month'!A157)</f>
        <v>55</v>
      </c>
      <c r="C157">
        <f ca="1">COUNTIFS(TimeStamps[Committed],"&lt;="&amp;'TS-Calc 6 month'!A157,TimeStamps[Done],"&gt;"&amp;'TS-Calc 6 month'!A157)</f>
        <v>6</v>
      </c>
      <c r="D157">
        <f ca="1">COUNTIF(TimeStamps[Done],"="&amp;'TS-Calc 6 month'!A157)</f>
        <v>0</v>
      </c>
      <c r="F157" s="1">
        <f ca="1">Table2579[[#This Row],[Date]]</f>
        <v>41240</v>
      </c>
      <c r="G157">
        <f ca="1">G156+YearData[[#This Row],[Done]]</f>
        <v>40</v>
      </c>
      <c r="H157">
        <f ca="1">Table2579[[#This Row],[Commited]]</f>
        <v>6</v>
      </c>
      <c r="I157">
        <f ca="1">Table2579[[#This Row],[Options]]</f>
        <v>55</v>
      </c>
    </row>
    <row r="158" spans="1:9" x14ac:dyDescent="0.2">
      <c r="A158" s="1">
        <f t="shared" ca="1" si="2"/>
        <v>41241</v>
      </c>
      <c r="B158">
        <f ca="1">COUNTIFS(TimeStamps[Options],"&lt;="&amp;'TS-Calc 6 month'!A158,TimeStamps[Committed],"&gt;"&amp;'TS-Calc 6 month'!A158)</f>
        <v>56</v>
      </c>
      <c r="C158">
        <f ca="1">COUNTIFS(TimeStamps[Committed],"&lt;="&amp;'TS-Calc 6 month'!A158,TimeStamps[Done],"&gt;"&amp;'TS-Calc 6 month'!A158)</f>
        <v>5</v>
      </c>
      <c r="D158">
        <f ca="1">COUNTIF(TimeStamps[Done],"="&amp;'TS-Calc 6 month'!A158)</f>
        <v>1</v>
      </c>
      <c r="F158" s="1">
        <f ca="1">Table2579[[#This Row],[Date]]</f>
        <v>41241</v>
      </c>
      <c r="G158">
        <f ca="1">G157+YearData[[#This Row],[Done]]</f>
        <v>41</v>
      </c>
      <c r="H158">
        <f ca="1">Table2579[[#This Row],[Commited]]</f>
        <v>5</v>
      </c>
      <c r="I158">
        <f ca="1">Table2579[[#This Row],[Options]]</f>
        <v>56</v>
      </c>
    </row>
    <row r="159" spans="1:9" x14ac:dyDescent="0.2">
      <c r="A159" s="1">
        <f t="shared" ca="1" si="2"/>
        <v>41242</v>
      </c>
      <c r="B159">
        <f ca="1">COUNTIFS(TimeStamps[Options],"&lt;="&amp;'TS-Calc 6 month'!A159,TimeStamps[Committed],"&gt;"&amp;'TS-Calc 6 month'!A159)</f>
        <v>56</v>
      </c>
      <c r="C159">
        <f ca="1">COUNTIFS(TimeStamps[Committed],"&lt;="&amp;'TS-Calc 6 month'!A159,TimeStamps[Done],"&gt;"&amp;'TS-Calc 6 month'!A159)</f>
        <v>5</v>
      </c>
      <c r="D159">
        <f ca="1">COUNTIF(TimeStamps[Done],"="&amp;'TS-Calc 6 month'!A159)</f>
        <v>0</v>
      </c>
      <c r="F159" s="1">
        <f ca="1">Table2579[[#This Row],[Date]]</f>
        <v>41242</v>
      </c>
      <c r="G159">
        <f ca="1">G158+YearData[[#This Row],[Done]]</f>
        <v>41</v>
      </c>
      <c r="H159">
        <f ca="1">Table2579[[#This Row],[Commited]]</f>
        <v>5</v>
      </c>
      <c r="I159">
        <f ca="1">Table2579[[#This Row],[Options]]</f>
        <v>56</v>
      </c>
    </row>
    <row r="160" spans="1:9" x14ac:dyDescent="0.2">
      <c r="A160" s="1">
        <f t="shared" ca="1" si="2"/>
        <v>41243</v>
      </c>
      <c r="B160">
        <f ca="1">COUNTIFS(TimeStamps[Options],"&lt;="&amp;'TS-Calc 6 month'!A160,TimeStamps[Committed],"&gt;"&amp;'TS-Calc 6 month'!A160)</f>
        <v>56</v>
      </c>
      <c r="C160">
        <f ca="1">COUNTIFS(TimeStamps[Committed],"&lt;="&amp;'TS-Calc 6 month'!A160,TimeStamps[Done],"&gt;"&amp;'TS-Calc 6 month'!A160)</f>
        <v>5</v>
      </c>
      <c r="D160">
        <f ca="1">COUNTIF(TimeStamps[Done],"="&amp;'TS-Calc 6 month'!A160)</f>
        <v>1</v>
      </c>
      <c r="F160" s="1">
        <f ca="1">Table2579[[#This Row],[Date]]</f>
        <v>41243</v>
      </c>
      <c r="G160">
        <f ca="1">G159+YearData[[#This Row],[Done]]</f>
        <v>42</v>
      </c>
      <c r="H160">
        <f ca="1">Table2579[[#This Row],[Commited]]</f>
        <v>5</v>
      </c>
      <c r="I160">
        <f ca="1">Table2579[[#This Row],[Options]]</f>
        <v>56</v>
      </c>
    </row>
    <row r="161" spans="1:9" x14ac:dyDescent="0.2">
      <c r="A161" s="1">
        <f t="shared" ca="1" si="2"/>
        <v>41244</v>
      </c>
      <c r="B161">
        <f ca="1">COUNTIFS(TimeStamps[Options],"&lt;="&amp;'TS-Calc 6 month'!A161,TimeStamps[Committed],"&gt;"&amp;'TS-Calc 6 month'!A161)</f>
        <v>57</v>
      </c>
      <c r="C161">
        <f ca="1">COUNTIFS(TimeStamps[Committed],"&lt;="&amp;'TS-Calc 6 month'!A161,TimeStamps[Done],"&gt;"&amp;'TS-Calc 6 month'!A161)</f>
        <v>4</v>
      </c>
      <c r="D161">
        <f ca="1">COUNTIF(TimeStamps[Done],"="&amp;'TS-Calc 6 month'!A161)</f>
        <v>1</v>
      </c>
      <c r="F161" s="1">
        <f ca="1">Table2579[[#This Row],[Date]]</f>
        <v>41244</v>
      </c>
      <c r="G161">
        <f ca="1">G160+YearData[[#This Row],[Done]]</f>
        <v>43</v>
      </c>
      <c r="H161">
        <f ca="1">Table2579[[#This Row],[Commited]]</f>
        <v>4</v>
      </c>
      <c r="I161">
        <f ca="1">Table2579[[#This Row],[Options]]</f>
        <v>57</v>
      </c>
    </row>
    <row r="162" spans="1:9" x14ac:dyDescent="0.2">
      <c r="A162" s="1">
        <f t="shared" ca="1" si="2"/>
        <v>41245</v>
      </c>
      <c r="B162">
        <f ca="1">COUNTIFS(TimeStamps[Options],"&lt;="&amp;'TS-Calc 6 month'!A162,TimeStamps[Committed],"&gt;"&amp;'TS-Calc 6 month'!A162)</f>
        <v>58</v>
      </c>
      <c r="C162">
        <f ca="1">COUNTIFS(TimeStamps[Committed],"&lt;="&amp;'TS-Calc 6 month'!A162,TimeStamps[Done],"&gt;"&amp;'TS-Calc 6 month'!A162)</f>
        <v>4</v>
      </c>
      <c r="D162">
        <f ca="1">COUNTIF(TimeStamps[Done],"="&amp;'TS-Calc 6 month'!A162)</f>
        <v>0</v>
      </c>
      <c r="F162" s="1">
        <f ca="1">Table2579[[#This Row],[Date]]</f>
        <v>41245</v>
      </c>
      <c r="G162">
        <f ca="1">G161+YearData[[#This Row],[Done]]</f>
        <v>43</v>
      </c>
      <c r="H162">
        <f ca="1">Table2579[[#This Row],[Commited]]</f>
        <v>4</v>
      </c>
      <c r="I162">
        <f ca="1">Table2579[[#This Row],[Options]]</f>
        <v>58</v>
      </c>
    </row>
    <row r="163" spans="1:9" x14ac:dyDescent="0.2">
      <c r="A163" s="1">
        <f t="shared" ca="1" si="2"/>
        <v>41246</v>
      </c>
      <c r="B163">
        <f ca="1">COUNTIFS(TimeStamps[Options],"&lt;="&amp;'TS-Calc 6 month'!A163,TimeStamps[Committed],"&gt;"&amp;'TS-Calc 6 month'!A163)</f>
        <v>58</v>
      </c>
      <c r="C163">
        <f ca="1">COUNTIFS(TimeStamps[Committed],"&lt;="&amp;'TS-Calc 6 month'!A163,TimeStamps[Done],"&gt;"&amp;'TS-Calc 6 month'!A163)</f>
        <v>4</v>
      </c>
      <c r="D163">
        <f ca="1">COUNTIF(TimeStamps[Done],"="&amp;'TS-Calc 6 month'!A163)</f>
        <v>0</v>
      </c>
      <c r="F163" s="1">
        <f ca="1">Table2579[[#This Row],[Date]]</f>
        <v>41246</v>
      </c>
      <c r="G163">
        <f ca="1">G162+YearData[[#This Row],[Done]]</f>
        <v>43</v>
      </c>
      <c r="H163">
        <f ca="1">Table2579[[#This Row],[Commited]]</f>
        <v>4</v>
      </c>
      <c r="I163">
        <f ca="1">Table2579[[#This Row],[Options]]</f>
        <v>58</v>
      </c>
    </row>
    <row r="164" spans="1:9" x14ac:dyDescent="0.2">
      <c r="A164" s="1">
        <f t="shared" ca="1" si="2"/>
        <v>41247</v>
      </c>
      <c r="B164">
        <f ca="1">COUNTIFS(TimeStamps[Options],"&lt;="&amp;'TS-Calc 6 month'!A164,TimeStamps[Committed],"&gt;"&amp;'TS-Calc 6 month'!A164)</f>
        <v>59</v>
      </c>
      <c r="C164">
        <f ca="1">COUNTIFS(TimeStamps[Committed],"&lt;="&amp;'TS-Calc 6 month'!A164,TimeStamps[Done],"&gt;"&amp;'TS-Calc 6 month'!A164)</f>
        <v>4</v>
      </c>
      <c r="D164">
        <f ca="1">COUNTIF(TimeStamps[Done],"="&amp;'TS-Calc 6 month'!A164)</f>
        <v>0</v>
      </c>
      <c r="F164" s="1">
        <f ca="1">Table2579[[#This Row],[Date]]</f>
        <v>41247</v>
      </c>
      <c r="G164">
        <f ca="1">G163+YearData[[#This Row],[Done]]</f>
        <v>43</v>
      </c>
      <c r="H164">
        <f ca="1">Table2579[[#This Row],[Commited]]</f>
        <v>4</v>
      </c>
      <c r="I164">
        <f ca="1">Table2579[[#This Row],[Options]]</f>
        <v>59</v>
      </c>
    </row>
    <row r="165" spans="1:9" x14ac:dyDescent="0.2">
      <c r="A165" s="1">
        <f t="shared" ca="1" si="2"/>
        <v>41248</v>
      </c>
      <c r="B165">
        <f ca="1">COUNTIFS(TimeStamps[Options],"&lt;="&amp;'TS-Calc 6 month'!A165,TimeStamps[Committed],"&gt;"&amp;'TS-Calc 6 month'!A165)</f>
        <v>58</v>
      </c>
      <c r="C165">
        <f ca="1">COUNTIFS(TimeStamps[Committed],"&lt;="&amp;'TS-Calc 6 month'!A165,TimeStamps[Done],"&gt;"&amp;'TS-Calc 6 month'!A165)</f>
        <v>5</v>
      </c>
      <c r="D165">
        <f ca="1">COUNTIF(TimeStamps[Done],"="&amp;'TS-Calc 6 month'!A165)</f>
        <v>0</v>
      </c>
      <c r="F165" s="1">
        <f ca="1">Table2579[[#This Row],[Date]]</f>
        <v>41248</v>
      </c>
      <c r="G165">
        <f ca="1">G164+YearData[[#This Row],[Done]]</f>
        <v>43</v>
      </c>
      <c r="H165">
        <f ca="1">Table2579[[#This Row],[Commited]]</f>
        <v>5</v>
      </c>
      <c r="I165">
        <f ca="1">Table2579[[#This Row],[Options]]</f>
        <v>58</v>
      </c>
    </row>
    <row r="166" spans="1:9" x14ac:dyDescent="0.2">
      <c r="A166" s="1">
        <f t="shared" ca="1" si="2"/>
        <v>41249</v>
      </c>
      <c r="B166">
        <f ca="1">COUNTIFS(TimeStamps[Options],"&lt;="&amp;'TS-Calc 6 month'!A166,TimeStamps[Committed],"&gt;"&amp;'TS-Calc 6 month'!A166)</f>
        <v>59</v>
      </c>
      <c r="C166">
        <f ca="1">COUNTIFS(TimeStamps[Committed],"&lt;="&amp;'TS-Calc 6 month'!A166,TimeStamps[Done],"&gt;"&amp;'TS-Calc 6 month'!A166)</f>
        <v>4</v>
      </c>
      <c r="D166">
        <f ca="1">COUNTIF(TimeStamps[Done],"="&amp;'TS-Calc 6 month'!A166)</f>
        <v>1</v>
      </c>
      <c r="F166" s="1">
        <f ca="1">Table2579[[#This Row],[Date]]</f>
        <v>41249</v>
      </c>
      <c r="G166">
        <f ca="1">G165+YearData[[#This Row],[Done]]</f>
        <v>44</v>
      </c>
      <c r="H166">
        <f ca="1">Table2579[[#This Row],[Commited]]</f>
        <v>4</v>
      </c>
      <c r="I166">
        <f ca="1">Table2579[[#This Row],[Options]]</f>
        <v>59</v>
      </c>
    </row>
    <row r="167" spans="1:9" x14ac:dyDescent="0.2">
      <c r="A167" s="1">
        <f t="shared" ca="1" si="2"/>
        <v>41250</v>
      </c>
      <c r="B167">
        <f ca="1">COUNTIFS(TimeStamps[Options],"&lt;="&amp;'TS-Calc 6 month'!A167,TimeStamps[Committed],"&gt;"&amp;'TS-Calc 6 month'!A167)</f>
        <v>58</v>
      </c>
      <c r="C167">
        <f ca="1">COUNTIFS(TimeStamps[Committed],"&lt;="&amp;'TS-Calc 6 month'!A167,TimeStamps[Done],"&gt;"&amp;'TS-Calc 6 month'!A167)</f>
        <v>5</v>
      </c>
      <c r="D167">
        <f ca="1">COUNTIF(TimeStamps[Done],"="&amp;'TS-Calc 6 month'!A167)</f>
        <v>0</v>
      </c>
      <c r="F167" s="1">
        <f ca="1">Table2579[[#This Row],[Date]]</f>
        <v>41250</v>
      </c>
      <c r="G167">
        <f ca="1">G166+YearData[[#This Row],[Done]]</f>
        <v>44</v>
      </c>
      <c r="H167">
        <f ca="1">Table2579[[#This Row],[Commited]]</f>
        <v>5</v>
      </c>
      <c r="I167">
        <f ca="1">Table2579[[#This Row],[Options]]</f>
        <v>58</v>
      </c>
    </row>
    <row r="168" spans="1:9" x14ac:dyDescent="0.2">
      <c r="A168" s="1">
        <f t="shared" ca="1" si="2"/>
        <v>41251</v>
      </c>
      <c r="B168">
        <f ca="1">COUNTIFS(TimeStamps[Options],"&lt;="&amp;'TS-Calc 6 month'!A168,TimeStamps[Committed],"&gt;"&amp;'TS-Calc 6 month'!A168)</f>
        <v>59</v>
      </c>
      <c r="C168">
        <f ca="1">COUNTIFS(TimeStamps[Committed],"&lt;="&amp;'TS-Calc 6 month'!A168,TimeStamps[Done],"&gt;"&amp;'TS-Calc 6 month'!A168)</f>
        <v>5</v>
      </c>
      <c r="D168">
        <f ca="1">COUNTIF(TimeStamps[Done],"="&amp;'TS-Calc 6 month'!A168)</f>
        <v>0</v>
      </c>
      <c r="F168" s="1">
        <f ca="1">Table2579[[#This Row],[Date]]</f>
        <v>41251</v>
      </c>
      <c r="G168">
        <f ca="1">G167+YearData[[#This Row],[Done]]</f>
        <v>44</v>
      </c>
      <c r="H168">
        <f ca="1">Table2579[[#This Row],[Commited]]</f>
        <v>5</v>
      </c>
      <c r="I168">
        <f ca="1">Table2579[[#This Row],[Options]]</f>
        <v>59</v>
      </c>
    </row>
    <row r="169" spans="1:9" x14ac:dyDescent="0.2">
      <c r="A169" s="1">
        <f t="shared" ca="1" si="2"/>
        <v>41252</v>
      </c>
      <c r="B169">
        <f ca="1">COUNTIFS(TimeStamps[Options],"&lt;="&amp;'TS-Calc 6 month'!A169,TimeStamps[Committed],"&gt;"&amp;'TS-Calc 6 month'!A169)</f>
        <v>59</v>
      </c>
      <c r="C169">
        <f ca="1">COUNTIFS(TimeStamps[Committed],"&lt;="&amp;'TS-Calc 6 month'!A169,TimeStamps[Done],"&gt;"&amp;'TS-Calc 6 month'!A169)</f>
        <v>5</v>
      </c>
      <c r="D169">
        <f ca="1">COUNTIF(TimeStamps[Done],"="&amp;'TS-Calc 6 month'!A169)</f>
        <v>0</v>
      </c>
      <c r="F169" s="1">
        <f ca="1">Table2579[[#This Row],[Date]]</f>
        <v>41252</v>
      </c>
      <c r="G169">
        <f ca="1">G168+YearData[[#This Row],[Done]]</f>
        <v>44</v>
      </c>
      <c r="H169">
        <f ca="1">Table2579[[#This Row],[Commited]]</f>
        <v>5</v>
      </c>
      <c r="I169">
        <f ca="1">Table2579[[#This Row],[Options]]</f>
        <v>59</v>
      </c>
    </row>
    <row r="170" spans="1:9" x14ac:dyDescent="0.2">
      <c r="A170" s="1">
        <f t="shared" ca="1" si="2"/>
        <v>41253</v>
      </c>
      <c r="B170">
        <f ca="1">COUNTIFS(TimeStamps[Options],"&lt;="&amp;'TS-Calc 6 month'!A170,TimeStamps[Committed],"&gt;"&amp;'TS-Calc 6 month'!A170)</f>
        <v>58</v>
      </c>
      <c r="C170">
        <f ca="1">COUNTIFS(TimeStamps[Committed],"&lt;="&amp;'TS-Calc 6 month'!A170,TimeStamps[Done],"&gt;"&amp;'TS-Calc 6 month'!A170)</f>
        <v>6</v>
      </c>
      <c r="D170">
        <f ca="1">COUNTIF(TimeStamps[Done],"="&amp;'TS-Calc 6 month'!A170)</f>
        <v>0</v>
      </c>
      <c r="F170" s="1">
        <f ca="1">Table2579[[#This Row],[Date]]</f>
        <v>41253</v>
      </c>
      <c r="G170">
        <f ca="1">G169+YearData[[#This Row],[Done]]</f>
        <v>44</v>
      </c>
      <c r="H170">
        <f ca="1">Table2579[[#This Row],[Commited]]</f>
        <v>6</v>
      </c>
      <c r="I170">
        <f ca="1">Table2579[[#This Row],[Options]]</f>
        <v>58</v>
      </c>
    </row>
    <row r="171" spans="1:9" x14ac:dyDescent="0.2">
      <c r="A171" s="1">
        <f t="shared" ca="1" si="2"/>
        <v>41254</v>
      </c>
      <c r="B171">
        <f ca="1">COUNTIFS(TimeStamps[Options],"&lt;="&amp;'TS-Calc 6 month'!A171,TimeStamps[Committed],"&gt;"&amp;'TS-Calc 6 month'!A171)</f>
        <v>58</v>
      </c>
      <c r="C171">
        <f ca="1">COUNTIFS(TimeStamps[Committed],"&lt;="&amp;'TS-Calc 6 month'!A171,TimeStamps[Done],"&gt;"&amp;'TS-Calc 6 month'!A171)</f>
        <v>5</v>
      </c>
      <c r="D171">
        <f ca="1">COUNTIF(TimeStamps[Done],"="&amp;'TS-Calc 6 month'!A171)</f>
        <v>1</v>
      </c>
      <c r="F171" s="1">
        <f ca="1">Table2579[[#This Row],[Date]]</f>
        <v>41254</v>
      </c>
      <c r="G171">
        <f ca="1">G170+YearData[[#This Row],[Done]]</f>
        <v>45</v>
      </c>
      <c r="H171">
        <f ca="1">Table2579[[#This Row],[Commited]]</f>
        <v>5</v>
      </c>
      <c r="I171">
        <f ca="1">Table2579[[#This Row],[Options]]</f>
        <v>58</v>
      </c>
    </row>
    <row r="172" spans="1:9" x14ac:dyDescent="0.2">
      <c r="A172" s="1">
        <f t="shared" ca="1" si="2"/>
        <v>41255</v>
      </c>
      <c r="B172">
        <f ca="1">COUNTIFS(TimeStamps[Options],"&lt;="&amp;'TS-Calc 6 month'!A172,TimeStamps[Committed],"&gt;"&amp;'TS-Calc 6 month'!A172)</f>
        <v>57</v>
      </c>
      <c r="C172">
        <f ca="1">COUNTIFS(TimeStamps[Committed],"&lt;="&amp;'TS-Calc 6 month'!A172,TimeStamps[Done],"&gt;"&amp;'TS-Calc 6 month'!A172)</f>
        <v>6</v>
      </c>
      <c r="D172">
        <f ca="1">COUNTIF(TimeStamps[Done],"="&amp;'TS-Calc 6 month'!A172)</f>
        <v>0</v>
      </c>
      <c r="F172" s="1">
        <f ca="1">Table2579[[#This Row],[Date]]</f>
        <v>41255</v>
      </c>
      <c r="G172">
        <f ca="1">G171+YearData[[#This Row],[Done]]</f>
        <v>45</v>
      </c>
      <c r="H172">
        <f ca="1">Table2579[[#This Row],[Commited]]</f>
        <v>6</v>
      </c>
      <c r="I172">
        <f ca="1">Table2579[[#This Row],[Options]]</f>
        <v>57</v>
      </c>
    </row>
    <row r="173" spans="1:9" x14ac:dyDescent="0.2">
      <c r="A173" s="1">
        <f t="shared" ca="1" si="2"/>
        <v>41256</v>
      </c>
      <c r="B173">
        <f ca="1">COUNTIFS(TimeStamps[Options],"&lt;="&amp;'TS-Calc 6 month'!A173,TimeStamps[Committed],"&gt;"&amp;'TS-Calc 6 month'!A173)</f>
        <v>57</v>
      </c>
      <c r="C173">
        <f ca="1">COUNTIFS(TimeStamps[Committed],"&lt;="&amp;'TS-Calc 6 month'!A173,TimeStamps[Done],"&gt;"&amp;'TS-Calc 6 month'!A173)</f>
        <v>6</v>
      </c>
      <c r="D173">
        <f ca="1">COUNTIF(TimeStamps[Done],"="&amp;'TS-Calc 6 month'!A173)</f>
        <v>0</v>
      </c>
      <c r="F173" s="1">
        <f ca="1">Table2579[[#This Row],[Date]]</f>
        <v>41256</v>
      </c>
      <c r="G173">
        <f ca="1">G172+YearData[[#This Row],[Done]]</f>
        <v>45</v>
      </c>
      <c r="H173">
        <f ca="1">Table2579[[#This Row],[Commited]]</f>
        <v>6</v>
      </c>
      <c r="I173">
        <f ca="1">Table2579[[#This Row],[Options]]</f>
        <v>57</v>
      </c>
    </row>
    <row r="174" spans="1:9" x14ac:dyDescent="0.2">
      <c r="A174" s="1">
        <f t="shared" ca="1" si="2"/>
        <v>41257</v>
      </c>
      <c r="B174">
        <f ca="1">COUNTIFS(TimeStamps[Options],"&lt;="&amp;'TS-Calc 6 month'!A174,TimeStamps[Committed],"&gt;"&amp;'TS-Calc 6 month'!A174)</f>
        <v>56</v>
      </c>
      <c r="C174">
        <f ca="1">COUNTIFS(TimeStamps[Committed],"&lt;="&amp;'TS-Calc 6 month'!A174,TimeStamps[Done],"&gt;"&amp;'TS-Calc 6 month'!A174)</f>
        <v>7</v>
      </c>
      <c r="D174">
        <f ca="1">COUNTIF(TimeStamps[Done],"="&amp;'TS-Calc 6 month'!A174)</f>
        <v>0</v>
      </c>
      <c r="F174" s="1">
        <f ca="1">Table2579[[#This Row],[Date]]</f>
        <v>41257</v>
      </c>
      <c r="G174">
        <f ca="1">G173+YearData[[#This Row],[Done]]</f>
        <v>45</v>
      </c>
      <c r="H174">
        <f ca="1">Table2579[[#This Row],[Commited]]</f>
        <v>7</v>
      </c>
      <c r="I174">
        <f ca="1">Table2579[[#This Row],[Options]]</f>
        <v>56</v>
      </c>
    </row>
    <row r="175" spans="1:9" x14ac:dyDescent="0.2">
      <c r="A175" s="1">
        <f t="shared" ca="1" si="2"/>
        <v>41258</v>
      </c>
      <c r="B175">
        <f ca="1">COUNTIFS(TimeStamps[Options],"&lt;="&amp;'TS-Calc 6 month'!A175,TimeStamps[Committed],"&gt;"&amp;'TS-Calc 6 month'!A175)</f>
        <v>56</v>
      </c>
      <c r="C175">
        <f ca="1">COUNTIFS(TimeStamps[Committed],"&lt;="&amp;'TS-Calc 6 month'!A175,TimeStamps[Done],"&gt;"&amp;'TS-Calc 6 month'!A175)</f>
        <v>6</v>
      </c>
      <c r="D175">
        <f ca="1">COUNTIF(TimeStamps[Done],"="&amp;'TS-Calc 6 month'!A175)</f>
        <v>1</v>
      </c>
      <c r="F175" s="1">
        <f ca="1">Table2579[[#This Row],[Date]]</f>
        <v>41258</v>
      </c>
      <c r="G175">
        <f ca="1">G174+YearData[[#This Row],[Done]]</f>
        <v>46</v>
      </c>
      <c r="H175">
        <f ca="1">Table2579[[#This Row],[Commited]]</f>
        <v>6</v>
      </c>
      <c r="I175">
        <f ca="1">Table2579[[#This Row],[Options]]</f>
        <v>56</v>
      </c>
    </row>
    <row r="176" spans="1:9" x14ac:dyDescent="0.2">
      <c r="A176" s="1">
        <f t="shared" ca="1" si="2"/>
        <v>41259</v>
      </c>
      <c r="B176">
        <f ca="1">COUNTIFS(TimeStamps[Options],"&lt;="&amp;'TS-Calc 6 month'!A176,TimeStamps[Committed],"&gt;"&amp;'TS-Calc 6 month'!A176)</f>
        <v>55</v>
      </c>
      <c r="C176">
        <f ca="1">COUNTIFS(TimeStamps[Committed],"&lt;="&amp;'TS-Calc 6 month'!A176,TimeStamps[Done],"&gt;"&amp;'TS-Calc 6 month'!A176)</f>
        <v>7</v>
      </c>
      <c r="D176">
        <f ca="1">COUNTIF(TimeStamps[Done],"="&amp;'TS-Calc 6 month'!A176)</f>
        <v>0</v>
      </c>
      <c r="F176" s="1">
        <f ca="1">Table2579[[#This Row],[Date]]</f>
        <v>41259</v>
      </c>
      <c r="G176">
        <f ca="1">G175+YearData[[#This Row],[Done]]</f>
        <v>46</v>
      </c>
      <c r="H176">
        <f ca="1">Table2579[[#This Row],[Commited]]</f>
        <v>7</v>
      </c>
      <c r="I176">
        <f ca="1">Table2579[[#This Row],[Options]]</f>
        <v>55</v>
      </c>
    </row>
    <row r="177" spans="1:9" x14ac:dyDescent="0.2">
      <c r="A177" s="1">
        <f t="shared" ca="1" si="2"/>
        <v>41260</v>
      </c>
      <c r="B177">
        <f ca="1">COUNTIFS(TimeStamps[Options],"&lt;="&amp;'TS-Calc 6 month'!A177,TimeStamps[Committed],"&gt;"&amp;'TS-Calc 6 month'!A177)</f>
        <v>55</v>
      </c>
      <c r="C177">
        <f ca="1">COUNTIFS(TimeStamps[Committed],"&lt;="&amp;'TS-Calc 6 month'!A177,TimeStamps[Done],"&gt;"&amp;'TS-Calc 6 month'!A177)</f>
        <v>7</v>
      </c>
      <c r="D177">
        <f ca="1">COUNTIF(TimeStamps[Done],"="&amp;'TS-Calc 6 month'!A177)</f>
        <v>0</v>
      </c>
      <c r="F177" s="1">
        <f ca="1">Table2579[[#This Row],[Date]]</f>
        <v>41260</v>
      </c>
      <c r="G177">
        <f ca="1">G176+YearData[[#This Row],[Done]]</f>
        <v>46</v>
      </c>
      <c r="H177">
        <f ca="1">Table2579[[#This Row],[Commited]]</f>
        <v>7</v>
      </c>
      <c r="I177">
        <f ca="1">Table2579[[#This Row],[Options]]</f>
        <v>55</v>
      </c>
    </row>
    <row r="178" spans="1:9" x14ac:dyDescent="0.2">
      <c r="A178" s="1">
        <f t="shared" ca="1" si="2"/>
        <v>41261</v>
      </c>
      <c r="B178">
        <f ca="1">COUNTIFS(TimeStamps[Options],"&lt;="&amp;'TS-Calc 6 month'!A178,TimeStamps[Committed],"&gt;"&amp;'TS-Calc 6 month'!A178)</f>
        <v>55</v>
      </c>
      <c r="C178">
        <f ca="1">COUNTIFS(TimeStamps[Committed],"&lt;="&amp;'TS-Calc 6 month'!A178,TimeStamps[Done],"&gt;"&amp;'TS-Calc 6 month'!A178)</f>
        <v>7</v>
      </c>
      <c r="D178">
        <f ca="1">COUNTIF(TimeStamps[Done],"="&amp;'TS-Calc 6 month'!A178)</f>
        <v>0</v>
      </c>
      <c r="F178" s="1">
        <f ca="1">Table2579[[#This Row],[Date]]</f>
        <v>41261</v>
      </c>
      <c r="G178">
        <f ca="1">G177+YearData[[#This Row],[Done]]</f>
        <v>46</v>
      </c>
      <c r="H178">
        <f ca="1">Table2579[[#This Row],[Commited]]</f>
        <v>7</v>
      </c>
      <c r="I178">
        <f ca="1">Table2579[[#This Row],[Options]]</f>
        <v>55</v>
      </c>
    </row>
    <row r="179" spans="1:9" x14ac:dyDescent="0.2">
      <c r="A179" s="1">
        <f t="shared" ca="1" si="2"/>
        <v>41262</v>
      </c>
      <c r="B179">
        <f ca="1">COUNTIFS(TimeStamps[Options],"&lt;="&amp;'TS-Calc 6 month'!A179,TimeStamps[Committed],"&gt;"&amp;'TS-Calc 6 month'!A179)</f>
        <v>55</v>
      </c>
      <c r="C179">
        <f ca="1">COUNTIFS(TimeStamps[Committed],"&lt;="&amp;'TS-Calc 6 month'!A179,TimeStamps[Done],"&gt;"&amp;'TS-Calc 6 month'!A179)</f>
        <v>7</v>
      </c>
      <c r="D179">
        <f ca="1">COUNTIF(TimeStamps[Done],"="&amp;'TS-Calc 6 month'!A179)</f>
        <v>0</v>
      </c>
      <c r="F179" s="1">
        <f ca="1">Table2579[[#This Row],[Date]]</f>
        <v>41262</v>
      </c>
      <c r="G179">
        <f ca="1">G178+YearData[[#This Row],[Done]]</f>
        <v>46</v>
      </c>
      <c r="H179">
        <f ca="1">Table2579[[#This Row],[Commited]]</f>
        <v>7</v>
      </c>
      <c r="I179">
        <f ca="1">Table2579[[#This Row],[Options]]</f>
        <v>55</v>
      </c>
    </row>
    <row r="180" spans="1:9" x14ac:dyDescent="0.2">
      <c r="A180" s="1">
        <f t="shared" ca="1" si="2"/>
        <v>41263</v>
      </c>
      <c r="B180">
        <f ca="1">COUNTIFS(TimeStamps[Options],"&lt;="&amp;'TS-Calc 6 month'!A180,TimeStamps[Committed],"&gt;"&amp;'TS-Calc 6 month'!A180)</f>
        <v>55</v>
      </c>
      <c r="C180">
        <f ca="1">COUNTIFS(TimeStamps[Committed],"&lt;="&amp;'TS-Calc 6 month'!A180,TimeStamps[Done],"&gt;"&amp;'TS-Calc 6 month'!A180)</f>
        <v>6</v>
      </c>
      <c r="D180">
        <f ca="1">COUNTIF(TimeStamps[Done],"="&amp;'TS-Calc 6 month'!A180)</f>
        <v>1</v>
      </c>
      <c r="F180" s="1">
        <f ca="1">Table2579[[#This Row],[Date]]</f>
        <v>41263</v>
      </c>
      <c r="G180">
        <f ca="1">G179+YearData[[#This Row],[Done]]</f>
        <v>47</v>
      </c>
      <c r="H180">
        <f ca="1">Table2579[[#This Row],[Commited]]</f>
        <v>6</v>
      </c>
      <c r="I180">
        <f ca="1">Table2579[[#This Row],[Options]]</f>
        <v>55</v>
      </c>
    </row>
    <row r="181" spans="1:9" x14ac:dyDescent="0.2">
      <c r="A181" s="1">
        <f t="shared" ca="1" si="2"/>
        <v>41264</v>
      </c>
      <c r="B181">
        <f ca="1">COUNTIFS(TimeStamps[Options],"&lt;="&amp;'TS-Calc 6 month'!A181,TimeStamps[Committed],"&gt;"&amp;'TS-Calc 6 month'!A181)</f>
        <v>54</v>
      </c>
      <c r="C181">
        <f ca="1">COUNTIFS(TimeStamps[Committed],"&lt;="&amp;'TS-Calc 6 month'!A181,TimeStamps[Done],"&gt;"&amp;'TS-Calc 6 month'!A181)</f>
        <v>7</v>
      </c>
      <c r="D181">
        <f ca="1">COUNTIF(TimeStamps[Done],"="&amp;'TS-Calc 6 month'!A181)</f>
        <v>0</v>
      </c>
      <c r="F181" s="1">
        <f ca="1">Table2579[[#This Row],[Date]]</f>
        <v>41264</v>
      </c>
      <c r="G181">
        <f ca="1">G180+YearData[[#This Row],[Done]]</f>
        <v>47</v>
      </c>
      <c r="H181">
        <f ca="1">Table2579[[#This Row],[Commited]]</f>
        <v>7</v>
      </c>
      <c r="I181">
        <f ca="1">Table2579[[#This Row],[Options]]</f>
        <v>54</v>
      </c>
    </row>
    <row r="182" spans="1:9" x14ac:dyDescent="0.2">
      <c r="A182" s="1">
        <f t="shared" ca="1" si="2"/>
        <v>41265</v>
      </c>
      <c r="B182">
        <f ca="1">COUNTIFS(TimeStamps[Options],"&lt;="&amp;'TS-Calc 6 month'!A182,TimeStamps[Committed],"&gt;"&amp;'TS-Calc 6 month'!A182)</f>
        <v>54</v>
      </c>
      <c r="C182">
        <f ca="1">COUNTIFS(TimeStamps[Committed],"&lt;="&amp;'TS-Calc 6 month'!A182,TimeStamps[Done],"&gt;"&amp;'TS-Calc 6 month'!A182)</f>
        <v>7</v>
      </c>
      <c r="D182">
        <f ca="1">COUNTIF(TimeStamps[Done],"="&amp;'TS-Calc 6 month'!A182)</f>
        <v>0</v>
      </c>
      <c r="F182" s="1">
        <f ca="1">Table2579[[#This Row],[Date]]</f>
        <v>41265</v>
      </c>
      <c r="G182">
        <f ca="1">G181+YearData[[#This Row],[Done]]</f>
        <v>47</v>
      </c>
      <c r="H182">
        <f ca="1">Table2579[[#This Row],[Commited]]</f>
        <v>7</v>
      </c>
      <c r="I182">
        <f ca="1">Table2579[[#This Row],[Options]]</f>
        <v>54</v>
      </c>
    </row>
    <row r="183" spans="1:9" x14ac:dyDescent="0.2">
      <c r="A183" s="1">
        <f t="shared" ca="1" si="2"/>
        <v>41266</v>
      </c>
      <c r="B183">
        <f ca="1">COUNTIFS(TimeStamps[Options],"&lt;="&amp;'TS-Calc 6 month'!A183,TimeStamps[Committed],"&gt;"&amp;'TS-Calc 6 month'!A183)</f>
        <v>54</v>
      </c>
      <c r="C183">
        <f ca="1">COUNTIFS(TimeStamps[Committed],"&lt;="&amp;'TS-Calc 6 month'!A183,TimeStamps[Done],"&gt;"&amp;'TS-Calc 6 month'!A183)</f>
        <v>7</v>
      </c>
      <c r="D183">
        <f ca="1">COUNTIF(TimeStamps[Done],"="&amp;'TS-Calc 6 month'!A183)</f>
        <v>0</v>
      </c>
      <c r="F183" s="1">
        <f ca="1">Table2579[[#This Row],[Date]]</f>
        <v>41266</v>
      </c>
      <c r="G183">
        <f ca="1">G182+YearData[[#This Row],[Done]]</f>
        <v>47</v>
      </c>
      <c r="H183">
        <f ca="1">Table2579[[#This Row],[Commited]]</f>
        <v>7</v>
      </c>
      <c r="I183">
        <f ca="1">Table2579[[#This Row],[Options]]</f>
        <v>54</v>
      </c>
    </row>
    <row r="184" spans="1:9" x14ac:dyDescent="0.2">
      <c r="A184" s="1">
        <f t="shared" ca="1" si="2"/>
        <v>41267</v>
      </c>
      <c r="B184">
        <f ca="1">COUNTIFS(TimeStamps[Options],"&lt;="&amp;'TS-Calc 6 month'!A184,TimeStamps[Committed],"&gt;"&amp;'TS-Calc 6 month'!A184)</f>
        <v>53</v>
      </c>
      <c r="C184">
        <f ca="1">COUNTIFS(TimeStamps[Committed],"&lt;="&amp;'TS-Calc 6 month'!A184,TimeStamps[Done],"&gt;"&amp;'TS-Calc 6 month'!A184)</f>
        <v>8</v>
      </c>
      <c r="D184">
        <f ca="1">COUNTIF(TimeStamps[Done],"="&amp;'TS-Calc 6 month'!A184)</f>
        <v>0</v>
      </c>
      <c r="F184" s="1">
        <f ca="1">Table2579[[#This Row],[Date]]</f>
        <v>41267</v>
      </c>
      <c r="G184">
        <f ca="1">G183+YearData[[#This Row],[Done]]</f>
        <v>47</v>
      </c>
      <c r="H184">
        <f ca="1">Table2579[[#This Row],[Commited]]</f>
        <v>8</v>
      </c>
      <c r="I184">
        <f ca="1">Table2579[[#This Row],[Options]]</f>
        <v>53</v>
      </c>
    </row>
    <row r="185" spans="1:9" x14ac:dyDescent="0.2">
      <c r="A185" s="1">
        <f t="shared" ca="1" si="2"/>
        <v>41268</v>
      </c>
      <c r="B185">
        <f ca="1">COUNTIFS(TimeStamps[Options],"&lt;="&amp;'TS-Calc 6 month'!A185,TimeStamps[Committed],"&gt;"&amp;'TS-Calc 6 month'!A185)</f>
        <v>52</v>
      </c>
      <c r="C185">
        <f ca="1">COUNTIFS(TimeStamps[Committed],"&lt;="&amp;'TS-Calc 6 month'!A185,TimeStamps[Done],"&gt;"&amp;'TS-Calc 6 month'!A185)</f>
        <v>8</v>
      </c>
      <c r="D185">
        <f ca="1">COUNTIF(TimeStamps[Done],"="&amp;'TS-Calc 6 month'!A185)</f>
        <v>1</v>
      </c>
      <c r="F185" s="1">
        <f ca="1">Table2579[[#This Row],[Date]]</f>
        <v>41268</v>
      </c>
      <c r="G185">
        <f ca="1">G184+YearData[[#This Row],[Done]]</f>
        <v>48</v>
      </c>
      <c r="H185">
        <f ca="1">Table2579[[#This Row],[Commited]]</f>
        <v>8</v>
      </c>
      <c r="I185">
        <f ca="1">Table2579[[#This Row],[Options]]</f>
        <v>52</v>
      </c>
    </row>
    <row r="186" spans="1:9" x14ac:dyDescent="0.2">
      <c r="A186" s="1"/>
      <c r="F186" s="1"/>
    </row>
    <row r="187" spans="1:9" x14ac:dyDescent="0.2">
      <c r="A187" s="1"/>
      <c r="F187" s="1"/>
    </row>
    <row r="188" spans="1:9" x14ac:dyDescent="0.2">
      <c r="A188" s="1"/>
      <c r="F188" s="1"/>
    </row>
    <row r="189" spans="1:9" x14ac:dyDescent="0.2">
      <c r="A189" s="1"/>
      <c r="F189" s="1"/>
    </row>
    <row r="190" spans="1:9" x14ac:dyDescent="0.2">
      <c r="A190" s="1"/>
      <c r="F190" s="1"/>
    </row>
    <row r="191" spans="1:9" x14ac:dyDescent="0.2">
      <c r="A191" s="1"/>
      <c r="F191" s="1"/>
    </row>
    <row r="192" spans="1:9"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M87" sqref="M87"/>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 ca="1">'Stability Metric, Time Stamps'!$B$10</f>
        <v>41085</v>
      </c>
      <c r="B2">
        <f ca="1">COUNTIFS(TimeStamps[Options],"&lt;="&amp;'TS-Calc 3 month'!A2,TimeStamps[Committed],"&gt;"&amp;'TS-Calc 3 month'!A2)</f>
        <v>1</v>
      </c>
      <c r="C2">
        <f ca="1">COUNTIFS(TimeStamps[Committed],"&lt;="&amp;'TS-Calc 3 month'!A2,TimeStamps[Done],"&gt;"&amp;'TS-Calc 3 month'!A2)</f>
        <v>0</v>
      </c>
      <c r="D2">
        <f ca="1">COUNTIF(TimeStamps[Done],"="&amp;'TS-Calc 3 month'!A2)</f>
        <v>0</v>
      </c>
      <c r="F2" s="1">
        <f ca="1">Table257[[#This Row],[Date]]</f>
        <v>41085</v>
      </c>
      <c r="G2">
        <f ca="1">Table257[[#This Row],[Done]]</f>
        <v>0</v>
      </c>
      <c r="H2">
        <f ca="1">Table257[[#This Row],[Commited]]</f>
        <v>0</v>
      </c>
      <c r="I2">
        <f ca="1">Table257[[#This Row],[Options]]</f>
        <v>1</v>
      </c>
      <c r="L2" s="1"/>
    </row>
    <row r="3" spans="1:14" x14ac:dyDescent="0.2">
      <c r="A3" s="1">
        <f ca="1">A2+1</f>
        <v>41086</v>
      </c>
      <c r="B3">
        <f ca="1">COUNTIFS(TimeStamps[Options],"&lt;="&amp;'TS-Calc 3 month'!A3,TimeStamps[Committed],"&gt;"&amp;'TS-Calc 3 month'!A3)</f>
        <v>2</v>
      </c>
      <c r="C3">
        <f ca="1">COUNTIFS(TimeStamps[Committed],"&lt;="&amp;'TS-Calc 3 month'!A3,TimeStamps[Done],"&gt;"&amp;'TS-Calc 3 month'!A3)</f>
        <v>0</v>
      </c>
      <c r="D3">
        <f ca="1">COUNTIF(TimeStamps[Done],"="&amp;'TS-Calc 3 month'!A3)</f>
        <v>0</v>
      </c>
      <c r="F3" s="1">
        <f ca="1">Table257[[#This Row],[Date]]</f>
        <v>41086</v>
      </c>
      <c r="G3">
        <f ca="1">G2+Table257[[#This Row],[Done]]</f>
        <v>0</v>
      </c>
      <c r="H3">
        <f ca="1">Table257[[#This Row],[Commited]]</f>
        <v>0</v>
      </c>
      <c r="I3">
        <f ca="1">Table257[[#This Row],[Options]]</f>
        <v>2</v>
      </c>
    </row>
    <row r="4" spans="1:14" x14ac:dyDescent="0.2">
      <c r="A4" s="1">
        <f t="shared" ref="A4:A67" ca="1" si="0">A3+1</f>
        <v>41087</v>
      </c>
      <c r="B4">
        <f ca="1">COUNTIFS(TimeStamps[Options],"&lt;="&amp;'TS-Calc 3 month'!A4,TimeStamps[Committed],"&gt;"&amp;'TS-Calc 3 month'!A4)</f>
        <v>2</v>
      </c>
      <c r="C4">
        <f ca="1">COUNTIFS(TimeStamps[Committed],"&lt;="&amp;'TS-Calc 3 month'!A4,TimeStamps[Done],"&gt;"&amp;'TS-Calc 3 month'!A4)</f>
        <v>0</v>
      </c>
      <c r="D4">
        <f ca="1">COUNTIF(TimeStamps[Done],"="&amp;'TS-Calc 3 month'!A4)</f>
        <v>0</v>
      </c>
      <c r="F4" s="1">
        <f ca="1">Table257[[#This Row],[Date]]</f>
        <v>41087</v>
      </c>
      <c r="G4">
        <f ca="1">G3+Table257[[#This Row],[Done]]</f>
        <v>0</v>
      </c>
      <c r="H4">
        <f ca="1">Table257[[#This Row],[Commited]]</f>
        <v>0</v>
      </c>
      <c r="I4">
        <f ca="1">Table257[[#This Row],[Options]]</f>
        <v>2</v>
      </c>
    </row>
    <row r="5" spans="1:14" x14ac:dyDescent="0.2">
      <c r="A5" s="1">
        <f t="shared" ca="1" si="0"/>
        <v>41088</v>
      </c>
      <c r="B5">
        <f ca="1">COUNTIFS(TimeStamps[Options],"&lt;="&amp;'TS-Calc 3 month'!A5,TimeStamps[Committed],"&gt;"&amp;'TS-Calc 3 month'!A5)</f>
        <v>3</v>
      </c>
      <c r="C5">
        <f ca="1">COUNTIFS(TimeStamps[Committed],"&lt;="&amp;'TS-Calc 3 month'!A5,TimeStamps[Done],"&gt;"&amp;'TS-Calc 3 month'!A5)</f>
        <v>0</v>
      </c>
      <c r="D5">
        <f ca="1">COUNTIF(TimeStamps[Done],"="&amp;'TS-Calc 3 month'!A5)</f>
        <v>0</v>
      </c>
      <c r="F5" s="1">
        <f ca="1">Table257[[#This Row],[Date]]</f>
        <v>41088</v>
      </c>
      <c r="G5">
        <f ca="1">G4+Table257[[#This Row],[Done]]</f>
        <v>0</v>
      </c>
      <c r="H5">
        <f ca="1">Table257[[#This Row],[Commited]]</f>
        <v>0</v>
      </c>
      <c r="I5">
        <f ca="1">Table257[[#This Row],[Options]]</f>
        <v>3</v>
      </c>
    </row>
    <row r="6" spans="1:14" x14ac:dyDescent="0.2">
      <c r="A6" s="1">
        <f t="shared" ca="1" si="0"/>
        <v>41089</v>
      </c>
      <c r="B6">
        <f ca="1">COUNTIFS(TimeStamps[Options],"&lt;="&amp;'TS-Calc 3 month'!A6,TimeStamps[Committed],"&gt;"&amp;'TS-Calc 3 month'!A6)</f>
        <v>4</v>
      </c>
      <c r="C6">
        <f ca="1">COUNTIFS(TimeStamps[Committed],"&lt;="&amp;'TS-Calc 3 month'!A6,TimeStamps[Done],"&gt;"&amp;'TS-Calc 3 month'!A6)</f>
        <v>0</v>
      </c>
      <c r="D6">
        <f ca="1">COUNTIF(TimeStamps[Done],"="&amp;'TS-Calc 3 month'!A6)</f>
        <v>0</v>
      </c>
      <c r="F6" s="1">
        <f ca="1">Table257[[#This Row],[Date]]</f>
        <v>41089</v>
      </c>
      <c r="G6">
        <f ca="1">G5+Table257[[#This Row],[Done]]</f>
        <v>0</v>
      </c>
      <c r="H6">
        <f ca="1">Table257[[#This Row],[Commited]]</f>
        <v>0</v>
      </c>
      <c r="I6">
        <f ca="1">Table257[[#This Row],[Options]]</f>
        <v>4</v>
      </c>
    </row>
    <row r="7" spans="1:14" x14ac:dyDescent="0.2">
      <c r="A7" s="1">
        <f t="shared" ca="1" si="0"/>
        <v>41090</v>
      </c>
      <c r="B7">
        <f ca="1">COUNTIFS(TimeStamps[Options],"&lt;="&amp;'TS-Calc 3 month'!A7,TimeStamps[Committed],"&gt;"&amp;'TS-Calc 3 month'!A7)</f>
        <v>4</v>
      </c>
      <c r="C7">
        <f ca="1">COUNTIFS(TimeStamps[Committed],"&lt;="&amp;'TS-Calc 3 month'!A7,TimeStamps[Done],"&gt;"&amp;'TS-Calc 3 month'!A7)</f>
        <v>0</v>
      </c>
      <c r="D7">
        <f ca="1">COUNTIF(TimeStamps[Done],"="&amp;'TS-Calc 3 month'!A7)</f>
        <v>0</v>
      </c>
      <c r="F7" s="1">
        <f ca="1">Table257[[#This Row],[Date]]</f>
        <v>41090</v>
      </c>
      <c r="G7">
        <f ca="1">G6+Table257[[#This Row],[Done]]</f>
        <v>0</v>
      </c>
      <c r="H7">
        <f ca="1">Table257[[#This Row],[Commited]]</f>
        <v>0</v>
      </c>
      <c r="I7">
        <f ca="1">Table257[[#This Row],[Options]]</f>
        <v>4</v>
      </c>
    </row>
    <row r="8" spans="1:14" x14ac:dyDescent="0.2">
      <c r="A8" s="1">
        <f t="shared" ca="1" si="0"/>
        <v>41091</v>
      </c>
      <c r="B8">
        <f ca="1">COUNTIFS(TimeStamps[Options],"&lt;="&amp;'TS-Calc 3 month'!A8,TimeStamps[Committed],"&gt;"&amp;'TS-Calc 3 month'!A8)</f>
        <v>5</v>
      </c>
      <c r="C8">
        <f ca="1">COUNTIFS(TimeStamps[Committed],"&lt;="&amp;'TS-Calc 3 month'!A8,TimeStamps[Done],"&gt;"&amp;'TS-Calc 3 month'!A8)</f>
        <v>0</v>
      </c>
      <c r="D8">
        <f ca="1">COUNTIF(TimeStamps[Done],"="&amp;'TS-Calc 3 month'!A8)</f>
        <v>0</v>
      </c>
      <c r="F8" s="1">
        <f ca="1">Table257[[#This Row],[Date]]</f>
        <v>41091</v>
      </c>
      <c r="G8">
        <f ca="1">G7+Table257[[#This Row],[Done]]</f>
        <v>0</v>
      </c>
      <c r="H8">
        <f ca="1">Table257[[#This Row],[Commited]]</f>
        <v>0</v>
      </c>
      <c r="I8">
        <f ca="1">Table257[[#This Row],[Options]]</f>
        <v>5</v>
      </c>
    </row>
    <row r="9" spans="1:14" x14ac:dyDescent="0.2">
      <c r="A9" s="1">
        <f t="shared" ca="1" si="0"/>
        <v>41092</v>
      </c>
      <c r="B9">
        <f ca="1">COUNTIFS(TimeStamps[Options],"&lt;="&amp;'TS-Calc 3 month'!A9,TimeStamps[Committed],"&gt;"&amp;'TS-Calc 3 month'!A9)</f>
        <v>5</v>
      </c>
      <c r="C9">
        <f ca="1">COUNTIFS(TimeStamps[Committed],"&lt;="&amp;'TS-Calc 3 month'!A9,TimeStamps[Done],"&gt;"&amp;'TS-Calc 3 month'!A9)</f>
        <v>0</v>
      </c>
      <c r="D9">
        <f ca="1">COUNTIF(TimeStamps[Done],"="&amp;'TS-Calc 3 month'!A9)</f>
        <v>0</v>
      </c>
      <c r="F9" s="1">
        <f ca="1">Table257[[#This Row],[Date]]</f>
        <v>41092</v>
      </c>
      <c r="G9">
        <f ca="1">G8+Table257[[#This Row],[Done]]</f>
        <v>0</v>
      </c>
      <c r="H9">
        <f ca="1">Table257[[#This Row],[Commited]]</f>
        <v>0</v>
      </c>
      <c r="I9">
        <f ca="1">Table257[[#This Row],[Options]]</f>
        <v>5</v>
      </c>
    </row>
    <row r="10" spans="1:14" x14ac:dyDescent="0.2">
      <c r="A10" s="1">
        <f t="shared" ca="1" si="0"/>
        <v>41093</v>
      </c>
      <c r="B10">
        <f ca="1">COUNTIFS(TimeStamps[Options],"&lt;="&amp;'TS-Calc 3 month'!A10,TimeStamps[Committed],"&gt;"&amp;'TS-Calc 3 month'!A10)</f>
        <v>6</v>
      </c>
      <c r="C10">
        <f ca="1">COUNTIFS(TimeStamps[Committed],"&lt;="&amp;'TS-Calc 3 month'!A10,TimeStamps[Done],"&gt;"&amp;'TS-Calc 3 month'!A10)</f>
        <v>0</v>
      </c>
      <c r="D10">
        <f ca="1">COUNTIF(TimeStamps[Done],"="&amp;'TS-Calc 3 month'!A10)</f>
        <v>0</v>
      </c>
      <c r="F10" s="1">
        <f ca="1">Table257[[#This Row],[Date]]</f>
        <v>41093</v>
      </c>
      <c r="G10">
        <f ca="1">G9+Table257[[#This Row],[Done]]</f>
        <v>0</v>
      </c>
      <c r="H10">
        <f ca="1">Table257[[#This Row],[Commited]]</f>
        <v>0</v>
      </c>
      <c r="I10">
        <f ca="1">Table257[[#This Row],[Options]]</f>
        <v>6</v>
      </c>
    </row>
    <row r="11" spans="1:14" x14ac:dyDescent="0.2">
      <c r="A11" s="1">
        <f t="shared" ca="1" si="0"/>
        <v>41094</v>
      </c>
      <c r="B11">
        <f ca="1">COUNTIFS(TimeStamps[Options],"&lt;="&amp;'TS-Calc 3 month'!A11,TimeStamps[Committed],"&gt;"&amp;'TS-Calc 3 month'!A11)</f>
        <v>7</v>
      </c>
      <c r="C11">
        <f ca="1">COUNTIFS(TimeStamps[Committed],"&lt;="&amp;'TS-Calc 3 month'!A11,TimeStamps[Done],"&gt;"&amp;'TS-Calc 3 month'!A11)</f>
        <v>0</v>
      </c>
      <c r="D11">
        <f ca="1">COUNTIF(TimeStamps[Done],"="&amp;'TS-Calc 3 month'!A11)</f>
        <v>0</v>
      </c>
      <c r="F11" s="1">
        <f ca="1">Table257[[#This Row],[Date]]</f>
        <v>41094</v>
      </c>
      <c r="G11">
        <f ca="1">G10+Table257[[#This Row],[Done]]</f>
        <v>0</v>
      </c>
      <c r="H11">
        <f ca="1">Table257[[#This Row],[Commited]]</f>
        <v>0</v>
      </c>
      <c r="I11">
        <f ca="1">Table257[[#This Row],[Options]]</f>
        <v>7</v>
      </c>
    </row>
    <row r="12" spans="1:14" x14ac:dyDescent="0.2">
      <c r="A12" s="1">
        <f t="shared" ca="1" si="0"/>
        <v>41095</v>
      </c>
      <c r="B12">
        <f ca="1">COUNTIFS(TimeStamps[Options],"&lt;="&amp;'TS-Calc 3 month'!A12,TimeStamps[Committed],"&gt;"&amp;'TS-Calc 3 month'!A12)</f>
        <v>6</v>
      </c>
      <c r="C12">
        <f ca="1">COUNTIFS(TimeStamps[Committed],"&lt;="&amp;'TS-Calc 3 month'!A12,TimeStamps[Done],"&gt;"&amp;'TS-Calc 3 month'!A12)</f>
        <v>1</v>
      </c>
      <c r="D12">
        <f ca="1">COUNTIF(TimeStamps[Done],"="&amp;'TS-Calc 3 month'!A12)</f>
        <v>0</v>
      </c>
      <c r="F12" s="1">
        <f ca="1">Table257[[#This Row],[Date]]</f>
        <v>41095</v>
      </c>
      <c r="G12">
        <f ca="1">G11+Table257[[#This Row],[Done]]</f>
        <v>0</v>
      </c>
      <c r="H12">
        <f ca="1">Table257[[#This Row],[Commited]]</f>
        <v>1</v>
      </c>
      <c r="I12">
        <f ca="1">Table257[[#This Row],[Options]]</f>
        <v>6</v>
      </c>
    </row>
    <row r="13" spans="1:14" x14ac:dyDescent="0.2">
      <c r="A13" s="1">
        <f t="shared" ca="1" si="0"/>
        <v>41096</v>
      </c>
      <c r="B13">
        <f ca="1">COUNTIFS(TimeStamps[Options],"&lt;="&amp;'TS-Calc 3 month'!A13,TimeStamps[Committed],"&gt;"&amp;'TS-Calc 3 month'!A13)</f>
        <v>7</v>
      </c>
      <c r="C13">
        <f ca="1">COUNTIFS(TimeStamps[Committed],"&lt;="&amp;'TS-Calc 3 month'!A13,TimeStamps[Done],"&gt;"&amp;'TS-Calc 3 month'!A13)</f>
        <v>1</v>
      </c>
      <c r="D13">
        <f ca="1">COUNTIF(TimeStamps[Done],"="&amp;'TS-Calc 3 month'!A13)</f>
        <v>0</v>
      </c>
      <c r="F13" s="1">
        <f ca="1">Table257[[#This Row],[Date]]</f>
        <v>41096</v>
      </c>
      <c r="G13">
        <f ca="1">G12+Table257[[#This Row],[Done]]</f>
        <v>0</v>
      </c>
      <c r="H13">
        <f ca="1">Table257[[#This Row],[Commited]]</f>
        <v>1</v>
      </c>
      <c r="I13">
        <f ca="1">Table257[[#This Row],[Options]]</f>
        <v>7</v>
      </c>
    </row>
    <row r="14" spans="1:14" x14ac:dyDescent="0.2">
      <c r="A14" s="1">
        <f t="shared" ca="1" si="0"/>
        <v>41097</v>
      </c>
      <c r="B14">
        <f ca="1">COUNTIFS(TimeStamps[Options],"&lt;="&amp;'TS-Calc 3 month'!A14,TimeStamps[Committed],"&gt;"&amp;'TS-Calc 3 month'!A14)</f>
        <v>7</v>
      </c>
      <c r="C14">
        <f ca="1">COUNTIFS(TimeStamps[Committed],"&lt;="&amp;'TS-Calc 3 month'!A14,TimeStamps[Done],"&gt;"&amp;'TS-Calc 3 month'!A14)</f>
        <v>1</v>
      </c>
      <c r="D14">
        <f ca="1">COUNTIF(TimeStamps[Done],"="&amp;'TS-Calc 3 month'!A14)</f>
        <v>0</v>
      </c>
      <c r="F14" s="1">
        <f ca="1">Table257[[#This Row],[Date]]</f>
        <v>41097</v>
      </c>
      <c r="G14">
        <f ca="1">G13+Table257[[#This Row],[Done]]</f>
        <v>0</v>
      </c>
      <c r="H14">
        <f ca="1">Table257[[#This Row],[Commited]]</f>
        <v>1</v>
      </c>
      <c r="I14">
        <f ca="1">Table257[[#This Row],[Options]]</f>
        <v>7</v>
      </c>
    </row>
    <row r="15" spans="1:14" x14ac:dyDescent="0.2">
      <c r="A15" s="1">
        <f t="shared" ca="1" si="0"/>
        <v>41098</v>
      </c>
      <c r="B15">
        <f ca="1">COUNTIFS(TimeStamps[Options],"&lt;="&amp;'TS-Calc 3 month'!A15,TimeStamps[Committed],"&gt;"&amp;'TS-Calc 3 month'!A15)</f>
        <v>8</v>
      </c>
      <c r="C15">
        <f ca="1">COUNTIFS(TimeStamps[Committed],"&lt;="&amp;'TS-Calc 3 month'!A15,TimeStamps[Done],"&gt;"&amp;'TS-Calc 3 month'!A15)</f>
        <v>1</v>
      </c>
      <c r="D15">
        <f ca="1">COUNTIF(TimeStamps[Done],"="&amp;'TS-Calc 3 month'!A15)</f>
        <v>0</v>
      </c>
      <c r="F15" s="1">
        <f ca="1">Table257[[#This Row],[Date]]</f>
        <v>41098</v>
      </c>
      <c r="G15">
        <f ca="1">G14+Table257[[#This Row],[Done]]</f>
        <v>0</v>
      </c>
      <c r="H15">
        <f ca="1">Table257[[#This Row],[Commited]]</f>
        <v>1</v>
      </c>
      <c r="I15">
        <f ca="1">Table257[[#This Row],[Options]]</f>
        <v>8</v>
      </c>
    </row>
    <row r="16" spans="1:14" x14ac:dyDescent="0.2">
      <c r="A16" s="1">
        <f t="shared" ca="1" si="0"/>
        <v>41099</v>
      </c>
      <c r="B16">
        <f ca="1">COUNTIFS(TimeStamps[Options],"&lt;="&amp;'TS-Calc 3 month'!A16,TimeStamps[Committed],"&gt;"&amp;'TS-Calc 3 month'!A16)</f>
        <v>7</v>
      </c>
      <c r="C16">
        <f ca="1">COUNTIFS(TimeStamps[Committed],"&lt;="&amp;'TS-Calc 3 month'!A16,TimeStamps[Done],"&gt;"&amp;'TS-Calc 3 month'!A16)</f>
        <v>2</v>
      </c>
      <c r="D16">
        <f ca="1">COUNTIF(TimeStamps[Done],"="&amp;'TS-Calc 3 month'!A16)</f>
        <v>0</v>
      </c>
      <c r="F16" s="1">
        <f ca="1">Table257[[#This Row],[Date]]</f>
        <v>41099</v>
      </c>
      <c r="G16">
        <f ca="1">G15+Table257[[#This Row],[Done]]</f>
        <v>0</v>
      </c>
      <c r="H16">
        <f ca="1">Table257[[#This Row],[Commited]]</f>
        <v>2</v>
      </c>
      <c r="I16">
        <f ca="1">Table257[[#This Row],[Options]]</f>
        <v>7</v>
      </c>
    </row>
    <row r="17" spans="1:9" x14ac:dyDescent="0.2">
      <c r="A17" s="1">
        <f t="shared" ca="1" si="0"/>
        <v>41100</v>
      </c>
      <c r="B17">
        <f ca="1">COUNTIFS(TimeStamps[Options],"&lt;="&amp;'TS-Calc 3 month'!A17,TimeStamps[Committed],"&gt;"&amp;'TS-Calc 3 month'!A17)</f>
        <v>8</v>
      </c>
      <c r="C17">
        <f ca="1">COUNTIFS(TimeStamps[Committed],"&lt;="&amp;'TS-Calc 3 month'!A17,TimeStamps[Done],"&gt;"&amp;'TS-Calc 3 month'!A17)</f>
        <v>2</v>
      </c>
      <c r="D17">
        <f ca="1">COUNTIF(TimeStamps[Done],"="&amp;'TS-Calc 3 month'!A17)</f>
        <v>0</v>
      </c>
      <c r="F17" s="1">
        <f ca="1">Table257[[#This Row],[Date]]</f>
        <v>41100</v>
      </c>
      <c r="G17">
        <f ca="1">G16+Table257[[#This Row],[Done]]</f>
        <v>0</v>
      </c>
      <c r="H17">
        <f ca="1">Table257[[#This Row],[Commited]]</f>
        <v>2</v>
      </c>
      <c r="I17">
        <f ca="1">Table257[[#This Row],[Options]]</f>
        <v>8</v>
      </c>
    </row>
    <row r="18" spans="1:9" x14ac:dyDescent="0.2">
      <c r="A18" s="1">
        <f t="shared" ca="1" si="0"/>
        <v>41101</v>
      </c>
      <c r="B18">
        <f ca="1">COUNTIFS(TimeStamps[Options],"&lt;="&amp;'TS-Calc 3 month'!A18,TimeStamps[Committed],"&gt;"&amp;'TS-Calc 3 month'!A18)</f>
        <v>7</v>
      </c>
      <c r="C18">
        <f ca="1">COUNTIFS(TimeStamps[Committed],"&lt;="&amp;'TS-Calc 3 month'!A18,TimeStamps[Done],"&gt;"&amp;'TS-Calc 3 month'!A18)</f>
        <v>3</v>
      </c>
      <c r="D18">
        <f ca="1">COUNTIF(TimeStamps[Done],"="&amp;'TS-Calc 3 month'!A18)</f>
        <v>0</v>
      </c>
      <c r="F18" s="1">
        <f ca="1">Table257[[#This Row],[Date]]</f>
        <v>41101</v>
      </c>
      <c r="G18">
        <f ca="1">G17+Table257[[#This Row],[Done]]</f>
        <v>0</v>
      </c>
      <c r="H18">
        <f ca="1">Table257[[#This Row],[Commited]]</f>
        <v>3</v>
      </c>
      <c r="I18">
        <f ca="1">Table257[[#This Row],[Options]]</f>
        <v>7</v>
      </c>
    </row>
    <row r="19" spans="1:9" x14ac:dyDescent="0.2">
      <c r="A19" s="1">
        <f t="shared" ca="1" si="0"/>
        <v>41102</v>
      </c>
      <c r="B19">
        <f ca="1">COUNTIFS(TimeStamps[Options],"&lt;="&amp;'TS-Calc 3 month'!A19,TimeStamps[Committed],"&gt;"&amp;'TS-Calc 3 month'!A19)</f>
        <v>8</v>
      </c>
      <c r="C19">
        <f ca="1">COUNTIFS(TimeStamps[Committed],"&lt;="&amp;'TS-Calc 3 month'!A19,TimeStamps[Done],"&gt;"&amp;'TS-Calc 3 month'!A19)</f>
        <v>3</v>
      </c>
      <c r="D19">
        <f ca="1">COUNTIF(TimeStamps[Done],"="&amp;'TS-Calc 3 month'!A19)</f>
        <v>0</v>
      </c>
      <c r="F19" s="1">
        <f ca="1">Table257[[#This Row],[Date]]</f>
        <v>41102</v>
      </c>
      <c r="G19">
        <f ca="1">G18+Table257[[#This Row],[Done]]</f>
        <v>0</v>
      </c>
      <c r="H19">
        <f ca="1">Table257[[#This Row],[Commited]]</f>
        <v>3</v>
      </c>
      <c r="I19">
        <f ca="1">Table257[[#This Row],[Options]]</f>
        <v>8</v>
      </c>
    </row>
    <row r="20" spans="1:9" x14ac:dyDescent="0.2">
      <c r="A20" s="1">
        <f t="shared" ca="1" si="0"/>
        <v>41103</v>
      </c>
      <c r="B20">
        <f ca="1">COUNTIFS(TimeStamps[Options],"&lt;="&amp;'TS-Calc 3 month'!A20,TimeStamps[Committed],"&gt;"&amp;'TS-Calc 3 month'!A20)</f>
        <v>9</v>
      </c>
      <c r="C20">
        <f ca="1">COUNTIFS(TimeStamps[Committed],"&lt;="&amp;'TS-Calc 3 month'!A20,TimeStamps[Done],"&gt;"&amp;'TS-Calc 3 month'!A20)</f>
        <v>3</v>
      </c>
      <c r="D20">
        <f ca="1">COUNTIF(TimeStamps[Done],"="&amp;'TS-Calc 3 month'!A20)</f>
        <v>0</v>
      </c>
      <c r="F20" s="1">
        <f ca="1">Table257[[#This Row],[Date]]</f>
        <v>41103</v>
      </c>
      <c r="G20">
        <f ca="1">G19+Table257[[#This Row],[Done]]</f>
        <v>0</v>
      </c>
      <c r="H20">
        <f ca="1">Table257[[#This Row],[Commited]]</f>
        <v>3</v>
      </c>
      <c r="I20">
        <f ca="1">Table257[[#This Row],[Options]]</f>
        <v>9</v>
      </c>
    </row>
    <row r="21" spans="1:9" x14ac:dyDescent="0.2">
      <c r="A21" s="1">
        <f t="shared" ca="1" si="0"/>
        <v>41104</v>
      </c>
      <c r="B21">
        <f ca="1">COUNTIFS(TimeStamps[Options],"&lt;="&amp;'TS-Calc 3 month'!A21,TimeStamps[Committed],"&gt;"&amp;'TS-Calc 3 month'!A21)</f>
        <v>9</v>
      </c>
      <c r="C21">
        <f ca="1">COUNTIFS(TimeStamps[Committed],"&lt;="&amp;'TS-Calc 3 month'!A21,TimeStamps[Done],"&gt;"&amp;'TS-Calc 3 month'!A21)</f>
        <v>3</v>
      </c>
      <c r="D21">
        <f ca="1">COUNTIF(TimeStamps[Done],"="&amp;'TS-Calc 3 month'!A21)</f>
        <v>0</v>
      </c>
      <c r="F21" s="1">
        <f ca="1">Table257[[#This Row],[Date]]</f>
        <v>41104</v>
      </c>
      <c r="G21">
        <f ca="1">G20+Table257[[#This Row],[Done]]</f>
        <v>0</v>
      </c>
      <c r="H21">
        <f ca="1">Table257[[#This Row],[Commited]]</f>
        <v>3</v>
      </c>
      <c r="I21">
        <f ca="1">Table257[[#This Row],[Options]]</f>
        <v>9</v>
      </c>
    </row>
    <row r="22" spans="1:9" x14ac:dyDescent="0.2">
      <c r="A22" s="1">
        <f t="shared" ca="1" si="0"/>
        <v>41105</v>
      </c>
      <c r="B22">
        <f ca="1">COUNTIFS(TimeStamps[Options],"&lt;="&amp;'TS-Calc 3 month'!A22,TimeStamps[Committed],"&gt;"&amp;'TS-Calc 3 month'!A22)</f>
        <v>9</v>
      </c>
      <c r="C22">
        <f ca="1">COUNTIFS(TimeStamps[Committed],"&lt;="&amp;'TS-Calc 3 month'!A22,TimeStamps[Done],"&gt;"&amp;'TS-Calc 3 month'!A22)</f>
        <v>4</v>
      </c>
      <c r="D22">
        <f ca="1">COUNTIF(TimeStamps[Done],"="&amp;'TS-Calc 3 month'!A22)</f>
        <v>0</v>
      </c>
      <c r="F22" s="1">
        <f ca="1">Table257[[#This Row],[Date]]</f>
        <v>41105</v>
      </c>
      <c r="G22">
        <f ca="1">G21+Table257[[#This Row],[Done]]</f>
        <v>0</v>
      </c>
      <c r="H22">
        <f ca="1">Table257[[#This Row],[Commited]]</f>
        <v>4</v>
      </c>
      <c r="I22">
        <f ca="1">Table257[[#This Row],[Options]]</f>
        <v>9</v>
      </c>
    </row>
    <row r="23" spans="1:9" x14ac:dyDescent="0.2">
      <c r="A23" s="1">
        <f t="shared" ca="1" si="0"/>
        <v>41106</v>
      </c>
      <c r="B23">
        <f ca="1">COUNTIFS(TimeStamps[Options],"&lt;="&amp;'TS-Calc 3 month'!A23,TimeStamps[Committed],"&gt;"&amp;'TS-Calc 3 month'!A23)</f>
        <v>9</v>
      </c>
      <c r="C23">
        <f ca="1">COUNTIFS(TimeStamps[Committed],"&lt;="&amp;'TS-Calc 3 month'!A23,TimeStamps[Done],"&gt;"&amp;'TS-Calc 3 month'!A23)</f>
        <v>4</v>
      </c>
      <c r="D23">
        <f ca="1">COUNTIF(TimeStamps[Done],"="&amp;'TS-Calc 3 month'!A23)</f>
        <v>0</v>
      </c>
      <c r="F23" s="1">
        <f ca="1">Table257[[#This Row],[Date]]</f>
        <v>41106</v>
      </c>
      <c r="G23">
        <f ca="1">G22+Table257[[#This Row],[Done]]</f>
        <v>0</v>
      </c>
      <c r="H23">
        <f ca="1">Table257[[#This Row],[Commited]]</f>
        <v>4</v>
      </c>
      <c r="I23">
        <f ca="1">Table257[[#This Row],[Options]]</f>
        <v>9</v>
      </c>
    </row>
    <row r="24" spans="1:9" x14ac:dyDescent="0.2">
      <c r="A24" s="1">
        <f t="shared" ca="1" si="0"/>
        <v>41107</v>
      </c>
      <c r="B24">
        <f ca="1">COUNTIFS(TimeStamps[Options],"&lt;="&amp;'TS-Calc 3 month'!A24,TimeStamps[Committed],"&gt;"&amp;'TS-Calc 3 month'!A24)</f>
        <v>10</v>
      </c>
      <c r="C24">
        <f ca="1">COUNTIFS(TimeStamps[Committed],"&lt;="&amp;'TS-Calc 3 month'!A24,TimeStamps[Done],"&gt;"&amp;'TS-Calc 3 month'!A24)</f>
        <v>4</v>
      </c>
      <c r="D24">
        <f ca="1">COUNTIF(TimeStamps[Done],"="&amp;'TS-Calc 3 month'!A24)</f>
        <v>0</v>
      </c>
      <c r="F24" s="1">
        <f ca="1">Table257[[#This Row],[Date]]</f>
        <v>41107</v>
      </c>
      <c r="G24">
        <f ca="1">G23+Table257[[#This Row],[Done]]</f>
        <v>0</v>
      </c>
      <c r="H24">
        <f ca="1">Table257[[#This Row],[Commited]]</f>
        <v>4</v>
      </c>
      <c r="I24">
        <f ca="1">Table257[[#This Row],[Options]]</f>
        <v>10</v>
      </c>
    </row>
    <row r="25" spans="1:9" x14ac:dyDescent="0.2">
      <c r="A25" s="1">
        <f t="shared" ca="1" si="0"/>
        <v>41108</v>
      </c>
      <c r="B25">
        <f ca="1">COUNTIFS(TimeStamps[Options],"&lt;="&amp;'TS-Calc 3 month'!A25,TimeStamps[Committed],"&gt;"&amp;'TS-Calc 3 month'!A25)</f>
        <v>11</v>
      </c>
      <c r="C25">
        <f ca="1">COUNTIFS(TimeStamps[Committed],"&lt;="&amp;'TS-Calc 3 month'!A25,TimeStamps[Done],"&gt;"&amp;'TS-Calc 3 month'!A25)</f>
        <v>4</v>
      </c>
      <c r="D25">
        <f ca="1">COUNTIF(TimeStamps[Done],"="&amp;'TS-Calc 3 month'!A25)</f>
        <v>0</v>
      </c>
      <c r="F25" s="1">
        <f ca="1">Table257[[#This Row],[Date]]</f>
        <v>41108</v>
      </c>
      <c r="G25">
        <f ca="1">G24+Table257[[#This Row],[Done]]</f>
        <v>0</v>
      </c>
      <c r="H25">
        <f ca="1">Table257[[#This Row],[Commited]]</f>
        <v>4</v>
      </c>
      <c r="I25">
        <f ca="1">Table257[[#This Row],[Options]]</f>
        <v>11</v>
      </c>
    </row>
    <row r="26" spans="1:9" x14ac:dyDescent="0.2">
      <c r="A26" s="1">
        <f t="shared" ca="1" si="0"/>
        <v>41109</v>
      </c>
      <c r="B26">
        <f ca="1">COUNTIFS(TimeStamps[Options],"&lt;="&amp;'TS-Calc 3 month'!A26,TimeStamps[Committed],"&gt;"&amp;'TS-Calc 3 month'!A26)</f>
        <v>11</v>
      </c>
      <c r="C26">
        <f ca="1">COUNTIFS(TimeStamps[Committed],"&lt;="&amp;'TS-Calc 3 month'!A26,TimeStamps[Done],"&gt;"&amp;'TS-Calc 3 month'!A26)</f>
        <v>4</v>
      </c>
      <c r="D26">
        <f ca="1">COUNTIF(TimeStamps[Done],"="&amp;'TS-Calc 3 month'!A26)</f>
        <v>0</v>
      </c>
      <c r="F26" s="1">
        <f ca="1">Table257[[#This Row],[Date]]</f>
        <v>41109</v>
      </c>
      <c r="G26">
        <f ca="1">G25+Table257[[#This Row],[Done]]</f>
        <v>0</v>
      </c>
      <c r="H26">
        <f ca="1">Table257[[#This Row],[Commited]]</f>
        <v>4</v>
      </c>
      <c r="I26">
        <f ca="1">Table257[[#This Row],[Options]]</f>
        <v>11</v>
      </c>
    </row>
    <row r="27" spans="1:9" x14ac:dyDescent="0.2">
      <c r="A27" s="1">
        <f t="shared" ca="1" si="0"/>
        <v>41110</v>
      </c>
      <c r="B27">
        <f ca="1">COUNTIFS(TimeStamps[Options],"&lt;="&amp;'TS-Calc 3 month'!A27,TimeStamps[Committed],"&gt;"&amp;'TS-Calc 3 month'!A27)</f>
        <v>11</v>
      </c>
      <c r="C27">
        <f ca="1">COUNTIFS(TimeStamps[Committed],"&lt;="&amp;'TS-Calc 3 month'!A27,TimeStamps[Done],"&gt;"&amp;'TS-Calc 3 month'!A27)</f>
        <v>5</v>
      </c>
      <c r="D27">
        <f ca="1">COUNTIF(TimeStamps[Done],"="&amp;'TS-Calc 3 month'!A27)</f>
        <v>0</v>
      </c>
      <c r="F27" s="1">
        <f ca="1">Table257[[#This Row],[Date]]</f>
        <v>41110</v>
      </c>
      <c r="G27">
        <f ca="1">G26+Table257[[#This Row],[Done]]</f>
        <v>0</v>
      </c>
      <c r="H27">
        <f ca="1">Table257[[#This Row],[Commited]]</f>
        <v>5</v>
      </c>
      <c r="I27">
        <f ca="1">Table257[[#This Row],[Options]]</f>
        <v>11</v>
      </c>
    </row>
    <row r="28" spans="1:9" x14ac:dyDescent="0.2">
      <c r="A28" s="1">
        <f t="shared" ca="1" si="0"/>
        <v>41111</v>
      </c>
      <c r="B28">
        <f ca="1">COUNTIFS(TimeStamps[Options],"&lt;="&amp;'TS-Calc 3 month'!A28,TimeStamps[Committed],"&gt;"&amp;'TS-Calc 3 month'!A28)</f>
        <v>12</v>
      </c>
      <c r="C28">
        <f ca="1">COUNTIFS(TimeStamps[Committed],"&lt;="&amp;'TS-Calc 3 month'!A28,TimeStamps[Done],"&gt;"&amp;'TS-Calc 3 month'!A28)</f>
        <v>5</v>
      </c>
      <c r="D28">
        <f ca="1">COUNTIF(TimeStamps[Done],"="&amp;'TS-Calc 3 month'!A28)</f>
        <v>0</v>
      </c>
      <c r="F28" s="1">
        <f ca="1">Table257[[#This Row],[Date]]</f>
        <v>41111</v>
      </c>
      <c r="G28">
        <f ca="1">G27+Table257[[#This Row],[Done]]</f>
        <v>0</v>
      </c>
      <c r="H28">
        <f ca="1">Table257[[#This Row],[Commited]]</f>
        <v>5</v>
      </c>
      <c r="I28">
        <f ca="1">Table257[[#This Row],[Options]]</f>
        <v>12</v>
      </c>
    </row>
    <row r="29" spans="1:9" x14ac:dyDescent="0.2">
      <c r="A29" s="1">
        <f t="shared" ca="1" si="0"/>
        <v>41112</v>
      </c>
      <c r="B29">
        <f ca="1">COUNTIFS(TimeStamps[Options],"&lt;="&amp;'TS-Calc 3 month'!A29,TimeStamps[Committed],"&gt;"&amp;'TS-Calc 3 month'!A29)</f>
        <v>12</v>
      </c>
      <c r="C29">
        <f ca="1">COUNTIFS(TimeStamps[Committed],"&lt;="&amp;'TS-Calc 3 month'!A29,TimeStamps[Done],"&gt;"&amp;'TS-Calc 3 month'!A29)</f>
        <v>5</v>
      </c>
      <c r="D29">
        <f ca="1">COUNTIF(TimeStamps[Done],"="&amp;'TS-Calc 3 month'!A29)</f>
        <v>0</v>
      </c>
      <c r="F29" s="1">
        <f ca="1">Table257[[#This Row],[Date]]</f>
        <v>41112</v>
      </c>
      <c r="G29">
        <f ca="1">G28+Table257[[#This Row],[Done]]</f>
        <v>0</v>
      </c>
      <c r="H29">
        <f ca="1">Table257[[#This Row],[Commited]]</f>
        <v>5</v>
      </c>
      <c r="I29">
        <f ca="1">Table257[[#This Row],[Options]]</f>
        <v>12</v>
      </c>
    </row>
    <row r="30" spans="1:9" x14ac:dyDescent="0.2">
      <c r="A30" s="1">
        <f t="shared" ca="1" si="0"/>
        <v>41113</v>
      </c>
      <c r="B30">
        <f ca="1">COUNTIFS(TimeStamps[Options],"&lt;="&amp;'TS-Calc 3 month'!A30,TimeStamps[Committed],"&gt;"&amp;'TS-Calc 3 month'!A30)</f>
        <v>13</v>
      </c>
      <c r="C30">
        <f ca="1">COUNTIFS(TimeStamps[Committed],"&lt;="&amp;'TS-Calc 3 month'!A30,TimeStamps[Done],"&gt;"&amp;'TS-Calc 3 month'!A30)</f>
        <v>5</v>
      </c>
      <c r="D30">
        <f ca="1">COUNTIF(TimeStamps[Done],"="&amp;'TS-Calc 3 month'!A30)</f>
        <v>0</v>
      </c>
      <c r="F30" s="1">
        <f ca="1">Table257[[#This Row],[Date]]</f>
        <v>41113</v>
      </c>
      <c r="G30">
        <f ca="1">G29+Table257[[#This Row],[Done]]</f>
        <v>0</v>
      </c>
      <c r="H30">
        <f ca="1">Table257[[#This Row],[Commited]]</f>
        <v>5</v>
      </c>
      <c r="I30">
        <f ca="1">Table257[[#This Row],[Options]]</f>
        <v>13</v>
      </c>
    </row>
    <row r="31" spans="1:9" x14ac:dyDescent="0.2">
      <c r="A31" s="1">
        <f t="shared" ca="1" si="0"/>
        <v>41114</v>
      </c>
      <c r="B31">
        <f ca="1">COUNTIFS(TimeStamps[Options],"&lt;="&amp;'TS-Calc 3 month'!A31,TimeStamps[Committed],"&gt;"&amp;'TS-Calc 3 month'!A31)</f>
        <v>14</v>
      </c>
      <c r="C31">
        <f ca="1">COUNTIFS(TimeStamps[Committed],"&lt;="&amp;'TS-Calc 3 month'!A31,TimeStamps[Done],"&gt;"&amp;'TS-Calc 3 month'!A31)</f>
        <v>5</v>
      </c>
      <c r="D31">
        <f ca="1">COUNTIF(TimeStamps[Done],"="&amp;'TS-Calc 3 month'!A31)</f>
        <v>0</v>
      </c>
      <c r="F31" s="1">
        <f ca="1">Table257[[#This Row],[Date]]</f>
        <v>41114</v>
      </c>
      <c r="G31">
        <f ca="1">G30+Table257[[#This Row],[Done]]</f>
        <v>0</v>
      </c>
      <c r="H31">
        <f ca="1">Table257[[#This Row],[Commited]]</f>
        <v>5</v>
      </c>
      <c r="I31">
        <f ca="1">Table257[[#This Row],[Options]]</f>
        <v>14</v>
      </c>
    </row>
    <row r="32" spans="1:9" x14ac:dyDescent="0.2">
      <c r="A32" s="1">
        <f t="shared" ca="1" si="0"/>
        <v>41115</v>
      </c>
      <c r="B32">
        <f ca="1">COUNTIFS(TimeStamps[Options],"&lt;="&amp;'TS-Calc 3 month'!A32,TimeStamps[Committed],"&gt;"&amp;'TS-Calc 3 month'!A32)</f>
        <v>13</v>
      </c>
      <c r="C32">
        <f ca="1">COUNTIFS(TimeStamps[Committed],"&lt;="&amp;'TS-Calc 3 month'!A32,TimeStamps[Done],"&gt;"&amp;'TS-Calc 3 month'!A32)</f>
        <v>5</v>
      </c>
      <c r="D32">
        <f ca="1">COUNTIF(TimeStamps[Done],"="&amp;'TS-Calc 3 month'!A32)</f>
        <v>1</v>
      </c>
      <c r="F32" s="1">
        <f ca="1">Table257[[#This Row],[Date]]</f>
        <v>41115</v>
      </c>
      <c r="G32">
        <f ca="1">G31+Table257[[#This Row],[Done]]</f>
        <v>1</v>
      </c>
      <c r="H32">
        <f ca="1">Table257[[#This Row],[Commited]]</f>
        <v>5</v>
      </c>
      <c r="I32">
        <f ca="1">Table257[[#This Row],[Options]]</f>
        <v>13</v>
      </c>
    </row>
    <row r="33" spans="1:9" x14ac:dyDescent="0.2">
      <c r="A33" s="1">
        <f t="shared" ca="1" si="0"/>
        <v>41116</v>
      </c>
      <c r="B33">
        <f ca="1">COUNTIFS(TimeStamps[Options],"&lt;="&amp;'TS-Calc 3 month'!A33,TimeStamps[Committed],"&gt;"&amp;'TS-Calc 3 month'!A33)</f>
        <v>14</v>
      </c>
      <c r="C33">
        <f ca="1">COUNTIFS(TimeStamps[Committed],"&lt;="&amp;'TS-Calc 3 month'!A33,TimeStamps[Done],"&gt;"&amp;'TS-Calc 3 month'!A33)</f>
        <v>5</v>
      </c>
      <c r="D33">
        <f ca="1">COUNTIF(TimeStamps[Done],"="&amp;'TS-Calc 3 month'!A33)</f>
        <v>0</v>
      </c>
      <c r="F33" s="1">
        <f ca="1">Table257[[#This Row],[Date]]</f>
        <v>41116</v>
      </c>
      <c r="G33">
        <f ca="1">G32+YearData[[#This Row],[Done]]</f>
        <v>1</v>
      </c>
      <c r="H33">
        <f ca="1">Table257[[#This Row],[Commited]]</f>
        <v>5</v>
      </c>
      <c r="I33">
        <f ca="1">Table257[[#This Row],[Options]]</f>
        <v>14</v>
      </c>
    </row>
    <row r="34" spans="1:9" x14ac:dyDescent="0.2">
      <c r="A34" s="1">
        <f t="shared" ca="1" si="0"/>
        <v>41117</v>
      </c>
      <c r="B34">
        <f ca="1">COUNTIFS(TimeStamps[Options],"&lt;="&amp;'TS-Calc 3 month'!A34,TimeStamps[Committed],"&gt;"&amp;'TS-Calc 3 month'!A34)</f>
        <v>15</v>
      </c>
      <c r="C34">
        <f ca="1">COUNTIFS(TimeStamps[Committed],"&lt;="&amp;'TS-Calc 3 month'!A34,TimeStamps[Done],"&gt;"&amp;'TS-Calc 3 month'!A34)</f>
        <v>5</v>
      </c>
      <c r="D34">
        <f ca="1">COUNTIF(TimeStamps[Done],"="&amp;'TS-Calc 3 month'!A34)</f>
        <v>0</v>
      </c>
      <c r="F34" s="1">
        <f ca="1">Table257[[#This Row],[Date]]</f>
        <v>41117</v>
      </c>
      <c r="G34">
        <f ca="1">G33+YearData[[#This Row],[Done]]</f>
        <v>1</v>
      </c>
      <c r="H34">
        <f ca="1">Table257[[#This Row],[Commited]]</f>
        <v>5</v>
      </c>
      <c r="I34">
        <f ca="1">Table257[[#This Row],[Options]]</f>
        <v>15</v>
      </c>
    </row>
    <row r="35" spans="1:9" x14ac:dyDescent="0.2">
      <c r="A35" s="1">
        <f t="shared" ca="1" si="0"/>
        <v>41118</v>
      </c>
      <c r="B35">
        <f ca="1">COUNTIFS(TimeStamps[Options],"&lt;="&amp;'TS-Calc 3 month'!A35,TimeStamps[Committed],"&gt;"&amp;'TS-Calc 3 month'!A35)</f>
        <v>16</v>
      </c>
      <c r="C35">
        <f ca="1">COUNTIFS(TimeStamps[Committed],"&lt;="&amp;'TS-Calc 3 month'!A35,TimeStamps[Done],"&gt;"&amp;'TS-Calc 3 month'!A35)</f>
        <v>5</v>
      </c>
      <c r="D35">
        <f ca="1">COUNTIF(TimeStamps[Done],"="&amp;'TS-Calc 3 month'!A35)</f>
        <v>0</v>
      </c>
      <c r="F35" s="1">
        <f ca="1">Table257[[#This Row],[Date]]</f>
        <v>41118</v>
      </c>
      <c r="G35">
        <f ca="1">G34+YearData[[#This Row],[Done]]</f>
        <v>1</v>
      </c>
      <c r="H35">
        <f ca="1">Table257[[#This Row],[Commited]]</f>
        <v>5</v>
      </c>
      <c r="I35">
        <f ca="1">Table257[[#This Row],[Options]]</f>
        <v>16</v>
      </c>
    </row>
    <row r="36" spans="1:9" x14ac:dyDescent="0.2">
      <c r="A36" s="1">
        <f t="shared" ca="1" si="0"/>
        <v>41119</v>
      </c>
      <c r="B36">
        <f ca="1">COUNTIFS(TimeStamps[Options],"&lt;="&amp;'TS-Calc 3 month'!A36,TimeStamps[Committed],"&gt;"&amp;'TS-Calc 3 month'!A36)</f>
        <v>16</v>
      </c>
      <c r="C36">
        <f ca="1">COUNTIFS(TimeStamps[Committed],"&lt;="&amp;'TS-Calc 3 month'!A36,TimeStamps[Done],"&gt;"&amp;'TS-Calc 3 month'!A36)</f>
        <v>4</v>
      </c>
      <c r="D36">
        <f ca="1">COUNTIF(TimeStamps[Done],"="&amp;'TS-Calc 3 month'!A36)</f>
        <v>1</v>
      </c>
      <c r="F36" s="1">
        <f ca="1">Table257[[#This Row],[Date]]</f>
        <v>41119</v>
      </c>
      <c r="G36">
        <f ca="1">G35+YearData[[#This Row],[Done]]</f>
        <v>2</v>
      </c>
      <c r="H36">
        <f ca="1">Table257[[#This Row],[Commited]]</f>
        <v>4</v>
      </c>
      <c r="I36">
        <f ca="1">Table257[[#This Row],[Options]]</f>
        <v>16</v>
      </c>
    </row>
    <row r="37" spans="1:9" x14ac:dyDescent="0.2">
      <c r="A37" s="1">
        <f t="shared" ca="1" si="0"/>
        <v>41120</v>
      </c>
      <c r="B37">
        <f ca="1">COUNTIFS(TimeStamps[Options],"&lt;="&amp;'TS-Calc 3 month'!A37,TimeStamps[Committed],"&gt;"&amp;'TS-Calc 3 month'!A37)</f>
        <v>16</v>
      </c>
      <c r="C37">
        <f ca="1">COUNTIFS(TimeStamps[Committed],"&lt;="&amp;'TS-Calc 3 month'!A37,TimeStamps[Done],"&gt;"&amp;'TS-Calc 3 month'!A37)</f>
        <v>5</v>
      </c>
      <c r="D37">
        <f ca="1">COUNTIF(TimeStamps[Done],"="&amp;'TS-Calc 3 month'!A37)</f>
        <v>0</v>
      </c>
      <c r="F37" s="1">
        <f ca="1">Table257[[#This Row],[Date]]</f>
        <v>41120</v>
      </c>
      <c r="G37">
        <f ca="1">G36+YearData[[#This Row],[Done]]</f>
        <v>2</v>
      </c>
      <c r="H37">
        <f ca="1">Table257[[#This Row],[Commited]]</f>
        <v>5</v>
      </c>
      <c r="I37">
        <f ca="1">Table257[[#This Row],[Options]]</f>
        <v>16</v>
      </c>
    </row>
    <row r="38" spans="1:9" x14ac:dyDescent="0.2">
      <c r="A38" s="1">
        <f t="shared" ca="1" si="0"/>
        <v>41121</v>
      </c>
      <c r="B38">
        <f ca="1">COUNTIFS(TimeStamps[Options],"&lt;="&amp;'TS-Calc 3 month'!A38,TimeStamps[Committed],"&gt;"&amp;'TS-Calc 3 month'!A38)</f>
        <v>16</v>
      </c>
      <c r="C38">
        <f ca="1">COUNTIFS(TimeStamps[Committed],"&lt;="&amp;'TS-Calc 3 month'!A38,TimeStamps[Done],"&gt;"&amp;'TS-Calc 3 month'!A38)</f>
        <v>4</v>
      </c>
      <c r="D38">
        <f ca="1">COUNTIF(TimeStamps[Done],"="&amp;'TS-Calc 3 month'!A38)</f>
        <v>1</v>
      </c>
      <c r="F38" s="1">
        <f ca="1">Table257[[#This Row],[Date]]</f>
        <v>41121</v>
      </c>
      <c r="G38">
        <f ca="1">G37+YearData[[#This Row],[Done]]</f>
        <v>3</v>
      </c>
      <c r="H38">
        <f ca="1">Table257[[#This Row],[Commited]]</f>
        <v>4</v>
      </c>
      <c r="I38">
        <f ca="1">Table257[[#This Row],[Options]]</f>
        <v>16</v>
      </c>
    </row>
    <row r="39" spans="1:9" x14ac:dyDescent="0.2">
      <c r="A39" s="1">
        <f t="shared" ca="1" si="0"/>
        <v>41122</v>
      </c>
      <c r="B39">
        <f ca="1">COUNTIFS(TimeStamps[Options],"&lt;="&amp;'TS-Calc 3 month'!A39,TimeStamps[Committed],"&gt;"&amp;'TS-Calc 3 month'!A39)</f>
        <v>17</v>
      </c>
      <c r="C39">
        <f ca="1">COUNTIFS(TimeStamps[Committed],"&lt;="&amp;'TS-Calc 3 month'!A39,TimeStamps[Done],"&gt;"&amp;'TS-Calc 3 month'!A39)</f>
        <v>4</v>
      </c>
      <c r="D39">
        <f ca="1">COUNTIF(TimeStamps[Done],"="&amp;'TS-Calc 3 month'!A39)</f>
        <v>0</v>
      </c>
      <c r="F39" s="1">
        <f ca="1">Table257[[#This Row],[Date]]</f>
        <v>41122</v>
      </c>
      <c r="G39">
        <f ca="1">G38+YearData[[#This Row],[Done]]</f>
        <v>3</v>
      </c>
      <c r="H39">
        <f ca="1">Table257[[#This Row],[Commited]]</f>
        <v>4</v>
      </c>
      <c r="I39">
        <f ca="1">Table257[[#This Row],[Options]]</f>
        <v>17</v>
      </c>
    </row>
    <row r="40" spans="1:9" x14ac:dyDescent="0.2">
      <c r="A40" s="1">
        <f t="shared" ca="1" si="0"/>
        <v>41123</v>
      </c>
      <c r="B40">
        <f ca="1">COUNTIFS(TimeStamps[Options],"&lt;="&amp;'TS-Calc 3 month'!A40,TimeStamps[Committed],"&gt;"&amp;'TS-Calc 3 month'!A40)</f>
        <v>16</v>
      </c>
      <c r="C40">
        <f ca="1">COUNTIFS(TimeStamps[Committed],"&lt;="&amp;'TS-Calc 3 month'!A40,TimeStamps[Done],"&gt;"&amp;'TS-Calc 3 month'!A40)</f>
        <v>5</v>
      </c>
      <c r="D40">
        <f ca="1">COUNTIF(TimeStamps[Done],"="&amp;'TS-Calc 3 month'!A40)</f>
        <v>0</v>
      </c>
      <c r="F40" s="1">
        <f ca="1">Table257[[#This Row],[Date]]</f>
        <v>41123</v>
      </c>
      <c r="G40">
        <f ca="1">G39+YearData[[#This Row],[Done]]</f>
        <v>3</v>
      </c>
      <c r="H40">
        <f ca="1">Table257[[#This Row],[Commited]]</f>
        <v>5</v>
      </c>
      <c r="I40">
        <f ca="1">Table257[[#This Row],[Options]]</f>
        <v>16</v>
      </c>
    </row>
    <row r="41" spans="1:9" x14ac:dyDescent="0.2">
      <c r="A41" s="1">
        <f t="shared" ca="1" si="0"/>
        <v>41124</v>
      </c>
      <c r="B41">
        <f ca="1">COUNTIFS(TimeStamps[Options],"&lt;="&amp;'TS-Calc 3 month'!A41,TimeStamps[Committed],"&gt;"&amp;'TS-Calc 3 month'!A41)</f>
        <v>17</v>
      </c>
      <c r="C41">
        <f ca="1">COUNTIFS(TimeStamps[Committed],"&lt;="&amp;'TS-Calc 3 month'!A41,TimeStamps[Done],"&gt;"&amp;'TS-Calc 3 month'!A41)</f>
        <v>5</v>
      </c>
      <c r="D41">
        <f ca="1">COUNTIF(TimeStamps[Done],"="&amp;'TS-Calc 3 month'!A41)</f>
        <v>0</v>
      </c>
      <c r="F41" s="1">
        <f ca="1">Table257[[#This Row],[Date]]</f>
        <v>41124</v>
      </c>
      <c r="G41">
        <f ca="1">G40+YearData[[#This Row],[Done]]</f>
        <v>3</v>
      </c>
      <c r="H41">
        <f ca="1">Table257[[#This Row],[Commited]]</f>
        <v>5</v>
      </c>
      <c r="I41">
        <f ca="1">Table257[[#This Row],[Options]]</f>
        <v>17</v>
      </c>
    </row>
    <row r="42" spans="1:9" x14ac:dyDescent="0.2">
      <c r="A42" s="1">
        <f t="shared" ca="1" si="0"/>
        <v>41125</v>
      </c>
      <c r="B42">
        <f ca="1">COUNTIFS(TimeStamps[Options],"&lt;="&amp;'TS-Calc 3 month'!A42,TimeStamps[Committed],"&gt;"&amp;'TS-Calc 3 month'!A42)</f>
        <v>18</v>
      </c>
      <c r="C42">
        <f ca="1">COUNTIFS(TimeStamps[Committed],"&lt;="&amp;'TS-Calc 3 month'!A42,TimeStamps[Done],"&gt;"&amp;'TS-Calc 3 month'!A42)</f>
        <v>4</v>
      </c>
      <c r="D42">
        <f ca="1">COUNTIF(TimeStamps[Done],"="&amp;'TS-Calc 3 month'!A42)</f>
        <v>1</v>
      </c>
      <c r="F42" s="1">
        <f ca="1">Table257[[#This Row],[Date]]</f>
        <v>41125</v>
      </c>
      <c r="G42">
        <f ca="1">G41+YearData[[#This Row],[Done]]</f>
        <v>4</v>
      </c>
      <c r="H42">
        <f ca="1">Table257[[#This Row],[Commited]]</f>
        <v>4</v>
      </c>
      <c r="I42">
        <f ca="1">Table257[[#This Row],[Options]]</f>
        <v>18</v>
      </c>
    </row>
    <row r="43" spans="1:9" x14ac:dyDescent="0.2">
      <c r="A43" s="1">
        <f t="shared" ca="1" si="0"/>
        <v>41126</v>
      </c>
      <c r="B43">
        <f ca="1">COUNTIFS(TimeStamps[Options],"&lt;="&amp;'TS-Calc 3 month'!A43,TimeStamps[Committed],"&gt;"&amp;'TS-Calc 3 month'!A43)</f>
        <v>18</v>
      </c>
      <c r="C43">
        <f ca="1">COUNTIFS(TimeStamps[Committed],"&lt;="&amp;'TS-Calc 3 month'!A43,TimeStamps[Done],"&gt;"&amp;'TS-Calc 3 month'!A43)</f>
        <v>5</v>
      </c>
      <c r="D43">
        <f ca="1">COUNTIF(TimeStamps[Done],"="&amp;'TS-Calc 3 month'!A43)</f>
        <v>0</v>
      </c>
      <c r="F43" s="1">
        <f ca="1">Table257[[#This Row],[Date]]</f>
        <v>41126</v>
      </c>
      <c r="G43">
        <f ca="1">G42+YearData[[#This Row],[Done]]</f>
        <v>4</v>
      </c>
      <c r="H43">
        <f ca="1">Table257[[#This Row],[Commited]]</f>
        <v>5</v>
      </c>
      <c r="I43">
        <f ca="1">Table257[[#This Row],[Options]]</f>
        <v>18</v>
      </c>
    </row>
    <row r="44" spans="1:9" x14ac:dyDescent="0.2">
      <c r="A44" s="1">
        <f t="shared" ca="1" si="0"/>
        <v>41127</v>
      </c>
      <c r="B44">
        <f ca="1">COUNTIFS(TimeStamps[Options],"&lt;="&amp;'TS-Calc 3 month'!A44,TimeStamps[Committed],"&gt;"&amp;'TS-Calc 3 month'!A44)</f>
        <v>18</v>
      </c>
      <c r="C44">
        <f ca="1">COUNTIFS(TimeStamps[Committed],"&lt;="&amp;'TS-Calc 3 month'!A44,TimeStamps[Done],"&gt;"&amp;'TS-Calc 3 month'!A44)</f>
        <v>5</v>
      </c>
      <c r="D44">
        <f ca="1">COUNTIF(TimeStamps[Done],"="&amp;'TS-Calc 3 month'!A44)</f>
        <v>0</v>
      </c>
      <c r="F44" s="1">
        <f ca="1">Table257[[#This Row],[Date]]</f>
        <v>41127</v>
      </c>
      <c r="G44">
        <f ca="1">G43+YearData[[#This Row],[Done]]</f>
        <v>4</v>
      </c>
      <c r="H44">
        <f ca="1">Table257[[#This Row],[Commited]]</f>
        <v>5</v>
      </c>
      <c r="I44">
        <f ca="1">Table257[[#This Row],[Options]]</f>
        <v>18</v>
      </c>
    </row>
    <row r="45" spans="1:9" x14ac:dyDescent="0.2">
      <c r="A45" s="1">
        <f t="shared" ca="1" si="0"/>
        <v>41128</v>
      </c>
      <c r="B45">
        <f ca="1">COUNTIFS(TimeStamps[Options],"&lt;="&amp;'TS-Calc 3 month'!A45,TimeStamps[Committed],"&gt;"&amp;'TS-Calc 3 month'!A45)</f>
        <v>19</v>
      </c>
      <c r="C45">
        <f ca="1">COUNTIFS(TimeStamps[Committed],"&lt;="&amp;'TS-Calc 3 month'!A45,TimeStamps[Done],"&gt;"&amp;'TS-Calc 3 month'!A45)</f>
        <v>5</v>
      </c>
      <c r="D45">
        <f ca="1">COUNTIF(TimeStamps[Done],"="&amp;'TS-Calc 3 month'!A45)</f>
        <v>0</v>
      </c>
      <c r="F45" s="1">
        <f ca="1">Table257[[#This Row],[Date]]</f>
        <v>41128</v>
      </c>
      <c r="G45">
        <f ca="1">G44+YearData[[#This Row],[Done]]</f>
        <v>4</v>
      </c>
      <c r="H45">
        <f ca="1">Table257[[#This Row],[Commited]]</f>
        <v>5</v>
      </c>
      <c r="I45">
        <f ca="1">Table257[[#This Row],[Options]]</f>
        <v>19</v>
      </c>
    </row>
    <row r="46" spans="1:9" x14ac:dyDescent="0.2">
      <c r="A46" s="1">
        <f t="shared" ca="1" si="0"/>
        <v>41129</v>
      </c>
      <c r="B46">
        <f ca="1">COUNTIFS(TimeStamps[Options],"&lt;="&amp;'TS-Calc 3 month'!A46,TimeStamps[Committed],"&gt;"&amp;'TS-Calc 3 month'!A46)</f>
        <v>20</v>
      </c>
      <c r="C46">
        <f ca="1">COUNTIFS(TimeStamps[Committed],"&lt;="&amp;'TS-Calc 3 month'!A46,TimeStamps[Done],"&gt;"&amp;'TS-Calc 3 month'!A46)</f>
        <v>5</v>
      </c>
      <c r="D46">
        <f ca="1">COUNTIF(TimeStamps[Done],"="&amp;'TS-Calc 3 month'!A46)</f>
        <v>0</v>
      </c>
      <c r="F46" s="1">
        <f ca="1">Table257[[#This Row],[Date]]</f>
        <v>41129</v>
      </c>
      <c r="G46">
        <f ca="1">G45+YearData[[#This Row],[Done]]</f>
        <v>4</v>
      </c>
      <c r="H46">
        <f ca="1">Table257[[#This Row],[Commited]]</f>
        <v>5</v>
      </c>
      <c r="I46">
        <f ca="1">Table257[[#This Row],[Options]]</f>
        <v>20</v>
      </c>
    </row>
    <row r="47" spans="1:9" x14ac:dyDescent="0.2">
      <c r="A47" s="1">
        <f t="shared" ca="1" si="0"/>
        <v>41130</v>
      </c>
      <c r="B47">
        <f ca="1">COUNTIFS(TimeStamps[Options],"&lt;="&amp;'TS-Calc 3 month'!A47,TimeStamps[Committed],"&gt;"&amp;'TS-Calc 3 month'!A47)</f>
        <v>20</v>
      </c>
      <c r="C47">
        <f ca="1">COUNTIFS(TimeStamps[Committed],"&lt;="&amp;'TS-Calc 3 month'!A47,TimeStamps[Done],"&gt;"&amp;'TS-Calc 3 month'!A47)</f>
        <v>5</v>
      </c>
      <c r="D47">
        <f ca="1">COUNTIF(TimeStamps[Done],"="&amp;'TS-Calc 3 month'!A47)</f>
        <v>1</v>
      </c>
      <c r="F47" s="1">
        <f ca="1">Table257[[#This Row],[Date]]</f>
        <v>41130</v>
      </c>
      <c r="G47">
        <f ca="1">G46+YearData[[#This Row],[Done]]</f>
        <v>5</v>
      </c>
      <c r="H47">
        <f ca="1">Table257[[#This Row],[Commited]]</f>
        <v>5</v>
      </c>
      <c r="I47">
        <f ca="1">Table257[[#This Row],[Options]]</f>
        <v>20</v>
      </c>
    </row>
    <row r="48" spans="1:9" x14ac:dyDescent="0.2">
      <c r="A48" s="1">
        <f t="shared" ca="1" si="0"/>
        <v>41131</v>
      </c>
      <c r="B48">
        <f ca="1">COUNTIFS(TimeStamps[Options],"&lt;="&amp;'TS-Calc 3 month'!A48,TimeStamps[Committed],"&gt;"&amp;'TS-Calc 3 month'!A48)</f>
        <v>21</v>
      </c>
      <c r="C48">
        <f ca="1">COUNTIFS(TimeStamps[Committed],"&lt;="&amp;'TS-Calc 3 month'!A48,TimeStamps[Done],"&gt;"&amp;'TS-Calc 3 month'!A48)</f>
        <v>5</v>
      </c>
      <c r="D48">
        <f ca="1">COUNTIF(TimeStamps[Done],"="&amp;'TS-Calc 3 month'!A48)</f>
        <v>0</v>
      </c>
      <c r="F48" s="1">
        <f ca="1">Table257[[#This Row],[Date]]</f>
        <v>41131</v>
      </c>
      <c r="G48">
        <f ca="1">G47+YearData[[#This Row],[Done]]</f>
        <v>5</v>
      </c>
      <c r="H48">
        <f ca="1">Table257[[#This Row],[Commited]]</f>
        <v>5</v>
      </c>
      <c r="I48">
        <f ca="1">Table257[[#This Row],[Options]]</f>
        <v>21</v>
      </c>
    </row>
    <row r="49" spans="1:9" x14ac:dyDescent="0.2">
      <c r="A49" s="1">
        <f t="shared" ca="1" si="0"/>
        <v>41132</v>
      </c>
      <c r="B49">
        <f ca="1">COUNTIFS(TimeStamps[Options],"&lt;="&amp;'TS-Calc 3 month'!A49,TimeStamps[Committed],"&gt;"&amp;'TS-Calc 3 month'!A49)</f>
        <v>21</v>
      </c>
      <c r="C49">
        <f ca="1">COUNTIFS(TimeStamps[Committed],"&lt;="&amp;'TS-Calc 3 month'!A49,TimeStamps[Done],"&gt;"&amp;'TS-Calc 3 month'!A49)</f>
        <v>5</v>
      </c>
      <c r="D49">
        <f ca="1">COUNTIF(TimeStamps[Done],"="&amp;'TS-Calc 3 month'!A49)</f>
        <v>0</v>
      </c>
      <c r="F49" s="1">
        <f ca="1">Table257[[#This Row],[Date]]</f>
        <v>41132</v>
      </c>
      <c r="G49">
        <f ca="1">G48+YearData[[#This Row],[Done]]</f>
        <v>5</v>
      </c>
      <c r="H49">
        <f ca="1">Table257[[#This Row],[Commited]]</f>
        <v>5</v>
      </c>
      <c r="I49">
        <f ca="1">Table257[[#This Row],[Options]]</f>
        <v>21</v>
      </c>
    </row>
    <row r="50" spans="1:9" x14ac:dyDescent="0.2">
      <c r="A50" s="1">
        <f t="shared" ca="1" si="0"/>
        <v>41133</v>
      </c>
      <c r="B50">
        <f ca="1">COUNTIFS(TimeStamps[Options],"&lt;="&amp;'TS-Calc 3 month'!A50,TimeStamps[Committed],"&gt;"&amp;'TS-Calc 3 month'!A50)</f>
        <v>21</v>
      </c>
      <c r="C50">
        <f ca="1">COUNTIFS(TimeStamps[Committed],"&lt;="&amp;'TS-Calc 3 month'!A50,TimeStamps[Done],"&gt;"&amp;'TS-Calc 3 month'!A50)</f>
        <v>6</v>
      </c>
      <c r="D50">
        <f ca="1">COUNTIF(TimeStamps[Done],"="&amp;'TS-Calc 3 month'!A50)</f>
        <v>0</v>
      </c>
      <c r="F50" s="1">
        <f ca="1">Table257[[#This Row],[Date]]</f>
        <v>41133</v>
      </c>
      <c r="G50">
        <f ca="1">G49+YearData[[#This Row],[Done]]</f>
        <v>5</v>
      </c>
      <c r="H50">
        <f ca="1">Table257[[#This Row],[Commited]]</f>
        <v>6</v>
      </c>
      <c r="I50">
        <f ca="1">Table257[[#This Row],[Options]]</f>
        <v>21</v>
      </c>
    </row>
    <row r="51" spans="1:9" x14ac:dyDescent="0.2">
      <c r="A51" s="1">
        <f t="shared" ca="1" si="0"/>
        <v>41134</v>
      </c>
      <c r="B51">
        <f ca="1">COUNTIFS(TimeStamps[Options],"&lt;="&amp;'TS-Calc 3 month'!A51,TimeStamps[Committed],"&gt;"&amp;'TS-Calc 3 month'!A51)</f>
        <v>21</v>
      </c>
      <c r="C51">
        <f ca="1">COUNTIFS(TimeStamps[Committed],"&lt;="&amp;'TS-Calc 3 month'!A51,TimeStamps[Done],"&gt;"&amp;'TS-Calc 3 month'!A51)</f>
        <v>6</v>
      </c>
      <c r="D51">
        <f ca="1">COUNTIF(TimeStamps[Done],"="&amp;'TS-Calc 3 month'!A51)</f>
        <v>0</v>
      </c>
      <c r="F51" s="1">
        <f ca="1">Table257[[#This Row],[Date]]</f>
        <v>41134</v>
      </c>
      <c r="G51">
        <f ca="1">G50+YearData[[#This Row],[Done]]</f>
        <v>5</v>
      </c>
      <c r="H51">
        <f ca="1">Table257[[#This Row],[Commited]]</f>
        <v>6</v>
      </c>
      <c r="I51">
        <f ca="1">Table257[[#This Row],[Options]]</f>
        <v>21</v>
      </c>
    </row>
    <row r="52" spans="1:9" x14ac:dyDescent="0.2">
      <c r="A52" s="1">
        <f t="shared" ca="1" si="0"/>
        <v>41135</v>
      </c>
      <c r="B52">
        <f ca="1">COUNTIFS(TimeStamps[Options],"&lt;="&amp;'TS-Calc 3 month'!A52,TimeStamps[Committed],"&gt;"&amp;'TS-Calc 3 month'!A52)</f>
        <v>22</v>
      </c>
      <c r="C52">
        <f ca="1">COUNTIFS(TimeStamps[Committed],"&lt;="&amp;'TS-Calc 3 month'!A52,TimeStamps[Done],"&gt;"&amp;'TS-Calc 3 month'!A52)</f>
        <v>5</v>
      </c>
      <c r="D52">
        <f ca="1">COUNTIF(TimeStamps[Done],"="&amp;'TS-Calc 3 month'!A52)</f>
        <v>1</v>
      </c>
      <c r="F52" s="1">
        <f ca="1">Table257[[#This Row],[Date]]</f>
        <v>41135</v>
      </c>
      <c r="G52">
        <f ca="1">G51+YearData[[#This Row],[Done]]</f>
        <v>6</v>
      </c>
      <c r="H52">
        <f ca="1">Table257[[#This Row],[Commited]]</f>
        <v>5</v>
      </c>
      <c r="I52">
        <f ca="1">Table257[[#This Row],[Options]]</f>
        <v>22</v>
      </c>
    </row>
    <row r="53" spans="1:9" x14ac:dyDescent="0.2">
      <c r="A53" s="1">
        <f t="shared" ca="1" si="0"/>
        <v>41136</v>
      </c>
      <c r="B53">
        <f ca="1">COUNTIFS(TimeStamps[Options],"&lt;="&amp;'TS-Calc 3 month'!A53,TimeStamps[Committed],"&gt;"&amp;'TS-Calc 3 month'!A53)</f>
        <v>22</v>
      </c>
      <c r="C53">
        <f ca="1">COUNTIFS(TimeStamps[Committed],"&lt;="&amp;'TS-Calc 3 month'!A53,TimeStamps[Done],"&gt;"&amp;'TS-Calc 3 month'!A53)</f>
        <v>5</v>
      </c>
      <c r="D53">
        <f ca="1">COUNTIF(TimeStamps[Done],"="&amp;'TS-Calc 3 month'!A53)</f>
        <v>0</v>
      </c>
      <c r="F53" s="1">
        <f ca="1">Table257[[#This Row],[Date]]</f>
        <v>41136</v>
      </c>
      <c r="G53">
        <f ca="1">G52+YearData[[#This Row],[Done]]</f>
        <v>6</v>
      </c>
      <c r="H53">
        <f ca="1">Table257[[#This Row],[Commited]]</f>
        <v>5</v>
      </c>
      <c r="I53">
        <f ca="1">Table257[[#This Row],[Options]]</f>
        <v>22</v>
      </c>
    </row>
    <row r="54" spans="1:9" x14ac:dyDescent="0.2">
      <c r="A54" s="1">
        <f t="shared" ca="1" si="0"/>
        <v>41137</v>
      </c>
      <c r="B54">
        <f ca="1">COUNTIFS(TimeStamps[Options],"&lt;="&amp;'TS-Calc 3 month'!A54,TimeStamps[Committed],"&gt;"&amp;'TS-Calc 3 month'!A54)</f>
        <v>22</v>
      </c>
      <c r="C54">
        <f ca="1">COUNTIFS(TimeStamps[Committed],"&lt;="&amp;'TS-Calc 3 month'!A54,TimeStamps[Done],"&gt;"&amp;'TS-Calc 3 month'!A54)</f>
        <v>6</v>
      </c>
      <c r="D54">
        <f ca="1">COUNTIF(TimeStamps[Done],"="&amp;'TS-Calc 3 month'!A54)</f>
        <v>0</v>
      </c>
      <c r="F54" s="1">
        <f ca="1">Table257[[#This Row],[Date]]</f>
        <v>41137</v>
      </c>
      <c r="G54">
        <f ca="1">G53+YearData[[#This Row],[Done]]</f>
        <v>6</v>
      </c>
      <c r="H54">
        <f ca="1">Table257[[#This Row],[Commited]]</f>
        <v>6</v>
      </c>
      <c r="I54">
        <f ca="1">Table257[[#This Row],[Options]]</f>
        <v>22</v>
      </c>
    </row>
    <row r="55" spans="1:9" x14ac:dyDescent="0.2">
      <c r="A55" s="1">
        <f t="shared" ca="1" si="0"/>
        <v>41138</v>
      </c>
      <c r="B55">
        <f ca="1">COUNTIFS(TimeStamps[Options],"&lt;="&amp;'TS-Calc 3 month'!A55,TimeStamps[Committed],"&gt;"&amp;'TS-Calc 3 month'!A55)</f>
        <v>23</v>
      </c>
      <c r="C55">
        <f ca="1">COUNTIFS(TimeStamps[Committed],"&lt;="&amp;'TS-Calc 3 month'!A55,TimeStamps[Done],"&gt;"&amp;'TS-Calc 3 month'!A55)</f>
        <v>6</v>
      </c>
      <c r="D55">
        <f ca="1">COUNTIF(TimeStamps[Done],"="&amp;'TS-Calc 3 month'!A55)</f>
        <v>0</v>
      </c>
      <c r="F55" s="1">
        <f ca="1">Table257[[#This Row],[Date]]</f>
        <v>41138</v>
      </c>
      <c r="G55">
        <f ca="1">G54+YearData[[#This Row],[Done]]</f>
        <v>6</v>
      </c>
      <c r="H55">
        <f ca="1">Table257[[#This Row],[Commited]]</f>
        <v>6</v>
      </c>
      <c r="I55">
        <f ca="1">Table257[[#This Row],[Options]]</f>
        <v>23</v>
      </c>
    </row>
    <row r="56" spans="1:9" x14ac:dyDescent="0.2">
      <c r="A56" s="1">
        <f t="shared" ca="1" si="0"/>
        <v>41139</v>
      </c>
      <c r="B56">
        <f ca="1">COUNTIFS(TimeStamps[Options],"&lt;="&amp;'TS-Calc 3 month'!A56,TimeStamps[Committed],"&gt;"&amp;'TS-Calc 3 month'!A56)</f>
        <v>23</v>
      </c>
      <c r="C56">
        <f ca="1">COUNTIFS(TimeStamps[Committed],"&lt;="&amp;'TS-Calc 3 month'!A56,TimeStamps[Done],"&gt;"&amp;'TS-Calc 3 month'!A56)</f>
        <v>6</v>
      </c>
      <c r="D56">
        <f ca="1">COUNTIF(TimeStamps[Done],"="&amp;'TS-Calc 3 month'!A56)</f>
        <v>0</v>
      </c>
      <c r="F56" s="1">
        <f ca="1">Table257[[#This Row],[Date]]</f>
        <v>41139</v>
      </c>
      <c r="G56">
        <f ca="1">G55+YearData[[#This Row],[Done]]</f>
        <v>6</v>
      </c>
      <c r="H56">
        <f ca="1">Table257[[#This Row],[Commited]]</f>
        <v>6</v>
      </c>
      <c r="I56">
        <f ca="1">Table257[[#This Row],[Options]]</f>
        <v>23</v>
      </c>
    </row>
    <row r="57" spans="1:9" x14ac:dyDescent="0.2">
      <c r="A57" s="1">
        <f t="shared" ca="1" si="0"/>
        <v>41140</v>
      </c>
      <c r="B57">
        <f ca="1">COUNTIFS(TimeStamps[Options],"&lt;="&amp;'TS-Calc 3 month'!A57,TimeStamps[Committed],"&gt;"&amp;'TS-Calc 3 month'!A57)</f>
        <v>24</v>
      </c>
      <c r="C57">
        <f ca="1">COUNTIFS(TimeStamps[Committed],"&lt;="&amp;'TS-Calc 3 month'!A57,TimeStamps[Done],"&gt;"&amp;'TS-Calc 3 month'!A57)</f>
        <v>5</v>
      </c>
      <c r="D57">
        <f ca="1">COUNTIF(TimeStamps[Done],"="&amp;'TS-Calc 3 month'!A57)</f>
        <v>1</v>
      </c>
      <c r="F57" s="1">
        <f ca="1">Table257[[#This Row],[Date]]</f>
        <v>41140</v>
      </c>
      <c r="G57">
        <f ca="1">G56+YearData[[#This Row],[Done]]</f>
        <v>7</v>
      </c>
      <c r="H57">
        <f ca="1">Table257[[#This Row],[Commited]]</f>
        <v>5</v>
      </c>
      <c r="I57">
        <f ca="1">Table257[[#This Row],[Options]]</f>
        <v>24</v>
      </c>
    </row>
    <row r="58" spans="1:9" x14ac:dyDescent="0.2">
      <c r="A58" s="1">
        <f t="shared" ca="1" si="0"/>
        <v>41141</v>
      </c>
      <c r="B58">
        <f ca="1">COUNTIFS(TimeStamps[Options],"&lt;="&amp;'TS-Calc 3 month'!A58,TimeStamps[Committed],"&gt;"&amp;'TS-Calc 3 month'!A58)</f>
        <v>25</v>
      </c>
      <c r="C58">
        <f ca="1">COUNTIFS(TimeStamps[Committed],"&lt;="&amp;'TS-Calc 3 month'!A58,TimeStamps[Done],"&gt;"&amp;'TS-Calc 3 month'!A58)</f>
        <v>5</v>
      </c>
      <c r="D58">
        <f ca="1">COUNTIF(TimeStamps[Done],"="&amp;'TS-Calc 3 month'!A58)</f>
        <v>0</v>
      </c>
      <c r="F58" s="1">
        <f ca="1">Table257[[#This Row],[Date]]</f>
        <v>41141</v>
      </c>
      <c r="G58">
        <f ca="1">G57+YearData[[#This Row],[Done]]</f>
        <v>7</v>
      </c>
      <c r="H58">
        <f ca="1">Table257[[#This Row],[Commited]]</f>
        <v>5</v>
      </c>
      <c r="I58">
        <f ca="1">Table257[[#This Row],[Options]]</f>
        <v>25</v>
      </c>
    </row>
    <row r="59" spans="1:9" x14ac:dyDescent="0.2">
      <c r="A59" s="1">
        <f t="shared" ca="1" si="0"/>
        <v>41142</v>
      </c>
      <c r="B59">
        <f ca="1">COUNTIFS(TimeStamps[Options],"&lt;="&amp;'TS-Calc 3 month'!A59,TimeStamps[Committed],"&gt;"&amp;'TS-Calc 3 month'!A59)</f>
        <v>25</v>
      </c>
      <c r="C59">
        <f ca="1">COUNTIFS(TimeStamps[Committed],"&lt;="&amp;'TS-Calc 3 month'!A59,TimeStamps[Done],"&gt;"&amp;'TS-Calc 3 month'!A59)</f>
        <v>6</v>
      </c>
      <c r="D59">
        <f ca="1">COUNTIF(TimeStamps[Done],"="&amp;'TS-Calc 3 month'!A59)</f>
        <v>0</v>
      </c>
      <c r="F59" s="1">
        <f ca="1">Table257[[#This Row],[Date]]</f>
        <v>41142</v>
      </c>
      <c r="G59">
        <f ca="1">G58+YearData[[#This Row],[Done]]</f>
        <v>7</v>
      </c>
      <c r="H59">
        <f ca="1">Table257[[#This Row],[Commited]]</f>
        <v>6</v>
      </c>
      <c r="I59">
        <f ca="1">Table257[[#This Row],[Options]]</f>
        <v>25</v>
      </c>
    </row>
    <row r="60" spans="1:9" x14ac:dyDescent="0.2">
      <c r="A60" s="1">
        <f t="shared" ca="1" si="0"/>
        <v>41143</v>
      </c>
      <c r="B60">
        <f ca="1">COUNTIFS(TimeStamps[Options],"&lt;="&amp;'TS-Calc 3 month'!A60,TimeStamps[Committed],"&gt;"&amp;'TS-Calc 3 month'!A60)</f>
        <v>26</v>
      </c>
      <c r="C60">
        <f ca="1">COUNTIFS(TimeStamps[Committed],"&lt;="&amp;'TS-Calc 3 month'!A60,TimeStamps[Done],"&gt;"&amp;'TS-Calc 3 month'!A60)</f>
        <v>5</v>
      </c>
      <c r="D60">
        <f ca="1">COUNTIF(TimeStamps[Done],"="&amp;'TS-Calc 3 month'!A60)</f>
        <v>1</v>
      </c>
      <c r="F60" s="1">
        <f ca="1">Table257[[#This Row],[Date]]</f>
        <v>41143</v>
      </c>
      <c r="G60">
        <f ca="1">G59+YearData[[#This Row],[Done]]</f>
        <v>8</v>
      </c>
      <c r="H60">
        <f ca="1">Table257[[#This Row],[Commited]]</f>
        <v>5</v>
      </c>
      <c r="I60">
        <f ca="1">Table257[[#This Row],[Options]]</f>
        <v>26</v>
      </c>
    </row>
    <row r="61" spans="1:9" x14ac:dyDescent="0.2">
      <c r="A61" s="1">
        <f t="shared" ca="1" si="0"/>
        <v>41144</v>
      </c>
      <c r="B61">
        <f ca="1">COUNTIFS(TimeStamps[Options],"&lt;="&amp;'TS-Calc 3 month'!A61,TimeStamps[Committed],"&gt;"&amp;'TS-Calc 3 month'!A61)</f>
        <v>26</v>
      </c>
      <c r="C61">
        <f ca="1">COUNTIFS(TimeStamps[Committed],"&lt;="&amp;'TS-Calc 3 month'!A61,TimeStamps[Done],"&gt;"&amp;'TS-Calc 3 month'!A61)</f>
        <v>5</v>
      </c>
      <c r="D61">
        <f ca="1">COUNTIF(TimeStamps[Done],"="&amp;'TS-Calc 3 month'!A61)</f>
        <v>0</v>
      </c>
      <c r="F61" s="1">
        <f ca="1">Table257[[#This Row],[Date]]</f>
        <v>41144</v>
      </c>
      <c r="G61">
        <f ca="1">G60+YearData[[#This Row],[Done]]</f>
        <v>8</v>
      </c>
      <c r="H61">
        <f ca="1">Table257[[#This Row],[Commited]]</f>
        <v>5</v>
      </c>
      <c r="I61">
        <f ca="1">Table257[[#This Row],[Options]]</f>
        <v>26</v>
      </c>
    </row>
    <row r="62" spans="1:9" x14ac:dyDescent="0.2">
      <c r="A62" s="1">
        <f t="shared" ca="1" si="0"/>
        <v>41145</v>
      </c>
      <c r="B62">
        <f ca="1">COUNTIFS(TimeStamps[Options],"&lt;="&amp;'TS-Calc 3 month'!A62,TimeStamps[Committed],"&gt;"&amp;'TS-Calc 3 month'!A62)</f>
        <v>27</v>
      </c>
      <c r="C62">
        <f ca="1">COUNTIFS(TimeStamps[Committed],"&lt;="&amp;'TS-Calc 3 month'!A62,TimeStamps[Done],"&gt;"&amp;'TS-Calc 3 month'!A62)</f>
        <v>5</v>
      </c>
      <c r="D62">
        <f ca="1">COUNTIF(TimeStamps[Done],"="&amp;'TS-Calc 3 month'!A62)</f>
        <v>0</v>
      </c>
      <c r="F62" s="1">
        <f ca="1">Table257[[#This Row],[Date]]</f>
        <v>41145</v>
      </c>
      <c r="G62">
        <f ca="1">G61+YearData[[#This Row],[Done]]</f>
        <v>8</v>
      </c>
      <c r="H62">
        <f ca="1">Table257[[#This Row],[Commited]]</f>
        <v>5</v>
      </c>
      <c r="I62">
        <f ca="1">Table257[[#This Row],[Options]]</f>
        <v>27</v>
      </c>
    </row>
    <row r="63" spans="1:9" x14ac:dyDescent="0.2">
      <c r="A63" s="1">
        <f t="shared" ca="1" si="0"/>
        <v>41146</v>
      </c>
      <c r="B63">
        <f ca="1">COUNTIFS(TimeStamps[Options],"&lt;="&amp;'TS-Calc 3 month'!A63,TimeStamps[Committed],"&gt;"&amp;'TS-Calc 3 month'!A63)</f>
        <v>28</v>
      </c>
      <c r="C63">
        <f ca="1">COUNTIFS(TimeStamps[Committed],"&lt;="&amp;'TS-Calc 3 month'!A63,TimeStamps[Done],"&gt;"&amp;'TS-Calc 3 month'!A63)</f>
        <v>4</v>
      </c>
      <c r="D63">
        <f ca="1">COUNTIF(TimeStamps[Done],"="&amp;'TS-Calc 3 month'!A63)</f>
        <v>1</v>
      </c>
      <c r="F63" s="1">
        <f ca="1">Table257[[#This Row],[Date]]</f>
        <v>41146</v>
      </c>
      <c r="G63">
        <f ca="1">G62+YearData[[#This Row],[Done]]</f>
        <v>9</v>
      </c>
      <c r="H63">
        <f ca="1">Table257[[#This Row],[Commited]]</f>
        <v>4</v>
      </c>
      <c r="I63">
        <f ca="1">Table257[[#This Row],[Options]]</f>
        <v>28</v>
      </c>
    </row>
    <row r="64" spans="1:9" x14ac:dyDescent="0.2">
      <c r="A64" s="1">
        <f t="shared" ca="1" si="0"/>
        <v>41147</v>
      </c>
      <c r="B64">
        <f ca="1">COUNTIFS(TimeStamps[Options],"&lt;="&amp;'TS-Calc 3 month'!A64,TimeStamps[Committed],"&gt;"&amp;'TS-Calc 3 month'!A64)</f>
        <v>27</v>
      </c>
      <c r="C64">
        <f ca="1">COUNTIFS(TimeStamps[Committed],"&lt;="&amp;'TS-Calc 3 month'!A64,TimeStamps[Done],"&gt;"&amp;'TS-Calc 3 month'!A64)</f>
        <v>5</v>
      </c>
      <c r="D64">
        <f ca="1">COUNTIF(TimeStamps[Done],"="&amp;'TS-Calc 3 month'!A64)</f>
        <v>0</v>
      </c>
      <c r="F64" s="1">
        <f ca="1">Table257[[#This Row],[Date]]</f>
        <v>41147</v>
      </c>
      <c r="G64">
        <f ca="1">G63+YearData[[#This Row],[Done]]</f>
        <v>9</v>
      </c>
      <c r="H64">
        <f ca="1">Table257[[#This Row],[Commited]]</f>
        <v>5</v>
      </c>
      <c r="I64">
        <f ca="1">Table257[[#This Row],[Options]]</f>
        <v>27</v>
      </c>
    </row>
    <row r="65" spans="1:9" x14ac:dyDescent="0.2">
      <c r="A65" s="1">
        <f t="shared" ca="1" si="0"/>
        <v>41148</v>
      </c>
      <c r="B65">
        <f ca="1">COUNTIFS(TimeStamps[Options],"&lt;="&amp;'TS-Calc 3 month'!A65,TimeStamps[Committed],"&gt;"&amp;'TS-Calc 3 month'!A65)</f>
        <v>27</v>
      </c>
      <c r="C65">
        <f ca="1">COUNTIFS(TimeStamps[Committed],"&lt;="&amp;'TS-Calc 3 month'!A65,TimeStamps[Done],"&gt;"&amp;'TS-Calc 3 month'!A65)</f>
        <v>6</v>
      </c>
      <c r="D65">
        <f ca="1">COUNTIF(TimeStamps[Done],"="&amp;'TS-Calc 3 month'!A65)</f>
        <v>0</v>
      </c>
      <c r="F65" s="1">
        <f ca="1">Table257[[#This Row],[Date]]</f>
        <v>41148</v>
      </c>
      <c r="G65">
        <f ca="1">G64+YearData[[#This Row],[Done]]</f>
        <v>9</v>
      </c>
      <c r="H65">
        <f ca="1">Table257[[#This Row],[Commited]]</f>
        <v>6</v>
      </c>
      <c r="I65">
        <f ca="1">Table257[[#This Row],[Options]]</f>
        <v>27</v>
      </c>
    </row>
    <row r="66" spans="1:9" x14ac:dyDescent="0.2">
      <c r="A66" s="1">
        <f t="shared" ca="1" si="0"/>
        <v>41149</v>
      </c>
      <c r="B66">
        <f ca="1">COUNTIFS(TimeStamps[Options],"&lt;="&amp;'TS-Calc 3 month'!A66,TimeStamps[Committed],"&gt;"&amp;'TS-Calc 3 month'!A66)</f>
        <v>27</v>
      </c>
      <c r="C66">
        <f ca="1">COUNTIFS(TimeStamps[Committed],"&lt;="&amp;'TS-Calc 3 month'!A66,TimeStamps[Done],"&gt;"&amp;'TS-Calc 3 month'!A66)</f>
        <v>6</v>
      </c>
      <c r="D66">
        <f ca="1">COUNTIF(TimeStamps[Done],"="&amp;'TS-Calc 3 month'!A66)</f>
        <v>0</v>
      </c>
      <c r="F66" s="1">
        <f ca="1">Table257[[#This Row],[Date]]</f>
        <v>41149</v>
      </c>
      <c r="G66">
        <f ca="1">G65+YearData[[#This Row],[Done]]</f>
        <v>9</v>
      </c>
      <c r="H66">
        <f ca="1">Table257[[#This Row],[Commited]]</f>
        <v>6</v>
      </c>
      <c r="I66">
        <f ca="1">Table257[[#This Row],[Options]]</f>
        <v>27</v>
      </c>
    </row>
    <row r="67" spans="1:9" x14ac:dyDescent="0.2">
      <c r="A67" s="1">
        <f t="shared" ca="1" si="0"/>
        <v>41150</v>
      </c>
      <c r="B67">
        <f ca="1">COUNTIFS(TimeStamps[Options],"&lt;="&amp;'TS-Calc 3 month'!A67,TimeStamps[Committed],"&gt;"&amp;'TS-Calc 3 month'!A67)</f>
        <v>28</v>
      </c>
      <c r="C67">
        <f ca="1">COUNTIFS(TimeStamps[Committed],"&lt;="&amp;'TS-Calc 3 month'!A67,TimeStamps[Done],"&gt;"&amp;'TS-Calc 3 month'!A67)</f>
        <v>5</v>
      </c>
      <c r="D67">
        <f ca="1">COUNTIF(TimeStamps[Done],"="&amp;'TS-Calc 3 month'!A67)</f>
        <v>1</v>
      </c>
      <c r="F67" s="1">
        <f ca="1">Table257[[#This Row],[Date]]</f>
        <v>41150</v>
      </c>
      <c r="G67">
        <f ca="1">G66+YearData[[#This Row],[Done]]</f>
        <v>10</v>
      </c>
      <c r="H67">
        <f ca="1">Table257[[#This Row],[Commited]]</f>
        <v>5</v>
      </c>
      <c r="I67">
        <f ca="1">Table257[[#This Row],[Options]]</f>
        <v>28</v>
      </c>
    </row>
    <row r="68" spans="1:9" x14ac:dyDescent="0.2">
      <c r="A68" s="1">
        <f t="shared" ref="A68:A94" ca="1" si="1">A67+1</f>
        <v>41151</v>
      </c>
      <c r="B68">
        <f ca="1">COUNTIFS(TimeStamps[Options],"&lt;="&amp;'TS-Calc 3 month'!A68,TimeStamps[Committed],"&gt;"&amp;'TS-Calc 3 month'!A68)</f>
        <v>28</v>
      </c>
      <c r="C68">
        <f ca="1">COUNTIFS(TimeStamps[Committed],"&lt;="&amp;'TS-Calc 3 month'!A68,TimeStamps[Done],"&gt;"&amp;'TS-Calc 3 month'!A68)</f>
        <v>6</v>
      </c>
      <c r="D68">
        <f ca="1">COUNTIF(TimeStamps[Done],"="&amp;'TS-Calc 3 month'!A68)</f>
        <v>0</v>
      </c>
      <c r="F68" s="1">
        <f ca="1">Table257[[#This Row],[Date]]</f>
        <v>41151</v>
      </c>
      <c r="G68">
        <f ca="1">G67+YearData[[#This Row],[Done]]</f>
        <v>10</v>
      </c>
      <c r="H68">
        <f ca="1">Table257[[#This Row],[Commited]]</f>
        <v>6</v>
      </c>
      <c r="I68">
        <f ca="1">Table257[[#This Row],[Options]]</f>
        <v>28</v>
      </c>
    </row>
    <row r="69" spans="1:9" x14ac:dyDescent="0.2">
      <c r="A69" s="1">
        <f t="shared" ca="1" si="1"/>
        <v>41152</v>
      </c>
      <c r="B69">
        <f ca="1">COUNTIFS(TimeStamps[Options],"&lt;="&amp;'TS-Calc 3 month'!A69,TimeStamps[Committed],"&gt;"&amp;'TS-Calc 3 month'!A69)</f>
        <v>29</v>
      </c>
      <c r="C69">
        <f ca="1">COUNTIFS(TimeStamps[Committed],"&lt;="&amp;'TS-Calc 3 month'!A69,TimeStamps[Done],"&gt;"&amp;'TS-Calc 3 month'!A69)</f>
        <v>6</v>
      </c>
      <c r="D69">
        <f ca="1">COUNTIF(TimeStamps[Done],"="&amp;'TS-Calc 3 month'!A69)</f>
        <v>0</v>
      </c>
      <c r="F69" s="1">
        <f ca="1">Table257[[#This Row],[Date]]</f>
        <v>41152</v>
      </c>
      <c r="G69">
        <f ca="1">G68+YearData[[#This Row],[Done]]</f>
        <v>10</v>
      </c>
      <c r="H69">
        <f ca="1">Table257[[#This Row],[Commited]]</f>
        <v>6</v>
      </c>
      <c r="I69">
        <f ca="1">Table257[[#This Row],[Options]]</f>
        <v>29</v>
      </c>
    </row>
    <row r="70" spans="1:9" x14ac:dyDescent="0.2">
      <c r="A70" s="1">
        <f t="shared" ca="1" si="1"/>
        <v>41153</v>
      </c>
      <c r="B70">
        <f ca="1">COUNTIFS(TimeStamps[Options],"&lt;="&amp;'TS-Calc 3 month'!A70,TimeStamps[Committed],"&gt;"&amp;'TS-Calc 3 month'!A70)</f>
        <v>28</v>
      </c>
      <c r="C70">
        <f ca="1">COUNTIFS(TimeStamps[Committed],"&lt;="&amp;'TS-Calc 3 month'!A70,TimeStamps[Done],"&gt;"&amp;'TS-Calc 3 month'!A70)</f>
        <v>6</v>
      </c>
      <c r="D70">
        <f ca="1">COUNTIF(TimeStamps[Done],"="&amp;'TS-Calc 3 month'!A70)</f>
        <v>1</v>
      </c>
      <c r="F70" s="1">
        <f ca="1">Table257[[#This Row],[Date]]</f>
        <v>41153</v>
      </c>
      <c r="G70">
        <f ca="1">G69+YearData[[#This Row],[Done]]</f>
        <v>11</v>
      </c>
      <c r="H70">
        <f ca="1">Table257[[#This Row],[Commited]]</f>
        <v>6</v>
      </c>
      <c r="I70">
        <f ca="1">Table257[[#This Row],[Options]]</f>
        <v>28</v>
      </c>
    </row>
    <row r="71" spans="1:9" x14ac:dyDescent="0.2">
      <c r="A71" s="1">
        <f t="shared" ca="1" si="1"/>
        <v>41154</v>
      </c>
      <c r="B71">
        <f ca="1">COUNTIFS(TimeStamps[Options],"&lt;="&amp;'TS-Calc 3 month'!A71,TimeStamps[Committed],"&gt;"&amp;'TS-Calc 3 month'!A71)</f>
        <v>29</v>
      </c>
      <c r="C71">
        <f ca="1">COUNTIFS(TimeStamps[Committed],"&lt;="&amp;'TS-Calc 3 month'!A71,TimeStamps[Done],"&gt;"&amp;'TS-Calc 3 month'!A71)</f>
        <v>6</v>
      </c>
      <c r="D71">
        <f ca="1">COUNTIF(TimeStamps[Done],"="&amp;'TS-Calc 3 month'!A71)</f>
        <v>0</v>
      </c>
      <c r="F71" s="1">
        <f ca="1">Table257[[#This Row],[Date]]</f>
        <v>41154</v>
      </c>
      <c r="G71">
        <f ca="1">G70+YearData[[#This Row],[Done]]</f>
        <v>11</v>
      </c>
      <c r="H71">
        <f ca="1">Table257[[#This Row],[Commited]]</f>
        <v>6</v>
      </c>
      <c r="I71">
        <f ca="1">Table257[[#This Row],[Options]]</f>
        <v>29</v>
      </c>
    </row>
    <row r="72" spans="1:9" x14ac:dyDescent="0.2">
      <c r="A72" s="1">
        <f t="shared" ca="1" si="1"/>
        <v>41155</v>
      </c>
      <c r="B72">
        <f ca="1">COUNTIFS(TimeStamps[Options],"&lt;="&amp;'TS-Calc 3 month'!A72,TimeStamps[Committed],"&gt;"&amp;'TS-Calc 3 month'!A72)</f>
        <v>30</v>
      </c>
      <c r="C72">
        <f ca="1">COUNTIFS(TimeStamps[Committed],"&lt;="&amp;'TS-Calc 3 month'!A72,TimeStamps[Done],"&gt;"&amp;'TS-Calc 3 month'!A72)</f>
        <v>6</v>
      </c>
      <c r="D72">
        <f ca="1">COUNTIF(TimeStamps[Done],"="&amp;'TS-Calc 3 month'!A72)</f>
        <v>0</v>
      </c>
      <c r="F72" s="1">
        <f ca="1">Table257[[#This Row],[Date]]</f>
        <v>41155</v>
      </c>
      <c r="G72">
        <f ca="1">G71+YearData[[#This Row],[Done]]</f>
        <v>11</v>
      </c>
      <c r="H72">
        <f ca="1">Table257[[#This Row],[Commited]]</f>
        <v>6</v>
      </c>
      <c r="I72">
        <f ca="1">Table257[[#This Row],[Options]]</f>
        <v>30</v>
      </c>
    </row>
    <row r="73" spans="1:9" x14ac:dyDescent="0.2">
      <c r="A73" s="1">
        <f t="shared" ca="1" si="1"/>
        <v>41156</v>
      </c>
      <c r="B73">
        <f ca="1">COUNTIFS(TimeStamps[Options],"&lt;="&amp;'TS-Calc 3 month'!A73,TimeStamps[Committed],"&gt;"&amp;'TS-Calc 3 month'!A73)</f>
        <v>29</v>
      </c>
      <c r="C73">
        <f ca="1">COUNTIFS(TimeStamps[Committed],"&lt;="&amp;'TS-Calc 3 month'!A73,TimeStamps[Done],"&gt;"&amp;'TS-Calc 3 month'!A73)</f>
        <v>7</v>
      </c>
      <c r="D73">
        <f ca="1">COUNTIF(TimeStamps[Done],"="&amp;'TS-Calc 3 month'!A73)</f>
        <v>0</v>
      </c>
      <c r="F73" s="1">
        <f ca="1">Table257[[#This Row],[Date]]</f>
        <v>41156</v>
      </c>
      <c r="G73">
        <f ca="1">G72+YearData[[#This Row],[Done]]</f>
        <v>11</v>
      </c>
      <c r="H73">
        <f ca="1">Table257[[#This Row],[Commited]]</f>
        <v>7</v>
      </c>
      <c r="I73">
        <f ca="1">Table257[[#This Row],[Options]]</f>
        <v>29</v>
      </c>
    </row>
    <row r="74" spans="1:9" x14ac:dyDescent="0.2">
      <c r="A74" s="1">
        <f t="shared" ca="1" si="1"/>
        <v>41157</v>
      </c>
      <c r="B74">
        <f ca="1">COUNTIFS(TimeStamps[Options],"&lt;="&amp;'TS-Calc 3 month'!A74,TimeStamps[Committed],"&gt;"&amp;'TS-Calc 3 month'!A74)</f>
        <v>29</v>
      </c>
      <c r="C74">
        <f ca="1">COUNTIFS(TimeStamps[Committed],"&lt;="&amp;'TS-Calc 3 month'!A74,TimeStamps[Done],"&gt;"&amp;'TS-Calc 3 month'!A74)</f>
        <v>7</v>
      </c>
      <c r="D74">
        <f ca="1">COUNTIF(TimeStamps[Done],"="&amp;'TS-Calc 3 month'!A74)</f>
        <v>1</v>
      </c>
      <c r="F74" s="1">
        <f ca="1">Table257[[#This Row],[Date]]</f>
        <v>41157</v>
      </c>
      <c r="G74">
        <f ca="1">G73+YearData[[#This Row],[Done]]</f>
        <v>12</v>
      </c>
      <c r="H74">
        <f ca="1">Table257[[#This Row],[Commited]]</f>
        <v>7</v>
      </c>
      <c r="I74">
        <f ca="1">Table257[[#This Row],[Options]]</f>
        <v>29</v>
      </c>
    </row>
    <row r="75" spans="1:9" x14ac:dyDescent="0.2">
      <c r="A75" s="1">
        <f t="shared" ca="1" si="1"/>
        <v>41158</v>
      </c>
      <c r="B75">
        <f ca="1">COUNTIFS(TimeStamps[Options],"&lt;="&amp;'TS-Calc 3 month'!A75,TimeStamps[Committed],"&gt;"&amp;'TS-Calc 3 month'!A75)</f>
        <v>30</v>
      </c>
      <c r="C75">
        <f ca="1">COUNTIFS(TimeStamps[Committed],"&lt;="&amp;'TS-Calc 3 month'!A75,TimeStamps[Done],"&gt;"&amp;'TS-Calc 3 month'!A75)</f>
        <v>7</v>
      </c>
      <c r="D75">
        <f ca="1">COUNTIF(TimeStamps[Done],"="&amp;'TS-Calc 3 month'!A75)</f>
        <v>0</v>
      </c>
      <c r="F75" s="1">
        <f ca="1">Table257[[#This Row],[Date]]</f>
        <v>41158</v>
      </c>
      <c r="G75">
        <f ca="1">G74+YearData[[#This Row],[Done]]</f>
        <v>12</v>
      </c>
      <c r="H75">
        <f ca="1">Table257[[#This Row],[Commited]]</f>
        <v>7</v>
      </c>
      <c r="I75">
        <f ca="1">Table257[[#This Row],[Options]]</f>
        <v>30</v>
      </c>
    </row>
    <row r="76" spans="1:9" x14ac:dyDescent="0.2">
      <c r="A76" s="1">
        <f t="shared" ca="1" si="1"/>
        <v>41159</v>
      </c>
      <c r="B76">
        <f ca="1">COUNTIFS(TimeStamps[Options],"&lt;="&amp;'TS-Calc 3 month'!A76,TimeStamps[Committed],"&gt;"&amp;'TS-Calc 3 month'!A76)</f>
        <v>30</v>
      </c>
      <c r="C76">
        <f ca="1">COUNTIFS(TimeStamps[Committed],"&lt;="&amp;'TS-Calc 3 month'!A76,TimeStamps[Done],"&gt;"&amp;'TS-Calc 3 month'!A76)</f>
        <v>7</v>
      </c>
      <c r="D76">
        <f ca="1">COUNTIF(TimeStamps[Done],"="&amp;'TS-Calc 3 month'!A76)</f>
        <v>0</v>
      </c>
      <c r="F76" s="1">
        <f ca="1">Table257[[#This Row],[Date]]</f>
        <v>41159</v>
      </c>
      <c r="G76">
        <f ca="1">G75+YearData[[#This Row],[Done]]</f>
        <v>12</v>
      </c>
      <c r="H76">
        <f ca="1">Table257[[#This Row],[Commited]]</f>
        <v>7</v>
      </c>
      <c r="I76">
        <f ca="1">Table257[[#This Row],[Options]]</f>
        <v>30</v>
      </c>
    </row>
    <row r="77" spans="1:9" x14ac:dyDescent="0.2">
      <c r="A77" s="1">
        <f t="shared" ca="1" si="1"/>
        <v>41160</v>
      </c>
      <c r="B77">
        <f ca="1">COUNTIFS(TimeStamps[Options],"&lt;="&amp;'TS-Calc 3 month'!A77,TimeStamps[Committed],"&gt;"&amp;'TS-Calc 3 month'!A77)</f>
        <v>30</v>
      </c>
      <c r="C77">
        <f ca="1">COUNTIFS(TimeStamps[Committed],"&lt;="&amp;'TS-Calc 3 month'!A77,TimeStamps[Done],"&gt;"&amp;'TS-Calc 3 month'!A77)</f>
        <v>8</v>
      </c>
      <c r="D77">
        <f ca="1">COUNTIF(TimeStamps[Done],"="&amp;'TS-Calc 3 month'!A77)</f>
        <v>0</v>
      </c>
      <c r="F77" s="1">
        <f ca="1">Table257[[#This Row],[Date]]</f>
        <v>41160</v>
      </c>
      <c r="G77">
        <f ca="1">G76+YearData[[#This Row],[Done]]</f>
        <v>12</v>
      </c>
      <c r="H77">
        <f ca="1">Table257[[#This Row],[Commited]]</f>
        <v>8</v>
      </c>
      <c r="I77">
        <f ca="1">Table257[[#This Row],[Options]]</f>
        <v>30</v>
      </c>
    </row>
    <row r="78" spans="1:9" x14ac:dyDescent="0.2">
      <c r="A78" s="1">
        <f t="shared" ca="1" si="1"/>
        <v>41161</v>
      </c>
      <c r="B78">
        <f ca="1">COUNTIFS(TimeStamps[Options],"&lt;="&amp;'TS-Calc 3 month'!A78,TimeStamps[Committed],"&gt;"&amp;'TS-Calc 3 month'!A78)</f>
        <v>29</v>
      </c>
      <c r="C78">
        <f ca="1">COUNTIFS(TimeStamps[Committed],"&lt;="&amp;'TS-Calc 3 month'!A78,TimeStamps[Done],"&gt;"&amp;'TS-Calc 3 month'!A78)</f>
        <v>9</v>
      </c>
      <c r="D78">
        <f ca="1">COUNTIF(TimeStamps[Done],"="&amp;'TS-Calc 3 month'!A78)</f>
        <v>0</v>
      </c>
      <c r="F78" s="1">
        <f ca="1">Table257[[#This Row],[Date]]</f>
        <v>41161</v>
      </c>
      <c r="G78">
        <f ca="1">G77+YearData[[#This Row],[Done]]</f>
        <v>12</v>
      </c>
      <c r="H78">
        <f ca="1">Table257[[#This Row],[Commited]]</f>
        <v>9</v>
      </c>
      <c r="I78">
        <f ca="1">Table257[[#This Row],[Options]]</f>
        <v>29</v>
      </c>
    </row>
    <row r="79" spans="1:9" x14ac:dyDescent="0.2">
      <c r="A79" s="1">
        <f t="shared" ca="1" si="1"/>
        <v>41162</v>
      </c>
      <c r="B79">
        <f ca="1">COUNTIFS(TimeStamps[Options],"&lt;="&amp;'TS-Calc 3 month'!A79,TimeStamps[Committed],"&gt;"&amp;'TS-Calc 3 month'!A79)</f>
        <v>30</v>
      </c>
      <c r="C79">
        <f ca="1">COUNTIFS(TimeStamps[Committed],"&lt;="&amp;'TS-Calc 3 month'!A79,TimeStamps[Done],"&gt;"&amp;'TS-Calc 3 month'!A79)</f>
        <v>8</v>
      </c>
      <c r="D79">
        <f ca="1">COUNTIF(TimeStamps[Done],"="&amp;'TS-Calc 3 month'!A79)</f>
        <v>1</v>
      </c>
      <c r="F79" s="1">
        <f ca="1">Table257[[#This Row],[Date]]</f>
        <v>41162</v>
      </c>
      <c r="G79">
        <f ca="1">G78+YearData[[#This Row],[Done]]</f>
        <v>13</v>
      </c>
      <c r="H79">
        <f ca="1">Table257[[#This Row],[Commited]]</f>
        <v>8</v>
      </c>
      <c r="I79">
        <f ca="1">Table257[[#This Row],[Options]]</f>
        <v>30</v>
      </c>
    </row>
    <row r="80" spans="1:9" x14ac:dyDescent="0.2">
      <c r="A80" s="1">
        <f t="shared" ca="1" si="1"/>
        <v>41163</v>
      </c>
      <c r="B80">
        <f ca="1">COUNTIFS(TimeStamps[Options],"&lt;="&amp;'TS-Calc 3 month'!A80,TimeStamps[Committed],"&gt;"&amp;'TS-Calc 3 month'!A80)</f>
        <v>30</v>
      </c>
      <c r="C80">
        <f ca="1">COUNTIFS(TimeStamps[Committed],"&lt;="&amp;'TS-Calc 3 month'!A80,TimeStamps[Done],"&gt;"&amp;'TS-Calc 3 month'!A80)</f>
        <v>8</v>
      </c>
      <c r="D80">
        <f ca="1">COUNTIF(TimeStamps[Done],"="&amp;'TS-Calc 3 month'!A80)</f>
        <v>0</v>
      </c>
      <c r="F80" s="1">
        <f ca="1">Table257[[#This Row],[Date]]</f>
        <v>41163</v>
      </c>
      <c r="G80">
        <f ca="1">G79+YearData[[#This Row],[Done]]</f>
        <v>13</v>
      </c>
      <c r="H80">
        <f ca="1">Table257[[#This Row],[Commited]]</f>
        <v>8</v>
      </c>
      <c r="I80">
        <f ca="1">Table257[[#This Row],[Options]]</f>
        <v>30</v>
      </c>
    </row>
    <row r="81" spans="1:9" x14ac:dyDescent="0.2">
      <c r="A81" s="1">
        <f t="shared" ca="1" si="1"/>
        <v>41164</v>
      </c>
      <c r="B81">
        <f ca="1">COUNTIFS(TimeStamps[Options],"&lt;="&amp;'TS-Calc 3 month'!A81,TimeStamps[Committed],"&gt;"&amp;'TS-Calc 3 month'!A81)</f>
        <v>30</v>
      </c>
      <c r="C81">
        <f ca="1">COUNTIFS(TimeStamps[Committed],"&lt;="&amp;'TS-Calc 3 month'!A81,TimeStamps[Done],"&gt;"&amp;'TS-Calc 3 month'!A81)</f>
        <v>9</v>
      </c>
      <c r="D81">
        <f ca="1">COUNTIF(TimeStamps[Done],"="&amp;'TS-Calc 3 month'!A81)</f>
        <v>0</v>
      </c>
      <c r="F81" s="1">
        <f ca="1">Table257[[#This Row],[Date]]</f>
        <v>41164</v>
      </c>
      <c r="G81">
        <f ca="1">G80+YearData[[#This Row],[Done]]</f>
        <v>13</v>
      </c>
      <c r="H81">
        <f ca="1">Table257[[#This Row],[Commited]]</f>
        <v>9</v>
      </c>
      <c r="I81">
        <f ca="1">Table257[[#This Row],[Options]]</f>
        <v>30</v>
      </c>
    </row>
    <row r="82" spans="1:9" x14ac:dyDescent="0.2">
      <c r="A82" s="1">
        <f t="shared" ca="1" si="1"/>
        <v>41165</v>
      </c>
      <c r="B82">
        <f ca="1">COUNTIFS(TimeStamps[Options],"&lt;="&amp;'TS-Calc 3 month'!A82,TimeStamps[Committed],"&gt;"&amp;'TS-Calc 3 month'!A82)</f>
        <v>30</v>
      </c>
      <c r="C82">
        <f ca="1">COUNTIFS(TimeStamps[Committed],"&lt;="&amp;'TS-Calc 3 month'!A82,TimeStamps[Done],"&gt;"&amp;'TS-Calc 3 month'!A82)</f>
        <v>9</v>
      </c>
      <c r="D82">
        <f ca="1">COUNTIF(TimeStamps[Done],"="&amp;'TS-Calc 3 month'!A82)</f>
        <v>0</v>
      </c>
      <c r="F82" s="1">
        <f ca="1">Table257[[#This Row],[Date]]</f>
        <v>41165</v>
      </c>
      <c r="G82">
        <f ca="1">G81+YearData[[#This Row],[Done]]</f>
        <v>13</v>
      </c>
      <c r="H82">
        <f ca="1">Table257[[#This Row],[Commited]]</f>
        <v>9</v>
      </c>
      <c r="I82">
        <f ca="1">Table257[[#This Row],[Options]]</f>
        <v>30</v>
      </c>
    </row>
    <row r="83" spans="1:9" x14ac:dyDescent="0.2">
      <c r="A83" s="1">
        <f t="shared" ca="1" si="1"/>
        <v>41166</v>
      </c>
      <c r="B83">
        <f ca="1">COUNTIFS(TimeStamps[Options],"&lt;="&amp;'TS-Calc 3 month'!A83,TimeStamps[Committed],"&gt;"&amp;'TS-Calc 3 month'!A83)</f>
        <v>31</v>
      </c>
      <c r="C83">
        <f ca="1">COUNTIFS(TimeStamps[Committed],"&lt;="&amp;'TS-Calc 3 month'!A83,TimeStamps[Done],"&gt;"&amp;'TS-Calc 3 month'!A83)</f>
        <v>9</v>
      </c>
      <c r="D83">
        <f ca="1">COUNTIF(TimeStamps[Done],"="&amp;'TS-Calc 3 month'!A83)</f>
        <v>0</v>
      </c>
      <c r="F83" s="1">
        <f ca="1">Table257[[#This Row],[Date]]</f>
        <v>41166</v>
      </c>
      <c r="G83">
        <f ca="1">G82+YearData[[#This Row],[Done]]</f>
        <v>13</v>
      </c>
      <c r="H83">
        <f ca="1">Table257[[#This Row],[Commited]]</f>
        <v>9</v>
      </c>
      <c r="I83">
        <f ca="1">Table257[[#This Row],[Options]]</f>
        <v>31</v>
      </c>
    </row>
    <row r="84" spans="1:9" x14ac:dyDescent="0.2">
      <c r="A84" s="1">
        <f t="shared" ca="1" si="1"/>
        <v>41167</v>
      </c>
      <c r="B84">
        <f ca="1">COUNTIFS(TimeStamps[Options],"&lt;="&amp;'TS-Calc 3 month'!A84,TimeStamps[Committed],"&gt;"&amp;'TS-Calc 3 month'!A84)</f>
        <v>30</v>
      </c>
      <c r="C84">
        <f ca="1">COUNTIFS(TimeStamps[Committed],"&lt;="&amp;'TS-Calc 3 month'!A84,TimeStamps[Done],"&gt;"&amp;'TS-Calc 3 month'!A84)</f>
        <v>9</v>
      </c>
      <c r="D84">
        <f ca="1">COUNTIF(TimeStamps[Done],"="&amp;'TS-Calc 3 month'!A84)</f>
        <v>1</v>
      </c>
      <c r="F84" s="1">
        <f ca="1">Table257[[#This Row],[Date]]</f>
        <v>41167</v>
      </c>
      <c r="G84">
        <f ca="1">G83+YearData[[#This Row],[Done]]</f>
        <v>14</v>
      </c>
      <c r="H84">
        <f ca="1">Table257[[#This Row],[Commited]]</f>
        <v>9</v>
      </c>
      <c r="I84">
        <f ca="1">Table257[[#This Row],[Options]]</f>
        <v>30</v>
      </c>
    </row>
    <row r="85" spans="1:9" x14ac:dyDescent="0.2">
      <c r="A85" s="1">
        <f t="shared" ca="1" si="1"/>
        <v>41168</v>
      </c>
      <c r="B85">
        <f ca="1">COUNTIFS(TimeStamps[Options],"&lt;="&amp;'TS-Calc 3 month'!A85,TimeStamps[Committed],"&gt;"&amp;'TS-Calc 3 month'!A85)</f>
        <v>31</v>
      </c>
      <c r="C85">
        <f ca="1">COUNTIFS(TimeStamps[Committed],"&lt;="&amp;'TS-Calc 3 month'!A85,TimeStamps[Done],"&gt;"&amp;'TS-Calc 3 month'!A85)</f>
        <v>8</v>
      </c>
      <c r="D85">
        <f ca="1">COUNTIF(TimeStamps[Done],"="&amp;'TS-Calc 3 month'!A85)</f>
        <v>1</v>
      </c>
      <c r="F85" s="1">
        <f ca="1">Table257[[#This Row],[Date]]</f>
        <v>41168</v>
      </c>
      <c r="G85">
        <f ca="1">G84+YearData[[#This Row],[Done]]</f>
        <v>15</v>
      </c>
      <c r="H85">
        <f ca="1">Table257[[#This Row],[Commited]]</f>
        <v>8</v>
      </c>
      <c r="I85">
        <f ca="1">Table257[[#This Row],[Options]]</f>
        <v>31</v>
      </c>
    </row>
    <row r="86" spans="1:9" x14ac:dyDescent="0.2">
      <c r="A86" s="1">
        <f t="shared" ca="1" si="1"/>
        <v>41169</v>
      </c>
      <c r="B86">
        <f ca="1">COUNTIFS(TimeStamps[Options],"&lt;="&amp;'TS-Calc 3 month'!A86,TimeStamps[Committed],"&gt;"&amp;'TS-Calc 3 month'!A86)</f>
        <v>31</v>
      </c>
      <c r="C86">
        <f ca="1">COUNTIFS(TimeStamps[Committed],"&lt;="&amp;'TS-Calc 3 month'!A86,TimeStamps[Done],"&gt;"&amp;'TS-Calc 3 month'!A86)</f>
        <v>8</v>
      </c>
      <c r="D86">
        <f ca="1">COUNTIF(TimeStamps[Done],"="&amp;'TS-Calc 3 month'!A86)</f>
        <v>0</v>
      </c>
      <c r="F86" s="1">
        <f ca="1">Table257[[#This Row],[Date]]</f>
        <v>41169</v>
      </c>
      <c r="G86">
        <f ca="1">G85+YearData[[#This Row],[Done]]</f>
        <v>15</v>
      </c>
      <c r="H86">
        <f ca="1">Table257[[#This Row],[Commited]]</f>
        <v>8</v>
      </c>
      <c r="I86">
        <f ca="1">Table257[[#This Row],[Options]]</f>
        <v>31</v>
      </c>
    </row>
    <row r="87" spans="1:9" x14ac:dyDescent="0.2">
      <c r="A87" s="1">
        <f t="shared" ca="1" si="1"/>
        <v>41170</v>
      </c>
      <c r="B87">
        <f ca="1">COUNTIFS(TimeStamps[Options],"&lt;="&amp;'TS-Calc 3 month'!A87,TimeStamps[Committed],"&gt;"&amp;'TS-Calc 3 month'!A87)</f>
        <v>32</v>
      </c>
      <c r="C87">
        <f ca="1">COUNTIFS(TimeStamps[Committed],"&lt;="&amp;'TS-Calc 3 month'!A87,TimeStamps[Done],"&gt;"&amp;'TS-Calc 3 month'!A87)</f>
        <v>8</v>
      </c>
      <c r="D87">
        <f ca="1">COUNTIF(TimeStamps[Done],"="&amp;'TS-Calc 3 month'!A87)</f>
        <v>0</v>
      </c>
      <c r="F87" s="1">
        <f ca="1">Table257[[#This Row],[Date]]</f>
        <v>41170</v>
      </c>
      <c r="G87">
        <f ca="1">G86+YearData[[#This Row],[Done]]</f>
        <v>15</v>
      </c>
      <c r="H87">
        <f ca="1">Table257[[#This Row],[Commited]]</f>
        <v>8</v>
      </c>
      <c r="I87">
        <f ca="1">Table257[[#This Row],[Options]]</f>
        <v>32</v>
      </c>
    </row>
    <row r="88" spans="1:9" x14ac:dyDescent="0.2">
      <c r="A88" s="1">
        <f t="shared" ca="1" si="1"/>
        <v>41171</v>
      </c>
      <c r="B88">
        <f ca="1">COUNTIFS(TimeStamps[Options],"&lt;="&amp;'TS-Calc 3 month'!A88,TimeStamps[Committed],"&gt;"&amp;'TS-Calc 3 month'!A88)</f>
        <v>31</v>
      </c>
      <c r="C88">
        <f ca="1">COUNTIFS(TimeStamps[Committed],"&lt;="&amp;'TS-Calc 3 month'!A88,TimeStamps[Done],"&gt;"&amp;'TS-Calc 3 month'!A88)</f>
        <v>8</v>
      </c>
      <c r="D88">
        <f ca="1">COUNTIF(TimeStamps[Done],"="&amp;'TS-Calc 3 month'!A88)</f>
        <v>1</v>
      </c>
      <c r="F88" s="1">
        <f ca="1">Table257[[#This Row],[Date]]</f>
        <v>41171</v>
      </c>
      <c r="G88">
        <f ca="1">G87+YearData[[#This Row],[Done]]</f>
        <v>16</v>
      </c>
      <c r="H88">
        <f ca="1">Table257[[#This Row],[Commited]]</f>
        <v>8</v>
      </c>
      <c r="I88">
        <f ca="1">Table257[[#This Row],[Options]]</f>
        <v>31</v>
      </c>
    </row>
    <row r="89" spans="1:9" x14ac:dyDescent="0.2">
      <c r="A89" s="1">
        <f t="shared" ca="1" si="1"/>
        <v>41172</v>
      </c>
      <c r="B89">
        <f ca="1">COUNTIFS(TimeStamps[Options],"&lt;="&amp;'TS-Calc 3 month'!A89,TimeStamps[Committed],"&gt;"&amp;'TS-Calc 3 month'!A89)</f>
        <v>32</v>
      </c>
      <c r="C89">
        <f ca="1">COUNTIFS(TimeStamps[Committed],"&lt;="&amp;'TS-Calc 3 month'!A89,TimeStamps[Done],"&gt;"&amp;'TS-Calc 3 month'!A89)</f>
        <v>8</v>
      </c>
      <c r="D89">
        <f ca="1">COUNTIF(TimeStamps[Done],"="&amp;'TS-Calc 3 month'!A89)</f>
        <v>0</v>
      </c>
      <c r="F89" s="1">
        <f ca="1">Table257[[#This Row],[Date]]</f>
        <v>41172</v>
      </c>
      <c r="G89">
        <f ca="1">G88+YearData[[#This Row],[Done]]</f>
        <v>16</v>
      </c>
      <c r="H89">
        <f ca="1">Table257[[#This Row],[Commited]]</f>
        <v>8</v>
      </c>
      <c r="I89">
        <f ca="1">Table257[[#This Row],[Options]]</f>
        <v>32</v>
      </c>
    </row>
    <row r="90" spans="1:9" x14ac:dyDescent="0.2">
      <c r="A90" s="1">
        <f t="shared" ca="1" si="1"/>
        <v>41173</v>
      </c>
      <c r="B90">
        <f ca="1">COUNTIFS(TimeStamps[Options],"&lt;="&amp;'TS-Calc 3 month'!A90,TimeStamps[Committed],"&gt;"&amp;'TS-Calc 3 month'!A90)</f>
        <v>32</v>
      </c>
      <c r="C90">
        <f ca="1">COUNTIFS(TimeStamps[Committed],"&lt;="&amp;'TS-Calc 3 month'!A90,TimeStamps[Done],"&gt;"&amp;'TS-Calc 3 month'!A90)</f>
        <v>8</v>
      </c>
      <c r="D90">
        <f ca="1">COUNTIF(TimeStamps[Done],"="&amp;'TS-Calc 3 month'!A90)</f>
        <v>1</v>
      </c>
      <c r="F90" s="1">
        <f ca="1">Table257[[#This Row],[Date]]</f>
        <v>41173</v>
      </c>
      <c r="G90">
        <f ca="1">G89+YearData[[#This Row],[Done]]</f>
        <v>17</v>
      </c>
      <c r="H90">
        <f ca="1">Table257[[#This Row],[Commited]]</f>
        <v>8</v>
      </c>
      <c r="I90">
        <f ca="1">Table257[[#This Row],[Options]]</f>
        <v>32</v>
      </c>
    </row>
    <row r="91" spans="1:9" x14ac:dyDescent="0.2">
      <c r="A91" s="1">
        <f t="shared" ca="1" si="1"/>
        <v>41174</v>
      </c>
      <c r="B91">
        <f ca="1">COUNTIFS(TimeStamps[Options],"&lt;="&amp;'TS-Calc 3 month'!A91,TimeStamps[Committed],"&gt;"&amp;'TS-Calc 3 month'!A91)</f>
        <v>32</v>
      </c>
      <c r="C91">
        <f ca="1">COUNTIFS(TimeStamps[Committed],"&lt;="&amp;'TS-Calc 3 month'!A91,TimeStamps[Done],"&gt;"&amp;'TS-Calc 3 month'!A91)</f>
        <v>8</v>
      </c>
      <c r="D91">
        <f ca="1">COUNTIF(TimeStamps[Done],"="&amp;'TS-Calc 3 month'!A91)</f>
        <v>0</v>
      </c>
      <c r="F91" s="1">
        <f ca="1">Table257[[#This Row],[Date]]</f>
        <v>41174</v>
      </c>
      <c r="G91">
        <f ca="1">G90+YearData[[#This Row],[Done]]</f>
        <v>17</v>
      </c>
      <c r="H91">
        <f ca="1">Table257[[#This Row],[Commited]]</f>
        <v>8</v>
      </c>
      <c r="I91">
        <f ca="1">Table257[[#This Row],[Options]]</f>
        <v>32</v>
      </c>
    </row>
    <row r="92" spans="1:9" x14ac:dyDescent="0.2">
      <c r="A92" s="1">
        <f t="shared" ca="1" si="1"/>
        <v>41175</v>
      </c>
      <c r="B92">
        <f ca="1">COUNTIFS(TimeStamps[Options],"&lt;="&amp;'TS-Calc 3 month'!A92,TimeStamps[Committed],"&gt;"&amp;'TS-Calc 3 month'!A92)</f>
        <v>32</v>
      </c>
      <c r="C92">
        <f ca="1">COUNTIFS(TimeStamps[Committed],"&lt;="&amp;'TS-Calc 3 month'!A92,TimeStamps[Done],"&gt;"&amp;'TS-Calc 3 month'!A92)</f>
        <v>9</v>
      </c>
      <c r="D92">
        <f ca="1">COUNTIF(TimeStamps[Done],"="&amp;'TS-Calc 3 month'!A92)</f>
        <v>0</v>
      </c>
      <c r="F92" s="1">
        <f ca="1">Table257[[#This Row],[Date]]</f>
        <v>41175</v>
      </c>
      <c r="G92">
        <f ca="1">G91+YearData[[#This Row],[Done]]</f>
        <v>17</v>
      </c>
      <c r="H92">
        <f ca="1">Table257[[#This Row],[Commited]]</f>
        <v>9</v>
      </c>
      <c r="I92">
        <f ca="1">Table257[[#This Row],[Options]]</f>
        <v>32</v>
      </c>
    </row>
    <row r="93" spans="1:9" x14ac:dyDescent="0.2">
      <c r="A93" s="1">
        <f t="shared" ca="1" si="1"/>
        <v>41176</v>
      </c>
      <c r="B93">
        <f ca="1">COUNTIFS(TimeStamps[Options],"&lt;="&amp;'TS-Calc 3 month'!A93,TimeStamps[Committed],"&gt;"&amp;'TS-Calc 3 month'!A93)</f>
        <v>33</v>
      </c>
      <c r="C93">
        <f ca="1">COUNTIFS(TimeStamps[Committed],"&lt;="&amp;'TS-Calc 3 month'!A93,TimeStamps[Done],"&gt;"&amp;'TS-Calc 3 month'!A93)</f>
        <v>8</v>
      </c>
      <c r="D93">
        <f ca="1">COUNTIF(TimeStamps[Done],"="&amp;'TS-Calc 3 month'!A93)</f>
        <v>1</v>
      </c>
      <c r="F93" s="1">
        <f ca="1">Table257[[#This Row],[Date]]</f>
        <v>41176</v>
      </c>
      <c r="G93">
        <f ca="1">G92+YearData[[#This Row],[Done]]</f>
        <v>18</v>
      </c>
      <c r="H93">
        <f ca="1">Table257[[#This Row],[Commited]]</f>
        <v>8</v>
      </c>
      <c r="I93">
        <f ca="1">Table257[[#This Row],[Options]]</f>
        <v>33</v>
      </c>
    </row>
    <row r="94" spans="1:9" x14ac:dyDescent="0.2">
      <c r="A94" s="1">
        <f t="shared" ca="1" si="1"/>
        <v>41177</v>
      </c>
      <c r="B94">
        <f ca="1">COUNTIFS(TimeStamps[Options],"&lt;="&amp;'TS-Calc 3 month'!A94,TimeStamps[Committed],"&gt;"&amp;'TS-Calc 3 month'!A94)</f>
        <v>33</v>
      </c>
      <c r="C94">
        <f ca="1">COUNTIFS(TimeStamps[Committed],"&lt;="&amp;'TS-Calc 3 month'!A94,TimeStamps[Done],"&gt;"&amp;'TS-Calc 3 month'!A94)</f>
        <v>7</v>
      </c>
      <c r="D94">
        <f ca="1">COUNTIF(TimeStamps[Done],"="&amp;'TS-Calc 3 month'!A94)</f>
        <v>1</v>
      </c>
      <c r="F94" s="1">
        <f ca="1">Table257[[#This Row],[Date]]</f>
        <v>41177</v>
      </c>
      <c r="G94">
        <f ca="1">G93+YearData[[#This Row],[Done]]</f>
        <v>19</v>
      </c>
      <c r="H94">
        <f ca="1">Table257[[#This Row],[Commited]]</f>
        <v>7</v>
      </c>
      <c r="I94">
        <f ca="1">Table257[[#This Row],[Options]]</f>
        <v>33</v>
      </c>
    </row>
    <row r="95" spans="1:9" x14ac:dyDescent="0.2">
      <c r="A95" s="1"/>
      <c r="F95" s="1"/>
    </row>
    <row r="96" spans="1:9"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License</vt:lpstr>
      <vt:lpstr>Timestamp Data</vt:lpstr>
      <vt:lpstr>Stability Metric, Time Stamps</vt:lpstr>
      <vt:lpstr>Stability Metric, Item Count</vt:lpstr>
      <vt:lpstr>SampleData</vt:lpstr>
      <vt:lpstr>TS-Calc 31 days</vt:lpstr>
      <vt:lpstr>TS-Calc 6 month</vt:lpstr>
      <vt:lpstr>TS-Calc 3 month</vt:lpstr>
      <vt:lpstr>TS-Calc 12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2016-07-03T16:21:16Z</dcterms:modified>
</cp:coreProperties>
</file>