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wboy/Desktop/Final_Project/Monarch_Climate_Project/Raw_Data/Butterfly_Data/"/>
    </mc:Choice>
  </mc:AlternateContent>
  <xr:revisionPtr revIDLastSave="0" documentId="13_ncr:1_{FC2FB93D-10E6-604A-A5DA-07D5F785AA16}" xr6:coauthVersionLast="46" xr6:coauthVersionMax="46" xr10:uidLastSave="{00000000-0000-0000-0000-000000000000}"/>
  <bookViews>
    <workbookView xWindow="-38400" yWindow="-1760" windowWidth="38020" windowHeight="19080" xr2:uid="{00000000-000D-0000-FFFF-FFFF00000000}"/>
  </bookViews>
  <sheets>
    <sheet name="Counts by County" sheetId="1" r:id="rId1"/>
    <sheet name="Locations" sheetId="9" r:id="rId2"/>
    <sheet name="Graph" sheetId="7" r:id="rId3"/>
    <sheet name="Data Citation" sheetId="8" r:id="rId4"/>
  </sheets>
  <definedNames>
    <definedName name="_xlnm._FilterDatabase" localSheetId="0" hidden="1">'Counts by County'!$A$1:$BK$1</definedName>
    <definedName name="_xlnm.Print_Titles" localSheetId="0">'Counts by County'!$1:$1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60" i="1" l="1"/>
  <c r="BO350" i="1"/>
  <c r="BO347" i="1"/>
  <c r="BO343" i="1"/>
  <c r="BO314" i="1"/>
  <c r="BO297" i="1"/>
  <c r="BO274" i="1"/>
  <c r="BO143" i="1"/>
  <c r="BO96" i="1"/>
  <c r="BO75" i="1"/>
  <c r="BO59" i="1"/>
  <c r="BO55" i="1"/>
  <c r="BO41" i="1"/>
  <c r="BO38" i="1"/>
  <c r="BO36" i="1"/>
  <c r="BO24" i="1"/>
  <c r="BO12" i="1"/>
  <c r="BO5" i="1"/>
  <c r="BN5" i="1"/>
  <c r="BN12" i="1"/>
  <c r="BN24" i="1"/>
  <c r="BN36" i="1"/>
  <c r="BN38" i="1"/>
  <c r="BN41" i="1"/>
  <c r="BN55" i="1"/>
  <c r="BN59" i="1"/>
  <c r="BN75" i="1"/>
  <c r="BN96" i="1"/>
  <c r="BN143" i="1"/>
  <c r="BN260" i="1"/>
  <c r="BN274" i="1"/>
  <c r="BN297" i="1"/>
  <c r="BN314" i="1"/>
  <c r="BN347" i="1"/>
  <c r="BN343" i="1"/>
  <c r="BN350" i="1"/>
  <c r="BM347" i="1"/>
  <c r="BJ347" i="1"/>
  <c r="BG347" i="1"/>
  <c r="BL347" i="1"/>
  <c r="BI347" i="1"/>
  <c r="BF347" i="1"/>
  <c r="BD347" i="1"/>
  <c r="BC347" i="1"/>
  <c r="D347" i="1"/>
  <c r="BM343" i="1"/>
  <c r="BJ343" i="1"/>
  <c r="BG343" i="1"/>
  <c r="BD343" i="1"/>
  <c r="BA343" i="1"/>
  <c r="AX343" i="1"/>
  <c r="AU343" i="1"/>
  <c r="AR343" i="1"/>
  <c r="AO343" i="1"/>
  <c r="AL343" i="1"/>
  <c r="AI343" i="1"/>
  <c r="AF343" i="1"/>
  <c r="AC343" i="1"/>
  <c r="Z343" i="1"/>
  <c r="W343" i="1"/>
  <c r="T343" i="1"/>
  <c r="Q343" i="1"/>
  <c r="N343" i="1"/>
  <c r="K343" i="1"/>
  <c r="H343" i="1"/>
  <c r="BL343" i="1"/>
  <c r="BI343" i="1"/>
  <c r="BF343" i="1"/>
  <c r="BC343" i="1"/>
  <c r="AZ343" i="1"/>
  <c r="AW343" i="1"/>
  <c r="AT343" i="1"/>
  <c r="AQ343" i="1"/>
  <c r="AN343" i="1"/>
  <c r="AK343" i="1"/>
  <c r="AH343" i="1"/>
  <c r="AE343" i="1"/>
  <c r="AB343" i="1"/>
  <c r="Y343" i="1"/>
  <c r="V343" i="1"/>
  <c r="S343" i="1"/>
  <c r="P343" i="1"/>
  <c r="M343" i="1"/>
  <c r="J343" i="1"/>
  <c r="G343" i="1"/>
  <c r="E343" i="1"/>
  <c r="D343" i="1"/>
  <c r="BM314" i="1"/>
  <c r="BJ314" i="1"/>
  <c r="BG314" i="1"/>
  <c r="BD314" i="1"/>
  <c r="BA314" i="1"/>
  <c r="AX314" i="1"/>
  <c r="AU314" i="1"/>
  <c r="AR314" i="1"/>
  <c r="AO314" i="1"/>
  <c r="AL314" i="1"/>
  <c r="AI314" i="1"/>
  <c r="AF314" i="1"/>
  <c r="AC314" i="1"/>
  <c r="Z314" i="1"/>
  <c r="W314" i="1"/>
  <c r="T314" i="1"/>
  <c r="Q314" i="1"/>
  <c r="N314" i="1"/>
  <c r="H314" i="1"/>
  <c r="BL314" i="1"/>
  <c r="BI314" i="1"/>
  <c r="BF314" i="1"/>
  <c r="BC314" i="1"/>
  <c r="AZ314" i="1"/>
  <c r="AW314" i="1"/>
  <c r="AT314" i="1"/>
  <c r="AQ314" i="1"/>
  <c r="AN314" i="1"/>
  <c r="AK314" i="1"/>
  <c r="AH314" i="1"/>
  <c r="AE314" i="1"/>
  <c r="AB314" i="1"/>
  <c r="Y314" i="1"/>
  <c r="V314" i="1"/>
  <c r="S314" i="1"/>
  <c r="P314" i="1"/>
  <c r="M314" i="1"/>
  <c r="J314" i="1"/>
  <c r="G314" i="1"/>
  <c r="E314" i="1"/>
  <c r="D314" i="1"/>
  <c r="BM297" i="1"/>
  <c r="BJ297" i="1"/>
  <c r="BD297" i="1"/>
  <c r="BA297" i="1"/>
  <c r="AX297" i="1"/>
  <c r="AU297" i="1"/>
  <c r="AR297" i="1"/>
  <c r="AO297" i="1"/>
  <c r="AL297" i="1"/>
  <c r="AI297" i="1"/>
  <c r="AC297" i="1"/>
  <c r="Z297" i="1"/>
  <c r="W297" i="1"/>
  <c r="T297" i="1"/>
  <c r="N297" i="1"/>
  <c r="K297" i="1"/>
  <c r="H297" i="1"/>
  <c r="BL297" i="1"/>
  <c r="BI297" i="1"/>
  <c r="BF297" i="1"/>
  <c r="BC297" i="1"/>
  <c r="AZ297" i="1"/>
  <c r="AW297" i="1"/>
  <c r="AT297" i="1"/>
  <c r="AQ297" i="1"/>
  <c r="AN297" i="1"/>
  <c r="AK297" i="1"/>
  <c r="AH297" i="1"/>
  <c r="AE297" i="1"/>
  <c r="AB297" i="1"/>
  <c r="Y297" i="1"/>
  <c r="V297" i="1"/>
  <c r="S297" i="1"/>
  <c r="P297" i="1"/>
  <c r="M297" i="1"/>
  <c r="J297" i="1"/>
  <c r="G297" i="1"/>
  <c r="E297" i="1"/>
  <c r="D297" i="1"/>
  <c r="BM274" i="1"/>
  <c r="BJ274" i="1"/>
  <c r="BG274" i="1"/>
  <c r="BD274" i="1"/>
  <c r="BA274" i="1"/>
  <c r="AX274" i="1"/>
  <c r="AU274" i="1"/>
  <c r="AR274" i="1"/>
  <c r="AO274" i="1"/>
  <c r="AL274" i="1"/>
  <c r="AI274" i="1"/>
  <c r="AC274" i="1"/>
  <c r="Z274" i="1"/>
  <c r="W274" i="1"/>
  <c r="T274" i="1"/>
  <c r="N274" i="1"/>
  <c r="K274" i="1"/>
  <c r="H274" i="1"/>
  <c r="BL274" i="1"/>
  <c r="BI274" i="1"/>
  <c r="BF274" i="1"/>
  <c r="BC274" i="1"/>
  <c r="AZ274" i="1"/>
  <c r="AW274" i="1"/>
  <c r="AT274" i="1"/>
  <c r="AQ274" i="1"/>
  <c r="AN274" i="1"/>
  <c r="AK274" i="1"/>
  <c r="AH274" i="1"/>
  <c r="AE274" i="1"/>
  <c r="AB274" i="1"/>
  <c r="Y274" i="1"/>
  <c r="V274" i="1"/>
  <c r="S274" i="1"/>
  <c r="P274" i="1"/>
  <c r="M274" i="1"/>
  <c r="J274" i="1"/>
  <c r="G274" i="1"/>
  <c r="E274" i="1"/>
  <c r="D274" i="1"/>
  <c r="BM260" i="1"/>
  <c r="BJ260" i="1"/>
  <c r="BG260" i="1"/>
  <c r="BD260" i="1"/>
  <c r="BA260" i="1"/>
  <c r="AX260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BL260" i="1"/>
  <c r="BI260" i="1"/>
  <c r="BF260" i="1"/>
  <c r="BC260" i="1"/>
  <c r="AZ260" i="1"/>
  <c r="AW260" i="1"/>
  <c r="AT260" i="1"/>
  <c r="AQ260" i="1"/>
  <c r="AN260" i="1"/>
  <c r="AK260" i="1"/>
  <c r="AH260" i="1"/>
  <c r="AE260" i="1"/>
  <c r="AB260" i="1"/>
  <c r="Y260" i="1"/>
  <c r="V260" i="1"/>
  <c r="S260" i="1"/>
  <c r="P260" i="1"/>
  <c r="M260" i="1"/>
  <c r="J260" i="1"/>
  <c r="G260" i="1"/>
  <c r="E260" i="1"/>
  <c r="D260" i="1"/>
  <c r="BM143" i="1"/>
  <c r="BJ143" i="1"/>
  <c r="BG143" i="1"/>
  <c r="BD143" i="1"/>
  <c r="BA143" i="1"/>
  <c r="AX143" i="1"/>
  <c r="AU143" i="1"/>
  <c r="AR143" i="1"/>
  <c r="AO143" i="1"/>
  <c r="AL143" i="1"/>
  <c r="AI143" i="1"/>
  <c r="AF143" i="1"/>
  <c r="AC143" i="1"/>
  <c r="Z143" i="1"/>
  <c r="W143" i="1"/>
  <c r="T143" i="1"/>
  <c r="Q143" i="1"/>
  <c r="N143" i="1"/>
  <c r="K143" i="1"/>
  <c r="H143" i="1"/>
  <c r="BL143" i="1"/>
  <c r="BI143" i="1"/>
  <c r="BF143" i="1"/>
  <c r="BC143" i="1"/>
  <c r="AZ143" i="1"/>
  <c r="AW143" i="1"/>
  <c r="AT143" i="1"/>
  <c r="AQ143" i="1"/>
  <c r="AN143" i="1"/>
  <c r="AK143" i="1"/>
  <c r="AH143" i="1"/>
  <c r="AE143" i="1"/>
  <c r="AB143" i="1"/>
  <c r="Y143" i="1"/>
  <c r="V143" i="1"/>
  <c r="S143" i="1"/>
  <c r="P143" i="1"/>
  <c r="M143" i="1"/>
  <c r="J143" i="1"/>
  <c r="G143" i="1"/>
  <c r="E143" i="1"/>
  <c r="D143" i="1"/>
  <c r="BM96" i="1"/>
  <c r="BJ96" i="1"/>
  <c r="BG96" i="1"/>
  <c r="BD96" i="1"/>
  <c r="BA96" i="1"/>
  <c r="AX96" i="1"/>
  <c r="AU96" i="1"/>
  <c r="AR96" i="1"/>
  <c r="AO96" i="1"/>
  <c r="AL96" i="1"/>
  <c r="AI96" i="1"/>
  <c r="AF96" i="1"/>
  <c r="AC96" i="1"/>
  <c r="Z96" i="1"/>
  <c r="W96" i="1"/>
  <c r="T96" i="1"/>
  <c r="Q96" i="1"/>
  <c r="N96" i="1"/>
  <c r="K96" i="1"/>
  <c r="H96" i="1"/>
  <c r="BL96" i="1"/>
  <c r="BI96" i="1"/>
  <c r="BF96" i="1"/>
  <c r="BC96" i="1"/>
  <c r="AZ96" i="1"/>
  <c r="AW96" i="1"/>
  <c r="AT96" i="1"/>
  <c r="AQ96" i="1"/>
  <c r="AN96" i="1"/>
  <c r="AK96" i="1"/>
  <c r="AH96" i="1"/>
  <c r="AE96" i="1"/>
  <c r="AB96" i="1"/>
  <c r="Y96" i="1"/>
  <c r="V96" i="1"/>
  <c r="S96" i="1"/>
  <c r="P96" i="1"/>
  <c r="M96" i="1"/>
  <c r="J96" i="1"/>
  <c r="G96" i="1"/>
  <c r="E96" i="1"/>
  <c r="D96" i="1"/>
  <c r="BM75" i="1"/>
  <c r="BJ75" i="1"/>
  <c r="BG75" i="1"/>
  <c r="BD75" i="1"/>
  <c r="BA75" i="1"/>
  <c r="AX75" i="1"/>
  <c r="AU75" i="1"/>
  <c r="AR75" i="1"/>
  <c r="AO75" i="1"/>
  <c r="AL75" i="1"/>
  <c r="AI75" i="1"/>
  <c r="AF75" i="1"/>
  <c r="AC75" i="1"/>
  <c r="Z75" i="1"/>
  <c r="W75" i="1"/>
  <c r="T75" i="1"/>
  <c r="Q75" i="1"/>
  <c r="N75" i="1"/>
  <c r="K75" i="1"/>
  <c r="H75" i="1"/>
  <c r="BL75" i="1"/>
  <c r="BI75" i="1"/>
  <c r="BF75" i="1"/>
  <c r="BC75" i="1"/>
  <c r="AZ75" i="1"/>
  <c r="AW75" i="1"/>
  <c r="AT75" i="1"/>
  <c r="AQ75" i="1"/>
  <c r="AN75" i="1"/>
  <c r="AK75" i="1"/>
  <c r="AH75" i="1"/>
  <c r="AE75" i="1"/>
  <c r="AB75" i="1"/>
  <c r="Y75" i="1"/>
  <c r="V75" i="1"/>
  <c r="S75" i="1"/>
  <c r="P75" i="1"/>
  <c r="M75" i="1"/>
  <c r="J75" i="1"/>
  <c r="G75" i="1"/>
  <c r="E75" i="1"/>
  <c r="D75" i="1"/>
  <c r="BD59" i="1"/>
  <c r="BM55" i="1"/>
  <c r="BJ55" i="1"/>
  <c r="BG55" i="1"/>
  <c r="BD55" i="1"/>
  <c r="BA55" i="1"/>
  <c r="AX55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BL55" i="1"/>
  <c r="BI55" i="1"/>
  <c r="BF55" i="1"/>
  <c r="BC55" i="1"/>
  <c r="AZ55" i="1"/>
  <c r="AW55" i="1"/>
  <c r="AT55" i="1"/>
  <c r="AQ55" i="1"/>
  <c r="AN55" i="1"/>
  <c r="AK55" i="1"/>
  <c r="AH55" i="1"/>
  <c r="AE55" i="1"/>
  <c r="AB55" i="1"/>
  <c r="Y55" i="1"/>
  <c r="V55" i="1"/>
  <c r="S55" i="1"/>
  <c r="P55" i="1"/>
  <c r="M55" i="1"/>
  <c r="J55" i="1"/>
  <c r="G55" i="1"/>
  <c r="E55" i="1"/>
  <c r="D55" i="1"/>
  <c r="AR41" i="1"/>
  <c r="AO41" i="1"/>
  <c r="AI41" i="1"/>
  <c r="AF41" i="1"/>
  <c r="AC41" i="1"/>
  <c r="Z41" i="1"/>
  <c r="W41" i="1"/>
  <c r="T41" i="1"/>
  <c r="K41" i="1"/>
  <c r="H41" i="1"/>
  <c r="BL41" i="1"/>
  <c r="BI41" i="1"/>
  <c r="BF41" i="1"/>
  <c r="BC41" i="1"/>
  <c r="AZ41" i="1"/>
  <c r="AW41" i="1"/>
  <c r="AT41" i="1"/>
  <c r="AQ41" i="1"/>
  <c r="AN41" i="1"/>
  <c r="AK41" i="1"/>
  <c r="AH41" i="1"/>
  <c r="AE41" i="1"/>
  <c r="AB41" i="1"/>
  <c r="Y41" i="1"/>
  <c r="V41" i="1"/>
  <c r="S41" i="1"/>
  <c r="P41" i="1"/>
  <c r="M41" i="1"/>
  <c r="J41" i="1"/>
  <c r="G41" i="1"/>
  <c r="E41" i="1"/>
  <c r="D41" i="1"/>
  <c r="D38" i="1"/>
  <c r="BM36" i="1"/>
  <c r="BJ36" i="1"/>
  <c r="BG36" i="1"/>
  <c r="BD36" i="1"/>
  <c r="BA36" i="1"/>
  <c r="AX36" i="1"/>
  <c r="AU36" i="1"/>
  <c r="AR36" i="1"/>
  <c r="AO36" i="1"/>
  <c r="AL36" i="1"/>
  <c r="AI36" i="1"/>
  <c r="AF36" i="1"/>
  <c r="AC36" i="1"/>
  <c r="Z36" i="1"/>
  <c r="N36" i="1"/>
  <c r="K36" i="1"/>
  <c r="H36" i="1"/>
  <c r="BL36" i="1"/>
  <c r="BI36" i="1"/>
  <c r="BF36" i="1"/>
  <c r="BC36" i="1"/>
  <c r="AZ36" i="1"/>
  <c r="AW36" i="1"/>
  <c r="AT36" i="1"/>
  <c r="AQ36" i="1"/>
  <c r="AN36" i="1"/>
  <c r="AK36" i="1"/>
  <c r="AH36" i="1"/>
  <c r="AE36" i="1"/>
  <c r="AB36" i="1"/>
  <c r="Y36" i="1"/>
  <c r="V36" i="1"/>
  <c r="S36" i="1"/>
  <c r="P36" i="1"/>
  <c r="M36" i="1"/>
  <c r="J36" i="1"/>
  <c r="G36" i="1"/>
  <c r="E36" i="1"/>
  <c r="D36" i="1"/>
  <c r="BL24" i="1"/>
  <c r="BM24" i="1"/>
  <c r="BJ24" i="1"/>
  <c r="BG24" i="1"/>
  <c r="BD24" i="1"/>
  <c r="BA24" i="1"/>
  <c r="AX24" i="1"/>
  <c r="AU24" i="1"/>
  <c r="AR24" i="1"/>
  <c r="BI24" i="1"/>
  <c r="BF24" i="1"/>
  <c r="BC24" i="1"/>
  <c r="AZ24" i="1"/>
  <c r="AW24" i="1"/>
  <c r="AT24" i="1"/>
  <c r="AQ24" i="1"/>
  <c r="AN24" i="1"/>
  <c r="AK24" i="1"/>
  <c r="AH24" i="1"/>
  <c r="AE24" i="1"/>
  <c r="AB24" i="1"/>
  <c r="Y24" i="1"/>
  <c r="AO24" i="1"/>
  <c r="AL24" i="1"/>
  <c r="AI24" i="1"/>
  <c r="AF24" i="1"/>
  <c r="AC24" i="1"/>
  <c r="Z24" i="1"/>
  <c r="W24" i="1"/>
  <c r="T24" i="1"/>
  <c r="Q24" i="1"/>
  <c r="N24" i="1"/>
  <c r="K24" i="1"/>
  <c r="V24" i="1"/>
  <c r="S24" i="1"/>
  <c r="P24" i="1"/>
  <c r="M24" i="1"/>
  <c r="J24" i="1"/>
  <c r="H24" i="1"/>
  <c r="G24" i="1"/>
  <c r="E24" i="1"/>
  <c r="D24" i="1"/>
  <c r="BM12" i="1"/>
  <c r="BG12" i="1"/>
  <c r="BD12" i="1"/>
  <c r="BA12" i="1"/>
  <c r="AX12" i="1"/>
  <c r="AW12" i="1"/>
  <c r="AU12" i="1"/>
  <c r="AR12" i="1"/>
  <c r="AO12" i="1"/>
  <c r="Q12" i="1"/>
  <c r="N12" i="1"/>
  <c r="M12" i="1"/>
  <c r="J12" i="1"/>
  <c r="H12" i="1"/>
  <c r="G12" i="1"/>
  <c r="E12" i="1"/>
  <c r="D12" i="1"/>
  <c r="E5" i="1"/>
  <c r="AF5" i="1"/>
  <c r="AO5" i="1"/>
  <c r="BD5" i="1"/>
  <c r="BK349" i="1" l="1"/>
  <c r="BK351" i="1"/>
  <c r="BK350" i="1"/>
  <c r="BK348" i="1"/>
  <c r="BE349" i="1" l="1"/>
  <c r="C349" i="1"/>
  <c r="F349" i="1"/>
  <c r="I349" i="1"/>
  <c r="L349" i="1"/>
  <c r="O349" i="1"/>
  <c r="R349" i="1"/>
  <c r="U349" i="1"/>
  <c r="X349" i="1"/>
  <c r="AA349" i="1"/>
  <c r="AD349" i="1"/>
  <c r="AG349" i="1"/>
  <c r="AJ349" i="1"/>
  <c r="AM349" i="1"/>
  <c r="AP349" i="1"/>
  <c r="AS349" i="1"/>
  <c r="AV349" i="1"/>
  <c r="AY349" i="1"/>
  <c r="BB349" i="1"/>
  <c r="BH349" i="1"/>
  <c r="BH351" i="1" l="1"/>
  <c r="BH350" i="1"/>
  <c r="BH348" i="1"/>
  <c r="BE348" i="1" l="1"/>
  <c r="BE351" i="1"/>
  <c r="BE350" i="1"/>
  <c r="BB351" i="1" l="1"/>
  <c r="BB350" i="1"/>
  <c r="BB348" i="1"/>
  <c r="AY351" i="1" l="1"/>
  <c r="AY350" i="1" l="1"/>
  <c r="AY348" i="1"/>
  <c r="AV351" i="1" l="1"/>
  <c r="AV350" i="1" l="1"/>
  <c r="AV348" i="1" s="1"/>
  <c r="AJ351" i="1" l="1"/>
  <c r="AG351" i="1"/>
  <c r="AD351" i="1"/>
  <c r="AA351" i="1"/>
  <c r="X351" i="1"/>
  <c r="U351" i="1"/>
  <c r="R351" i="1"/>
  <c r="O351" i="1"/>
  <c r="L351" i="1"/>
  <c r="I351" i="1"/>
  <c r="F351" i="1"/>
  <c r="C351" i="1"/>
  <c r="I350" i="1" l="1"/>
  <c r="I348" i="1" s="1"/>
  <c r="U350" i="1"/>
  <c r="U348" i="1" s="1"/>
  <c r="AG350" i="1"/>
  <c r="AG348" i="1" s="1"/>
  <c r="AM351" i="1"/>
  <c r="L350" i="1"/>
  <c r="L348" i="1" s="1"/>
  <c r="X350" i="1"/>
  <c r="X348" i="1" s="1"/>
  <c r="AJ350" i="1"/>
  <c r="AJ348" i="1" s="1"/>
  <c r="AP351" i="1"/>
  <c r="AP350" i="1"/>
  <c r="AP348" i="1" s="1"/>
  <c r="C350" i="1"/>
  <c r="C348" i="1" s="1"/>
  <c r="O350" i="1"/>
  <c r="O348" i="1" s="1"/>
  <c r="AA350" i="1"/>
  <c r="AA348" i="1" s="1"/>
  <c r="AM350" i="1"/>
  <c r="AS351" i="1"/>
  <c r="F350" i="1"/>
  <c r="F348" i="1" s="1"/>
  <c r="R350" i="1"/>
  <c r="R348" i="1" s="1"/>
  <c r="AD350" i="1"/>
  <c r="AD348" i="1" s="1"/>
  <c r="AS350" i="1"/>
  <c r="AS348" i="1" l="1"/>
  <c r="AM348" i="1"/>
</calcChain>
</file>

<file path=xl/sharedStrings.xml><?xml version="1.0" encoding="utf-8"?>
<sst xmlns="http://schemas.openxmlformats.org/spreadsheetml/2006/main" count="460" uniqueCount="343">
  <si>
    <t>COUNTY</t>
  </si>
  <si>
    <t>Mendocino</t>
  </si>
  <si>
    <t>Mendocino</t>
  </si>
  <si>
    <t>Year</t>
  </si>
  <si>
    <t>Total monarchs reported</t>
  </si>
  <si>
    <t>Mendocino</t>
  </si>
  <si>
    <t>Sonoma</t>
  </si>
  <si>
    <t>Sonoma</t>
  </si>
  <si>
    <t>Sonoma</t>
  </si>
  <si>
    <t>Sonoma</t>
  </si>
  <si>
    <t>Sonoma</t>
  </si>
  <si>
    <t>Marin</t>
  </si>
  <si>
    <t>Marin</t>
  </si>
  <si>
    <t>Marin</t>
  </si>
  <si>
    <t>Marin</t>
  </si>
  <si>
    <t>Marin</t>
  </si>
  <si>
    <t>Marin</t>
  </si>
  <si>
    <t>Marin</t>
  </si>
  <si>
    <t>Marin</t>
  </si>
  <si>
    <t>San Francisco</t>
  </si>
  <si>
    <t>San Francisco</t>
  </si>
  <si>
    <t>San Francisco</t>
  </si>
  <si>
    <t>San Francisco</t>
  </si>
  <si>
    <t>San Francisco</t>
  </si>
  <si>
    <t>San Francisco</t>
  </si>
  <si>
    <t>San Francisco</t>
  </si>
  <si>
    <t>San Francisco</t>
  </si>
  <si>
    <t>San Francisco</t>
  </si>
  <si>
    <t>San Francisco</t>
  </si>
  <si>
    <t>Solano</t>
  </si>
  <si>
    <t>Contra Costa</t>
  </si>
  <si>
    <t>Contra Costa</t>
  </si>
  <si>
    <t>Alameda</t>
  </si>
  <si>
    <t>Alameda</t>
  </si>
  <si>
    <t>Alameda</t>
  </si>
  <si>
    <t>Alameda</t>
  </si>
  <si>
    <t>Alameda</t>
  </si>
  <si>
    <t>Alameda</t>
  </si>
  <si>
    <t>Alameda</t>
  </si>
  <si>
    <t>San Mateo</t>
  </si>
  <si>
    <t>Santa Cruz</t>
  </si>
  <si>
    <t>Santa Cruz</t>
  </si>
  <si>
    <t>Santa Cruz</t>
  </si>
  <si>
    <t>Santa Cruz</t>
  </si>
  <si>
    <t>Santa Cruz</t>
  </si>
  <si>
    <t>Santa Cruz</t>
  </si>
  <si>
    <t>Santa Cruz</t>
  </si>
  <si>
    <t>Santa Cruz</t>
  </si>
  <si>
    <t>Santa Cruz</t>
  </si>
  <si>
    <t>Santa Cruz</t>
  </si>
  <si>
    <t>Santa Cruz</t>
  </si>
  <si>
    <t>Santa Cruz</t>
  </si>
  <si>
    <t>Santa Cruz</t>
  </si>
  <si>
    <t>Santa Cruz</t>
  </si>
  <si>
    <t>Monterey</t>
  </si>
  <si>
    <t>Monterey</t>
  </si>
  <si>
    <t>Monterey</t>
  </si>
  <si>
    <t>Monterey</t>
  </si>
  <si>
    <t>Monterey</t>
  </si>
  <si>
    <t>Monterey</t>
  </si>
  <si>
    <t>Monterey</t>
  </si>
  <si>
    <t>Monterey</t>
  </si>
  <si>
    <t>Monterey</t>
  </si>
  <si>
    <t>Monterey</t>
  </si>
  <si>
    <t>Monterey</t>
  </si>
  <si>
    <t>Monterey</t>
  </si>
  <si>
    <t>Monterey</t>
  </si>
  <si>
    <t>Monterey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</si>
  <si>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</si>
  <si>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</si>
  <si>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</si>
  <si>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</si>
  <si>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</si>
  <si>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</si>
  <si>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</si>
  <si>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</si>
  <si>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</si>
  <si>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</si>
  <si>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</si>
  <si>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</si>
  <si>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</si>
  <si>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</si>
  <si>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</si>
  <si>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</si>
  <si>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</si>
  <si>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</si>
  <si>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</si>
  <si>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</si>
  <si>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</si>
  <si>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</si>
  <si>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</si>
  <si>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</si>
  <si>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</si>
  <si>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</si>
  <si>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</si>
  <si>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</si>
  <si>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</si>
  <si>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</si>
  <si>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</si>
  <si>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</si>
  <si>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</si>
  <si>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</si>
  <si>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</si>
  <si>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 Luis Obispo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</si>
  <si>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</si>
  <si>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</si>
  <si>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</si>
  <si>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</si>
  <si>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</si>
  <si>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</si>
  <si>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</si>
  <si>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</si>
  <si>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</si>
  <si>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</si>
  <si>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</si>
  <si>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</si>
  <si>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</si>
  <si>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</si>
  <si>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</si>
  <si>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</si>
  <si>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</si>
  <si>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</si>
  <si>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</si>
  <si>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</si>
  <si>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</si>
  <si>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</si>
  <si>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</si>
  <si>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</si>
  <si>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</si>
  <si>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</si>
  <si>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</si>
  <si>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</si>
  <si>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</si>
  <si>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</si>
  <si>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</si>
  <si>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</si>
  <si>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</si>
  <si>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</si>
  <si>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</si>
  <si>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</si>
  <si>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</si>
  <si>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</si>
  <si>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</si>
  <si>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</si>
  <si>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</si>
  <si>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</si>
  <si>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</si>
  <si>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</si>
  <si>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</si>
  <si>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</si>
  <si>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</si>
  <si>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</si>
  <si>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</si>
  <si>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</si>
  <si>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</si>
  <si>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</si>
  <si>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</si>
  <si>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</si>
  <si>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</si>
  <si>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</si>
  <si>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</si>
  <si>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</si>
  <si>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</si>
  <si>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</si>
  <si>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</si>
  <si>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</si>
  <si>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</si>
  <si>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</si>
  <si>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</si>
  <si>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</si>
  <si>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</si>
  <si>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</si>
  <si>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</si>
  <si>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</si>
  <si>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</si>
  <si>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</si>
  <si>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</si>
  <si>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Santa Barbara</t>
  </si>
  <si>
    <t>Ventura</t>
  </si>
  <si>
    <t>Ventura</t>
  </si>
  <si>
    <t>Ventura</t>
  </si>
  <si>
    <t>Ventura</t>
  </si>
  <si>
    <t>Ventura</t>
  </si>
  <si>
    <t>Ventura</t>
  </si>
  <si>
    <t>Ventura</t>
  </si>
  <si>
    <t>Ventura</t>
  </si>
  <si>
    <t>Ventura</t>
  </si>
  <si>
    <t>Ventura</t>
  </si>
  <si>
    <t>Ventura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</si>
  <si>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</si>
  <si>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</si>
  <si>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</si>
  <si>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</si>
  <si>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</si>
  <si>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</si>
  <si>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</si>
  <si>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</si>
  <si>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</si>
  <si>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</si>
  <si>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</si>
  <si>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</si>
  <si>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</si>
  <si>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</si>
  <si>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</si>
  <si>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</si>
  <si>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</si>
  <si>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</si>
  <si>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</si>
  <si>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Los Angeles</t>
  </si>
  <si>
    <t>Orange</t>
  </si>
  <si>
    <t>Orange</t>
  </si>
  <si>
    <t>Orange</t>
  </si>
  <si>
    <t>Orange</t>
  </si>
  <si>
    <t>Orange</t>
  </si>
  <si>
    <t>Orange</t>
  </si>
  <si>
    <t>Orange</t>
  </si>
  <si>
    <t>Orange</t>
  </si>
  <si>
    <t>Orange</t>
  </si>
  <si>
    <t>Orange</t>
  </si>
  <si>
    <t>Orange</t>
  </si>
  <si>
    <t>Orange</t>
  </si>
  <si>
    <t>Orange</t>
  </si>
  <si>
    <t>Orange</t>
  </si>
  <si>
    <t>Orange</t>
  </si>
  <si>
    <t>Orange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</si>
  <si>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</si>
  <si>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</si>
  <si>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</si>
  <si>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</si>
  <si>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</si>
  <si>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</si>
  <si>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</si>
  <si>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</si>
  <si>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</si>
  <si>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</si>
  <si>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</si>
  <si>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</si>
  <si>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</si>
  <si>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</si>
  <si>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</si>
  <si>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</si>
  <si>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</si>
  <si>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</si>
  <si>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</si>
  <si>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</si>
  <si>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</si>
  <si>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</si>
  <si>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</si>
  <si>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</si>
  <si>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</si>
  <si>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</si>
  <si>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San Diego</t>
  </si>
  <si>
    <t>Total reported:</t>
  </si>
  <si>
    <t>No. Counts:</t>
  </si>
  <si>
    <t>Average:</t>
  </si>
  <si>
    <t>Standard Error:</t>
  </si>
  <si>
    <t># Sites monitored</t>
  </si>
  <si>
    <t>Inyo</t>
  </si>
  <si>
    <t>Citation:</t>
  </si>
  <si>
    <t>Xerces Society Western Monarch Thanksgiving Count. 2021. Western Monarch Thanksgiving Count Data, 1997-2020. Available at www.westernmonarchcount.org.</t>
  </si>
  <si>
    <t>Geo Loc</t>
  </si>
  <si>
    <t>Avg 2000</t>
  </si>
  <si>
    <t>Avg 2001</t>
  </si>
  <si>
    <t>Avg 2002</t>
  </si>
  <si>
    <t>Avg 2003</t>
  </si>
  <si>
    <t>Avg 2004</t>
  </si>
  <si>
    <t>Avg 2005</t>
  </si>
  <si>
    <t>Avg 2006</t>
  </si>
  <si>
    <t>Avg 2007</t>
  </si>
  <si>
    <t>Avg 2008</t>
  </si>
  <si>
    <t>Avg 2009</t>
  </si>
  <si>
    <t>Avg 2010</t>
  </si>
  <si>
    <t>Avg 2011</t>
  </si>
  <si>
    <t>Avg 2012</t>
  </si>
  <si>
    <t>Avg 2013</t>
  </si>
  <si>
    <t>Avg 2014</t>
  </si>
  <si>
    <t>Avg 2015</t>
  </si>
  <si>
    <t>Avg 2016</t>
  </si>
  <si>
    <t>Avg 2017</t>
  </si>
  <si>
    <t>Avg 2018</t>
  </si>
  <si>
    <t>Avg 2019</t>
  </si>
  <si>
    <t>Avg 2020</t>
  </si>
  <si>
    <t>Counties</t>
  </si>
  <si>
    <t>Longitude</t>
  </si>
  <si>
    <t>Latitude</t>
  </si>
  <si>
    <t>39.5500° N</t>
  </si>
  <si>
    <t>123.4384° W</t>
  </si>
  <si>
    <t>38.5780° N</t>
  </si>
  <si>
    <t>122.9888° W</t>
  </si>
  <si>
    <t>38.0834° N</t>
  </si>
  <si>
    <t>122.7633° W</t>
  </si>
  <si>
    <t>37.7749° N</t>
  </si>
  <si>
    <t>122.4194° W</t>
  </si>
  <si>
    <t>38.3105° N</t>
  </si>
  <si>
    <t>121.9018° W</t>
  </si>
  <si>
    <t>37.8534° N</t>
  </si>
  <si>
    <t>37.6017° N</t>
  </si>
  <si>
    <t>121.7195° W</t>
  </si>
  <si>
    <t>37.4337° N</t>
  </si>
  <si>
    <t>122.4014° W</t>
  </si>
  <si>
    <t>37.0454° N</t>
  </si>
  <si>
    <t>121.9580° W</t>
  </si>
  <si>
    <t>36.3136° N</t>
  </si>
  <si>
    <t>121.3542° W</t>
  </si>
  <si>
    <t>120.4358° W</t>
  </si>
  <si>
    <t>35.3102° N</t>
  </si>
  <si>
    <t>34.4208° N</t>
  </si>
  <si>
    <t>119.6982° W</t>
  </si>
  <si>
    <t>34.3705° N</t>
  </si>
  <si>
    <t>119.1391° W</t>
  </si>
  <si>
    <t>34.0522° N</t>
  </si>
  <si>
    <t>118.2437° W</t>
  </si>
  <si>
    <t>33.7175° N</t>
  </si>
  <si>
    <t>117.8311° W</t>
  </si>
  <si>
    <t>32.7157° N</t>
  </si>
  <si>
    <t>117.1611° W</t>
  </si>
  <si>
    <t>36.3092° N</t>
  </si>
  <si>
    <t>117.5496° W</t>
  </si>
  <si>
    <t>Total Count Over 20 Years</t>
  </si>
  <si>
    <t>Total 2000</t>
  </si>
  <si>
    <t>Total 2020</t>
  </si>
  <si>
    <t>Total 2019</t>
  </si>
  <si>
    <t>Total 2018</t>
  </si>
  <si>
    <t>Total 2017</t>
  </si>
  <si>
    <t>Total 2016</t>
  </si>
  <si>
    <t>Total 2015</t>
  </si>
  <si>
    <t>Total 2014</t>
  </si>
  <si>
    <t>Total 2013</t>
  </si>
  <si>
    <t>Total 2012</t>
  </si>
  <si>
    <t>Total 2011</t>
  </si>
  <si>
    <t>Total 2010</t>
  </si>
  <si>
    <t>Total 2009</t>
  </si>
  <si>
    <t>Total 2008</t>
  </si>
  <si>
    <t>Total 2007</t>
  </si>
  <si>
    <t>Total 2006</t>
  </si>
  <si>
    <t>Total 2005</t>
  </si>
  <si>
    <t>Total 2004</t>
  </si>
  <si>
    <t>Total 2003</t>
  </si>
  <si>
    <t>Total 2002</t>
  </si>
  <si>
    <t>Total 2001</t>
  </si>
  <si>
    <t>All Years</t>
  </si>
  <si>
    <t>Average of Averages</t>
  </si>
  <si>
    <t>Average. Count Over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</si>
</sst>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;###0"/>
    <numFmt numFmtId="165" formatCode="###0.0;###0.0"/>
    <numFmt numFmtId="166" formatCode="0.0"/>
    <numFmt numFmtId="167" formatCode="#,##0.0"/>
  </numFmts>
  <fonts count="16" x14ac:knownFonts="1">
    <font>
      <sz val="1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222222"/>
      <name val="Arial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3D69B"/>
        <bgColor rgb="FFC3D69B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3" fontId="1" fillId="2" borderId="5" xfId="0" applyNumberFormat="1" applyFont="1" applyFill="1" applyBorder="1" applyAlignment="1">
      <alignment horizontal="center" vertical="top" wrapText="1"/>
    </xf>
    <xf numFmtId="3" fontId="1" fillId="2" borderId="4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3" fontId="1" fillId="2" borderId="5" xfId="0" applyNumberFormat="1" applyFont="1" applyFill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top"/>
    </xf>
    <xf numFmtId="3" fontId="1" fillId="2" borderId="4" xfId="0" applyNumberFormat="1" applyFont="1" applyFill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3" fontId="1" fillId="0" borderId="3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Fill="1" applyBorder="1" applyAlignment="1">
      <alignment horizontal="center" vertical="top" wrapText="1"/>
    </xf>
    <xf numFmtId="3" fontId="6" fillId="0" borderId="2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Fill="1" applyBorder="1" applyAlignment="1">
      <alignment horizontal="center" vertical="top"/>
    </xf>
    <xf numFmtId="0" fontId="3" fillId="0" borderId="0" xfId="0" applyFont="1"/>
    <xf numFmtId="167" fontId="1" fillId="2" borderId="7" xfId="0" applyNumberFormat="1" applyFont="1" applyFill="1" applyBorder="1" applyAlignment="1">
      <alignment horizontal="center" vertical="top" wrapText="1"/>
    </xf>
    <xf numFmtId="167" fontId="1" fillId="0" borderId="7" xfId="0" applyNumberFormat="1" applyFont="1" applyBorder="1" applyAlignment="1">
      <alignment horizontal="center" vertical="top" wrapText="1"/>
    </xf>
    <xf numFmtId="167" fontId="1" fillId="2" borderId="6" xfId="0" applyNumberFormat="1" applyFont="1" applyFill="1" applyBorder="1" applyAlignment="1">
      <alignment horizontal="center" vertical="top" wrapText="1"/>
    </xf>
    <xf numFmtId="0" fontId="3" fillId="0" borderId="8" xfId="0" applyFont="1" applyBorder="1"/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3" fontId="1" fillId="0" borderId="2" xfId="0" applyNumberFormat="1" applyFont="1" applyBorder="1" applyAlignment="1">
      <alignment horizontal="center" vertical="top"/>
    </xf>
    <xf numFmtId="167" fontId="1" fillId="0" borderId="6" xfId="0" applyNumberFormat="1" applyFont="1" applyBorder="1" applyAlignment="1">
      <alignment horizontal="center" vertical="top" wrapText="1"/>
    </xf>
    <xf numFmtId="0" fontId="1" fillId="0" borderId="9" xfId="0" applyFont="1" applyBorder="1"/>
    <xf numFmtId="0" fontId="3" fillId="0" borderId="8" xfId="0" applyFont="1" applyFill="1" applyBorder="1"/>
    <xf numFmtId="3" fontId="3" fillId="0" borderId="8" xfId="0" applyNumberFormat="1" applyFont="1" applyFill="1" applyBorder="1"/>
    <xf numFmtId="0" fontId="2" fillId="2" borderId="4" xfId="0" applyFont="1" applyFill="1" applyBorder="1" applyAlignment="1">
      <alignment horizontal="left" vertical="top" wrapText="1"/>
    </xf>
    <xf numFmtId="3" fontId="1" fillId="0" borderId="8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3" fontId="1" fillId="0" borderId="8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0" borderId="8" xfId="0" applyFont="1" applyFill="1" applyBorder="1"/>
    <xf numFmtId="0" fontId="3" fillId="0" borderId="0" xfId="0" applyFont="1" applyFill="1"/>
    <xf numFmtId="0" fontId="3" fillId="0" borderId="1" xfId="0" applyFont="1" applyBorder="1"/>
    <xf numFmtId="0" fontId="1" fillId="0" borderId="4" xfId="0" applyFont="1" applyFill="1" applyBorder="1" applyAlignment="1">
      <alignment horizontal="left" vertical="top" wrapText="1"/>
    </xf>
    <xf numFmtId="3" fontId="1" fillId="0" borderId="5" xfId="0" applyNumberFormat="1" applyFont="1" applyFill="1" applyBorder="1" applyAlignment="1">
      <alignment horizontal="center" vertical="top" wrapText="1"/>
    </xf>
    <xf numFmtId="3" fontId="1" fillId="0" borderId="4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/>
    </xf>
    <xf numFmtId="3" fontId="3" fillId="0" borderId="2" xfId="0" applyNumberFormat="1" applyFont="1" applyFill="1" applyBorder="1" applyAlignment="1">
      <alignment horizontal="center" vertical="top"/>
    </xf>
    <xf numFmtId="0" fontId="3" fillId="0" borderId="1" xfId="0" applyFont="1" applyFill="1" applyBorder="1"/>
    <xf numFmtId="3" fontId="1" fillId="0" borderId="8" xfId="0" applyNumberFormat="1" applyFont="1" applyBorder="1" applyAlignment="1">
      <alignment horizontal="center" vertical="top"/>
    </xf>
    <xf numFmtId="3" fontId="1" fillId="0" borderId="8" xfId="0" applyNumberFormat="1" applyFont="1" applyBorder="1" applyAlignment="1">
      <alignment horizontal="center" vertical="top" wrapText="1"/>
    </xf>
    <xf numFmtId="167" fontId="1" fillId="0" borderId="8" xfId="0" applyNumberFormat="1" applyFont="1" applyBorder="1" applyAlignment="1">
      <alignment horizontal="center" vertical="top" wrapText="1"/>
    </xf>
    <xf numFmtId="167" fontId="1" fillId="0" borderId="8" xfId="0" applyNumberFormat="1" applyFont="1" applyFill="1" applyBorder="1" applyAlignment="1">
      <alignment horizontal="center" vertical="top" wrapText="1"/>
    </xf>
    <xf numFmtId="3" fontId="3" fillId="0" borderId="9" xfId="0" applyNumberFormat="1" applyFont="1" applyFill="1" applyBorder="1" applyAlignment="1">
      <alignment horizontal="center" vertical="center" wrapText="1"/>
    </xf>
    <xf numFmtId="3" fontId="3" fillId="0" borderId="9" xfId="0" applyNumberFormat="1" applyFont="1" applyFill="1" applyBorder="1"/>
    <xf numFmtId="3" fontId="3" fillId="0" borderId="9" xfId="0" applyNumberFormat="1" applyFont="1" applyFill="1" applyBorder="1" applyAlignment="1">
      <alignment horizontal="center" vertical="center"/>
    </xf>
    <xf numFmtId="3" fontId="1" fillId="0" borderId="9" xfId="0" applyNumberFormat="1" applyFont="1" applyFill="1" applyBorder="1" applyAlignment="1">
      <alignment horizontal="center" vertical="top"/>
    </xf>
    <xf numFmtId="3" fontId="1" fillId="0" borderId="9" xfId="0" applyNumberFormat="1" applyFont="1" applyFill="1" applyBorder="1" applyAlignment="1">
      <alignment horizontal="center" vertical="top" wrapText="1"/>
    </xf>
    <xf numFmtId="167" fontId="1" fillId="0" borderId="9" xfId="0" applyNumberFormat="1" applyFont="1" applyFill="1" applyBorder="1" applyAlignment="1">
      <alignment horizontal="center" vertical="top" wrapText="1"/>
    </xf>
    <xf numFmtId="0" fontId="1" fillId="0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3" fillId="0" borderId="9" xfId="0" applyFont="1" applyFill="1" applyBorder="1"/>
    <xf numFmtId="0" fontId="10" fillId="3" borderId="3" xfId="0" applyFont="1" applyFill="1" applyBorder="1" applyAlignment="1">
      <alignment horizontal="center" vertical="top" wrapText="1"/>
    </xf>
    <xf numFmtId="164" fontId="10" fillId="3" borderId="3" xfId="0" applyNumberFormat="1" applyFont="1" applyFill="1" applyBorder="1" applyAlignment="1">
      <alignment horizontal="center" vertical="top" wrapText="1"/>
    </xf>
    <xf numFmtId="164" fontId="10" fillId="3" borderId="2" xfId="0" applyNumberFormat="1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4" borderId="8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/>
    </xf>
    <xf numFmtId="0" fontId="9" fillId="4" borderId="8" xfId="0" applyFont="1" applyFill="1" applyBorder="1" applyAlignment="1">
      <alignment horizontal="center" vertical="top"/>
    </xf>
    <xf numFmtId="0" fontId="11" fillId="0" borderId="0" xfId="0" applyFont="1" applyAlignment="1">
      <alignment vertical="top"/>
    </xf>
    <xf numFmtId="164" fontId="12" fillId="2" borderId="8" xfId="0" applyNumberFormat="1" applyFont="1" applyFill="1" applyBorder="1" applyAlignment="1">
      <alignment horizontal="center" vertical="top"/>
    </xf>
    <xf numFmtId="165" fontId="12" fillId="2" borderId="8" xfId="0" applyNumberFormat="1" applyFont="1" applyFill="1" applyBorder="1" applyAlignment="1">
      <alignment horizontal="center" vertical="top" wrapText="1"/>
    </xf>
    <xf numFmtId="165" fontId="12" fillId="0" borderId="8" xfId="0" applyNumberFormat="1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/>
    </xf>
    <xf numFmtId="166" fontId="12" fillId="2" borderId="8" xfId="0" applyNumberFormat="1" applyFont="1" applyFill="1" applyBorder="1" applyAlignment="1">
      <alignment horizontal="center" vertical="top"/>
    </xf>
    <xf numFmtId="0" fontId="13" fillId="0" borderId="8" xfId="0" applyFont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 wrapText="1"/>
    </xf>
    <xf numFmtId="0" fontId="9" fillId="4" borderId="8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left" vertical="top" wrapText="1"/>
    </xf>
    <xf numFmtId="3" fontId="1" fillId="5" borderId="3" xfId="0" applyNumberFormat="1" applyFont="1" applyFill="1" applyBorder="1" applyAlignment="1">
      <alignment horizontal="center" vertical="top" wrapText="1"/>
    </xf>
    <xf numFmtId="3" fontId="1" fillId="5" borderId="2" xfId="0" applyNumberFormat="1" applyFont="1" applyFill="1" applyBorder="1" applyAlignment="1">
      <alignment horizontal="center" vertical="top" wrapText="1"/>
    </xf>
    <xf numFmtId="3" fontId="1" fillId="5" borderId="2" xfId="0" applyNumberFormat="1" applyFont="1" applyFill="1" applyBorder="1" applyAlignment="1">
      <alignment horizontal="center" vertical="top"/>
    </xf>
    <xf numFmtId="3" fontId="1" fillId="5" borderId="8" xfId="0" applyNumberFormat="1" applyFont="1" applyFill="1" applyBorder="1" applyAlignment="1">
      <alignment horizontal="center" vertical="top"/>
    </xf>
    <xf numFmtId="0" fontId="3" fillId="5" borderId="8" xfId="0" applyFont="1" applyFill="1" applyBorder="1"/>
    <xf numFmtId="0" fontId="3" fillId="5" borderId="9" xfId="0" applyFont="1" applyFill="1" applyBorder="1"/>
    <xf numFmtId="3" fontId="3" fillId="5" borderId="9" xfId="0" applyNumberFormat="1" applyFont="1" applyFill="1" applyBorder="1" applyAlignment="1">
      <alignment horizontal="center" vertical="center" wrapText="1"/>
    </xf>
    <xf numFmtId="0" fontId="3" fillId="5" borderId="0" xfId="0" applyFont="1" applyFill="1"/>
    <xf numFmtId="0" fontId="14" fillId="0" borderId="0" xfId="0" applyFont="1"/>
    <xf numFmtId="0" fontId="2" fillId="5" borderId="2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center" vertical="top" wrapText="1"/>
    </xf>
    <xf numFmtId="3" fontId="2" fillId="5" borderId="2" xfId="0" applyNumberFormat="1" applyFont="1" applyFill="1" applyBorder="1" applyAlignment="1">
      <alignment horizontal="center" vertical="top" wrapText="1"/>
    </xf>
    <xf numFmtId="3" fontId="2" fillId="5" borderId="2" xfId="0" applyNumberFormat="1" applyFont="1" applyFill="1" applyBorder="1" applyAlignment="1">
      <alignment horizontal="center" vertical="top"/>
    </xf>
    <xf numFmtId="3" fontId="2" fillId="5" borderId="8" xfId="0" applyNumberFormat="1" applyFont="1" applyFill="1" applyBorder="1" applyAlignment="1">
      <alignment horizontal="center" vertical="top"/>
    </xf>
    <xf numFmtId="0" fontId="15" fillId="5" borderId="8" xfId="0" applyFont="1" applyFill="1" applyBorder="1"/>
    <xf numFmtId="0" fontId="15" fillId="5" borderId="9" xfId="0" applyFont="1" applyFill="1" applyBorder="1"/>
    <xf numFmtId="3" fontId="15" fillId="5" borderId="9" xfId="0" applyNumberFormat="1" applyFont="1" applyFill="1" applyBorder="1" applyAlignment="1">
      <alignment horizontal="center" vertical="center" wrapText="1"/>
    </xf>
    <xf numFmtId="0" fontId="15" fillId="5" borderId="0" xfId="0" applyFont="1" applyFill="1"/>
    <xf numFmtId="3" fontId="3" fillId="5" borderId="2" xfId="0" applyNumberFormat="1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left" vertical="top" wrapText="1"/>
    </xf>
    <xf numFmtId="3" fontId="1" fillId="6" borderId="3" xfId="0" applyNumberFormat="1" applyFont="1" applyFill="1" applyBorder="1" applyAlignment="1">
      <alignment horizontal="center" vertical="top" wrapText="1"/>
    </xf>
    <xf numFmtId="0" fontId="3" fillId="5" borderId="9" xfId="0" applyNumberFormat="1" applyFont="1" applyFill="1" applyBorder="1"/>
    <xf numFmtId="3" fontId="3" fillId="5" borderId="8" xfId="0" applyNumberFormat="1" applyFont="1" applyFill="1" applyBorder="1"/>
    <xf numFmtId="3" fontId="1" fillId="5" borderId="5" xfId="0" applyNumberFormat="1" applyFont="1" applyFill="1" applyBorder="1" applyAlignment="1">
      <alignment horizontal="center" vertical="top" wrapText="1"/>
    </xf>
    <xf numFmtId="3" fontId="1" fillId="5" borderId="4" xfId="0" applyNumberFormat="1" applyFont="1" applyFill="1" applyBorder="1" applyAlignment="1">
      <alignment horizontal="center" vertical="top" wrapText="1"/>
    </xf>
    <xf numFmtId="3" fontId="3" fillId="5" borderId="9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0" fontId="11" fillId="0" borderId="0" xfId="0" applyFont="1" applyAlignment="1">
      <alignment vertical="top" wrapText="1"/>
    </xf>
    <xf numFmtId="3" fontId="3" fillId="5" borderId="0" xfId="0" applyNumberFormat="1" applyFont="1" applyFill="1"/>
    <xf numFmtId="3" fontId="15" fillId="5" borderId="0" xfId="0" applyNumberFormat="1" applyFont="1" applyFill="1"/>
    <xf numFmtId="3" fontId="3" fillId="0" borderId="0" xfId="0" applyNumberFormat="1" applyFont="1" applyFill="1"/>
    <xf numFmtId="3" fontId="3" fillId="0" borderId="1" xfId="0" applyNumberFormat="1" applyFont="1" applyFill="1" applyBorder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484754959376"/>
          <c:y val="0.25842423189748343"/>
          <c:w val="0.68652594321475291"/>
          <c:h val="0.6040290643816581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Graph!$A$1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Graph!$A$2:$A$25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Graph!$A$2:$A$24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F2F-4D4B-A2D9-A08777622E74}"/>
            </c:ext>
          </c:extLst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Total monarchs reported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Graph!$A$2:$A$25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Graph!$B$2:$B$25</c:f>
              <c:numCache>
                <c:formatCode>###0;###0</c:formatCode>
                <c:ptCount val="24"/>
                <c:pt idx="0">
                  <c:v>1235490</c:v>
                </c:pt>
                <c:pt idx="1">
                  <c:v>564349</c:v>
                </c:pt>
                <c:pt idx="2">
                  <c:v>267574</c:v>
                </c:pt>
                <c:pt idx="3">
                  <c:v>390057</c:v>
                </c:pt>
                <c:pt idx="4">
                  <c:v>209570</c:v>
                </c:pt>
                <c:pt idx="5">
                  <c:v>99353</c:v>
                </c:pt>
                <c:pt idx="6">
                  <c:v>254378</c:v>
                </c:pt>
                <c:pt idx="7">
                  <c:v>205085</c:v>
                </c:pt>
                <c:pt idx="8">
                  <c:v>218679</c:v>
                </c:pt>
                <c:pt idx="9">
                  <c:v>221058</c:v>
                </c:pt>
                <c:pt idx="10">
                  <c:v>86437</c:v>
                </c:pt>
                <c:pt idx="11">
                  <c:v>131889</c:v>
                </c:pt>
                <c:pt idx="12">
                  <c:v>58468</c:v>
                </c:pt>
                <c:pt idx="13">
                  <c:v>143204</c:v>
                </c:pt>
                <c:pt idx="14">
                  <c:v>222525</c:v>
                </c:pt>
                <c:pt idx="15">
                  <c:v>144812</c:v>
                </c:pt>
                <c:pt idx="16" formatCode="General">
                  <c:v>211275</c:v>
                </c:pt>
                <c:pt idx="17" formatCode="General">
                  <c:v>234731</c:v>
                </c:pt>
                <c:pt idx="18" formatCode="General">
                  <c:v>292888</c:v>
                </c:pt>
                <c:pt idx="19" formatCode="General">
                  <c:v>298464</c:v>
                </c:pt>
                <c:pt idx="20" formatCode="General">
                  <c:v>192624</c:v>
                </c:pt>
                <c:pt idx="21" formatCode="General">
                  <c:v>27721</c:v>
                </c:pt>
                <c:pt idx="22" formatCode="General">
                  <c:v>29436</c:v>
                </c:pt>
                <c:pt idx="23" formatCode="General">
                  <c:v>1870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47159296"/>
        <c:axId val="147165568"/>
      </c:barChart>
      <c:lineChart>
        <c:grouping val="stacked"/>
        <c:varyColors val="1"/>
        <c:ser>
          <c:idx val="2"/>
          <c:order val="2"/>
          <c:tx>
            <c:strRef>
              <c:f>Graph!$C$1</c:f>
              <c:strCache>
                <c:ptCount val="1"/>
                <c:pt idx="0">
                  <c:v># Sites monitored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Graph!$C$2:$C$25</c:f>
              <c:numCache>
                <c:formatCode>###0.0;###0.0</c:formatCode>
                <c:ptCount val="24"/>
                <c:pt idx="0">
                  <c:v>101</c:v>
                </c:pt>
                <c:pt idx="1">
                  <c:v>111</c:v>
                </c:pt>
                <c:pt idx="2">
                  <c:v>118</c:v>
                </c:pt>
                <c:pt idx="3">
                  <c:v>139</c:v>
                </c:pt>
                <c:pt idx="4">
                  <c:v>126</c:v>
                </c:pt>
                <c:pt idx="5">
                  <c:v>94</c:v>
                </c:pt>
                <c:pt idx="6">
                  <c:v>123</c:v>
                </c:pt>
                <c:pt idx="7">
                  <c:v>83</c:v>
                </c:pt>
                <c:pt idx="8">
                  <c:v>91</c:v>
                </c:pt>
                <c:pt idx="9">
                  <c:v>87</c:v>
                </c:pt>
                <c:pt idx="10">
                  <c:v>92</c:v>
                </c:pt>
                <c:pt idx="11">
                  <c:v>116</c:v>
                </c:pt>
                <c:pt idx="12">
                  <c:v>76</c:v>
                </c:pt>
                <c:pt idx="13">
                  <c:v>114</c:v>
                </c:pt>
                <c:pt idx="14">
                  <c:v>129</c:v>
                </c:pt>
                <c:pt idx="15">
                  <c:v>136</c:v>
                </c:pt>
                <c:pt idx="16" formatCode="0.0">
                  <c:v>163</c:v>
                </c:pt>
                <c:pt idx="17" formatCode="0.0">
                  <c:v>185</c:v>
                </c:pt>
                <c:pt idx="18" formatCode="0.0">
                  <c:v>187</c:v>
                </c:pt>
                <c:pt idx="19" formatCode="0.0">
                  <c:v>253</c:v>
                </c:pt>
                <c:pt idx="20" formatCode="0.0">
                  <c:v>262</c:v>
                </c:pt>
                <c:pt idx="21" formatCode="0.0">
                  <c:v>213</c:v>
                </c:pt>
                <c:pt idx="22" formatCode="0.0">
                  <c:v>243</c:v>
                </c:pt>
                <c:pt idx="23" formatCode="0.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67488"/>
        <c:axId val="147173376"/>
      </c:lineChart>
      <c:catAx>
        <c:axId val="1471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2700000"/>
          <a:lstStyle/>
          <a:p>
            <a:pPr>
              <a:defRPr sz="1200"/>
            </a:pPr>
            <a:endParaRPr lang="en-US"/>
          </a:p>
        </c:txPr>
        <c:crossAx val="147165568"/>
        <c:crosses val="autoZero"/>
        <c:auto val="1"/>
        <c:lblAlgn val="ctr"/>
        <c:lblOffset val="100"/>
        <c:noMultiLvlLbl val="1"/>
      </c:catAx>
      <c:valAx>
        <c:axId val="147165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Monarch Abundance</a:t>
                </a:r>
              </a:p>
            </c:rich>
          </c:tx>
          <c:layout>
            <c:manualLayout>
              <c:xMode val="edge"/>
              <c:yMode val="edge"/>
              <c:x val="3.3497653184231452E-2"/>
              <c:y val="0.35105141269106066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159296"/>
        <c:crosses val="autoZero"/>
        <c:crossBetween val="between"/>
      </c:valAx>
      <c:catAx>
        <c:axId val="14716748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47173376"/>
        <c:crosses val="autoZero"/>
        <c:auto val="1"/>
        <c:lblAlgn val="ctr"/>
        <c:lblOffset val="100"/>
        <c:noMultiLvlLbl val="1"/>
      </c:catAx>
      <c:valAx>
        <c:axId val="147173376"/>
        <c:scaling>
          <c:orientation val="minMax"/>
          <c:max val="27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 Number of Sites Monitored</a:t>
                </a:r>
              </a:p>
            </c:rich>
          </c:tx>
          <c:layout>
            <c:manualLayout>
              <c:xMode val="edge"/>
              <c:yMode val="edge"/>
              <c:x val="0.91107212575626739"/>
              <c:y val="0.33836768565693998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167488"/>
        <c:crosses val="max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4671716524033847"/>
          <c:y val="0.26930291801760076"/>
          <c:w val="0.26529875947916937"/>
          <c:h val="0.1329625984251968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838200</xdr:colOff>
      <xdr:row>72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0</xdr:rowOff>
    </xdr:from>
    <xdr:to>
      <xdr:col>19</xdr:col>
      <xdr:colOff>161925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0.20175</cdr:x>
      <cdr:y>0.17952</cdr:y>
    </cdr:from>
    <cdr:to>
      <cdr:x>0.74356</cdr:x>
      <cdr:y>0.23476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48595" y="983182"/>
          <a:ext cx="5232991" cy="302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© The</a:t>
          </a:r>
          <a:r>
            <a:rPr lang="en-US" sz="1100" baseline="0"/>
            <a:t> Xerces Society for Invertebrate Conservation 2021</a:t>
          </a:r>
        </a:p>
        <a:p xmlns:a="http://schemas.openxmlformats.org/drawingml/2006/main">
          <a:pPr algn="ctr"/>
          <a:r>
            <a:rPr lang="en-US" sz="1100" baseline="0"/>
            <a:t>www.westernmonarchcount.org</a:t>
          </a:r>
          <a:endParaRPr lang="en-US" sz="1100"/>
        </a:p>
      </cdr:txBody>
    </cdr:sp>
  </cdr:relSizeAnchor>
  <cdr:relSizeAnchor xmlns:cdr="http://schemas.openxmlformats.org/drawingml/2006/chartDrawing">
    <cdr:from>
      <cdr:x>0.21064</cdr:x>
      <cdr:y>0.02022</cdr:y>
    </cdr:from>
    <cdr:to>
      <cdr:x>0.73507</cdr:x>
      <cdr:y>0.21324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0" y="104775"/>
          <a:ext cx="460057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Western Monarch Thanksgiving Count</a:t>
          </a:r>
        </a:p>
        <a:p xmlns:a="http://schemas.openxmlformats.org/drawingml/2006/main">
          <a:pPr algn="ctr"/>
          <a:r>
            <a:rPr lang="en-US" sz="1100"/>
            <a:t>Total Abundance Estimates w/ Number of Sites Monitored </a:t>
          </a:r>
        </a:p>
        <a:p xmlns:a="http://schemas.openxmlformats.org/drawingml/2006/main">
          <a:pPr algn="ctr"/>
          <a:r>
            <a:rPr lang="en-US" sz="1100"/>
            <a:t>from 1997-2020</a:t>
          </a:r>
        </a:p>
        <a:p xmlns:a="http://schemas.openxmlformats.org/drawingml/2006/main">
          <a:pPr algn="ctr"/>
          <a:r>
            <a:rPr lang="en-US" sz="1100"/>
            <a:t>(Xerces Society Western Monarch Thanksgiving Count 2020)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354"/>
  <sheetViews>
    <sheetView tabSelected="1" zoomScale="125" zoomScaleNormal="125" workbookViewId="0">
      <pane ySplit="1" topLeftCell="A2" activePane="bottomLeft" state="frozen"/>
      <selection pane="bottomLeft" activeCell="BN347" sqref="BN347"/>
    </sheetView>
  </sheetViews>
  <sheetFormatPr baseColWidth="10" defaultColWidth="17.33203125" defaultRowHeight="15.75" customHeight="1" x14ac:dyDescent="0.2"/>
  <cols>
    <col min="1" max="1" width="23" style="13" customWidth="1"/>
    <col min="2" max="2" width="9.1640625" style="13" customWidth="1"/>
    <col min="3" max="41" width="8.6640625" style="13" customWidth="1"/>
    <col min="42" max="42" width="8.6640625" style="32" customWidth="1"/>
    <col min="43" max="43" width="8.6640625" style="13" customWidth="1"/>
    <col min="44" max="47" width="8.6640625" style="32" customWidth="1"/>
    <col min="48" max="50" width="8.6640625" style="38" customWidth="1"/>
    <col min="51" max="53" width="8.6640625" style="32" customWidth="1"/>
    <col min="54" max="56" width="8.6640625" style="50" customWidth="1"/>
    <col min="57" max="62" width="8.6640625" style="32" customWidth="1"/>
    <col min="63" max="64" width="8.6640625" style="13" customWidth="1"/>
    <col min="65" max="65" width="8.6640625" style="32" customWidth="1"/>
    <col min="66" max="16384" width="17.33203125" style="13"/>
  </cols>
  <sheetData>
    <row r="1" spans="1:67" s="61" customFormat="1" ht="44.25" customHeight="1" x14ac:dyDescent="0.15">
      <c r="A1" s="54" t="s">
        <v>0</v>
      </c>
      <c r="B1" s="54" t="s">
        <v>260</v>
      </c>
      <c r="C1" s="55">
        <v>2000</v>
      </c>
      <c r="D1" s="55" t="s">
        <v>319</v>
      </c>
      <c r="E1" s="55" t="s">
        <v>261</v>
      </c>
      <c r="F1" s="55">
        <v>2001</v>
      </c>
      <c r="G1" s="55" t="s">
        <v>339</v>
      </c>
      <c r="H1" s="55" t="s">
        <v>262</v>
      </c>
      <c r="I1" s="55">
        <v>2002</v>
      </c>
      <c r="J1" s="55" t="s">
        <v>338</v>
      </c>
      <c r="K1" s="55" t="s">
        <v>263</v>
      </c>
      <c r="L1" s="55">
        <v>2003</v>
      </c>
      <c r="M1" s="55" t="s">
        <v>337</v>
      </c>
      <c r="N1" s="55" t="s">
        <v>264</v>
      </c>
      <c r="O1" s="55">
        <v>2004</v>
      </c>
      <c r="P1" s="55" t="s">
        <v>336</v>
      </c>
      <c r="Q1" s="55" t="s">
        <v>265</v>
      </c>
      <c r="R1" s="55">
        <v>2005</v>
      </c>
      <c r="S1" s="55" t="s">
        <v>335</v>
      </c>
      <c r="T1" s="55" t="s">
        <v>266</v>
      </c>
      <c r="U1" s="55">
        <v>2006</v>
      </c>
      <c r="V1" s="55" t="s">
        <v>334</v>
      </c>
      <c r="W1" s="55" t="s">
        <v>267</v>
      </c>
      <c r="X1" s="55">
        <v>2007</v>
      </c>
      <c r="Y1" s="55" t="s">
        <v>333</v>
      </c>
      <c r="Z1" s="55" t="s">
        <v>268</v>
      </c>
      <c r="AA1" s="55">
        <v>2008</v>
      </c>
      <c r="AB1" s="55" t="s">
        <v>332</v>
      </c>
      <c r="AC1" s="55" t="s">
        <v>269</v>
      </c>
      <c r="AD1" s="55">
        <v>2009</v>
      </c>
      <c r="AE1" s="55" t="s">
        <v>331</v>
      </c>
      <c r="AF1" s="55" t="s">
        <v>270</v>
      </c>
      <c r="AG1" s="55">
        <v>2010</v>
      </c>
      <c r="AH1" s="55" t="s">
        <v>330</v>
      </c>
      <c r="AI1" s="55" t="s">
        <v>271</v>
      </c>
      <c r="AJ1" s="55">
        <v>2011</v>
      </c>
      <c r="AK1" s="55" t="s">
        <v>329</v>
      </c>
      <c r="AL1" s="55" t="s">
        <v>272</v>
      </c>
      <c r="AM1" s="55">
        <v>2012</v>
      </c>
      <c r="AN1" s="56" t="s">
        <v>328</v>
      </c>
      <c r="AO1" s="56" t="s">
        <v>273</v>
      </c>
      <c r="AP1" s="56">
        <v>2013</v>
      </c>
      <c r="AQ1" s="56" t="s">
        <v>327</v>
      </c>
      <c r="AR1" s="57" t="s">
        <v>274</v>
      </c>
      <c r="AS1" s="57">
        <v>2014</v>
      </c>
      <c r="AT1" s="57" t="s">
        <v>326</v>
      </c>
      <c r="AU1" s="57" t="s">
        <v>275</v>
      </c>
      <c r="AV1" s="58">
        <v>2015</v>
      </c>
      <c r="AW1" s="58" t="s">
        <v>325</v>
      </c>
      <c r="AX1" s="58" t="s">
        <v>276</v>
      </c>
      <c r="AY1" s="58">
        <v>2016</v>
      </c>
      <c r="AZ1" s="72" t="s">
        <v>324</v>
      </c>
      <c r="BA1" s="72" t="s">
        <v>277</v>
      </c>
      <c r="BB1" s="59">
        <v>2017</v>
      </c>
      <c r="BC1" s="73" t="s">
        <v>323</v>
      </c>
      <c r="BD1" s="73" t="s">
        <v>278</v>
      </c>
      <c r="BE1" s="60">
        <v>2018</v>
      </c>
      <c r="BF1" s="74" t="s">
        <v>322</v>
      </c>
      <c r="BG1" s="74" t="s">
        <v>279</v>
      </c>
      <c r="BH1" s="60">
        <v>2019</v>
      </c>
      <c r="BI1" s="74" t="s">
        <v>321</v>
      </c>
      <c r="BJ1" s="74" t="s">
        <v>280</v>
      </c>
      <c r="BK1" s="60">
        <v>2020</v>
      </c>
      <c r="BL1" s="74" t="s">
        <v>320</v>
      </c>
      <c r="BM1" s="74" t="s">
        <v>281</v>
      </c>
      <c r="BN1" s="103" t="s">
        <v>318</v>
      </c>
      <c r="BO1" s="103" t="s">
        <v>341</v>
      </c>
    </row>
    <row r="2" spans="1:67" s="31" customFormat="1" ht="15" customHeight="1" x14ac:dyDescent="0.2">
      <c r="A2" s="33" t="s">
        <v>1</v>
      </c>
      <c r="B2" s="33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>
        <v>0</v>
      </c>
      <c r="AE2" s="34"/>
      <c r="AF2" s="34"/>
      <c r="AG2" s="34"/>
      <c r="AH2" s="34"/>
      <c r="AI2" s="34"/>
      <c r="AJ2" s="34"/>
      <c r="AK2" s="35"/>
      <c r="AL2" s="35"/>
      <c r="AM2" s="35">
        <v>5</v>
      </c>
      <c r="AN2" s="35"/>
      <c r="AO2" s="35"/>
      <c r="AP2" s="36">
        <v>0</v>
      </c>
      <c r="AQ2" s="35"/>
      <c r="AR2" s="26"/>
      <c r="AS2" s="26">
        <v>0</v>
      </c>
      <c r="AT2" s="26"/>
      <c r="AU2" s="26"/>
      <c r="AV2" s="23">
        <v>0</v>
      </c>
      <c r="AW2" s="23"/>
      <c r="AX2" s="23"/>
      <c r="AY2" s="23"/>
      <c r="AZ2" s="53"/>
      <c r="BA2" s="53"/>
      <c r="BB2" s="43">
        <v>1</v>
      </c>
      <c r="BC2" s="43"/>
      <c r="BD2" s="43"/>
      <c r="BE2" s="23"/>
      <c r="BF2" s="53"/>
      <c r="BG2" s="53"/>
      <c r="BH2" s="53">
        <v>0</v>
      </c>
      <c r="BI2" s="53"/>
      <c r="BJ2" s="53"/>
      <c r="BK2" s="23"/>
      <c r="BL2" s="53"/>
      <c r="BM2" s="53"/>
    </row>
    <row r="3" spans="1:67" s="31" customFormat="1" ht="15" customHeight="1" x14ac:dyDescent="0.2">
      <c r="A3" s="8" t="s">
        <v>2</v>
      </c>
      <c r="B3" s="8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  <c r="AL3" s="10"/>
      <c r="AM3" s="10">
        <v>5</v>
      </c>
      <c r="AN3" s="10"/>
      <c r="AO3" s="10"/>
      <c r="AP3" s="12"/>
      <c r="AQ3" s="10"/>
      <c r="AR3" s="26"/>
      <c r="AS3" s="26">
        <v>0</v>
      </c>
      <c r="AT3" s="26"/>
      <c r="AU3" s="26"/>
      <c r="AV3" s="23">
        <v>0</v>
      </c>
      <c r="AW3" s="23"/>
      <c r="AX3" s="23"/>
      <c r="AY3" s="23">
        <v>0</v>
      </c>
      <c r="AZ3" s="53"/>
      <c r="BA3" s="53"/>
      <c r="BB3" s="43">
        <v>2</v>
      </c>
      <c r="BC3" s="43"/>
      <c r="BD3" s="43"/>
      <c r="BE3" s="23">
        <v>0</v>
      </c>
      <c r="BF3" s="53"/>
      <c r="BG3" s="53"/>
      <c r="BH3" s="53">
        <v>0</v>
      </c>
      <c r="BI3" s="53"/>
      <c r="BJ3" s="53"/>
      <c r="BK3" s="23"/>
      <c r="BL3" s="53"/>
      <c r="BM3" s="53"/>
    </row>
    <row r="4" spans="1:67" s="31" customFormat="1" ht="15" customHeight="1" x14ac:dyDescent="0.2">
      <c r="A4" s="8" t="s">
        <v>5</v>
      </c>
      <c r="B4" s="8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0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0"/>
      <c r="AL4" s="10"/>
      <c r="AM4" s="10">
        <v>0</v>
      </c>
      <c r="AN4" s="10"/>
      <c r="AO4" s="10"/>
      <c r="AP4" s="12"/>
      <c r="AQ4" s="10"/>
      <c r="AR4" s="26"/>
      <c r="AS4" s="26">
        <v>0</v>
      </c>
      <c r="AT4" s="26"/>
      <c r="AU4" s="26"/>
      <c r="AV4" s="23">
        <v>0</v>
      </c>
      <c r="AW4" s="23"/>
      <c r="AX4" s="23"/>
      <c r="AY4" s="23"/>
      <c r="AZ4" s="53"/>
      <c r="BA4" s="53"/>
      <c r="BB4" s="43">
        <v>0</v>
      </c>
      <c r="BC4" s="43"/>
      <c r="BD4" s="43"/>
      <c r="BE4" s="23"/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23"/>
      <c r="BL4" s="53">
        <v>0</v>
      </c>
      <c r="BM4" s="53">
        <v>0</v>
      </c>
    </row>
    <row r="5" spans="1:67" s="93" customFormat="1" ht="15" customHeight="1" x14ac:dyDescent="0.2">
      <c r="A5" s="85" t="s">
        <v>1</v>
      </c>
      <c r="B5" s="85"/>
      <c r="C5" s="86"/>
      <c r="D5" s="86">
        <v>3</v>
      </c>
      <c r="E5" s="86">
        <f>AVERAGE(B2:B4)</f>
        <v>1</v>
      </c>
      <c r="F5" s="86"/>
      <c r="G5" s="86">
        <v>0</v>
      </c>
      <c r="H5" s="86">
        <v>0</v>
      </c>
      <c r="I5" s="86"/>
      <c r="J5" s="86">
        <v>0</v>
      </c>
      <c r="K5" s="86">
        <v>0</v>
      </c>
      <c r="L5" s="86"/>
      <c r="M5" s="86">
        <v>0</v>
      </c>
      <c r="N5" s="86">
        <v>0</v>
      </c>
      <c r="O5" s="86"/>
      <c r="P5" s="86">
        <v>0</v>
      </c>
      <c r="Q5" s="86">
        <v>0</v>
      </c>
      <c r="R5" s="86"/>
      <c r="S5" s="86">
        <v>0</v>
      </c>
      <c r="T5" s="86">
        <v>0</v>
      </c>
      <c r="U5" s="86"/>
      <c r="V5" s="86">
        <v>0</v>
      </c>
      <c r="W5" s="86">
        <v>0</v>
      </c>
      <c r="X5" s="86"/>
      <c r="Y5" s="86">
        <v>0</v>
      </c>
      <c r="Z5" s="86">
        <v>0</v>
      </c>
      <c r="AA5" s="86"/>
      <c r="AB5" s="86">
        <v>0</v>
      </c>
      <c r="AC5" s="86">
        <v>0</v>
      </c>
      <c r="AD5" s="86"/>
      <c r="AE5" s="86">
        <v>0</v>
      </c>
      <c r="AF5" s="86">
        <f>AVERAGE(AD2:AD4)</f>
        <v>0</v>
      </c>
      <c r="AG5" s="86"/>
      <c r="AH5" s="86">
        <v>0</v>
      </c>
      <c r="AI5" s="86">
        <v>0</v>
      </c>
      <c r="AJ5" s="86"/>
      <c r="AK5" s="87">
        <v>0</v>
      </c>
      <c r="AL5" s="87">
        <v>0</v>
      </c>
      <c r="AM5" s="87"/>
      <c r="AN5" s="87">
        <v>10</v>
      </c>
      <c r="AO5" s="87">
        <f>AVERAGE(AM2:AM4)</f>
        <v>3.3333333333333335</v>
      </c>
      <c r="AP5" s="88"/>
      <c r="AQ5" s="87">
        <v>0</v>
      </c>
      <c r="AR5" s="89">
        <v>0</v>
      </c>
      <c r="AS5" s="89"/>
      <c r="AT5" s="89">
        <v>0</v>
      </c>
      <c r="AU5" s="89">
        <v>0</v>
      </c>
      <c r="AV5" s="90"/>
      <c r="AW5" s="90">
        <v>0</v>
      </c>
      <c r="AX5" s="90">
        <v>0</v>
      </c>
      <c r="AY5" s="90"/>
      <c r="AZ5" s="91">
        <v>0</v>
      </c>
      <c r="BA5" s="91">
        <v>0</v>
      </c>
      <c r="BB5" s="92"/>
      <c r="BC5" s="92">
        <v>3</v>
      </c>
      <c r="BD5" s="92">
        <f>AVERAGE((BB2:BB4))</f>
        <v>1</v>
      </c>
      <c r="BE5" s="90"/>
      <c r="BF5" s="91">
        <v>0</v>
      </c>
      <c r="BG5" s="91">
        <v>0</v>
      </c>
      <c r="BH5" s="91"/>
      <c r="BI5" s="91">
        <v>0</v>
      </c>
      <c r="BJ5" s="91">
        <v>0</v>
      </c>
      <c r="BK5" s="90"/>
      <c r="BL5" s="91">
        <v>0</v>
      </c>
      <c r="BM5" s="91">
        <v>0</v>
      </c>
      <c r="BN5" s="105">
        <f>SUM(BL5,BI5,BF5,BC5,AZ5,AW5,AT5,AQ5,AN5,AK5,AH5,AE5,AB5,Y5,V5,S5,P5,M5,J5,G5,D5)</f>
        <v>16</v>
      </c>
      <c r="BO5" s="105">
        <f>AVERAGE(BM5,BJ5,BG5,BD5,BA5,AX5,AU5,AR5,AO5,AL5,AI5,AF5,AC5,Z5,W5,T5,Q5,N5,K5,H5,E5)</f>
        <v>0.25396825396825401</v>
      </c>
    </row>
    <row r="6" spans="1:67" s="31" customFormat="1" ht="15" customHeight="1" x14ac:dyDescent="0.2">
      <c r="A6" s="8" t="s">
        <v>6</v>
      </c>
      <c r="B6" s="8">
        <v>1</v>
      </c>
      <c r="C6" s="9">
        <v>700</v>
      </c>
      <c r="D6" s="9"/>
      <c r="E6" s="9"/>
      <c r="F6" s="9">
        <v>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0"/>
      <c r="AL6" s="10"/>
      <c r="AM6" s="10">
        <v>0</v>
      </c>
      <c r="AN6" s="10"/>
      <c r="AO6" s="10"/>
      <c r="AP6" s="12"/>
      <c r="AQ6" s="10"/>
      <c r="AR6" s="26"/>
      <c r="AS6" s="26"/>
      <c r="AT6" s="26"/>
      <c r="AU6" s="26"/>
      <c r="AV6" s="23">
        <v>0</v>
      </c>
      <c r="AW6" s="23"/>
      <c r="AX6" s="23"/>
      <c r="AY6" s="23"/>
      <c r="AZ6" s="53"/>
      <c r="BA6" s="53"/>
      <c r="BB6" s="43"/>
      <c r="BC6" s="43"/>
      <c r="BD6" s="43"/>
      <c r="BE6" s="23"/>
      <c r="BF6" s="53"/>
      <c r="BG6" s="53"/>
      <c r="BH6" s="53">
        <v>0</v>
      </c>
      <c r="BI6" s="53"/>
      <c r="BJ6" s="53"/>
      <c r="BK6" s="23">
        <v>0</v>
      </c>
      <c r="BL6" s="53"/>
      <c r="BM6" s="53"/>
    </row>
    <row r="7" spans="1:67" s="31" customFormat="1" ht="15" customHeight="1" x14ac:dyDescent="0.2">
      <c r="A7" s="8" t="s">
        <v>7</v>
      </c>
      <c r="B7" s="8">
        <v>1</v>
      </c>
      <c r="C7" s="9">
        <v>2500</v>
      </c>
      <c r="D7" s="9"/>
      <c r="E7" s="9"/>
      <c r="F7" s="9">
        <v>4</v>
      </c>
      <c r="G7" s="9"/>
      <c r="H7" s="9"/>
      <c r="I7" s="9"/>
      <c r="J7" s="9"/>
      <c r="K7" s="9"/>
      <c r="L7" s="9">
        <v>160</v>
      </c>
      <c r="M7" s="9"/>
      <c r="N7" s="9"/>
      <c r="O7" s="9">
        <v>34</v>
      </c>
      <c r="P7" s="9"/>
      <c r="Q7" s="9"/>
      <c r="R7" s="9">
        <v>0</v>
      </c>
      <c r="S7" s="9"/>
      <c r="T7" s="9"/>
      <c r="U7" s="9">
        <v>0</v>
      </c>
      <c r="V7" s="9"/>
      <c r="W7" s="9"/>
      <c r="X7" s="9">
        <v>0</v>
      </c>
      <c r="Y7" s="9"/>
      <c r="Z7" s="9"/>
      <c r="AA7" s="9">
        <v>0</v>
      </c>
      <c r="AB7" s="9"/>
      <c r="AC7" s="9"/>
      <c r="AD7" s="9">
        <v>0</v>
      </c>
      <c r="AE7" s="9"/>
      <c r="AF7" s="9"/>
      <c r="AG7" s="9"/>
      <c r="AH7" s="9"/>
      <c r="AI7" s="9"/>
      <c r="AJ7" s="9">
        <v>600</v>
      </c>
      <c r="AK7" s="10"/>
      <c r="AL7" s="10"/>
      <c r="AM7" s="10">
        <v>10</v>
      </c>
      <c r="AN7" s="10"/>
      <c r="AO7" s="10"/>
      <c r="AP7" s="12">
        <v>0</v>
      </c>
      <c r="AQ7" s="10"/>
      <c r="AR7" s="26"/>
      <c r="AS7" s="26">
        <v>8</v>
      </c>
      <c r="AT7" s="26"/>
      <c r="AU7" s="26"/>
      <c r="AV7" s="23">
        <v>10</v>
      </c>
      <c r="AW7" s="23"/>
      <c r="AX7" s="23"/>
      <c r="AY7" s="23">
        <v>50</v>
      </c>
      <c r="AZ7" s="53"/>
      <c r="BA7" s="53"/>
      <c r="BB7" s="43">
        <v>10</v>
      </c>
      <c r="BC7" s="43"/>
      <c r="BD7" s="43"/>
      <c r="BE7" s="23">
        <v>0</v>
      </c>
      <c r="BF7" s="53"/>
      <c r="BG7" s="53"/>
      <c r="BH7" s="53">
        <v>0</v>
      </c>
      <c r="BI7" s="53"/>
      <c r="BJ7" s="53"/>
      <c r="BK7" s="23">
        <v>0</v>
      </c>
      <c r="BL7" s="53"/>
      <c r="BM7" s="53"/>
    </row>
    <row r="8" spans="1:67" s="31" customFormat="1" ht="15" customHeight="1" x14ac:dyDescent="0.2">
      <c r="A8" s="8" t="s">
        <v>8</v>
      </c>
      <c r="B8" s="8">
        <v>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0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"/>
      <c r="AL8" s="10"/>
      <c r="AM8" s="10">
        <v>0</v>
      </c>
      <c r="AN8" s="10"/>
      <c r="AO8" s="10"/>
      <c r="AP8" s="37">
        <v>0</v>
      </c>
      <c r="AQ8" s="10"/>
      <c r="AR8" s="26"/>
      <c r="AS8" s="26">
        <v>0</v>
      </c>
      <c r="AT8" s="26"/>
      <c r="AU8" s="26"/>
      <c r="AV8" s="23">
        <v>0</v>
      </c>
      <c r="AW8" s="23"/>
      <c r="AX8" s="23"/>
      <c r="AY8" s="23">
        <v>0</v>
      </c>
      <c r="AZ8" s="53"/>
      <c r="BA8" s="53"/>
      <c r="BB8" s="43">
        <v>5</v>
      </c>
      <c r="BC8" s="43"/>
      <c r="BD8" s="43"/>
      <c r="BE8" s="23">
        <v>5</v>
      </c>
      <c r="BF8" s="53"/>
      <c r="BG8" s="53"/>
      <c r="BH8" s="53">
        <v>0</v>
      </c>
      <c r="BI8" s="53"/>
      <c r="BJ8" s="53"/>
      <c r="BK8" s="23">
        <v>0</v>
      </c>
      <c r="BL8" s="53"/>
      <c r="BM8" s="53"/>
    </row>
    <row r="9" spans="1:67" s="31" customFormat="1" ht="15" customHeight="1" x14ac:dyDescent="0.2">
      <c r="A9" s="8" t="s">
        <v>9</v>
      </c>
      <c r="B9" s="33">
        <v>1</v>
      </c>
      <c r="C9" s="9">
        <v>6</v>
      </c>
      <c r="D9" s="9"/>
      <c r="E9" s="9"/>
      <c r="F9" s="9">
        <v>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"/>
      <c r="AL9" s="10"/>
      <c r="AM9" s="10">
        <v>0</v>
      </c>
      <c r="AN9" s="10"/>
      <c r="AO9" s="10"/>
      <c r="AP9" s="12"/>
      <c r="AQ9" s="10"/>
      <c r="AR9" s="26"/>
      <c r="AS9" s="26">
        <v>0</v>
      </c>
      <c r="AT9" s="26"/>
      <c r="AU9" s="26"/>
      <c r="AV9" s="23">
        <v>0</v>
      </c>
      <c r="AW9" s="23"/>
      <c r="AX9" s="23"/>
      <c r="AY9" s="23"/>
      <c r="AZ9" s="53"/>
      <c r="BA9" s="53"/>
      <c r="BB9" s="43"/>
      <c r="BC9" s="43"/>
      <c r="BD9" s="43"/>
      <c r="BE9" s="23">
        <v>0</v>
      </c>
      <c r="BF9" s="53"/>
      <c r="BG9" s="53"/>
      <c r="BH9" s="53">
        <v>0</v>
      </c>
      <c r="BI9" s="53"/>
      <c r="BJ9" s="53"/>
      <c r="BK9" s="23"/>
      <c r="BL9" s="53"/>
      <c r="BM9" s="53"/>
    </row>
    <row r="10" spans="1:67" s="31" customFormat="1" ht="15" customHeight="1" x14ac:dyDescent="0.2">
      <c r="A10" s="8" t="s">
        <v>6</v>
      </c>
      <c r="B10" s="8">
        <v>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"/>
      <c r="AL10" s="10"/>
      <c r="AM10" s="10"/>
      <c r="AN10" s="10"/>
      <c r="AO10" s="10"/>
      <c r="AP10" s="12"/>
      <c r="AQ10" s="10"/>
      <c r="AR10" s="26"/>
      <c r="AS10" s="26"/>
      <c r="AT10" s="26"/>
      <c r="AU10" s="26"/>
      <c r="AV10" s="23">
        <v>900</v>
      </c>
      <c r="AW10" s="23"/>
      <c r="AX10" s="23"/>
      <c r="AY10" s="23"/>
      <c r="AZ10" s="53"/>
      <c r="BA10" s="53"/>
      <c r="BB10" s="43"/>
      <c r="BC10" s="43"/>
      <c r="BD10" s="43"/>
      <c r="BE10" s="23">
        <v>0</v>
      </c>
      <c r="BF10" s="53"/>
      <c r="BG10" s="53"/>
      <c r="BH10" s="53">
        <v>0</v>
      </c>
      <c r="BI10" s="53"/>
      <c r="BJ10" s="53"/>
      <c r="BK10" s="23">
        <v>7</v>
      </c>
      <c r="BL10" s="53"/>
      <c r="BM10" s="53"/>
    </row>
    <row r="11" spans="1:67" s="31" customFormat="1" ht="15" customHeight="1" x14ac:dyDescent="0.2">
      <c r="A11" s="8" t="s">
        <v>10</v>
      </c>
      <c r="B11" s="8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"/>
      <c r="AL11" s="10"/>
      <c r="AM11" s="10"/>
      <c r="AN11" s="10"/>
      <c r="AO11" s="10"/>
      <c r="AP11" s="12">
        <v>5</v>
      </c>
      <c r="AQ11" s="10"/>
      <c r="AR11" s="26"/>
      <c r="AS11" s="26">
        <v>0</v>
      </c>
      <c r="AT11" s="26"/>
      <c r="AU11" s="26"/>
      <c r="AV11" s="23">
        <v>1</v>
      </c>
      <c r="AW11" s="23"/>
      <c r="AX11" s="23"/>
      <c r="AY11" s="23">
        <v>0</v>
      </c>
      <c r="AZ11" s="53"/>
      <c r="BA11" s="53"/>
      <c r="BB11" s="43"/>
      <c r="BC11" s="43"/>
      <c r="BD11" s="43"/>
      <c r="BE11" s="23"/>
      <c r="BF11" s="53"/>
      <c r="BG11" s="53"/>
      <c r="BH11" s="53"/>
      <c r="BI11" s="53"/>
      <c r="BJ11" s="53"/>
      <c r="BK11" s="23">
        <v>0</v>
      </c>
      <c r="BL11" s="53"/>
      <c r="BM11" s="53"/>
    </row>
    <row r="12" spans="1:67" s="93" customFormat="1" ht="15" customHeight="1" x14ac:dyDescent="0.2">
      <c r="A12" s="85" t="s">
        <v>6</v>
      </c>
      <c r="B12" s="85"/>
      <c r="C12" s="86"/>
      <c r="D12" s="86">
        <f>SUM(C6:C11)</f>
        <v>3206</v>
      </c>
      <c r="E12" s="86">
        <f>AVERAGE(C6:C11)</f>
        <v>1068.6666666666667</v>
      </c>
      <c r="F12" s="86"/>
      <c r="G12" s="86">
        <f>SUM(F6:F11)</f>
        <v>7</v>
      </c>
      <c r="H12" s="86">
        <f>AVERAGE(F6:F11)</f>
        <v>2.3333333333333335</v>
      </c>
      <c r="I12" s="86"/>
      <c r="J12" s="86">
        <f>SUM(I6:I11)</f>
        <v>0</v>
      </c>
      <c r="K12" s="86">
        <v>0</v>
      </c>
      <c r="L12" s="86"/>
      <c r="M12" s="86">
        <f>SUM(L6:L11)</f>
        <v>160</v>
      </c>
      <c r="N12" s="86">
        <f>AVERAGE(160/6)</f>
        <v>26.666666666666668</v>
      </c>
      <c r="O12" s="86"/>
      <c r="P12" s="86">
        <v>34</v>
      </c>
      <c r="Q12" s="86">
        <f>34/6</f>
        <v>5.666666666666667</v>
      </c>
      <c r="R12" s="86"/>
      <c r="S12" s="86">
        <v>0</v>
      </c>
      <c r="T12" s="86">
        <v>0</v>
      </c>
      <c r="U12" s="86"/>
      <c r="V12" s="86">
        <v>0</v>
      </c>
      <c r="W12" s="86">
        <v>0</v>
      </c>
      <c r="X12" s="86"/>
      <c r="Y12" s="86">
        <v>0</v>
      </c>
      <c r="Z12" s="86">
        <v>0</v>
      </c>
      <c r="AA12" s="86"/>
      <c r="AB12" s="86">
        <v>0</v>
      </c>
      <c r="AC12" s="86">
        <v>0</v>
      </c>
      <c r="AD12" s="86"/>
      <c r="AE12" s="86">
        <v>0</v>
      </c>
      <c r="AF12" s="86">
        <v>0</v>
      </c>
      <c r="AG12" s="86"/>
      <c r="AH12" s="86">
        <v>0</v>
      </c>
      <c r="AI12" s="86">
        <v>0</v>
      </c>
      <c r="AJ12" s="86"/>
      <c r="AK12" s="87">
        <v>600</v>
      </c>
      <c r="AL12" s="87">
        <v>100</v>
      </c>
      <c r="AM12" s="87"/>
      <c r="AN12" s="87">
        <v>10</v>
      </c>
      <c r="AO12" s="87">
        <f>AVERAGE(AM6:AM11)</f>
        <v>2.5</v>
      </c>
      <c r="AP12" s="88"/>
      <c r="AQ12" s="87">
        <v>5</v>
      </c>
      <c r="AR12" s="89">
        <f>5/6</f>
        <v>0.83333333333333337</v>
      </c>
      <c r="AS12" s="89"/>
      <c r="AT12" s="89">
        <v>8</v>
      </c>
      <c r="AU12" s="89">
        <f>8/6</f>
        <v>1.3333333333333333</v>
      </c>
      <c r="AV12" s="90"/>
      <c r="AW12" s="90">
        <f>SUM(AV6:AV11)</f>
        <v>911</v>
      </c>
      <c r="AX12" s="90">
        <f>AVERAGE(AV6:AV11)</f>
        <v>151.83333333333334</v>
      </c>
      <c r="AY12" s="90"/>
      <c r="AZ12" s="91">
        <v>50</v>
      </c>
      <c r="BA12" s="91">
        <f>AVERAGE(AY6:AY11)</f>
        <v>16.666666666666668</v>
      </c>
      <c r="BB12" s="92"/>
      <c r="BC12" s="92">
        <v>15</v>
      </c>
      <c r="BD12" s="91">
        <f>AVERAGE(BB6:BB11)</f>
        <v>7.5</v>
      </c>
      <c r="BE12" s="90"/>
      <c r="BF12" s="91">
        <v>5</v>
      </c>
      <c r="BG12" s="91">
        <f>AVERAGE(BE6:BE11)</f>
        <v>1.25</v>
      </c>
      <c r="BH12" s="91"/>
      <c r="BI12" s="91">
        <v>0</v>
      </c>
      <c r="BJ12" s="91">
        <v>0</v>
      </c>
      <c r="BK12" s="90"/>
      <c r="BL12" s="91">
        <v>7</v>
      </c>
      <c r="BM12" s="91">
        <f>AVERAGE(BK6:BK11)</f>
        <v>1.4</v>
      </c>
      <c r="BN12" s="105">
        <f>SUM(BL12,BI12,BF12,BC12,AZ12,AW12,AT12,AQ12,AN12,AK12,AH12,AE12,AB12,Y12,V12,S12,P12,M12,J12,G12,D12)</f>
        <v>5018</v>
      </c>
      <c r="BO12" s="105">
        <f>AVERAGE(BM12,BJ12,BG12,BD12,BA12,AX12,AU12,AR12,AO12,AL12,AI12,AF12,AC12,Z12,W12,T12,Q12,N12,K12,H12,E12)</f>
        <v>66.030952380952385</v>
      </c>
    </row>
    <row r="13" spans="1:67" s="31" customFormat="1" ht="15" customHeight="1" x14ac:dyDescent="0.2">
      <c r="A13" s="8" t="s">
        <v>11</v>
      </c>
      <c r="B13" s="8">
        <v>1</v>
      </c>
      <c r="C13" s="9"/>
      <c r="D13" s="9"/>
      <c r="E13" s="9"/>
      <c r="F13" s="9"/>
      <c r="G13" s="9"/>
      <c r="H13" s="9"/>
      <c r="I13" s="9">
        <v>2300</v>
      </c>
      <c r="J13" s="9"/>
      <c r="K13" s="9"/>
      <c r="L13" s="9">
        <v>10400</v>
      </c>
      <c r="M13" s="9"/>
      <c r="N13" s="9"/>
      <c r="O13" s="9">
        <v>8880</v>
      </c>
      <c r="P13" s="9"/>
      <c r="Q13" s="9"/>
      <c r="R13" s="9">
        <v>950</v>
      </c>
      <c r="S13" s="9"/>
      <c r="T13" s="9"/>
      <c r="U13" s="9">
        <v>3520</v>
      </c>
      <c r="V13" s="9"/>
      <c r="W13" s="9"/>
      <c r="X13" s="9">
        <v>1000</v>
      </c>
      <c r="Y13" s="9"/>
      <c r="Z13" s="9"/>
      <c r="AA13" s="9">
        <v>390</v>
      </c>
      <c r="AB13" s="9"/>
      <c r="AC13" s="9"/>
      <c r="AD13" s="9">
        <v>1700</v>
      </c>
      <c r="AE13" s="9"/>
      <c r="AF13" s="9"/>
      <c r="AG13" s="9">
        <v>0</v>
      </c>
      <c r="AH13" s="9"/>
      <c r="AI13" s="9"/>
      <c r="AJ13" s="9">
        <v>7700</v>
      </c>
      <c r="AK13" s="10"/>
      <c r="AL13" s="10"/>
      <c r="AM13" s="10">
        <v>150</v>
      </c>
      <c r="AN13" s="10"/>
      <c r="AO13" s="10"/>
      <c r="AP13" s="37">
        <v>1013</v>
      </c>
      <c r="AQ13" s="10"/>
      <c r="AR13" s="26"/>
      <c r="AS13" s="26">
        <v>3</v>
      </c>
      <c r="AT13" s="26"/>
      <c r="AU13" s="26"/>
      <c r="AV13" s="24">
        <v>4050</v>
      </c>
      <c r="AW13" s="24"/>
      <c r="AX13" s="24"/>
      <c r="AY13" s="24">
        <v>13375</v>
      </c>
      <c r="AZ13" s="44"/>
      <c r="BA13" s="44"/>
      <c r="BB13" s="43">
        <v>12360</v>
      </c>
      <c r="BC13" s="43"/>
      <c r="BD13" s="43"/>
      <c r="BE13" s="24">
        <v>1256</v>
      </c>
      <c r="BF13" s="44"/>
      <c r="BG13" s="44"/>
      <c r="BH13" s="44">
        <v>200</v>
      </c>
      <c r="BI13" s="44"/>
      <c r="BJ13" s="44"/>
      <c r="BK13" s="23">
        <v>100</v>
      </c>
      <c r="BL13" s="53"/>
      <c r="BM13" s="44"/>
    </row>
    <row r="14" spans="1:67" s="31" customFormat="1" ht="15" customHeight="1" x14ac:dyDescent="0.2">
      <c r="A14" s="8" t="s">
        <v>12</v>
      </c>
      <c r="B14" s="8">
        <v>1</v>
      </c>
      <c r="C14" s="9">
        <v>1500</v>
      </c>
      <c r="D14" s="9"/>
      <c r="E14" s="9"/>
      <c r="F14" s="9">
        <v>0</v>
      </c>
      <c r="G14" s="9"/>
      <c r="H14" s="9"/>
      <c r="I14" s="9">
        <v>0</v>
      </c>
      <c r="J14" s="9"/>
      <c r="K14" s="9"/>
      <c r="L14" s="9">
        <v>5</v>
      </c>
      <c r="M14" s="9"/>
      <c r="N14" s="9"/>
      <c r="O14" s="9">
        <v>122</v>
      </c>
      <c r="P14" s="9"/>
      <c r="Q14" s="9"/>
      <c r="R14" s="9"/>
      <c r="S14" s="9"/>
      <c r="T14" s="9"/>
      <c r="U14" s="9">
        <v>0</v>
      </c>
      <c r="V14" s="9"/>
      <c r="W14" s="9"/>
      <c r="X14" s="9"/>
      <c r="Y14" s="9"/>
      <c r="Z14" s="9"/>
      <c r="AA14" s="9"/>
      <c r="AB14" s="9"/>
      <c r="AC14" s="9"/>
      <c r="AD14" s="9">
        <v>0</v>
      </c>
      <c r="AE14" s="9"/>
      <c r="AF14" s="9"/>
      <c r="AG14" s="9">
        <v>0</v>
      </c>
      <c r="AH14" s="9"/>
      <c r="AI14" s="9"/>
      <c r="AJ14" s="9">
        <v>0</v>
      </c>
      <c r="AK14" s="10"/>
      <c r="AL14" s="10"/>
      <c r="AM14" s="10">
        <v>0</v>
      </c>
      <c r="AN14" s="10"/>
      <c r="AO14" s="10"/>
      <c r="AP14" s="37">
        <v>0</v>
      </c>
      <c r="AQ14" s="10"/>
      <c r="AR14" s="26"/>
      <c r="AS14" s="26">
        <v>0</v>
      </c>
      <c r="AT14" s="26"/>
      <c r="AU14" s="26"/>
      <c r="AV14" s="24">
        <v>3</v>
      </c>
      <c r="AW14" s="24"/>
      <c r="AX14" s="24"/>
      <c r="AY14" s="23">
        <v>0</v>
      </c>
      <c r="AZ14" s="53"/>
      <c r="BA14" s="53"/>
      <c r="BB14" s="43">
        <v>410</v>
      </c>
      <c r="BC14" s="43"/>
      <c r="BD14" s="43"/>
      <c r="BE14" s="23">
        <v>0</v>
      </c>
      <c r="BF14" s="53"/>
      <c r="BG14" s="53"/>
      <c r="BH14" s="53">
        <v>5</v>
      </c>
      <c r="BI14" s="53"/>
      <c r="BJ14" s="53"/>
      <c r="BK14" s="23">
        <v>10</v>
      </c>
      <c r="BL14" s="53"/>
      <c r="BM14" s="53"/>
    </row>
    <row r="15" spans="1:67" s="31" customFormat="1" ht="15" customHeight="1" x14ac:dyDescent="0.2">
      <c r="A15" s="8" t="s">
        <v>13</v>
      </c>
      <c r="B15" s="8">
        <v>1</v>
      </c>
      <c r="C15" s="9">
        <v>15150</v>
      </c>
      <c r="D15" s="9"/>
      <c r="E15" s="9"/>
      <c r="F15" s="9">
        <v>1000</v>
      </c>
      <c r="G15" s="9"/>
      <c r="H15" s="9"/>
      <c r="I15" s="9">
        <v>2000</v>
      </c>
      <c r="J15" s="9"/>
      <c r="K15" s="9"/>
      <c r="L15" s="9">
        <v>2000</v>
      </c>
      <c r="M15" s="9"/>
      <c r="N15" s="9"/>
      <c r="O15" s="9">
        <v>8050</v>
      </c>
      <c r="P15" s="9"/>
      <c r="Q15" s="9"/>
      <c r="R15" s="9">
        <v>0</v>
      </c>
      <c r="S15" s="9"/>
      <c r="T15" s="9"/>
      <c r="U15" s="9">
        <v>0</v>
      </c>
      <c r="V15" s="9"/>
      <c r="W15" s="9"/>
      <c r="X15" s="9">
        <v>0</v>
      </c>
      <c r="Y15" s="9"/>
      <c r="Z15" s="9"/>
      <c r="AA15" s="9">
        <v>3</v>
      </c>
      <c r="AB15" s="9"/>
      <c r="AC15" s="9"/>
      <c r="AD15" s="9">
        <v>49</v>
      </c>
      <c r="AE15" s="9"/>
      <c r="AF15" s="9"/>
      <c r="AG15" s="9">
        <v>0</v>
      </c>
      <c r="AH15" s="9"/>
      <c r="AI15" s="9"/>
      <c r="AJ15" s="9">
        <v>800</v>
      </c>
      <c r="AK15" s="10"/>
      <c r="AL15" s="10"/>
      <c r="AM15" s="10">
        <v>0</v>
      </c>
      <c r="AN15" s="10"/>
      <c r="AO15" s="10"/>
      <c r="AP15" s="37">
        <v>503</v>
      </c>
      <c r="AQ15" s="10"/>
      <c r="AR15" s="26"/>
      <c r="AS15" s="26">
        <v>2</v>
      </c>
      <c r="AT15" s="26"/>
      <c r="AU15" s="26"/>
      <c r="AV15" s="24">
        <v>8200</v>
      </c>
      <c r="AW15" s="24"/>
      <c r="AX15" s="24"/>
      <c r="AY15" s="24">
        <v>4000</v>
      </c>
      <c r="AZ15" s="44"/>
      <c r="BA15" s="44"/>
      <c r="BB15" s="43">
        <v>210</v>
      </c>
      <c r="BC15" s="43"/>
      <c r="BD15" s="43"/>
      <c r="BE15" s="23">
        <v>1</v>
      </c>
      <c r="BF15" s="53"/>
      <c r="BG15" s="53"/>
      <c r="BH15" s="53">
        <v>0</v>
      </c>
      <c r="BI15" s="53"/>
      <c r="BJ15" s="53"/>
      <c r="BK15" s="23">
        <v>5</v>
      </c>
      <c r="BL15" s="53"/>
      <c r="BM15" s="53"/>
    </row>
    <row r="16" spans="1:67" s="31" customFormat="1" ht="15" customHeight="1" x14ac:dyDescent="0.2">
      <c r="A16" s="8" t="s">
        <v>11</v>
      </c>
      <c r="B16" s="33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10"/>
      <c r="AM16" s="10"/>
      <c r="AN16" s="10"/>
      <c r="AO16" s="10"/>
      <c r="AP16" s="37"/>
      <c r="AQ16" s="10"/>
      <c r="AR16" s="26"/>
      <c r="AS16" s="26"/>
      <c r="AT16" s="26"/>
      <c r="AU16" s="26"/>
      <c r="AV16" s="24">
        <v>8000</v>
      </c>
      <c r="AW16" s="24"/>
      <c r="AX16" s="24"/>
      <c r="AY16" s="24">
        <v>1206</v>
      </c>
      <c r="AZ16" s="44"/>
      <c r="BA16" s="44"/>
      <c r="BB16" s="43">
        <v>414</v>
      </c>
      <c r="BC16" s="43"/>
      <c r="BD16" s="43"/>
      <c r="BE16" s="23">
        <v>8</v>
      </c>
      <c r="BF16" s="53"/>
      <c r="BG16" s="53"/>
      <c r="BH16" s="53">
        <v>0</v>
      </c>
      <c r="BI16" s="53"/>
      <c r="BJ16" s="53"/>
      <c r="BK16" s="23">
        <v>2</v>
      </c>
      <c r="BL16" s="53"/>
      <c r="BM16" s="53"/>
    </row>
    <row r="17" spans="1:67" s="31" customFormat="1" ht="15" customHeight="1" x14ac:dyDescent="0.2">
      <c r="A17" s="8" t="s">
        <v>14</v>
      </c>
      <c r="B17" s="8">
        <v>1</v>
      </c>
      <c r="C17" s="9">
        <v>310</v>
      </c>
      <c r="D17" s="9"/>
      <c r="E17" s="9"/>
      <c r="F17" s="9">
        <v>15</v>
      </c>
      <c r="G17" s="9"/>
      <c r="H17" s="9"/>
      <c r="I17" s="9">
        <v>0</v>
      </c>
      <c r="J17" s="9"/>
      <c r="K17" s="9"/>
      <c r="L17" s="9">
        <v>9</v>
      </c>
      <c r="M17" s="9"/>
      <c r="N17" s="9"/>
      <c r="O17" s="9">
        <v>2200</v>
      </c>
      <c r="P17" s="9"/>
      <c r="Q17" s="9"/>
      <c r="R17" s="9">
        <v>0</v>
      </c>
      <c r="S17" s="9"/>
      <c r="T17" s="9"/>
      <c r="U17" s="9">
        <v>550</v>
      </c>
      <c r="V17" s="9"/>
      <c r="W17" s="9"/>
      <c r="X17" s="9">
        <v>0</v>
      </c>
      <c r="Y17" s="9"/>
      <c r="Z17" s="9"/>
      <c r="AA17" s="9">
        <v>5</v>
      </c>
      <c r="AB17" s="9"/>
      <c r="AC17" s="9"/>
      <c r="AD17" s="9">
        <v>0</v>
      </c>
      <c r="AE17" s="9"/>
      <c r="AF17" s="9"/>
      <c r="AG17" s="9">
        <v>0</v>
      </c>
      <c r="AH17" s="9"/>
      <c r="AI17" s="9"/>
      <c r="AJ17" s="9">
        <v>500</v>
      </c>
      <c r="AK17" s="10"/>
      <c r="AL17" s="10"/>
      <c r="AM17" s="10">
        <v>10</v>
      </c>
      <c r="AN17" s="10"/>
      <c r="AO17" s="10"/>
      <c r="AP17" s="37">
        <v>0</v>
      </c>
      <c r="AQ17" s="10"/>
      <c r="AR17" s="26"/>
      <c r="AS17" s="26">
        <v>0</v>
      </c>
      <c r="AT17" s="26"/>
      <c r="AU17" s="26"/>
      <c r="AV17" s="23">
        <v>250</v>
      </c>
      <c r="AW17" s="23"/>
      <c r="AX17" s="23"/>
      <c r="AY17" s="23">
        <v>259</v>
      </c>
      <c r="AZ17" s="53"/>
      <c r="BA17" s="53"/>
      <c r="BB17" s="43">
        <v>5</v>
      </c>
      <c r="BC17" s="43"/>
      <c r="BD17" s="43"/>
      <c r="BE17" s="23">
        <v>0</v>
      </c>
      <c r="BF17" s="53"/>
      <c r="BG17" s="53"/>
      <c r="BH17" s="53">
        <v>5</v>
      </c>
      <c r="BI17" s="53"/>
      <c r="BJ17" s="53"/>
      <c r="BK17" s="23">
        <v>0</v>
      </c>
      <c r="BL17" s="53"/>
      <c r="BM17" s="53"/>
    </row>
    <row r="18" spans="1:67" s="31" customFormat="1" ht="15" customHeight="1" x14ac:dyDescent="0.2">
      <c r="A18" s="8" t="s">
        <v>15</v>
      </c>
      <c r="B18" s="8">
        <v>1</v>
      </c>
      <c r="C18" s="9">
        <v>0</v>
      </c>
      <c r="D18" s="9"/>
      <c r="E18" s="9"/>
      <c r="F18" s="9">
        <v>0</v>
      </c>
      <c r="G18" s="9"/>
      <c r="H18" s="9"/>
      <c r="I18" s="9">
        <v>0</v>
      </c>
      <c r="J18" s="9"/>
      <c r="K18" s="9"/>
      <c r="L18" s="9">
        <v>0</v>
      </c>
      <c r="M18" s="9"/>
      <c r="N18" s="9"/>
      <c r="O18" s="9">
        <v>0</v>
      </c>
      <c r="P18" s="9"/>
      <c r="Q18" s="9"/>
      <c r="R18" s="9">
        <v>1</v>
      </c>
      <c r="S18" s="9"/>
      <c r="T18" s="9"/>
      <c r="U18" s="9">
        <v>0</v>
      </c>
      <c r="V18" s="9"/>
      <c r="W18" s="9"/>
      <c r="X18" s="9">
        <v>0</v>
      </c>
      <c r="Y18" s="9"/>
      <c r="Z18" s="9"/>
      <c r="AA18" s="9">
        <v>0</v>
      </c>
      <c r="AB18" s="9"/>
      <c r="AC18" s="9"/>
      <c r="AD18" s="9">
        <v>0</v>
      </c>
      <c r="AE18" s="9"/>
      <c r="AF18" s="9"/>
      <c r="AG18" s="9">
        <v>0</v>
      </c>
      <c r="AH18" s="9"/>
      <c r="AI18" s="9"/>
      <c r="AJ18" s="9">
        <v>0</v>
      </c>
      <c r="AK18" s="10"/>
      <c r="AL18" s="10"/>
      <c r="AM18" s="10">
        <v>5</v>
      </c>
      <c r="AN18" s="10"/>
      <c r="AO18" s="10"/>
      <c r="AP18" s="12">
        <v>0</v>
      </c>
      <c r="AQ18" s="10"/>
      <c r="AR18" s="26"/>
      <c r="AS18" s="26">
        <v>2</v>
      </c>
      <c r="AT18" s="26"/>
      <c r="AU18" s="26"/>
      <c r="AV18" s="23">
        <v>5</v>
      </c>
      <c r="AW18" s="23"/>
      <c r="AX18" s="23"/>
      <c r="AY18" s="23">
        <v>0</v>
      </c>
      <c r="AZ18" s="53"/>
      <c r="BA18" s="53"/>
      <c r="BB18" s="43">
        <v>1</v>
      </c>
      <c r="BC18" s="43"/>
      <c r="BD18" s="43"/>
      <c r="BE18" s="23">
        <v>0</v>
      </c>
      <c r="BF18" s="53"/>
      <c r="BG18" s="53"/>
      <c r="BH18" s="53">
        <v>0</v>
      </c>
      <c r="BI18" s="53"/>
      <c r="BJ18" s="53"/>
      <c r="BK18" s="23">
        <v>0</v>
      </c>
      <c r="BL18" s="53"/>
      <c r="BM18" s="53"/>
    </row>
    <row r="19" spans="1:67" s="31" customFormat="1" ht="15" customHeight="1" x14ac:dyDescent="0.2">
      <c r="A19" s="8" t="s">
        <v>11</v>
      </c>
      <c r="B19" s="8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10"/>
      <c r="AM19" s="10"/>
      <c r="AN19" s="10"/>
      <c r="AO19" s="10"/>
      <c r="AP19" s="12"/>
      <c r="AQ19" s="10"/>
      <c r="AR19" s="26"/>
      <c r="AS19" s="26"/>
      <c r="AT19" s="26"/>
      <c r="AU19" s="26"/>
      <c r="AV19" s="24">
        <v>10200</v>
      </c>
      <c r="AW19" s="24"/>
      <c r="AX19" s="24"/>
      <c r="AY19" s="24">
        <v>4060</v>
      </c>
      <c r="AZ19" s="44"/>
      <c r="BA19" s="44"/>
      <c r="BB19" s="43">
        <v>4310</v>
      </c>
      <c r="BC19" s="43"/>
      <c r="BD19" s="43"/>
      <c r="BE19" s="23">
        <v>200</v>
      </c>
      <c r="BF19" s="53"/>
      <c r="BG19" s="53"/>
      <c r="BH19" s="53">
        <v>113</v>
      </c>
      <c r="BI19" s="53"/>
      <c r="BJ19" s="53"/>
      <c r="BK19" s="23">
        <v>19</v>
      </c>
      <c r="BL19" s="53"/>
      <c r="BM19" s="53"/>
    </row>
    <row r="20" spans="1:67" s="31" customFormat="1" ht="15" customHeight="1" x14ac:dyDescent="0.2">
      <c r="A20" s="8" t="s">
        <v>16</v>
      </c>
      <c r="B20" s="8">
        <v>1</v>
      </c>
      <c r="C20" s="9">
        <v>12050</v>
      </c>
      <c r="D20" s="9"/>
      <c r="E20" s="9"/>
      <c r="F20" s="9">
        <v>3</v>
      </c>
      <c r="G20" s="9"/>
      <c r="H20" s="9"/>
      <c r="I20" s="9">
        <v>2000</v>
      </c>
      <c r="J20" s="9"/>
      <c r="K20" s="9"/>
      <c r="L20" s="9">
        <v>300</v>
      </c>
      <c r="M20" s="9"/>
      <c r="N20" s="9"/>
      <c r="O20" s="9">
        <v>7200</v>
      </c>
      <c r="P20" s="9"/>
      <c r="Q20" s="9"/>
      <c r="R20" s="9">
        <v>130</v>
      </c>
      <c r="S20" s="9"/>
      <c r="T20" s="9"/>
      <c r="U20" s="9">
        <v>2600</v>
      </c>
      <c r="V20" s="9"/>
      <c r="W20" s="9"/>
      <c r="X20" s="9">
        <v>0</v>
      </c>
      <c r="Y20" s="9"/>
      <c r="Z20" s="9"/>
      <c r="AA20" s="9">
        <v>20</v>
      </c>
      <c r="AB20" s="9"/>
      <c r="AC20" s="9"/>
      <c r="AD20" s="9">
        <v>27</v>
      </c>
      <c r="AE20" s="9"/>
      <c r="AF20" s="9"/>
      <c r="AG20" s="9">
        <v>0</v>
      </c>
      <c r="AH20" s="9"/>
      <c r="AI20" s="9"/>
      <c r="AJ20" s="9">
        <v>400</v>
      </c>
      <c r="AK20" s="10"/>
      <c r="AL20" s="10"/>
      <c r="AM20" s="10">
        <v>530</v>
      </c>
      <c r="AN20" s="10"/>
      <c r="AO20" s="10"/>
      <c r="AP20" s="12"/>
      <c r="AQ20" s="10"/>
      <c r="AR20" s="26"/>
      <c r="AS20" s="26">
        <v>0</v>
      </c>
      <c r="AT20" s="26"/>
      <c r="AU20" s="26"/>
      <c r="AV20" s="24">
        <v>8000</v>
      </c>
      <c r="AW20" s="24"/>
      <c r="AX20" s="24"/>
      <c r="AY20" s="24">
        <v>1020</v>
      </c>
      <c r="AZ20" s="44"/>
      <c r="BA20" s="44"/>
      <c r="BB20" s="43">
        <v>625</v>
      </c>
      <c r="BC20" s="43"/>
      <c r="BD20" s="43"/>
      <c r="BE20" s="23">
        <v>975</v>
      </c>
      <c r="BF20" s="53"/>
      <c r="BG20" s="53"/>
      <c r="BH20" s="53">
        <v>10</v>
      </c>
      <c r="BI20" s="53"/>
      <c r="BJ20" s="53"/>
      <c r="BK20" s="23">
        <v>5</v>
      </c>
      <c r="BL20" s="53"/>
      <c r="BM20" s="53"/>
    </row>
    <row r="21" spans="1:67" s="31" customFormat="1" ht="15" customHeight="1" x14ac:dyDescent="0.2">
      <c r="A21" s="8" t="s">
        <v>17</v>
      </c>
      <c r="B21" s="8">
        <v>1</v>
      </c>
      <c r="C21" s="9">
        <v>2000</v>
      </c>
      <c r="D21" s="9"/>
      <c r="E21" s="9"/>
      <c r="F21" s="9">
        <v>0</v>
      </c>
      <c r="G21" s="9"/>
      <c r="H21" s="9"/>
      <c r="I21" s="9">
        <v>0</v>
      </c>
      <c r="J21" s="9"/>
      <c r="K21" s="9"/>
      <c r="L21" s="9">
        <v>0</v>
      </c>
      <c r="M21" s="9"/>
      <c r="N21" s="9"/>
      <c r="O21" s="9"/>
      <c r="P21" s="9"/>
      <c r="Q21" s="9"/>
      <c r="R21" s="9"/>
      <c r="S21" s="9"/>
      <c r="T21" s="9"/>
      <c r="U21" s="9">
        <v>0</v>
      </c>
      <c r="V21" s="9"/>
      <c r="W21" s="9"/>
      <c r="X21" s="9">
        <v>0</v>
      </c>
      <c r="Y21" s="9"/>
      <c r="Z21" s="9"/>
      <c r="AA21" s="9">
        <v>0</v>
      </c>
      <c r="AB21" s="9"/>
      <c r="AC21" s="9"/>
      <c r="AD21" s="9">
        <v>0</v>
      </c>
      <c r="AE21" s="9"/>
      <c r="AF21" s="9"/>
      <c r="AG21" s="9">
        <v>0</v>
      </c>
      <c r="AH21" s="9"/>
      <c r="AI21" s="9"/>
      <c r="AJ21" s="9">
        <v>0</v>
      </c>
      <c r="AK21" s="10"/>
      <c r="AL21" s="10"/>
      <c r="AM21" s="10">
        <v>0</v>
      </c>
      <c r="AN21" s="10"/>
      <c r="AO21" s="10"/>
      <c r="AP21" s="37">
        <v>0</v>
      </c>
      <c r="AQ21" s="10"/>
      <c r="AR21" s="26"/>
      <c r="AS21" s="26">
        <v>2</v>
      </c>
      <c r="AT21" s="26"/>
      <c r="AU21" s="26"/>
      <c r="AV21" s="23">
        <v>0</v>
      </c>
      <c r="AW21" s="23"/>
      <c r="AX21" s="23"/>
      <c r="AY21" s="23">
        <v>0</v>
      </c>
      <c r="AZ21" s="53"/>
      <c r="BA21" s="53"/>
      <c r="BB21" s="43">
        <v>1</v>
      </c>
      <c r="BC21" s="43"/>
      <c r="BD21" s="43"/>
      <c r="BE21" s="23">
        <v>0</v>
      </c>
      <c r="BF21" s="53"/>
      <c r="BG21" s="53"/>
      <c r="BH21" s="53">
        <v>0</v>
      </c>
      <c r="BI21" s="53"/>
      <c r="BJ21" s="53"/>
      <c r="BK21" s="23">
        <v>0</v>
      </c>
      <c r="BL21" s="53"/>
      <c r="BM21" s="53"/>
    </row>
    <row r="22" spans="1:67" s="31" customFormat="1" ht="15" customHeight="1" x14ac:dyDescent="0.2">
      <c r="A22" s="8" t="s">
        <v>18</v>
      </c>
      <c r="B22" s="33">
        <v>1</v>
      </c>
      <c r="C22" s="9">
        <v>305</v>
      </c>
      <c r="D22" s="9"/>
      <c r="E22" s="9"/>
      <c r="F22" s="9">
        <v>0</v>
      </c>
      <c r="G22" s="9"/>
      <c r="H22" s="9"/>
      <c r="I22" s="9">
        <v>35</v>
      </c>
      <c r="J22" s="9"/>
      <c r="K22" s="9"/>
      <c r="L22" s="9">
        <v>54</v>
      </c>
      <c r="M22" s="9"/>
      <c r="N22" s="9"/>
      <c r="O22" s="9"/>
      <c r="P22" s="9"/>
      <c r="Q22" s="9"/>
      <c r="R22" s="9">
        <v>365</v>
      </c>
      <c r="S22" s="9"/>
      <c r="T22" s="9"/>
      <c r="U22" s="9"/>
      <c r="V22" s="9"/>
      <c r="W22" s="9"/>
      <c r="X22" s="9">
        <v>0</v>
      </c>
      <c r="Y22" s="9"/>
      <c r="Z22" s="9"/>
      <c r="AA22" s="9">
        <v>0</v>
      </c>
      <c r="AB22" s="9"/>
      <c r="AC22" s="9"/>
      <c r="AD22" s="9">
        <v>0</v>
      </c>
      <c r="AE22" s="9"/>
      <c r="AF22" s="9"/>
      <c r="AG22" s="9">
        <v>0</v>
      </c>
      <c r="AH22" s="9"/>
      <c r="AI22" s="9"/>
      <c r="AJ22" s="9">
        <v>0</v>
      </c>
      <c r="AK22" s="10"/>
      <c r="AL22" s="10"/>
      <c r="AM22" s="10">
        <v>0</v>
      </c>
      <c r="AN22" s="10"/>
      <c r="AO22" s="10"/>
      <c r="AP22" s="37">
        <v>2</v>
      </c>
      <c r="AQ22" s="10"/>
      <c r="AR22" s="26"/>
      <c r="AS22" s="26">
        <v>0</v>
      </c>
      <c r="AT22" s="26"/>
      <c r="AU22" s="26"/>
      <c r="AV22" s="23">
        <v>0</v>
      </c>
      <c r="AW22" s="23"/>
      <c r="AX22" s="23"/>
      <c r="AY22" s="23">
        <v>0</v>
      </c>
      <c r="AZ22" s="53"/>
      <c r="BA22" s="53"/>
      <c r="BB22" s="43">
        <v>0</v>
      </c>
      <c r="BC22" s="43"/>
      <c r="BD22" s="43"/>
      <c r="BE22" s="23">
        <v>9</v>
      </c>
      <c r="BF22" s="53"/>
      <c r="BG22" s="53"/>
      <c r="BH22" s="53">
        <v>0</v>
      </c>
      <c r="BI22" s="53"/>
      <c r="BJ22" s="53"/>
      <c r="BK22" s="23">
        <v>5</v>
      </c>
      <c r="BL22" s="53"/>
      <c r="BM22" s="53"/>
    </row>
    <row r="23" spans="1:67" s="31" customFormat="1" ht="15" customHeight="1" x14ac:dyDescent="0.2">
      <c r="A23" s="8" t="s">
        <v>11</v>
      </c>
      <c r="B23" s="8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10"/>
      <c r="AM23" s="10"/>
      <c r="AN23" s="10"/>
      <c r="AO23" s="10"/>
      <c r="AP23" s="37"/>
      <c r="AQ23" s="10"/>
      <c r="AR23" s="26"/>
      <c r="AS23" s="26"/>
      <c r="AT23" s="26"/>
      <c r="AU23" s="26"/>
      <c r="AV23" s="23"/>
      <c r="AW23" s="23"/>
      <c r="AX23" s="23"/>
      <c r="AY23" s="23"/>
      <c r="AZ23" s="53"/>
      <c r="BA23" s="53"/>
      <c r="BB23" s="43">
        <v>4</v>
      </c>
      <c r="BC23" s="43"/>
      <c r="BD23" s="43"/>
      <c r="BE23" s="23">
        <v>2</v>
      </c>
      <c r="BF23" s="53"/>
      <c r="BG23" s="53"/>
      <c r="BH23" s="53">
        <v>0</v>
      </c>
      <c r="BI23" s="53"/>
      <c r="BJ23" s="53"/>
      <c r="BK23" s="23">
        <v>0</v>
      </c>
      <c r="BL23" s="53"/>
      <c r="BM23" s="53"/>
    </row>
    <row r="24" spans="1:67" s="83" customFormat="1" ht="15" customHeight="1" x14ac:dyDescent="0.2">
      <c r="A24" s="75" t="s">
        <v>11</v>
      </c>
      <c r="B24" s="75"/>
      <c r="C24" s="76"/>
      <c r="D24" s="76">
        <f>SUM(C13:C23)</f>
        <v>31315</v>
      </c>
      <c r="E24" s="76">
        <f>AVERAGE(C13:C23)</f>
        <v>4473.5714285714284</v>
      </c>
      <c r="F24" s="76"/>
      <c r="G24" s="76">
        <f>SUM(F13:F23)</f>
        <v>1018</v>
      </c>
      <c r="H24" s="76">
        <f>AVERAGE(F13:F23)</f>
        <v>145.42857142857142</v>
      </c>
      <c r="I24" s="76"/>
      <c r="J24" s="76">
        <f>SUM(I13:I23)</f>
        <v>6335</v>
      </c>
      <c r="K24" s="76">
        <f>AVERAGE(I13:I23)</f>
        <v>791.875</v>
      </c>
      <c r="L24" s="76"/>
      <c r="M24" s="76">
        <f>SUM(L13:L23)</f>
        <v>12768</v>
      </c>
      <c r="N24" s="76">
        <f>AVERAGE(L13:L23)</f>
        <v>1596</v>
      </c>
      <c r="O24" s="76"/>
      <c r="P24" s="76">
        <f>SUM(O13:O23)</f>
        <v>26452</v>
      </c>
      <c r="Q24" s="76">
        <f>AVERAGE(O13:O23)</f>
        <v>4408.666666666667</v>
      </c>
      <c r="R24" s="76"/>
      <c r="S24" s="76">
        <f>SUM(R13:R23)</f>
        <v>1446</v>
      </c>
      <c r="T24" s="76">
        <f>AVERAGE(R13:R23)</f>
        <v>241</v>
      </c>
      <c r="U24" s="76"/>
      <c r="V24" s="76">
        <f>SUM(U13:U23)</f>
        <v>6670</v>
      </c>
      <c r="W24" s="76">
        <f>AVERAGE(U13:U23)</f>
        <v>952.85714285714289</v>
      </c>
      <c r="X24" s="76"/>
      <c r="Y24" s="76">
        <f>SUM(X13:X23)</f>
        <v>1000</v>
      </c>
      <c r="Z24" s="76">
        <f>AVERAGE(X13:X23)</f>
        <v>142.85714285714286</v>
      </c>
      <c r="AA24" s="76"/>
      <c r="AB24" s="76">
        <f>SUM(AA13:AA23)</f>
        <v>418</v>
      </c>
      <c r="AC24" s="76">
        <f>AVERAGE(AA13:AA23)</f>
        <v>59.714285714285715</v>
      </c>
      <c r="AD24" s="76"/>
      <c r="AE24" s="76">
        <f>SUM(AD13:AD23)</f>
        <v>1776</v>
      </c>
      <c r="AF24" s="76">
        <f>AVERAGE(AD13:AD23)</f>
        <v>222</v>
      </c>
      <c r="AG24" s="76"/>
      <c r="AH24" s="76">
        <f>SUM(AG13:AG23)</f>
        <v>0</v>
      </c>
      <c r="AI24" s="76">
        <f>AVERAGE(AG13:AG23)</f>
        <v>0</v>
      </c>
      <c r="AJ24" s="76"/>
      <c r="AK24" s="76">
        <f>SUM(AJ13:AJ23)</f>
        <v>9400</v>
      </c>
      <c r="AL24" s="76">
        <f>AVERAGE(AJ13:AJ23)</f>
        <v>1175</v>
      </c>
      <c r="AM24" s="77"/>
      <c r="AN24" s="76">
        <f>SUM(AM13:AM23)</f>
        <v>695</v>
      </c>
      <c r="AO24" s="76">
        <f>AVERAGE(AM13:AM23)</f>
        <v>86.875</v>
      </c>
      <c r="AP24" s="94"/>
      <c r="AQ24" s="76">
        <f>SUM(AP13:AP23)</f>
        <v>1518</v>
      </c>
      <c r="AR24" s="76">
        <f>AVERAGE(AP13:AP23)</f>
        <v>216.85714285714286</v>
      </c>
      <c r="AS24" s="79"/>
      <c r="AT24" s="76">
        <f>SUM(AS13:AS23)</f>
        <v>9</v>
      </c>
      <c r="AU24" s="76">
        <f>AVERAGE(AS13:AS23)</f>
        <v>1.125</v>
      </c>
      <c r="AV24" s="80"/>
      <c r="AW24" s="76">
        <f>SUM(AV13:AV23)</f>
        <v>38708</v>
      </c>
      <c r="AX24" s="76">
        <f>AVERAGE(AV13:AV23)</f>
        <v>3870.8</v>
      </c>
      <c r="AY24" s="80"/>
      <c r="AZ24" s="76">
        <f>SUM(AY13:AY23)</f>
        <v>23920</v>
      </c>
      <c r="BA24" s="76">
        <f>AVERAGE(AY13:AY23)</f>
        <v>2392</v>
      </c>
      <c r="BB24" s="82"/>
      <c r="BC24" s="76">
        <f>SUM(BB13:BB23)</f>
        <v>18340</v>
      </c>
      <c r="BD24" s="76">
        <f>AVERAGE(BB13:BB23)</f>
        <v>1667.2727272727273</v>
      </c>
      <c r="BE24" s="80"/>
      <c r="BF24" s="76">
        <f>SUM(BE13:BE23)</f>
        <v>2451</v>
      </c>
      <c r="BG24" s="76">
        <f>AVERAGE(BE13:BE23)</f>
        <v>222.81818181818181</v>
      </c>
      <c r="BH24" s="81"/>
      <c r="BI24" s="76">
        <f>SUM(BH13:BH23)</f>
        <v>333</v>
      </c>
      <c r="BJ24" s="76">
        <f>AVERAGE(BH13:BH23)</f>
        <v>30.272727272727273</v>
      </c>
      <c r="BK24" s="80"/>
      <c r="BL24" s="76">
        <f>SUM(BK13:BK23)</f>
        <v>146</v>
      </c>
      <c r="BM24" s="76">
        <f>AVERAGE(BK13:BK23)</f>
        <v>13.272727272727273</v>
      </c>
      <c r="BN24" s="104">
        <f>SUM(BL24,BI24,BF24,BC24,AZ24,AW24,AT24,AQ24,AN24,AK24,AH24,AE24,AB24,Y24,V24,S24,P24,M24,J24,G24,D24)</f>
        <v>184718</v>
      </c>
      <c r="BO24" s="104">
        <f>AVERAGE(BM24,BJ24,BG24,BD24,BA24,AX24,AU24,AR24,AO24,AL24,AF24,AC24,Z24,W24,T24,Q24,N24,K24,H24,E24)</f>
        <v>1135.5131872294373</v>
      </c>
    </row>
    <row r="25" spans="1:67" s="31" customFormat="1" ht="14" customHeight="1" x14ac:dyDescent="0.2">
      <c r="A25" s="8" t="s">
        <v>19</v>
      </c>
      <c r="B25" s="8">
        <v>1</v>
      </c>
      <c r="C25" s="9">
        <v>0</v>
      </c>
      <c r="D25" s="9"/>
      <c r="E25" s="9"/>
      <c r="F25" s="9">
        <v>0</v>
      </c>
      <c r="G25" s="9"/>
      <c r="H25" s="9"/>
      <c r="I25" s="9">
        <v>0</v>
      </c>
      <c r="J25" s="9"/>
      <c r="K25" s="9"/>
      <c r="L25" s="9">
        <v>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>
        <v>14</v>
      </c>
      <c r="Y25" s="9"/>
      <c r="Z25" s="9"/>
      <c r="AA25" s="9">
        <v>6</v>
      </c>
      <c r="AB25" s="9"/>
      <c r="AC25" s="9"/>
      <c r="AD25" s="9">
        <v>1</v>
      </c>
      <c r="AE25" s="9"/>
      <c r="AF25" s="9"/>
      <c r="AG25" s="9">
        <v>3</v>
      </c>
      <c r="AH25" s="9"/>
      <c r="AI25" s="9"/>
      <c r="AJ25" s="9">
        <v>11</v>
      </c>
      <c r="AK25" s="10"/>
      <c r="AL25" s="10"/>
      <c r="AM25" s="10">
        <v>2</v>
      </c>
      <c r="AN25" s="10"/>
      <c r="AO25" s="10"/>
      <c r="AP25" s="37">
        <v>4</v>
      </c>
      <c r="AQ25" s="10"/>
      <c r="AR25" s="26"/>
      <c r="AS25" s="26">
        <v>8</v>
      </c>
      <c r="AT25" s="26"/>
      <c r="AU25" s="26"/>
      <c r="AV25" s="23">
        <v>16</v>
      </c>
      <c r="AW25" s="23"/>
      <c r="AX25" s="23"/>
      <c r="AY25" s="23">
        <v>3</v>
      </c>
      <c r="AZ25" s="53"/>
      <c r="BA25" s="53"/>
      <c r="BB25" s="43">
        <v>3</v>
      </c>
      <c r="BC25" s="43"/>
      <c r="BD25" s="43"/>
      <c r="BE25" s="23">
        <v>3</v>
      </c>
      <c r="BF25" s="53"/>
      <c r="BG25" s="53"/>
      <c r="BH25" s="53">
        <v>8</v>
      </c>
      <c r="BI25" s="53"/>
      <c r="BJ25" s="53"/>
      <c r="BK25" s="23">
        <v>11</v>
      </c>
      <c r="BL25" s="53"/>
      <c r="BM25" s="53"/>
    </row>
    <row r="26" spans="1:67" s="31" customFormat="1" ht="15" customHeight="1" x14ac:dyDescent="0.2">
      <c r="A26" s="8" t="s">
        <v>20</v>
      </c>
      <c r="B26" s="8">
        <v>1</v>
      </c>
      <c r="C26" s="9">
        <v>0</v>
      </c>
      <c r="D26" s="9"/>
      <c r="E26" s="9"/>
      <c r="F26" s="9"/>
      <c r="G26" s="9"/>
      <c r="H26" s="9"/>
      <c r="I26" s="9">
        <v>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0</v>
      </c>
      <c r="Y26" s="9"/>
      <c r="Z26" s="9"/>
      <c r="AA26" s="9">
        <v>0</v>
      </c>
      <c r="AB26" s="9"/>
      <c r="AC26" s="9"/>
      <c r="AD26" s="9">
        <v>1</v>
      </c>
      <c r="AE26" s="9"/>
      <c r="AF26" s="9"/>
      <c r="AG26" s="9">
        <v>1</v>
      </c>
      <c r="AH26" s="9"/>
      <c r="AI26" s="9"/>
      <c r="AJ26" s="9">
        <v>0</v>
      </c>
      <c r="AK26" s="10"/>
      <c r="AL26" s="10"/>
      <c r="AM26" s="10">
        <v>0</v>
      </c>
      <c r="AN26" s="10"/>
      <c r="AO26" s="10"/>
      <c r="AP26" s="37"/>
      <c r="AQ26" s="10"/>
      <c r="AR26" s="26"/>
      <c r="AS26" s="26"/>
      <c r="AT26" s="26"/>
      <c r="AU26" s="26"/>
      <c r="AV26" s="23">
        <v>0</v>
      </c>
      <c r="AW26" s="23"/>
      <c r="AX26" s="23"/>
      <c r="AY26" s="23">
        <v>0</v>
      </c>
      <c r="AZ26" s="53"/>
      <c r="BA26" s="53"/>
      <c r="BB26" s="43">
        <v>1</v>
      </c>
      <c r="BC26" s="43"/>
      <c r="BD26" s="43"/>
      <c r="BE26" s="23">
        <v>0</v>
      </c>
      <c r="BF26" s="53"/>
      <c r="BG26" s="53"/>
      <c r="BH26" s="53">
        <v>0</v>
      </c>
      <c r="BI26" s="53"/>
      <c r="BJ26" s="53"/>
      <c r="BK26" s="23">
        <v>0</v>
      </c>
      <c r="BL26" s="53"/>
      <c r="BM26" s="53"/>
    </row>
    <row r="27" spans="1:67" s="31" customFormat="1" ht="15" customHeight="1" x14ac:dyDescent="0.2">
      <c r="A27" s="8" t="s">
        <v>21</v>
      </c>
      <c r="B27" s="8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>
        <v>7</v>
      </c>
      <c r="AB27" s="9"/>
      <c r="AC27" s="9"/>
      <c r="AD27" s="9">
        <v>1</v>
      </c>
      <c r="AE27" s="9"/>
      <c r="AF27" s="9"/>
      <c r="AG27" s="9">
        <v>2</v>
      </c>
      <c r="AH27" s="9"/>
      <c r="AI27" s="9"/>
      <c r="AJ27" s="9">
        <v>4</v>
      </c>
      <c r="AK27" s="10"/>
      <c r="AL27" s="10"/>
      <c r="AM27" s="10">
        <v>4</v>
      </c>
      <c r="AN27" s="10"/>
      <c r="AO27" s="10"/>
      <c r="AP27" s="37">
        <v>5</v>
      </c>
      <c r="AQ27" s="10"/>
      <c r="AR27" s="26"/>
      <c r="AS27" s="26">
        <v>0</v>
      </c>
      <c r="AT27" s="26"/>
      <c r="AU27" s="26"/>
      <c r="AV27" s="23">
        <v>4</v>
      </c>
      <c r="AW27" s="23"/>
      <c r="AX27" s="23"/>
      <c r="AY27" s="23">
        <v>3</v>
      </c>
      <c r="AZ27" s="53"/>
      <c r="BA27" s="53"/>
      <c r="BB27" s="43">
        <v>2</v>
      </c>
      <c r="BC27" s="43"/>
      <c r="BD27" s="43"/>
      <c r="BE27" s="23">
        <v>0</v>
      </c>
      <c r="BF27" s="53"/>
      <c r="BG27" s="53"/>
      <c r="BH27" s="53">
        <v>3</v>
      </c>
      <c r="BI27" s="53"/>
      <c r="BJ27" s="53"/>
      <c r="BK27" s="23">
        <v>0</v>
      </c>
      <c r="BL27" s="53"/>
      <c r="BM27" s="53"/>
    </row>
    <row r="28" spans="1:67" s="31" customFormat="1" ht="15" customHeight="1" x14ac:dyDescent="0.2">
      <c r="A28" s="8" t="s">
        <v>22</v>
      </c>
      <c r="B28" s="8">
        <v>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>
        <v>3</v>
      </c>
      <c r="AK28" s="10"/>
      <c r="AL28" s="10"/>
      <c r="AM28" s="10"/>
      <c r="AN28" s="10"/>
      <c r="AO28" s="10"/>
      <c r="AP28" s="37"/>
      <c r="AQ28" s="10"/>
      <c r="AR28" s="26"/>
      <c r="AS28" s="26"/>
      <c r="AT28" s="26"/>
      <c r="AU28" s="26"/>
      <c r="AV28" s="23">
        <v>0</v>
      </c>
      <c r="AW28" s="23"/>
      <c r="AX28" s="23"/>
      <c r="AY28" s="23">
        <v>0</v>
      </c>
      <c r="AZ28" s="53"/>
      <c r="BA28" s="53"/>
      <c r="BB28" s="43">
        <v>3</v>
      </c>
      <c r="BC28" s="43"/>
      <c r="BD28" s="43"/>
      <c r="BE28" s="23"/>
      <c r="BF28" s="53"/>
      <c r="BG28" s="53"/>
      <c r="BH28" s="53">
        <v>0</v>
      </c>
      <c r="BI28" s="53"/>
      <c r="BJ28" s="53"/>
      <c r="BK28" s="23"/>
      <c r="BL28" s="53"/>
      <c r="BM28" s="53"/>
    </row>
    <row r="29" spans="1:67" s="31" customFormat="1" ht="15" customHeight="1" x14ac:dyDescent="0.2">
      <c r="A29" s="8" t="s">
        <v>23</v>
      </c>
      <c r="B29" s="33">
        <v>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>
        <v>0</v>
      </c>
      <c r="AK29" s="10"/>
      <c r="AL29" s="10"/>
      <c r="AM29" s="10"/>
      <c r="AN29" s="10"/>
      <c r="AO29" s="10"/>
      <c r="AP29" s="37"/>
      <c r="AQ29" s="10"/>
      <c r="AR29" s="26"/>
      <c r="AS29" s="26"/>
      <c r="AT29" s="26"/>
      <c r="AU29" s="26"/>
      <c r="AV29" s="23">
        <v>0</v>
      </c>
      <c r="AW29" s="23"/>
      <c r="AX29" s="23"/>
      <c r="AY29" s="23"/>
      <c r="AZ29" s="53"/>
      <c r="BA29" s="53"/>
      <c r="BB29" s="43"/>
      <c r="BC29" s="43"/>
      <c r="BD29" s="43"/>
      <c r="BE29" s="23"/>
      <c r="BF29" s="53"/>
      <c r="BG29" s="53"/>
      <c r="BH29" s="53">
        <v>0</v>
      </c>
      <c r="BI29" s="53"/>
      <c r="BJ29" s="53"/>
      <c r="BK29" s="23"/>
      <c r="BL29" s="53"/>
      <c r="BM29" s="53"/>
    </row>
    <row r="30" spans="1:67" s="31" customFormat="1" ht="15" customHeight="1" x14ac:dyDescent="0.2">
      <c r="A30" s="8" t="s">
        <v>19</v>
      </c>
      <c r="B30" s="8">
        <v>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10"/>
      <c r="AM30" s="10"/>
      <c r="AN30" s="10"/>
      <c r="AO30" s="10"/>
      <c r="AP30" s="37"/>
      <c r="AQ30" s="10"/>
      <c r="AR30" s="26"/>
      <c r="AS30" s="26"/>
      <c r="AT30" s="26"/>
      <c r="AU30" s="26"/>
      <c r="AV30" s="23">
        <v>8</v>
      </c>
      <c r="AW30" s="23"/>
      <c r="AX30" s="23"/>
      <c r="AY30" s="23"/>
      <c r="AZ30" s="53"/>
      <c r="BA30" s="53"/>
      <c r="BB30" s="43"/>
      <c r="BC30" s="43"/>
      <c r="BD30" s="43"/>
      <c r="BE30" s="23"/>
      <c r="BF30" s="53"/>
      <c r="BG30" s="53"/>
      <c r="BH30" s="53">
        <v>4</v>
      </c>
      <c r="BI30" s="53"/>
      <c r="BJ30" s="53"/>
      <c r="BK30" s="23">
        <v>0</v>
      </c>
      <c r="BL30" s="53"/>
      <c r="BM30" s="53"/>
    </row>
    <row r="31" spans="1:67" s="31" customFormat="1" ht="15" customHeight="1" x14ac:dyDescent="0.2">
      <c r="A31" s="8" t="s">
        <v>24</v>
      </c>
      <c r="B31" s="8">
        <v>1</v>
      </c>
      <c r="C31" s="9"/>
      <c r="D31" s="9"/>
      <c r="E31" s="9"/>
      <c r="F31" s="9"/>
      <c r="G31" s="9"/>
      <c r="H31" s="9"/>
      <c r="I31" s="9">
        <v>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>
        <v>1</v>
      </c>
      <c r="Y31" s="9"/>
      <c r="Z31" s="9"/>
      <c r="AA31" s="9">
        <v>5</v>
      </c>
      <c r="AB31" s="9"/>
      <c r="AC31" s="9"/>
      <c r="AD31" s="9">
        <v>3</v>
      </c>
      <c r="AE31" s="9"/>
      <c r="AF31" s="9"/>
      <c r="AG31" s="9">
        <v>2</v>
      </c>
      <c r="AH31" s="9"/>
      <c r="AI31" s="9"/>
      <c r="AJ31" s="9">
        <v>2</v>
      </c>
      <c r="AK31" s="10"/>
      <c r="AL31" s="10"/>
      <c r="AM31" s="10">
        <v>2</v>
      </c>
      <c r="AN31" s="10"/>
      <c r="AO31" s="10"/>
      <c r="AP31" s="37">
        <v>3</v>
      </c>
      <c r="AQ31" s="10"/>
      <c r="AR31" s="26"/>
      <c r="AS31" s="26">
        <v>20</v>
      </c>
      <c r="AT31" s="26"/>
      <c r="AU31" s="26"/>
      <c r="AV31" s="23">
        <v>160</v>
      </c>
      <c r="AW31" s="23"/>
      <c r="AX31" s="23"/>
      <c r="AY31" s="23">
        <v>200</v>
      </c>
      <c r="AZ31" s="53"/>
      <c r="BA31" s="53"/>
      <c r="BB31" s="43">
        <v>24</v>
      </c>
      <c r="BC31" s="43"/>
      <c r="BD31" s="43"/>
      <c r="BE31" s="23">
        <v>2</v>
      </c>
      <c r="BF31" s="53"/>
      <c r="BG31" s="53"/>
      <c r="BH31" s="53">
        <v>4</v>
      </c>
      <c r="BI31" s="53"/>
      <c r="BJ31" s="53"/>
      <c r="BK31" s="23">
        <v>0</v>
      </c>
      <c r="BL31" s="53"/>
      <c r="BM31" s="53"/>
    </row>
    <row r="32" spans="1:67" s="31" customFormat="1" ht="15" customHeight="1" x14ac:dyDescent="0.2">
      <c r="A32" s="8" t="s">
        <v>25</v>
      </c>
      <c r="B32" s="8">
        <v>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4</v>
      </c>
      <c r="AB32" s="9"/>
      <c r="AC32" s="9"/>
      <c r="AD32" s="9">
        <v>0</v>
      </c>
      <c r="AE32" s="9"/>
      <c r="AF32" s="9"/>
      <c r="AG32" s="9">
        <v>0</v>
      </c>
      <c r="AH32" s="9"/>
      <c r="AI32" s="9"/>
      <c r="AJ32" s="9">
        <v>15</v>
      </c>
      <c r="AK32" s="10"/>
      <c r="AL32" s="10"/>
      <c r="AM32" s="10">
        <v>3</v>
      </c>
      <c r="AN32" s="10"/>
      <c r="AO32" s="10"/>
      <c r="AP32" s="37">
        <v>3</v>
      </c>
      <c r="AQ32" s="10"/>
      <c r="AR32" s="26"/>
      <c r="AS32" s="26">
        <v>3</v>
      </c>
      <c r="AT32" s="26"/>
      <c r="AU32" s="26"/>
      <c r="AV32" s="23">
        <v>27</v>
      </c>
      <c r="AW32" s="23"/>
      <c r="AX32" s="23"/>
      <c r="AY32" s="23">
        <v>8</v>
      </c>
      <c r="AZ32" s="53"/>
      <c r="BA32" s="53"/>
      <c r="BB32" s="43">
        <v>34</v>
      </c>
      <c r="BC32" s="43"/>
      <c r="BD32" s="43"/>
      <c r="BE32" s="23"/>
      <c r="BF32" s="53"/>
      <c r="BG32" s="53"/>
      <c r="BH32" s="53">
        <v>8</v>
      </c>
      <c r="BI32" s="53"/>
      <c r="BJ32" s="53"/>
      <c r="BK32" s="23"/>
      <c r="BL32" s="53"/>
      <c r="BM32" s="53"/>
    </row>
    <row r="33" spans="1:67" s="31" customFormat="1" ht="15" customHeight="1" x14ac:dyDescent="0.2">
      <c r="A33" s="8" t="s">
        <v>26</v>
      </c>
      <c r="B33" s="8">
        <v>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>
        <v>240</v>
      </c>
      <c r="AK33" s="10"/>
      <c r="AL33" s="10"/>
      <c r="AM33" s="10">
        <v>22</v>
      </c>
      <c r="AN33" s="10"/>
      <c r="AO33" s="10"/>
      <c r="AP33" s="37">
        <v>12</v>
      </c>
      <c r="AQ33" s="10"/>
      <c r="AR33" s="26"/>
      <c r="AS33" s="26">
        <v>15</v>
      </c>
      <c r="AT33" s="26"/>
      <c r="AU33" s="26"/>
      <c r="AV33" s="23">
        <v>10</v>
      </c>
      <c r="AW33" s="23"/>
      <c r="AX33" s="23"/>
      <c r="AY33" s="23">
        <v>1</v>
      </c>
      <c r="AZ33" s="53"/>
      <c r="BA33" s="53"/>
      <c r="BB33" s="43"/>
      <c r="BC33" s="43"/>
      <c r="BD33" s="43"/>
      <c r="BE33" s="23"/>
      <c r="BF33" s="53"/>
      <c r="BG33" s="53"/>
      <c r="BH33" s="53"/>
      <c r="BI33" s="53"/>
      <c r="BJ33" s="53"/>
      <c r="BK33" s="23"/>
      <c r="BL33" s="53"/>
      <c r="BM33" s="53"/>
    </row>
    <row r="34" spans="1:67" s="31" customFormat="1" ht="15" customHeight="1" x14ac:dyDescent="0.2">
      <c r="A34" s="8" t="s">
        <v>27</v>
      </c>
      <c r="B34" s="8">
        <v>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>
        <v>365</v>
      </c>
      <c r="AK34" s="10"/>
      <c r="AL34" s="10"/>
      <c r="AM34" s="10">
        <v>10</v>
      </c>
      <c r="AN34" s="10"/>
      <c r="AO34" s="10"/>
      <c r="AP34" s="37">
        <v>23</v>
      </c>
      <c r="AQ34" s="10"/>
      <c r="AR34" s="26"/>
      <c r="AS34" s="26">
        <v>0</v>
      </c>
      <c r="AT34" s="26"/>
      <c r="AU34" s="26"/>
      <c r="AV34" s="23">
        <v>16</v>
      </c>
      <c r="AW34" s="23"/>
      <c r="AX34" s="23"/>
      <c r="AY34" s="23">
        <v>41</v>
      </c>
      <c r="AZ34" s="53"/>
      <c r="BA34" s="53"/>
      <c r="BB34" s="43">
        <v>8</v>
      </c>
      <c r="BC34" s="43"/>
      <c r="BD34" s="43"/>
      <c r="BE34" s="23"/>
      <c r="BF34" s="53"/>
      <c r="BG34" s="53"/>
      <c r="BH34" s="53">
        <v>0</v>
      </c>
      <c r="BI34" s="53"/>
      <c r="BJ34" s="53"/>
      <c r="BK34" s="23"/>
      <c r="BL34" s="53"/>
      <c r="BM34" s="53"/>
    </row>
    <row r="35" spans="1:67" s="31" customFormat="1" ht="15" customHeight="1" x14ac:dyDescent="0.2">
      <c r="A35" s="8" t="s">
        <v>28</v>
      </c>
      <c r="B35" s="33">
        <v>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"/>
      <c r="AL35" s="10"/>
      <c r="AM35" s="10"/>
      <c r="AN35" s="10"/>
      <c r="AO35" s="10"/>
      <c r="AP35" s="12"/>
      <c r="AQ35" s="10"/>
      <c r="AR35" s="26"/>
      <c r="AS35" s="26">
        <v>5</v>
      </c>
      <c r="AT35" s="26"/>
      <c r="AU35" s="26"/>
      <c r="AV35" s="23"/>
      <c r="AW35" s="23"/>
      <c r="AX35" s="23"/>
      <c r="AY35" s="23"/>
      <c r="AZ35" s="53"/>
      <c r="BA35" s="53"/>
      <c r="BB35" s="43"/>
      <c r="BC35" s="43"/>
      <c r="BD35" s="43"/>
      <c r="BE35" s="23"/>
      <c r="BF35" s="53"/>
      <c r="BG35" s="53"/>
      <c r="BH35" s="53">
        <v>3</v>
      </c>
      <c r="BI35" s="53"/>
      <c r="BJ35" s="53"/>
      <c r="BK35" s="23"/>
      <c r="BL35" s="53"/>
      <c r="BM35" s="53"/>
    </row>
    <row r="36" spans="1:67" s="83" customFormat="1" ht="15" customHeight="1" x14ac:dyDescent="0.2">
      <c r="A36" s="75" t="s">
        <v>19</v>
      </c>
      <c r="B36" s="95"/>
      <c r="C36" s="76"/>
      <c r="D36" s="76">
        <f>SUM(C25:C35)</f>
        <v>0</v>
      </c>
      <c r="E36" s="76">
        <f>AVERAGE(C25:C35)</f>
        <v>0</v>
      </c>
      <c r="F36" s="76"/>
      <c r="G36" s="76">
        <f>SUM(F25:F35)</f>
        <v>0</v>
      </c>
      <c r="H36" s="76">
        <f>AVERAGE(F25:F35)</f>
        <v>0</v>
      </c>
      <c r="I36" s="76"/>
      <c r="J36" s="76">
        <f>SUM(I25:I35)</f>
        <v>0</v>
      </c>
      <c r="K36" s="76">
        <f>AVERAGE(I25:I35)</f>
        <v>0</v>
      </c>
      <c r="L36" s="76"/>
      <c r="M36" s="76">
        <f>SUM(L25:L35)</f>
        <v>0</v>
      </c>
      <c r="N36" s="76">
        <f>AVERAGE(L25:L35)</f>
        <v>0</v>
      </c>
      <c r="O36" s="76"/>
      <c r="P36" s="76">
        <f>SUM(O25:O35)</f>
        <v>0</v>
      </c>
      <c r="Q36" s="76">
        <v>0</v>
      </c>
      <c r="R36" s="76"/>
      <c r="S36" s="76">
        <f>SUM(R25:R35)</f>
        <v>0</v>
      </c>
      <c r="T36" s="76">
        <v>0</v>
      </c>
      <c r="U36" s="76"/>
      <c r="V36" s="76">
        <f>SUM(U25:U35)</f>
        <v>0</v>
      </c>
      <c r="W36" s="76">
        <v>0</v>
      </c>
      <c r="X36" s="76"/>
      <c r="Y36" s="76">
        <f>SUM(X25:X35)</f>
        <v>15</v>
      </c>
      <c r="Z36" s="76">
        <f>AVERAGE(X25:X35)</f>
        <v>5</v>
      </c>
      <c r="AA36" s="76"/>
      <c r="AB36" s="76">
        <f>SUM(AA25:AA35)</f>
        <v>22</v>
      </c>
      <c r="AC36" s="76">
        <f>AVERAGE(AA25:AA35)</f>
        <v>4.4000000000000004</v>
      </c>
      <c r="AD36" s="76"/>
      <c r="AE36" s="76">
        <f>SUM(AD25:AD35)</f>
        <v>6</v>
      </c>
      <c r="AF36" s="76">
        <f>AVERAGE(AD25:AD35)</f>
        <v>1.2</v>
      </c>
      <c r="AG36" s="76"/>
      <c r="AH36" s="76">
        <f>SUM(AG25:AG35)</f>
        <v>8</v>
      </c>
      <c r="AI36" s="76">
        <f>AVERAGE(AG25:AG35)</f>
        <v>1.6</v>
      </c>
      <c r="AJ36" s="76"/>
      <c r="AK36" s="76">
        <f>SUM(AJ25:AJ35)</f>
        <v>640</v>
      </c>
      <c r="AL36" s="76">
        <f>AVERAGE(AJ25:AJ35)</f>
        <v>71.111111111111114</v>
      </c>
      <c r="AM36" s="77"/>
      <c r="AN36" s="76">
        <f>SUM(AM25:AM35)</f>
        <v>43</v>
      </c>
      <c r="AO36" s="76">
        <f>AVERAGE(AM25:AM35)</f>
        <v>6.1428571428571432</v>
      </c>
      <c r="AP36" s="78"/>
      <c r="AQ36" s="76">
        <f>SUM(AP25:AP35)</f>
        <v>50</v>
      </c>
      <c r="AR36" s="76">
        <f>AVERAGE(AP25:AP35)</f>
        <v>8.3333333333333339</v>
      </c>
      <c r="AS36" s="79"/>
      <c r="AT36" s="76">
        <f>SUM(AS25:AS35)</f>
        <v>51</v>
      </c>
      <c r="AU36" s="76">
        <f>AVERAGE(AS25:AS35)</f>
        <v>7.2857142857142856</v>
      </c>
      <c r="AV36" s="80"/>
      <c r="AW36" s="76">
        <f>SUM(AV25:AV35)</f>
        <v>241</v>
      </c>
      <c r="AX36" s="76">
        <f>AVERAGE(AV25:AV35)</f>
        <v>24.1</v>
      </c>
      <c r="AY36" s="80"/>
      <c r="AZ36" s="76">
        <f>SUM(AY25:AY35)</f>
        <v>256</v>
      </c>
      <c r="BA36" s="76">
        <f>AVERAGE(AY25:AY35)</f>
        <v>32</v>
      </c>
      <c r="BB36" s="82"/>
      <c r="BC36" s="76">
        <f>SUM(BB25:BB35)</f>
        <v>75</v>
      </c>
      <c r="BD36" s="76">
        <f>AVERAGE(BB25:BB35)</f>
        <v>10.714285714285714</v>
      </c>
      <c r="BE36" s="80"/>
      <c r="BF36" s="76">
        <f>SUM(BE25:BE35)</f>
        <v>5</v>
      </c>
      <c r="BG36" s="76">
        <f>AVERAGE(BE25:BE35)</f>
        <v>1.25</v>
      </c>
      <c r="BH36" s="81"/>
      <c r="BI36" s="76">
        <f>SUM(BH25:BH35)</f>
        <v>30</v>
      </c>
      <c r="BJ36" s="76">
        <f>AVERAGE(BH25:BH35)</f>
        <v>3</v>
      </c>
      <c r="BK36" s="80"/>
      <c r="BL36" s="76">
        <f>SUM(BK25:BK35)</f>
        <v>11</v>
      </c>
      <c r="BM36" s="76">
        <f>AVERAGE(BK25:BK35)</f>
        <v>2.2000000000000002</v>
      </c>
      <c r="BN36" s="104">
        <f>SUM(BL36,BI36,BF36,BC36,AZ36,AW36,AT36,AQ36,AN36,AK36,AH36,AE36,AB36,Y36,V36,S36,P36,M36,J36,G36,D36)</f>
        <v>1453</v>
      </c>
      <c r="BO36" s="104">
        <f>AVERAGE(BM36,BJ36,BG36,BD36,BA36,AX36,AU36,AR36,AO36,AL36,AI36,AF36,AC36,Z36,W36,T36,Q36,N36,K36,H36,E36)</f>
        <v>8.4922524565381696</v>
      </c>
    </row>
    <row r="37" spans="1:67" s="31" customFormat="1" ht="15" customHeight="1" x14ac:dyDescent="0.2">
      <c r="A37" s="8" t="s">
        <v>29</v>
      </c>
      <c r="B37" s="8">
        <v>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0"/>
      <c r="AL37" s="10"/>
      <c r="AM37" s="10">
        <v>0</v>
      </c>
      <c r="AN37" s="10"/>
      <c r="AO37" s="10"/>
      <c r="AP37" s="12"/>
      <c r="AQ37" s="10"/>
      <c r="AR37" s="26"/>
      <c r="AS37" s="26"/>
      <c r="AT37" s="26"/>
      <c r="AU37" s="26"/>
      <c r="AV37" s="23">
        <v>210</v>
      </c>
      <c r="AW37" s="23"/>
      <c r="AX37" s="23"/>
      <c r="AY37" s="23">
        <v>16</v>
      </c>
      <c r="AZ37" s="53"/>
      <c r="BA37" s="53"/>
      <c r="BB37" s="43">
        <v>5</v>
      </c>
      <c r="BC37" s="43"/>
      <c r="BD37" s="43"/>
      <c r="BE37" s="23">
        <v>17</v>
      </c>
      <c r="BF37" s="53"/>
      <c r="BG37" s="53"/>
      <c r="BH37" s="53">
        <v>0</v>
      </c>
      <c r="BI37" s="53"/>
      <c r="BJ37" s="53"/>
      <c r="BK37" s="23">
        <v>10</v>
      </c>
      <c r="BL37" s="53"/>
      <c r="BM37" s="53"/>
    </row>
    <row r="38" spans="1:67" s="83" customFormat="1" ht="15" customHeight="1" x14ac:dyDescent="0.2">
      <c r="A38" s="75" t="s">
        <v>29</v>
      </c>
      <c r="B38" s="75"/>
      <c r="C38" s="76"/>
      <c r="D38" s="76">
        <f>SUM(D37)</f>
        <v>0</v>
      </c>
      <c r="E38" s="76">
        <v>0</v>
      </c>
      <c r="F38" s="76"/>
      <c r="G38" s="76">
        <v>0</v>
      </c>
      <c r="H38" s="76">
        <v>0</v>
      </c>
      <c r="I38" s="76"/>
      <c r="J38" s="76">
        <v>0</v>
      </c>
      <c r="K38" s="76">
        <v>0</v>
      </c>
      <c r="L38" s="76"/>
      <c r="M38" s="76">
        <v>0</v>
      </c>
      <c r="N38" s="76">
        <v>0</v>
      </c>
      <c r="O38" s="76"/>
      <c r="P38" s="76">
        <v>0</v>
      </c>
      <c r="Q38" s="76">
        <v>0</v>
      </c>
      <c r="R38" s="76"/>
      <c r="S38" s="76">
        <v>0</v>
      </c>
      <c r="T38" s="76">
        <v>0</v>
      </c>
      <c r="U38" s="76"/>
      <c r="V38" s="76">
        <v>0</v>
      </c>
      <c r="W38" s="76">
        <v>0</v>
      </c>
      <c r="X38" s="76"/>
      <c r="Y38" s="76">
        <v>0</v>
      </c>
      <c r="Z38" s="76">
        <v>0</v>
      </c>
      <c r="AA38" s="76"/>
      <c r="AB38" s="76">
        <v>0</v>
      </c>
      <c r="AC38" s="76">
        <v>0</v>
      </c>
      <c r="AD38" s="76"/>
      <c r="AE38" s="76">
        <v>0</v>
      </c>
      <c r="AF38" s="76">
        <v>0</v>
      </c>
      <c r="AG38" s="76"/>
      <c r="AH38" s="76">
        <v>0</v>
      </c>
      <c r="AI38" s="76">
        <v>0</v>
      </c>
      <c r="AJ38" s="76"/>
      <c r="AK38" s="77">
        <v>0</v>
      </c>
      <c r="AL38" s="77">
        <v>0</v>
      </c>
      <c r="AM38" s="77"/>
      <c r="AN38" s="77">
        <v>0</v>
      </c>
      <c r="AO38" s="77">
        <v>0</v>
      </c>
      <c r="AP38" s="78"/>
      <c r="AQ38" s="77">
        <v>0</v>
      </c>
      <c r="AR38" s="79">
        <v>0</v>
      </c>
      <c r="AS38" s="79"/>
      <c r="AT38" s="79">
        <v>0</v>
      </c>
      <c r="AU38" s="79">
        <v>0</v>
      </c>
      <c r="AV38" s="80"/>
      <c r="AW38" s="80">
        <v>210</v>
      </c>
      <c r="AX38" s="80">
        <v>210</v>
      </c>
      <c r="AY38" s="80"/>
      <c r="AZ38" s="81">
        <v>16</v>
      </c>
      <c r="BA38" s="81">
        <v>16</v>
      </c>
      <c r="BB38" s="82"/>
      <c r="BC38" s="82">
        <v>5</v>
      </c>
      <c r="BD38" s="82">
        <v>5</v>
      </c>
      <c r="BE38" s="80"/>
      <c r="BF38" s="81">
        <v>17</v>
      </c>
      <c r="BG38" s="81">
        <v>17</v>
      </c>
      <c r="BH38" s="81"/>
      <c r="BI38" s="81">
        <v>0</v>
      </c>
      <c r="BJ38" s="81">
        <v>0</v>
      </c>
      <c r="BK38" s="80"/>
      <c r="BL38" s="81">
        <v>10</v>
      </c>
      <c r="BM38" s="81">
        <v>10</v>
      </c>
      <c r="BN38" s="104">
        <f>SUM(BL38,BI38,BF38,BC38,AZ38,AW38,AT38,AQ38,AN38,AK38,AH38,AE38,AB38,Y38,V38,S38,P38,M38,J38,G38,D38)</f>
        <v>258</v>
      </c>
      <c r="BO38" s="104">
        <f>AVERAGE(BM38,BJ38,BG38,BD38,BA38,AX38,AU38,AR38,AO38,AL38,AI38,AF38,AC38,Z38,W38,T38,Q38,N38,K38,H38,E38)</f>
        <v>12.285714285714286</v>
      </c>
    </row>
    <row r="39" spans="1:67" s="31" customFormat="1" ht="15" customHeight="1" x14ac:dyDescent="0.2">
      <c r="A39" s="8" t="s">
        <v>30</v>
      </c>
      <c r="B39" s="8">
        <v>1</v>
      </c>
      <c r="C39" s="9">
        <v>600</v>
      </c>
      <c r="D39" s="9"/>
      <c r="E39" s="9"/>
      <c r="F39" s="9">
        <v>3</v>
      </c>
      <c r="G39" s="9"/>
      <c r="H39" s="9"/>
      <c r="I39" s="9">
        <v>0</v>
      </c>
      <c r="J39" s="9"/>
      <c r="K39" s="9"/>
      <c r="L39" s="9"/>
      <c r="M39" s="9"/>
      <c r="N39" s="9"/>
      <c r="O39" s="9">
        <v>879</v>
      </c>
      <c r="P39" s="9"/>
      <c r="Q39" s="9"/>
      <c r="R39" s="9">
        <v>0</v>
      </c>
      <c r="S39" s="9"/>
      <c r="T39" s="9"/>
      <c r="U39" s="9">
        <v>0</v>
      </c>
      <c r="V39" s="9"/>
      <c r="W39" s="9"/>
      <c r="X39" s="9">
        <v>0</v>
      </c>
      <c r="Y39" s="9"/>
      <c r="Z39" s="9"/>
      <c r="AA39" s="9">
        <v>0</v>
      </c>
      <c r="AB39" s="9"/>
      <c r="AC39" s="9"/>
      <c r="AD39" s="9">
        <v>0</v>
      </c>
      <c r="AE39" s="9"/>
      <c r="AF39" s="9"/>
      <c r="AG39" s="9">
        <v>0</v>
      </c>
      <c r="AH39" s="9"/>
      <c r="AI39" s="9"/>
      <c r="AJ39" s="9">
        <v>785</v>
      </c>
      <c r="AK39" s="10"/>
      <c r="AL39" s="10"/>
      <c r="AM39" s="10">
        <v>4</v>
      </c>
      <c r="AN39" s="10"/>
      <c r="AO39" s="10"/>
      <c r="AP39" s="12">
        <v>0</v>
      </c>
      <c r="AQ39" s="10"/>
      <c r="AR39" s="26"/>
      <c r="AS39" s="26"/>
      <c r="AT39" s="26"/>
      <c r="AU39" s="26"/>
      <c r="AV39" s="23"/>
      <c r="AW39" s="23"/>
      <c r="AX39" s="23"/>
      <c r="AY39" s="23">
        <v>252</v>
      </c>
      <c r="AZ39" s="53"/>
      <c r="BA39" s="53"/>
      <c r="BB39" s="43">
        <v>268</v>
      </c>
      <c r="BC39" s="43"/>
      <c r="BD39" s="43"/>
      <c r="BE39" s="23">
        <v>1</v>
      </c>
      <c r="BF39" s="53"/>
      <c r="BG39" s="53"/>
      <c r="BH39" s="53">
        <v>2</v>
      </c>
      <c r="BI39" s="53"/>
      <c r="BJ39" s="53"/>
      <c r="BK39" s="23">
        <v>0</v>
      </c>
      <c r="BL39" s="53"/>
      <c r="BM39" s="53"/>
    </row>
    <row r="40" spans="1:67" s="31" customFormat="1" ht="15" customHeight="1" x14ac:dyDescent="0.2">
      <c r="A40" s="8" t="s">
        <v>31</v>
      </c>
      <c r="B40" s="8">
        <v>1</v>
      </c>
      <c r="C40" s="9">
        <v>0</v>
      </c>
      <c r="D40" s="9"/>
      <c r="E40" s="9"/>
      <c r="F40" s="9">
        <v>150</v>
      </c>
      <c r="G40" s="9"/>
      <c r="H40" s="9"/>
      <c r="I40" s="9">
        <v>0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"/>
      <c r="AL40" s="10"/>
      <c r="AM40" s="10">
        <v>0</v>
      </c>
      <c r="AN40" s="10"/>
      <c r="AO40" s="10"/>
      <c r="AP40" s="12"/>
      <c r="AQ40" s="10"/>
      <c r="AR40" s="26"/>
      <c r="AS40" s="26"/>
      <c r="AT40" s="26"/>
      <c r="AU40" s="26"/>
      <c r="AV40" s="23"/>
      <c r="AW40" s="23"/>
      <c r="AX40" s="23"/>
      <c r="AY40" s="23"/>
      <c r="AZ40" s="53"/>
      <c r="BA40" s="53"/>
      <c r="BB40" s="43"/>
      <c r="BC40" s="43"/>
      <c r="BD40" s="43"/>
      <c r="BE40" s="23"/>
      <c r="BF40" s="53"/>
      <c r="BG40" s="53"/>
      <c r="BH40" s="53"/>
      <c r="BI40" s="53"/>
      <c r="BJ40" s="53"/>
      <c r="BK40" s="23"/>
      <c r="BL40" s="53"/>
      <c r="BM40" s="53"/>
    </row>
    <row r="41" spans="1:67" s="83" customFormat="1" ht="15" customHeight="1" x14ac:dyDescent="0.2">
      <c r="A41" s="75" t="s">
        <v>30</v>
      </c>
      <c r="B41" s="75"/>
      <c r="C41" s="76"/>
      <c r="D41" s="76">
        <f>SUM(C39:C40)</f>
        <v>600</v>
      </c>
      <c r="E41" s="76">
        <f>AVERAGE(C39:C40)</f>
        <v>300</v>
      </c>
      <c r="F41" s="76"/>
      <c r="G41" s="76">
        <f>SUM(F39:F40)</f>
        <v>153</v>
      </c>
      <c r="H41" s="76">
        <f>AVERAGE(F39:F40)</f>
        <v>76.5</v>
      </c>
      <c r="I41" s="76"/>
      <c r="J41" s="76">
        <f>SUM(I39:I40)</f>
        <v>0</v>
      </c>
      <c r="K41" s="76">
        <f>AVERAGE(I39:I40)</f>
        <v>0</v>
      </c>
      <c r="L41" s="76"/>
      <c r="M41" s="76">
        <f>SUM(L39:L40)</f>
        <v>0</v>
      </c>
      <c r="N41" s="76">
        <v>0</v>
      </c>
      <c r="O41" s="76"/>
      <c r="P41" s="76">
        <f>SUM(O39:O40)</f>
        <v>879</v>
      </c>
      <c r="Q41" s="76">
        <v>439.5</v>
      </c>
      <c r="R41" s="76"/>
      <c r="S41" s="76">
        <f>SUM(R39:R40)</f>
        <v>0</v>
      </c>
      <c r="T41" s="76">
        <f>AVERAGE(R39:R40)</f>
        <v>0</v>
      </c>
      <c r="U41" s="76"/>
      <c r="V41" s="76">
        <f>SUM(U39:U40)</f>
        <v>0</v>
      </c>
      <c r="W41" s="76">
        <f>AVERAGE(U39:U40)</f>
        <v>0</v>
      </c>
      <c r="X41" s="76"/>
      <c r="Y41" s="76">
        <f>SUM(X39:X40)</f>
        <v>0</v>
      </c>
      <c r="Z41" s="76">
        <f>AVERAGE(X39:X40)</f>
        <v>0</v>
      </c>
      <c r="AA41" s="76"/>
      <c r="AB41" s="76">
        <f>SUM(AA39:AA40)</f>
        <v>0</v>
      </c>
      <c r="AC41" s="76">
        <f>AVERAGE(AA39:AA40)</f>
        <v>0</v>
      </c>
      <c r="AD41" s="76"/>
      <c r="AE41" s="76">
        <f>SUM(AD39:AD40)</f>
        <v>0</v>
      </c>
      <c r="AF41" s="76">
        <f>AVERAGE(AD39:AD40)</f>
        <v>0</v>
      </c>
      <c r="AG41" s="76"/>
      <c r="AH41" s="76">
        <f>SUM(AG39:AG40)</f>
        <v>0</v>
      </c>
      <c r="AI41" s="76">
        <f>AVERAGE(AG39:AG40)</f>
        <v>0</v>
      </c>
      <c r="AJ41" s="76"/>
      <c r="AK41" s="76">
        <f>SUM(AJ39:AJ40)</f>
        <v>785</v>
      </c>
      <c r="AL41" s="76">
        <v>392.5</v>
      </c>
      <c r="AM41" s="77"/>
      <c r="AN41" s="76">
        <f>SUM(AM39:AM40)</f>
        <v>4</v>
      </c>
      <c r="AO41" s="76">
        <f>AVERAGE(AM39:AM40)</f>
        <v>2</v>
      </c>
      <c r="AP41" s="78"/>
      <c r="AQ41" s="76">
        <f>SUM(AP39:AP40)</f>
        <v>0</v>
      </c>
      <c r="AR41" s="76">
        <f>AVERAGE(AP39:AP40)</f>
        <v>0</v>
      </c>
      <c r="AS41" s="79"/>
      <c r="AT41" s="76">
        <f>SUM(AS39:AS40)</f>
        <v>0</v>
      </c>
      <c r="AU41" s="76">
        <v>0</v>
      </c>
      <c r="AV41" s="80"/>
      <c r="AW41" s="76">
        <f>SUM(AV39:AV40)</f>
        <v>0</v>
      </c>
      <c r="AX41" s="96">
        <v>0</v>
      </c>
      <c r="AY41" s="80"/>
      <c r="AZ41" s="76">
        <f>SUM(AY39:AY40)</f>
        <v>252</v>
      </c>
      <c r="BA41" s="96">
        <v>126</v>
      </c>
      <c r="BB41" s="82"/>
      <c r="BC41" s="76">
        <f>SUM(BB39:BB40)</f>
        <v>268</v>
      </c>
      <c r="BD41" s="82">
        <v>134</v>
      </c>
      <c r="BE41" s="80"/>
      <c r="BF41" s="76">
        <f>SUM(BE39:BE40)</f>
        <v>1</v>
      </c>
      <c r="BG41" s="97">
        <v>1</v>
      </c>
      <c r="BH41" s="81"/>
      <c r="BI41" s="76">
        <f>SUM(BH39:BH40)</f>
        <v>2</v>
      </c>
      <c r="BJ41" s="81">
        <v>1</v>
      </c>
      <c r="BK41" s="80"/>
      <c r="BL41" s="76">
        <f>SUM(BK39:BK40)</f>
        <v>0</v>
      </c>
      <c r="BM41" s="81">
        <v>0</v>
      </c>
      <c r="BN41" s="104">
        <f>SUM(BL41,BI41,BF41,BC41,AZ41,AW41,AT41,AQ41,AN41,AK41,AH41,AE41,AB41,Y41,V41,S41,P41,M41,J41,G41,D41)</f>
        <v>2944</v>
      </c>
      <c r="BO41" s="104">
        <f>AVERAGE(BM41,BJ41,BG41,BD41,BA41,AX41,AU41,AR41,AO41,AL41,AI41,AF41,AC41,Z41,W41,T41,Q41,N41,K41,H41,E41)</f>
        <v>70.11904761904762</v>
      </c>
    </row>
    <row r="42" spans="1:67" s="31" customFormat="1" ht="15" customHeight="1" x14ac:dyDescent="0.2">
      <c r="A42" s="8" t="s">
        <v>32</v>
      </c>
      <c r="B42" s="8">
        <v>1</v>
      </c>
      <c r="C42" s="9">
        <v>0</v>
      </c>
      <c r="D42" s="9"/>
      <c r="E42" s="9"/>
      <c r="F42" s="9">
        <v>0</v>
      </c>
      <c r="G42" s="9"/>
      <c r="H42" s="9"/>
      <c r="I42" s="9">
        <v>0</v>
      </c>
      <c r="J42" s="9"/>
      <c r="K42" s="9"/>
      <c r="L42" s="9"/>
      <c r="M42" s="9"/>
      <c r="N42" s="9"/>
      <c r="O42" s="9"/>
      <c r="P42" s="9"/>
      <c r="Q42" s="9"/>
      <c r="R42" s="9">
        <v>350</v>
      </c>
      <c r="S42" s="9"/>
      <c r="T42" s="9"/>
      <c r="U42" s="9"/>
      <c r="V42" s="9"/>
      <c r="W42" s="9"/>
      <c r="X42" s="9">
        <v>0</v>
      </c>
      <c r="Y42" s="9"/>
      <c r="Z42" s="9"/>
      <c r="AA42" s="9">
        <v>83</v>
      </c>
      <c r="AB42" s="9"/>
      <c r="AC42" s="9"/>
      <c r="AD42" s="9">
        <v>18</v>
      </c>
      <c r="AE42" s="9"/>
      <c r="AF42" s="9"/>
      <c r="AG42" s="9">
        <v>9</v>
      </c>
      <c r="AH42" s="9"/>
      <c r="AI42" s="9"/>
      <c r="AJ42" s="9">
        <v>2137</v>
      </c>
      <c r="AK42" s="10"/>
      <c r="AL42" s="10"/>
      <c r="AM42" s="10">
        <v>45</v>
      </c>
      <c r="AN42" s="10"/>
      <c r="AO42" s="10"/>
      <c r="AP42" s="37">
        <v>12</v>
      </c>
      <c r="AQ42" s="10"/>
      <c r="AR42" s="26"/>
      <c r="AS42" s="26">
        <v>127</v>
      </c>
      <c r="AT42" s="26"/>
      <c r="AU42" s="26"/>
      <c r="AV42" s="24">
        <v>1244</v>
      </c>
      <c r="AW42" s="24"/>
      <c r="AX42" s="24"/>
      <c r="AY42" s="23">
        <v>875</v>
      </c>
      <c r="AZ42" s="53"/>
      <c r="BA42" s="53"/>
      <c r="BB42" s="43">
        <v>768</v>
      </c>
      <c r="BC42" s="43"/>
      <c r="BD42" s="43"/>
      <c r="BE42" s="23">
        <v>12</v>
      </c>
      <c r="BF42" s="53"/>
      <c r="BG42" s="53"/>
      <c r="BH42" s="53">
        <v>31</v>
      </c>
      <c r="BI42" s="53"/>
      <c r="BJ42" s="53"/>
      <c r="BK42" s="23">
        <v>7</v>
      </c>
      <c r="BL42" s="53"/>
      <c r="BM42" s="53"/>
    </row>
    <row r="43" spans="1:67" s="31" customFormat="1" ht="15" customHeight="1" x14ac:dyDescent="0.2">
      <c r="A43" s="8" t="s">
        <v>33</v>
      </c>
      <c r="B43" s="8">
        <v>1</v>
      </c>
      <c r="C43" s="9">
        <v>1530</v>
      </c>
      <c r="D43" s="9"/>
      <c r="E43" s="9"/>
      <c r="F43" s="9">
        <v>1000</v>
      </c>
      <c r="G43" s="9"/>
      <c r="H43" s="9"/>
      <c r="I43" s="9"/>
      <c r="J43" s="9"/>
      <c r="K43" s="9"/>
      <c r="L43" s="9">
        <v>1500</v>
      </c>
      <c r="M43" s="9"/>
      <c r="N43" s="9"/>
      <c r="O43" s="9">
        <v>2036</v>
      </c>
      <c r="P43" s="9"/>
      <c r="Q43" s="9"/>
      <c r="R43" s="9"/>
      <c r="S43" s="9"/>
      <c r="T43" s="9"/>
      <c r="U43" s="9">
        <v>1595</v>
      </c>
      <c r="V43" s="9"/>
      <c r="W43" s="9"/>
      <c r="X43" s="9">
        <v>182</v>
      </c>
      <c r="Y43" s="9"/>
      <c r="Z43" s="9"/>
      <c r="AA43" s="9">
        <v>683</v>
      </c>
      <c r="AB43" s="9"/>
      <c r="AC43" s="9"/>
      <c r="AD43" s="9">
        <v>883</v>
      </c>
      <c r="AE43" s="9"/>
      <c r="AF43" s="9"/>
      <c r="AG43" s="9">
        <v>224</v>
      </c>
      <c r="AH43" s="9"/>
      <c r="AI43" s="9"/>
      <c r="AJ43" s="9">
        <v>4188</v>
      </c>
      <c r="AK43" s="10"/>
      <c r="AL43" s="10"/>
      <c r="AM43" s="10">
        <v>1682</v>
      </c>
      <c r="AN43" s="10"/>
      <c r="AO43" s="10"/>
      <c r="AP43" s="12">
        <v>1032</v>
      </c>
      <c r="AQ43" s="10"/>
      <c r="AR43" s="26"/>
      <c r="AS43" s="26">
        <v>2061</v>
      </c>
      <c r="AT43" s="26"/>
      <c r="AU43" s="26"/>
      <c r="AV43" s="24">
        <v>2409</v>
      </c>
      <c r="AW43" s="24"/>
      <c r="AX43" s="24"/>
      <c r="AY43" s="24">
        <v>2468</v>
      </c>
      <c r="AZ43" s="44"/>
      <c r="BA43" s="44"/>
      <c r="BB43" s="43">
        <v>2075</v>
      </c>
      <c r="BC43" s="43"/>
      <c r="BD43" s="43"/>
      <c r="BE43" s="23">
        <v>66</v>
      </c>
      <c r="BF43" s="53"/>
      <c r="BG43" s="53"/>
      <c r="BH43" s="53">
        <v>3</v>
      </c>
      <c r="BI43" s="53"/>
      <c r="BJ43" s="53"/>
      <c r="BK43" s="23">
        <v>3</v>
      </c>
      <c r="BL43" s="53"/>
      <c r="BM43" s="53"/>
    </row>
    <row r="44" spans="1:67" s="31" customFormat="1" ht="15" customHeight="1" x14ac:dyDescent="0.2">
      <c r="A44" s="8" t="s">
        <v>32</v>
      </c>
      <c r="B44" s="33">
        <v>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"/>
      <c r="AL44" s="10"/>
      <c r="AM44" s="10"/>
      <c r="AN44" s="10"/>
      <c r="AO44" s="10"/>
      <c r="AP44" s="12"/>
      <c r="AQ44" s="10"/>
      <c r="AR44" s="26"/>
      <c r="AS44" s="26"/>
      <c r="AT44" s="26"/>
      <c r="AU44" s="26"/>
      <c r="AV44" s="24">
        <v>1325</v>
      </c>
      <c r="AW44" s="24"/>
      <c r="AX44" s="24"/>
      <c r="AY44" s="23">
        <v>0</v>
      </c>
      <c r="AZ44" s="53"/>
      <c r="BA44" s="53"/>
      <c r="BB44" s="43">
        <v>3</v>
      </c>
      <c r="BC44" s="43"/>
      <c r="BD44" s="43"/>
      <c r="BE44" s="23">
        <v>10</v>
      </c>
      <c r="BF44" s="53"/>
      <c r="BG44" s="53"/>
      <c r="BH44" s="53">
        <v>4</v>
      </c>
      <c r="BI44" s="53"/>
      <c r="BJ44" s="53"/>
      <c r="BK44" s="23">
        <v>50</v>
      </c>
      <c r="BL44" s="53"/>
      <c r="BM44" s="53"/>
    </row>
    <row r="45" spans="1:67" s="31" customFormat="1" ht="15" customHeight="1" x14ac:dyDescent="0.2">
      <c r="A45" s="8" t="s">
        <v>34</v>
      </c>
      <c r="B45" s="8">
        <v>1</v>
      </c>
      <c r="C45" s="9">
        <v>500</v>
      </c>
      <c r="D45" s="9"/>
      <c r="E45" s="9"/>
      <c r="F45" s="9"/>
      <c r="G45" s="9"/>
      <c r="H45" s="9"/>
      <c r="I45" s="9"/>
      <c r="J45" s="9"/>
      <c r="K45" s="9"/>
      <c r="L45" s="9">
        <v>300</v>
      </c>
      <c r="M45" s="9"/>
      <c r="N45" s="9"/>
      <c r="O45" s="9">
        <v>249</v>
      </c>
      <c r="P45" s="9"/>
      <c r="Q45" s="9"/>
      <c r="R45" s="9"/>
      <c r="S45" s="9"/>
      <c r="T45" s="9"/>
      <c r="U45" s="9">
        <v>420</v>
      </c>
      <c r="V45" s="9"/>
      <c r="W45" s="9"/>
      <c r="X45" s="9"/>
      <c r="Y45" s="9"/>
      <c r="Z45" s="9"/>
      <c r="AA45" s="9"/>
      <c r="AB45" s="9"/>
      <c r="AC45" s="9"/>
      <c r="AD45" s="9">
        <v>72</v>
      </c>
      <c r="AE45" s="9"/>
      <c r="AF45" s="9"/>
      <c r="AG45" s="9">
        <v>30</v>
      </c>
      <c r="AH45" s="9"/>
      <c r="AI45" s="9"/>
      <c r="AJ45" s="9"/>
      <c r="AK45" s="10"/>
      <c r="AL45" s="10"/>
      <c r="AM45" s="10"/>
      <c r="AN45" s="10"/>
      <c r="AO45" s="10"/>
      <c r="AP45" s="12">
        <v>0</v>
      </c>
      <c r="AQ45" s="10"/>
      <c r="AR45" s="26"/>
      <c r="AS45" s="26"/>
      <c r="AT45" s="26"/>
      <c r="AU45" s="26"/>
      <c r="AV45" s="23"/>
      <c r="AW45" s="23"/>
      <c r="AX45" s="23"/>
      <c r="AY45" s="23">
        <v>1</v>
      </c>
      <c r="AZ45" s="53"/>
      <c r="BA45" s="53"/>
      <c r="BB45" s="43">
        <v>21</v>
      </c>
      <c r="BC45" s="43"/>
      <c r="BD45" s="43"/>
      <c r="BE45" s="23">
        <v>10</v>
      </c>
      <c r="BF45" s="53"/>
      <c r="BG45" s="53"/>
      <c r="BH45" s="53">
        <v>20</v>
      </c>
      <c r="BI45" s="53"/>
      <c r="BJ45" s="53"/>
      <c r="BK45" s="23">
        <v>0</v>
      </c>
      <c r="BL45" s="53"/>
      <c r="BM45" s="53"/>
    </row>
    <row r="46" spans="1:67" s="31" customFormat="1" ht="15" customHeight="1" x14ac:dyDescent="0.2">
      <c r="A46" s="8" t="s">
        <v>35</v>
      </c>
      <c r="B46" s="8">
        <v>1</v>
      </c>
      <c r="C46" s="9"/>
      <c r="D46" s="9"/>
      <c r="E46" s="9"/>
      <c r="F46" s="9">
        <v>3000</v>
      </c>
      <c r="G46" s="9"/>
      <c r="H46" s="9"/>
      <c r="I46" s="9">
        <v>2000</v>
      </c>
      <c r="J46" s="9"/>
      <c r="K46" s="9"/>
      <c r="L46" s="9">
        <v>750</v>
      </c>
      <c r="M46" s="9"/>
      <c r="N46" s="9"/>
      <c r="O46" s="9"/>
      <c r="P46" s="9"/>
      <c r="Q46" s="9"/>
      <c r="R46" s="9"/>
      <c r="S46" s="9"/>
      <c r="T46" s="9"/>
      <c r="U46" s="9">
        <v>2250</v>
      </c>
      <c r="V46" s="9"/>
      <c r="W46" s="9"/>
      <c r="X46" s="9"/>
      <c r="Y46" s="9"/>
      <c r="Z46" s="9"/>
      <c r="AA46" s="9">
        <v>0</v>
      </c>
      <c r="AB46" s="9"/>
      <c r="AC46" s="9"/>
      <c r="AD46" s="9">
        <v>100</v>
      </c>
      <c r="AE46" s="9"/>
      <c r="AF46" s="9"/>
      <c r="AG46" s="9"/>
      <c r="AH46" s="9"/>
      <c r="AI46" s="9"/>
      <c r="AJ46" s="9"/>
      <c r="AK46" s="10"/>
      <c r="AL46" s="10"/>
      <c r="AM46" s="10">
        <v>2171</v>
      </c>
      <c r="AN46" s="10"/>
      <c r="AO46" s="10"/>
      <c r="AP46" s="37"/>
      <c r="AQ46" s="10"/>
      <c r="AR46" s="26"/>
      <c r="AS46" s="26">
        <v>1010</v>
      </c>
      <c r="AT46" s="26"/>
      <c r="AU46" s="26"/>
      <c r="AV46" s="24">
        <v>2226</v>
      </c>
      <c r="AW46" s="24"/>
      <c r="AX46" s="24"/>
      <c r="AY46" s="24">
        <v>1710</v>
      </c>
      <c r="AZ46" s="44"/>
      <c r="BA46" s="44"/>
      <c r="BB46" s="43">
        <v>985</v>
      </c>
      <c r="BC46" s="43"/>
      <c r="BD46" s="43"/>
      <c r="BE46" s="23">
        <v>70</v>
      </c>
      <c r="BF46" s="53"/>
      <c r="BG46" s="53"/>
      <c r="BH46" s="53">
        <v>177</v>
      </c>
      <c r="BI46" s="53"/>
      <c r="BJ46" s="53"/>
      <c r="BK46" s="23">
        <v>19</v>
      </c>
      <c r="BL46" s="53"/>
      <c r="BM46" s="53"/>
    </row>
    <row r="47" spans="1:67" s="31" customFormat="1" ht="15" customHeight="1" x14ac:dyDescent="0.2">
      <c r="A47" s="8" t="s">
        <v>32</v>
      </c>
      <c r="B47" s="8">
        <v>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"/>
      <c r="AL47" s="10"/>
      <c r="AM47" s="10"/>
      <c r="AN47" s="10"/>
      <c r="AO47" s="10"/>
      <c r="AP47" s="37"/>
      <c r="AQ47" s="10"/>
      <c r="AR47" s="26"/>
      <c r="AS47" s="26"/>
      <c r="AT47" s="26"/>
      <c r="AU47" s="26"/>
      <c r="AV47" s="24"/>
      <c r="AW47" s="24"/>
      <c r="AX47" s="24"/>
      <c r="AY47" s="24"/>
      <c r="AZ47" s="44"/>
      <c r="BA47" s="44"/>
      <c r="BB47" s="43"/>
      <c r="BC47" s="43"/>
      <c r="BD47" s="43"/>
      <c r="BE47" s="23"/>
      <c r="BF47" s="53"/>
      <c r="BG47" s="53"/>
      <c r="BH47" s="53"/>
      <c r="BI47" s="53"/>
      <c r="BJ47" s="53"/>
      <c r="BK47" s="23">
        <v>59</v>
      </c>
      <c r="BL47" s="53"/>
      <c r="BM47" s="53"/>
    </row>
    <row r="48" spans="1:67" s="31" customFormat="1" ht="15" customHeight="1" x14ac:dyDescent="0.2">
      <c r="A48" s="8" t="s">
        <v>32</v>
      </c>
      <c r="B48" s="8">
        <v>1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  <c r="AL48" s="10"/>
      <c r="AM48" s="10"/>
      <c r="AN48" s="10"/>
      <c r="AO48" s="10"/>
      <c r="AP48" s="37"/>
      <c r="AQ48" s="10"/>
      <c r="AR48" s="26"/>
      <c r="AS48" s="26"/>
      <c r="AT48" s="26"/>
      <c r="AU48" s="26"/>
      <c r="AV48" s="23">
        <v>100</v>
      </c>
      <c r="AW48" s="23"/>
      <c r="AX48" s="23"/>
      <c r="AY48" s="23">
        <v>50</v>
      </c>
      <c r="AZ48" s="53"/>
      <c r="BA48" s="53"/>
      <c r="BB48" s="43"/>
      <c r="BC48" s="43"/>
      <c r="BD48" s="43"/>
      <c r="BE48" s="23">
        <v>34</v>
      </c>
      <c r="BF48" s="53"/>
      <c r="BG48" s="53"/>
      <c r="BH48" s="53">
        <v>9</v>
      </c>
      <c r="BI48" s="53"/>
      <c r="BJ48" s="53"/>
      <c r="BK48" s="23">
        <v>14</v>
      </c>
      <c r="BL48" s="53"/>
      <c r="BM48" s="53"/>
    </row>
    <row r="49" spans="1:67" s="31" customFormat="1" ht="15" customHeight="1" x14ac:dyDescent="0.2">
      <c r="A49" s="8" t="s">
        <v>32</v>
      </c>
      <c r="B49" s="8">
        <v>1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"/>
      <c r="AL49" s="10"/>
      <c r="AM49" s="10"/>
      <c r="AN49" s="10"/>
      <c r="AO49" s="10"/>
      <c r="AP49" s="37"/>
      <c r="AQ49" s="10"/>
      <c r="AR49" s="26"/>
      <c r="AS49" s="26"/>
      <c r="AT49" s="26"/>
      <c r="AU49" s="26"/>
      <c r="AV49" s="23"/>
      <c r="AW49" s="23"/>
      <c r="AX49" s="23"/>
      <c r="AY49" s="23">
        <v>96</v>
      </c>
      <c r="AZ49" s="53"/>
      <c r="BA49" s="53"/>
      <c r="BB49" s="43">
        <v>163</v>
      </c>
      <c r="BC49" s="43"/>
      <c r="BD49" s="43"/>
      <c r="BE49" s="23">
        <v>0</v>
      </c>
      <c r="BF49" s="53"/>
      <c r="BG49" s="53"/>
      <c r="BH49" s="53">
        <v>4</v>
      </c>
      <c r="BI49" s="53"/>
      <c r="BJ49" s="53"/>
      <c r="BK49" s="23">
        <v>0</v>
      </c>
      <c r="BL49" s="53"/>
      <c r="BM49" s="53"/>
    </row>
    <row r="50" spans="1:67" s="31" customFormat="1" ht="15" customHeight="1" x14ac:dyDescent="0.2">
      <c r="A50" s="8" t="s">
        <v>36</v>
      </c>
      <c r="B50" s="33">
        <v>1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0"/>
      <c r="AL50" s="10"/>
      <c r="AM50" s="10">
        <v>0</v>
      </c>
      <c r="AN50" s="10"/>
      <c r="AO50" s="10"/>
      <c r="AP50" s="12">
        <v>0</v>
      </c>
      <c r="AQ50" s="10"/>
      <c r="AR50" s="26"/>
      <c r="AS50" s="26">
        <v>20</v>
      </c>
      <c r="AT50" s="26"/>
      <c r="AU50" s="26"/>
      <c r="AV50" s="23"/>
      <c r="AW50" s="23"/>
      <c r="AX50" s="23"/>
      <c r="AY50" s="23">
        <v>253</v>
      </c>
      <c r="AZ50" s="53"/>
      <c r="BA50" s="53"/>
      <c r="BB50" s="43">
        <v>19</v>
      </c>
      <c r="BC50" s="43"/>
      <c r="BD50" s="43"/>
      <c r="BE50" s="23"/>
      <c r="BF50" s="53"/>
      <c r="BG50" s="53"/>
      <c r="BH50" s="53">
        <v>6</v>
      </c>
      <c r="BI50" s="53"/>
      <c r="BJ50" s="53"/>
      <c r="BK50" s="23">
        <v>0</v>
      </c>
      <c r="BL50" s="53"/>
      <c r="BM50" s="53"/>
    </row>
    <row r="51" spans="1:67" s="31" customFormat="1" ht="15" customHeight="1" x14ac:dyDescent="0.2">
      <c r="A51" s="8" t="s">
        <v>37</v>
      </c>
      <c r="B51" s="8">
        <v>1</v>
      </c>
      <c r="C51" s="9">
        <v>2050</v>
      </c>
      <c r="D51" s="9"/>
      <c r="E51" s="9"/>
      <c r="F51" s="9">
        <v>1050</v>
      </c>
      <c r="G51" s="9"/>
      <c r="H51" s="9"/>
      <c r="I51" s="9">
        <v>1000</v>
      </c>
      <c r="J51" s="9"/>
      <c r="K51" s="9"/>
      <c r="L51" s="9">
        <v>2500</v>
      </c>
      <c r="M51" s="9"/>
      <c r="N51" s="9"/>
      <c r="O51" s="9"/>
      <c r="P51" s="9"/>
      <c r="Q51" s="9"/>
      <c r="R51" s="9">
        <v>4900</v>
      </c>
      <c r="S51" s="9"/>
      <c r="T51" s="9"/>
      <c r="U51" s="9">
        <v>5625</v>
      </c>
      <c r="V51" s="9"/>
      <c r="W51" s="9"/>
      <c r="X51" s="9">
        <v>6000</v>
      </c>
      <c r="Y51" s="9"/>
      <c r="Z51" s="9"/>
      <c r="AA51" s="9">
        <v>5000</v>
      </c>
      <c r="AB51" s="9"/>
      <c r="AC51" s="9"/>
      <c r="AD51" s="9">
        <v>5000</v>
      </c>
      <c r="AE51" s="9"/>
      <c r="AF51" s="9"/>
      <c r="AG51" s="9">
        <v>3000</v>
      </c>
      <c r="AH51" s="9"/>
      <c r="AI51" s="9"/>
      <c r="AJ51" s="9">
        <v>7000</v>
      </c>
      <c r="AK51" s="10"/>
      <c r="AL51" s="10"/>
      <c r="AM51" s="10">
        <v>4000</v>
      </c>
      <c r="AN51" s="10"/>
      <c r="AO51" s="10"/>
      <c r="AP51" s="37">
        <v>5000</v>
      </c>
      <c r="AQ51" s="10"/>
      <c r="AR51" s="26"/>
      <c r="AS51" s="26">
        <v>7750</v>
      </c>
      <c r="AT51" s="26"/>
      <c r="AU51" s="26"/>
      <c r="AV51" s="24">
        <v>12864</v>
      </c>
      <c r="AW51" s="24"/>
      <c r="AX51" s="24"/>
      <c r="AY51" s="24">
        <v>6675</v>
      </c>
      <c r="AZ51" s="44"/>
      <c r="BA51" s="44"/>
      <c r="BB51" s="43">
        <v>7817</v>
      </c>
      <c r="BC51" s="43"/>
      <c r="BD51" s="43"/>
      <c r="BE51" s="23">
        <v>192</v>
      </c>
      <c r="BF51" s="53"/>
      <c r="BG51" s="53"/>
      <c r="BH51" s="53">
        <v>702</v>
      </c>
      <c r="BI51" s="53"/>
      <c r="BJ51" s="53"/>
      <c r="BK51" s="23"/>
      <c r="BL51" s="53"/>
      <c r="BM51" s="53"/>
    </row>
    <row r="52" spans="1:67" s="31" customFormat="1" ht="15" customHeight="1" x14ac:dyDescent="0.2">
      <c r="A52" s="8" t="s">
        <v>38</v>
      </c>
      <c r="B52" s="8">
        <v>1</v>
      </c>
      <c r="C52" s="9">
        <v>5600</v>
      </c>
      <c r="D52" s="9"/>
      <c r="E52" s="9"/>
      <c r="F52" s="9">
        <v>1000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>
        <v>54</v>
      </c>
      <c r="AE52" s="9"/>
      <c r="AF52" s="9"/>
      <c r="AG52" s="9">
        <v>0</v>
      </c>
      <c r="AH52" s="9"/>
      <c r="AI52" s="9"/>
      <c r="AJ52" s="9"/>
      <c r="AK52" s="10"/>
      <c r="AL52" s="10"/>
      <c r="AM52" s="10">
        <v>37</v>
      </c>
      <c r="AN52" s="10"/>
      <c r="AO52" s="10"/>
      <c r="AP52" s="12">
        <v>3</v>
      </c>
      <c r="AQ52" s="10"/>
      <c r="AR52" s="26"/>
      <c r="AS52" s="26"/>
      <c r="AT52" s="26"/>
      <c r="AU52" s="26"/>
      <c r="AV52" s="23"/>
      <c r="AW52" s="23"/>
      <c r="AX52" s="23"/>
      <c r="AY52" s="23">
        <v>160</v>
      </c>
      <c r="AZ52" s="53"/>
      <c r="BA52" s="53"/>
      <c r="BB52" s="43">
        <v>670</v>
      </c>
      <c r="BC52" s="43"/>
      <c r="BD52" s="43"/>
      <c r="BE52" s="23">
        <v>56</v>
      </c>
      <c r="BF52" s="53"/>
      <c r="BG52" s="53"/>
      <c r="BH52" s="53">
        <v>65</v>
      </c>
      <c r="BI52" s="53"/>
      <c r="BJ52" s="53"/>
      <c r="BK52" s="23">
        <v>1</v>
      </c>
      <c r="BL52" s="53"/>
      <c r="BM52" s="53"/>
    </row>
    <row r="53" spans="1:67" s="31" customFormat="1" ht="15" customHeight="1" x14ac:dyDescent="0.2">
      <c r="A53" s="8" t="s">
        <v>32</v>
      </c>
      <c r="B53" s="8">
        <v>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0"/>
      <c r="AL53" s="10"/>
      <c r="AM53" s="10"/>
      <c r="AN53" s="10"/>
      <c r="AO53" s="10"/>
      <c r="AP53" s="12"/>
      <c r="AQ53" s="10"/>
      <c r="AR53" s="26"/>
      <c r="AS53" s="26"/>
      <c r="AT53" s="26"/>
      <c r="AU53" s="26"/>
      <c r="AV53" s="23"/>
      <c r="AW53" s="23"/>
      <c r="AX53" s="23"/>
      <c r="AY53" s="23"/>
      <c r="AZ53" s="53"/>
      <c r="BA53" s="53"/>
      <c r="BB53" s="43">
        <v>19</v>
      </c>
      <c r="BC53" s="43"/>
      <c r="BD53" s="43"/>
      <c r="BE53" s="23">
        <v>7</v>
      </c>
      <c r="BF53" s="53"/>
      <c r="BG53" s="53"/>
      <c r="BH53" s="53">
        <v>21</v>
      </c>
      <c r="BI53" s="53"/>
      <c r="BJ53" s="53"/>
      <c r="BK53" s="23">
        <v>4</v>
      </c>
      <c r="BL53" s="53"/>
      <c r="BM53" s="53"/>
    </row>
    <row r="54" spans="1:67" s="31" customFormat="1" ht="15" customHeight="1" x14ac:dyDescent="0.2">
      <c r="A54" s="8" t="s">
        <v>32</v>
      </c>
      <c r="B54" s="8">
        <v>1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10"/>
      <c r="AL54" s="10"/>
      <c r="AM54" s="10"/>
      <c r="AN54" s="10"/>
      <c r="AO54" s="10"/>
      <c r="AP54" s="12"/>
      <c r="AQ54" s="10"/>
      <c r="AR54" s="26"/>
      <c r="AS54" s="26"/>
      <c r="AT54" s="26"/>
      <c r="AU54" s="26"/>
      <c r="AV54" s="23"/>
      <c r="AW54" s="23"/>
      <c r="AX54" s="23"/>
      <c r="AY54" s="23"/>
      <c r="AZ54" s="53"/>
      <c r="BA54" s="53"/>
      <c r="BB54" s="43">
        <v>3</v>
      </c>
      <c r="BC54" s="43"/>
      <c r="BD54" s="43"/>
      <c r="BE54" s="23">
        <v>24</v>
      </c>
      <c r="BF54" s="53"/>
      <c r="BG54" s="53"/>
      <c r="BH54" s="53">
        <v>13</v>
      </c>
      <c r="BI54" s="53"/>
      <c r="BJ54" s="53"/>
      <c r="BK54" s="23">
        <v>0</v>
      </c>
      <c r="BL54" s="53"/>
      <c r="BM54" s="53"/>
    </row>
    <row r="55" spans="1:67" s="83" customFormat="1" ht="15" customHeight="1" x14ac:dyDescent="0.2">
      <c r="A55" s="75" t="s">
        <v>32</v>
      </c>
      <c r="B55" s="75"/>
      <c r="C55" s="76"/>
      <c r="D55" s="76">
        <f>SUM(C42:C54)</f>
        <v>9680</v>
      </c>
      <c r="E55" s="76">
        <f>AVERAGE(C42:C54)</f>
        <v>1936</v>
      </c>
      <c r="F55" s="76"/>
      <c r="G55" s="76">
        <f>SUM(F42:F54)</f>
        <v>6050</v>
      </c>
      <c r="H55" s="76">
        <f>AVERAGE(F42:F54)</f>
        <v>1210</v>
      </c>
      <c r="I55" s="76"/>
      <c r="J55" s="76">
        <f>SUM(I42:I54)</f>
        <v>3000</v>
      </c>
      <c r="K55" s="76">
        <f>AVERAGE(I42:I54)</f>
        <v>1000</v>
      </c>
      <c r="L55" s="76"/>
      <c r="M55" s="76">
        <f>SUM(L42:L54)</f>
        <v>5050</v>
      </c>
      <c r="N55" s="76">
        <f>AVERAGE(L42:L54)</f>
        <v>1262.5</v>
      </c>
      <c r="O55" s="76"/>
      <c r="P55" s="76">
        <f>SUM(O42:O54)</f>
        <v>2285</v>
      </c>
      <c r="Q55" s="76">
        <f>AVERAGE(O42:O54)</f>
        <v>1142.5</v>
      </c>
      <c r="R55" s="76"/>
      <c r="S55" s="76">
        <f>SUM(R42:R54)</f>
        <v>5250</v>
      </c>
      <c r="T55" s="76">
        <f>AVERAGE(R42:R54)</f>
        <v>2625</v>
      </c>
      <c r="U55" s="76"/>
      <c r="V55" s="76">
        <f>SUM(U42:U54)</f>
        <v>9890</v>
      </c>
      <c r="W55" s="76">
        <f>AVERAGE(U42:U54)</f>
        <v>2472.5</v>
      </c>
      <c r="X55" s="76"/>
      <c r="Y55" s="76">
        <f>SUM(X42:X54)</f>
        <v>6182</v>
      </c>
      <c r="Z55" s="76">
        <f>AVERAGE(X42:X54)</f>
        <v>2060.6666666666665</v>
      </c>
      <c r="AA55" s="76"/>
      <c r="AB55" s="76">
        <f>SUM(AA42:AA54)</f>
        <v>5766</v>
      </c>
      <c r="AC55" s="76">
        <f>AVERAGE(AA42:AA54)</f>
        <v>1441.5</v>
      </c>
      <c r="AD55" s="76"/>
      <c r="AE55" s="76">
        <f>SUM(AD42:AD54)</f>
        <v>6127</v>
      </c>
      <c r="AF55" s="76">
        <f>AVERAGE(AD42:AD54)</f>
        <v>1021.1666666666666</v>
      </c>
      <c r="AG55" s="76"/>
      <c r="AH55" s="76">
        <f>SUM(AG42:AG54)</f>
        <v>3263</v>
      </c>
      <c r="AI55" s="76">
        <f>AVERAGE(AG42:AG54)</f>
        <v>652.6</v>
      </c>
      <c r="AJ55" s="76"/>
      <c r="AK55" s="76">
        <f>SUM(AJ42:AJ54)</f>
        <v>13325</v>
      </c>
      <c r="AL55" s="76">
        <f>AVERAGE(AJ42:AJ54)</f>
        <v>4441.666666666667</v>
      </c>
      <c r="AM55" s="77"/>
      <c r="AN55" s="76">
        <f>SUM(AM42:AM54)</f>
        <v>7935</v>
      </c>
      <c r="AO55" s="76">
        <f>AVERAGE(AM42:AM54)</f>
        <v>1322.5</v>
      </c>
      <c r="AP55" s="78"/>
      <c r="AQ55" s="76">
        <f>SUM(AP42:AP54)</f>
        <v>6047</v>
      </c>
      <c r="AR55" s="76">
        <f>AVERAGE(AP42:AP54)</f>
        <v>1007.8333333333334</v>
      </c>
      <c r="AS55" s="79"/>
      <c r="AT55" s="76">
        <f>SUM(AS42:AS54)</f>
        <v>10968</v>
      </c>
      <c r="AU55" s="76">
        <f>AVERAGE(AS42:AS54)</f>
        <v>2193.6</v>
      </c>
      <c r="AV55" s="80"/>
      <c r="AW55" s="76">
        <f>SUM(AV42:AV54)</f>
        <v>20168</v>
      </c>
      <c r="AX55" s="76">
        <f>AVERAGE(AV42:AV54)</f>
        <v>3361.3333333333335</v>
      </c>
      <c r="AY55" s="80"/>
      <c r="AZ55" s="76">
        <f>SUM(AY42:AY54)</f>
        <v>12288</v>
      </c>
      <c r="BA55" s="76">
        <f>AVERAGE(AY42:AY54)</f>
        <v>1228.8</v>
      </c>
      <c r="BB55" s="82"/>
      <c r="BC55" s="76">
        <f>SUM(BB42:BB54)</f>
        <v>12543</v>
      </c>
      <c r="BD55" s="76">
        <f>AVERAGE(BB42:BB54)</f>
        <v>1140.2727272727273</v>
      </c>
      <c r="BE55" s="80"/>
      <c r="BF55" s="76">
        <f>SUM(BE42:BE54)</f>
        <v>481</v>
      </c>
      <c r="BG55" s="76">
        <f>AVERAGE(BE42:BE54)</f>
        <v>43.727272727272727</v>
      </c>
      <c r="BH55" s="81"/>
      <c r="BI55" s="76">
        <f>SUM(BH42:BH54)</f>
        <v>1055</v>
      </c>
      <c r="BJ55" s="76">
        <f>AVERAGE(BH42:BH54)</f>
        <v>87.916666666666671</v>
      </c>
      <c r="BK55" s="80"/>
      <c r="BL55" s="76">
        <f>SUM(BK42:BK54)</f>
        <v>157</v>
      </c>
      <c r="BM55" s="76">
        <f>AVERAGE(BK42:BK54)</f>
        <v>13.083333333333334</v>
      </c>
      <c r="BN55" s="104">
        <f>SUM(BL55,BI55,BF55,BC55,AZ55,AW55,AT55,AQ55,AN55,AK55,AH55,AE55,AB55,Y55,V55,S55,P55,M55,J55,G55,D55)</f>
        <v>147510</v>
      </c>
      <c r="BO55" s="104">
        <f>AVERAGE(BM55,BJ55,BG55,BD55,BA55,AX55,AU55,AR55,AO55,AL55,AI55,AF55,AC55,Z55,W55,T55,Q55,N55,K55,H55,E55)</f>
        <v>1507.8650793650795</v>
      </c>
    </row>
    <row r="56" spans="1:67" s="31" customFormat="1" ht="15" customHeight="1" x14ac:dyDescent="0.2">
      <c r="A56" s="8" t="s">
        <v>39</v>
      </c>
      <c r="B56" s="8">
        <v>1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>
        <v>2</v>
      </c>
      <c r="AK56" s="10"/>
      <c r="AL56" s="10"/>
      <c r="AM56" s="10"/>
      <c r="AN56" s="10"/>
      <c r="AO56" s="10"/>
      <c r="AP56" s="12"/>
      <c r="AQ56" s="10"/>
      <c r="AR56" s="26"/>
      <c r="AS56" s="26"/>
      <c r="AT56" s="26"/>
      <c r="AU56" s="26"/>
      <c r="AV56" s="23"/>
      <c r="AW56" s="23"/>
      <c r="AX56" s="23"/>
      <c r="AY56" s="23"/>
      <c r="AZ56" s="53"/>
      <c r="BA56" s="53"/>
      <c r="BB56" s="43"/>
      <c r="BC56" s="43"/>
      <c r="BD56" s="43"/>
      <c r="BE56" s="23"/>
      <c r="BF56" s="53"/>
      <c r="BG56" s="53"/>
      <c r="BH56" s="53"/>
      <c r="BI56" s="53"/>
      <c r="BJ56" s="53"/>
      <c r="BK56" s="23"/>
      <c r="BL56" s="53"/>
      <c r="BM56" s="53"/>
    </row>
    <row r="57" spans="1:67" s="31" customFormat="1" ht="15" customHeight="1" x14ac:dyDescent="0.2">
      <c r="A57" s="8" t="s">
        <v>39</v>
      </c>
      <c r="B57" s="33">
        <v>1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0"/>
      <c r="AL57" s="10"/>
      <c r="AM57" s="10"/>
      <c r="AN57" s="10"/>
      <c r="AO57" s="10"/>
      <c r="AP57" s="12"/>
      <c r="AQ57" s="10"/>
      <c r="AR57" s="26"/>
      <c r="AS57" s="26"/>
      <c r="AT57" s="26"/>
      <c r="AU57" s="26"/>
      <c r="AV57" s="23"/>
      <c r="AW57" s="23"/>
      <c r="AX57" s="23"/>
      <c r="AY57" s="23"/>
      <c r="AZ57" s="53"/>
      <c r="BA57" s="53"/>
      <c r="BB57" s="43">
        <v>39</v>
      </c>
      <c r="BC57" s="43"/>
      <c r="BD57" s="43"/>
      <c r="BE57" s="23">
        <v>2</v>
      </c>
      <c r="BF57" s="53"/>
      <c r="BG57" s="53"/>
      <c r="BH57" s="53">
        <v>6</v>
      </c>
      <c r="BI57" s="53"/>
      <c r="BJ57" s="53"/>
      <c r="BK57" s="23">
        <v>0</v>
      </c>
      <c r="BL57" s="53"/>
      <c r="BM57" s="53"/>
    </row>
    <row r="58" spans="1:67" s="31" customFormat="1" ht="15" customHeight="1" x14ac:dyDescent="0.2">
      <c r="A58" s="8" t="s">
        <v>39</v>
      </c>
      <c r="B58" s="8">
        <v>1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0"/>
      <c r="AL58" s="10"/>
      <c r="AM58" s="10"/>
      <c r="AN58" s="10"/>
      <c r="AO58" s="10"/>
      <c r="AP58" s="12"/>
      <c r="AQ58" s="10"/>
      <c r="AR58" s="26"/>
      <c r="AS58" s="26"/>
      <c r="AT58" s="26"/>
      <c r="AU58" s="26"/>
      <c r="AV58" s="23"/>
      <c r="AW58" s="23"/>
      <c r="AX58" s="23"/>
      <c r="AY58" s="23"/>
      <c r="AZ58" s="53"/>
      <c r="BA58" s="53"/>
      <c r="BB58" s="43">
        <v>20</v>
      </c>
      <c r="BC58" s="43"/>
      <c r="BD58" s="43"/>
      <c r="BE58" s="23">
        <v>0</v>
      </c>
      <c r="BF58" s="53"/>
      <c r="BG58" s="53"/>
      <c r="BH58" s="53">
        <v>0</v>
      </c>
      <c r="BI58" s="53"/>
      <c r="BJ58" s="53"/>
      <c r="BK58" s="23">
        <v>0</v>
      </c>
      <c r="BL58" s="53"/>
      <c r="BM58" s="53"/>
    </row>
    <row r="59" spans="1:67" s="83" customFormat="1" ht="15" customHeight="1" x14ac:dyDescent="0.2">
      <c r="A59" s="75" t="s">
        <v>39</v>
      </c>
      <c r="B59" s="75"/>
      <c r="C59" s="76"/>
      <c r="D59" s="76">
        <v>0</v>
      </c>
      <c r="E59" s="76">
        <v>0</v>
      </c>
      <c r="F59" s="76"/>
      <c r="G59" s="76">
        <v>0</v>
      </c>
      <c r="H59" s="76">
        <v>0</v>
      </c>
      <c r="I59" s="76"/>
      <c r="J59" s="76">
        <v>0</v>
      </c>
      <c r="K59" s="76">
        <v>0</v>
      </c>
      <c r="L59" s="76"/>
      <c r="M59" s="76">
        <v>0</v>
      </c>
      <c r="N59" s="76">
        <v>0</v>
      </c>
      <c r="O59" s="76"/>
      <c r="P59" s="76">
        <v>0</v>
      </c>
      <c r="Q59" s="76">
        <v>0</v>
      </c>
      <c r="R59" s="76"/>
      <c r="S59" s="76">
        <v>0</v>
      </c>
      <c r="T59" s="76">
        <v>0</v>
      </c>
      <c r="U59" s="76"/>
      <c r="V59" s="76">
        <v>0</v>
      </c>
      <c r="W59" s="76">
        <v>0</v>
      </c>
      <c r="X59" s="76"/>
      <c r="Y59" s="76">
        <v>0</v>
      </c>
      <c r="Z59" s="76">
        <v>0</v>
      </c>
      <c r="AA59" s="76"/>
      <c r="AB59" s="76">
        <v>0</v>
      </c>
      <c r="AC59" s="76">
        <v>0</v>
      </c>
      <c r="AD59" s="76"/>
      <c r="AE59" s="76">
        <v>0</v>
      </c>
      <c r="AF59" s="76">
        <v>0</v>
      </c>
      <c r="AG59" s="76"/>
      <c r="AH59" s="76">
        <v>0</v>
      </c>
      <c r="AI59" s="76">
        <v>0</v>
      </c>
      <c r="AJ59" s="76"/>
      <c r="AK59" s="77">
        <v>2</v>
      </c>
      <c r="AL59" s="77">
        <v>1</v>
      </c>
      <c r="AM59" s="77"/>
      <c r="AN59" s="77">
        <v>0</v>
      </c>
      <c r="AO59" s="77">
        <v>0</v>
      </c>
      <c r="AP59" s="78"/>
      <c r="AQ59" s="77">
        <v>0</v>
      </c>
      <c r="AR59" s="79">
        <v>0</v>
      </c>
      <c r="AS59" s="79"/>
      <c r="AT59" s="79">
        <v>0</v>
      </c>
      <c r="AU59" s="79">
        <v>0</v>
      </c>
      <c r="AV59" s="80"/>
      <c r="AW59" s="80">
        <v>0</v>
      </c>
      <c r="AX59" s="80">
        <v>0</v>
      </c>
      <c r="AY59" s="80"/>
      <c r="AZ59" s="81">
        <v>0</v>
      </c>
      <c r="BA59" s="81">
        <v>0</v>
      </c>
      <c r="BB59" s="82"/>
      <c r="BC59" s="82">
        <v>59</v>
      </c>
      <c r="BD59" s="82">
        <f>AVERAGE(BB56:BB58)</f>
        <v>29.5</v>
      </c>
      <c r="BE59" s="80"/>
      <c r="BF59" s="81">
        <v>2</v>
      </c>
      <c r="BG59" s="81">
        <v>1</v>
      </c>
      <c r="BH59" s="81"/>
      <c r="BI59" s="81">
        <v>6</v>
      </c>
      <c r="BJ59" s="81">
        <v>2</v>
      </c>
      <c r="BK59" s="80"/>
      <c r="BL59" s="81">
        <v>0</v>
      </c>
      <c r="BM59" s="81">
        <v>0</v>
      </c>
      <c r="BN59" s="104">
        <f>SUM(BL59,BI59,BF59,BC59,AZ59,AW59,AT59,AQ59,AN59,AK59,AH59,AE59,AB59,Y59,V59,S59,P59,M59,J59,G59,D59)</f>
        <v>69</v>
      </c>
      <c r="BO59" s="104">
        <f>AVERAGE(BM59,BJ59,BG59,BD59,BA59,AX59,AU59,AR59,AO59,AL59,AI59,AF59,AC59,Z59,W59,T59,Q59,N59,K59,H59,E59)</f>
        <v>1.5952380952380953</v>
      </c>
    </row>
    <row r="60" spans="1:67" s="31" customFormat="1" ht="15" customHeight="1" x14ac:dyDescent="0.2">
      <c r="A60" s="8" t="s">
        <v>40</v>
      </c>
      <c r="B60" s="8">
        <v>2</v>
      </c>
      <c r="C60" s="9">
        <v>166</v>
      </c>
      <c r="D60" s="9"/>
      <c r="E60" s="9"/>
      <c r="F60" s="9">
        <v>105</v>
      </c>
      <c r="G60" s="9"/>
      <c r="H60" s="9"/>
      <c r="I60" s="9">
        <v>18</v>
      </c>
      <c r="J60" s="9"/>
      <c r="K60" s="9"/>
      <c r="L60" s="9">
        <v>0</v>
      </c>
      <c r="M60" s="9"/>
      <c r="N60" s="9"/>
      <c r="O60" s="9">
        <v>9</v>
      </c>
      <c r="P60" s="9"/>
      <c r="Q60" s="9"/>
      <c r="R60" s="9">
        <v>15</v>
      </c>
      <c r="S60" s="9"/>
      <c r="T60" s="9"/>
      <c r="U60" s="9">
        <v>2</v>
      </c>
      <c r="V60" s="9"/>
      <c r="W60" s="9"/>
      <c r="X60" s="9">
        <v>0</v>
      </c>
      <c r="Y60" s="9"/>
      <c r="Z60" s="9"/>
      <c r="AA60" s="9">
        <v>370</v>
      </c>
      <c r="AB60" s="9"/>
      <c r="AC60" s="9"/>
      <c r="AD60" s="9">
        <v>9</v>
      </c>
      <c r="AE60" s="9"/>
      <c r="AF60" s="9"/>
      <c r="AG60" s="9">
        <v>4</v>
      </c>
      <c r="AH60" s="9"/>
      <c r="AI60" s="9"/>
      <c r="AJ60" s="9"/>
      <c r="AK60" s="10"/>
      <c r="AL60" s="10"/>
      <c r="AM60" s="10">
        <v>200</v>
      </c>
      <c r="AN60" s="10"/>
      <c r="AO60" s="10"/>
      <c r="AP60" s="12">
        <v>450</v>
      </c>
      <c r="AQ60" s="10"/>
      <c r="AR60" s="26"/>
      <c r="AS60" s="26">
        <v>950</v>
      </c>
      <c r="AT60" s="26"/>
      <c r="AU60" s="26"/>
      <c r="AV60" s="23">
        <v>950</v>
      </c>
      <c r="AW60" s="23"/>
      <c r="AX60" s="23"/>
      <c r="AY60" s="24">
        <v>2508</v>
      </c>
      <c r="AZ60" s="44"/>
      <c r="BA60" s="44"/>
      <c r="BB60" s="43">
        <v>188</v>
      </c>
      <c r="BC60" s="43"/>
      <c r="BD60" s="43"/>
      <c r="BE60" s="23">
        <v>1</v>
      </c>
      <c r="BF60" s="53"/>
      <c r="BG60" s="53"/>
      <c r="BH60" s="53">
        <v>20</v>
      </c>
      <c r="BI60" s="53"/>
      <c r="BJ60" s="53"/>
      <c r="BK60" s="23">
        <v>0</v>
      </c>
      <c r="BL60" s="53"/>
      <c r="BM60" s="53"/>
    </row>
    <row r="61" spans="1:67" s="31" customFormat="1" ht="15" customHeight="1" x14ac:dyDescent="0.2">
      <c r="A61" s="8" t="s">
        <v>41</v>
      </c>
      <c r="B61" s="8">
        <v>2</v>
      </c>
      <c r="C61" s="9">
        <v>27</v>
      </c>
      <c r="D61" s="9"/>
      <c r="E61" s="9"/>
      <c r="F61" s="9">
        <v>1</v>
      </c>
      <c r="G61" s="9"/>
      <c r="H61" s="9"/>
      <c r="I61" s="9"/>
      <c r="J61" s="9"/>
      <c r="K61" s="9"/>
      <c r="L61" s="9">
        <v>1</v>
      </c>
      <c r="M61" s="9"/>
      <c r="N61" s="9"/>
      <c r="O61" s="9">
        <v>5</v>
      </c>
      <c r="P61" s="9"/>
      <c r="Q61" s="9"/>
      <c r="R61" s="9">
        <v>34</v>
      </c>
      <c r="S61" s="9"/>
      <c r="T61" s="9"/>
      <c r="U61" s="9"/>
      <c r="V61" s="9"/>
      <c r="W61" s="9"/>
      <c r="X61" s="9">
        <v>0</v>
      </c>
      <c r="Y61" s="9"/>
      <c r="Z61" s="9"/>
      <c r="AA61" s="9">
        <v>3</v>
      </c>
      <c r="AB61" s="9"/>
      <c r="AC61" s="9"/>
      <c r="AD61" s="9"/>
      <c r="AE61" s="9"/>
      <c r="AF61" s="9"/>
      <c r="AG61" s="9"/>
      <c r="AH61" s="9"/>
      <c r="AI61" s="9"/>
      <c r="AJ61" s="9"/>
      <c r="AK61" s="10"/>
      <c r="AL61" s="10"/>
      <c r="AM61" s="10"/>
      <c r="AN61" s="10"/>
      <c r="AO61" s="10"/>
      <c r="AP61" s="12">
        <v>6</v>
      </c>
      <c r="AQ61" s="10"/>
      <c r="AR61" s="26"/>
      <c r="AS61" s="26">
        <v>30</v>
      </c>
      <c r="AT61" s="26"/>
      <c r="AU61" s="26"/>
      <c r="AV61" s="23">
        <v>600</v>
      </c>
      <c r="AW61" s="23"/>
      <c r="AX61" s="23"/>
      <c r="AY61" s="23">
        <v>25</v>
      </c>
      <c r="AZ61" s="53"/>
      <c r="BA61" s="53"/>
      <c r="BB61" s="43">
        <v>28</v>
      </c>
      <c r="BC61" s="43"/>
      <c r="BD61" s="43"/>
      <c r="BE61" s="23"/>
      <c r="BF61" s="53"/>
      <c r="BG61" s="53"/>
      <c r="BH61" s="53">
        <v>25</v>
      </c>
      <c r="BI61" s="53"/>
      <c r="BJ61" s="53"/>
      <c r="BK61" s="23"/>
      <c r="BL61" s="53"/>
      <c r="BM61" s="53"/>
    </row>
    <row r="62" spans="1:67" s="31" customFormat="1" ht="15" customHeight="1" x14ac:dyDescent="0.2">
      <c r="A62" s="8" t="s">
        <v>42</v>
      </c>
      <c r="B62" s="8">
        <v>2</v>
      </c>
      <c r="C62" s="9">
        <v>35000</v>
      </c>
      <c r="D62" s="9"/>
      <c r="E62" s="9"/>
      <c r="F62" s="9"/>
      <c r="G62" s="9"/>
      <c r="H62" s="9"/>
      <c r="I62" s="9">
        <v>3200</v>
      </c>
      <c r="J62" s="9"/>
      <c r="K62" s="9"/>
      <c r="L62" s="9">
        <v>11000</v>
      </c>
      <c r="M62" s="9"/>
      <c r="N62" s="9"/>
      <c r="O62" s="9">
        <v>9600</v>
      </c>
      <c r="P62" s="9"/>
      <c r="Q62" s="9"/>
      <c r="R62" s="9">
        <v>14000</v>
      </c>
      <c r="S62" s="9"/>
      <c r="T62" s="9"/>
      <c r="U62" s="9">
        <v>10300</v>
      </c>
      <c r="V62" s="9"/>
      <c r="W62" s="9"/>
      <c r="X62" s="9">
        <v>5700</v>
      </c>
      <c r="Y62" s="9"/>
      <c r="Z62" s="9"/>
      <c r="AA62" s="9">
        <v>2607</v>
      </c>
      <c r="AB62" s="9"/>
      <c r="AC62" s="9"/>
      <c r="AD62" s="9">
        <v>4000</v>
      </c>
      <c r="AE62" s="9"/>
      <c r="AF62" s="9"/>
      <c r="AG62" s="9">
        <v>4000</v>
      </c>
      <c r="AH62" s="9"/>
      <c r="AI62" s="9"/>
      <c r="AJ62" s="9">
        <v>18100</v>
      </c>
      <c r="AK62" s="10"/>
      <c r="AL62" s="10"/>
      <c r="AM62" s="10">
        <v>3200</v>
      </c>
      <c r="AN62" s="10"/>
      <c r="AO62" s="10"/>
      <c r="AP62" s="37">
        <v>4500</v>
      </c>
      <c r="AQ62" s="10"/>
      <c r="AR62" s="26"/>
      <c r="AS62" s="26">
        <v>7000</v>
      </c>
      <c r="AT62" s="26"/>
      <c r="AU62" s="26"/>
      <c r="AV62" s="24">
        <v>12000</v>
      </c>
      <c r="AW62" s="24"/>
      <c r="AX62" s="24"/>
      <c r="AY62" s="24">
        <v>12000</v>
      </c>
      <c r="AZ62" s="44"/>
      <c r="BA62" s="44"/>
      <c r="BB62" s="43">
        <v>12000</v>
      </c>
      <c r="BC62" s="43"/>
      <c r="BD62" s="43"/>
      <c r="BE62" s="24">
        <v>1802</v>
      </c>
      <c r="BF62" s="44"/>
      <c r="BG62" s="44"/>
      <c r="BH62" s="44">
        <v>3402</v>
      </c>
      <c r="BI62" s="44"/>
      <c r="BJ62" s="44"/>
      <c r="BK62" s="23">
        <v>50</v>
      </c>
      <c r="BL62" s="53"/>
      <c r="BM62" s="44"/>
    </row>
    <row r="63" spans="1:67" s="31" customFormat="1" ht="15" customHeight="1" x14ac:dyDescent="0.2">
      <c r="A63" s="8" t="s">
        <v>43</v>
      </c>
      <c r="B63" s="8">
        <v>2</v>
      </c>
      <c r="C63" s="9">
        <v>43</v>
      </c>
      <c r="D63" s="9"/>
      <c r="E63" s="9"/>
      <c r="F63" s="9">
        <v>13</v>
      </c>
      <c r="G63" s="9"/>
      <c r="H63" s="9"/>
      <c r="I63" s="9">
        <v>4</v>
      </c>
      <c r="J63" s="9"/>
      <c r="K63" s="9"/>
      <c r="L63" s="9">
        <v>0</v>
      </c>
      <c r="M63" s="9"/>
      <c r="N63" s="9"/>
      <c r="O63" s="9">
        <v>21</v>
      </c>
      <c r="P63" s="9"/>
      <c r="Q63" s="9"/>
      <c r="R63" s="9">
        <v>20</v>
      </c>
      <c r="S63" s="9"/>
      <c r="T63" s="9"/>
      <c r="U63" s="9">
        <v>13</v>
      </c>
      <c r="V63" s="9"/>
      <c r="W63" s="9"/>
      <c r="X63" s="9">
        <v>7</v>
      </c>
      <c r="Y63" s="9"/>
      <c r="Z63" s="9"/>
      <c r="AA63" s="9">
        <v>14</v>
      </c>
      <c r="AB63" s="9"/>
      <c r="AC63" s="9"/>
      <c r="AD63" s="9">
        <v>14</v>
      </c>
      <c r="AE63" s="9"/>
      <c r="AF63" s="9"/>
      <c r="AG63" s="9"/>
      <c r="AH63" s="9"/>
      <c r="AI63" s="9"/>
      <c r="AJ63" s="9"/>
      <c r="AK63" s="10"/>
      <c r="AL63" s="10"/>
      <c r="AM63" s="10">
        <v>0</v>
      </c>
      <c r="AN63" s="10"/>
      <c r="AO63" s="10"/>
      <c r="AP63" s="12">
        <v>0</v>
      </c>
      <c r="AQ63" s="10"/>
      <c r="AR63" s="26"/>
      <c r="AS63" s="26">
        <v>2</v>
      </c>
      <c r="AT63" s="26"/>
      <c r="AU63" s="26"/>
      <c r="AV63" s="23">
        <v>8</v>
      </c>
      <c r="AW63" s="23"/>
      <c r="AX63" s="23"/>
      <c r="AY63" s="23">
        <v>8</v>
      </c>
      <c r="AZ63" s="53"/>
      <c r="BA63" s="53"/>
      <c r="BB63" s="43">
        <v>8</v>
      </c>
      <c r="BC63" s="43"/>
      <c r="BD63" s="43"/>
      <c r="BE63" s="23">
        <v>15</v>
      </c>
      <c r="BF63" s="53"/>
      <c r="BG63" s="53"/>
      <c r="BH63" s="53">
        <v>10</v>
      </c>
      <c r="BI63" s="53"/>
      <c r="BJ63" s="53"/>
      <c r="BK63" s="23">
        <v>32</v>
      </c>
      <c r="BL63" s="53"/>
      <c r="BM63" s="53"/>
    </row>
    <row r="64" spans="1:67" s="31" customFormat="1" ht="15" customHeight="1" x14ac:dyDescent="0.2">
      <c r="A64" s="8" t="s">
        <v>44</v>
      </c>
      <c r="B64" s="8">
        <v>2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10"/>
      <c r="AL64" s="10"/>
      <c r="AM64" s="10">
        <v>0</v>
      </c>
      <c r="AN64" s="10"/>
      <c r="AO64" s="10"/>
      <c r="AP64" s="12"/>
      <c r="AQ64" s="10"/>
      <c r="AR64" s="26"/>
      <c r="AS64" s="26">
        <v>2</v>
      </c>
      <c r="AT64" s="26"/>
      <c r="AU64" s="26"/>
      <c r="AV64" s="23"/>
      <c r="AW64" s="23"/>
      <c r="AX64" s="23"/>
      <c r="AY64" s="23">
        <v>2</v>
      </c>
      <c r="AZ64" s="53"/>
      <c r="BA64" s="53"/>
      <c r="BB64" s="43"/>
      <c r="BC64" s="43"/>
      <c r="BD64" s="43"/>
      <c r="BE64" s="23">
        <v>0</v>
      </c>
      <c r="BF64" s="53"/>
      <c r="BG64" s="53"/>
      <c r="BH64" s="53"/>
      <c r="BI64" s="53"/>
      <c r="BJ64" s="53"/>
      <c r="BK64" s="23"/>
      <c r="BL64" s="53"/>
      <c r="BM64" s="53"/>
    </row>
    <row r="65" spans="1:67" s="31" customFormat="1" ht="15" customHeight="1" x14ac:dyDescent="0.2">
      <c r="A65" s="8" t="s">
        <v>45</v>
      </c>
      <c r="B65" s="8">
        <v>2</v>
      </c>
      <c r="C65" s="9">
        <v>4000</v>
      </c>
      <c r="D65" s="9"/>
      <c r="E65" s="9"/>
      <c r="F65" s="9">
        <v>1500</v>
      </c>
      <c r="G65" s="9"/>
      <c r="H65" s="9"/>
      <c r="I65" s="9">
        <v>1000</v>
      </c>
      <c r="J65" s="9"/>
      <c r="K65" s="9"/>
      <c r="L65" s="9">
        <v>6000</v>
      </c>
      <c r="M65" s="9"/>
      <c r="N65" s="9"/>
      <c r="O65" s="9">
        <v>4500</v>
      </c>
      <c r="P65" s="9"/>
      <c r="Q65" s="9"/>
      <c r="R65" s="9">
        <v>3400</v>
      </c>
      <c r="S65" s="9"/>
      <c r="T65" s="9"/>
      <c r="U65" s="9">
        <v>6600</v>
      </c>
      <c r="V65" s="9"/>
      <c r="W65" s="9"/>
      <c r="X65" s="9">
        <v>2200</v>
      </c>
      <c r="Y65" s="9"/>
      <c r="Z65" s="9"/>
      <c r="AA65" s="9">
        <v>4023</v>
      </c>
      <c r="AB65" s="9"/>
      <c r="AC65" s="9"/>
      <c r="AD65" s="9">
        <v>2276</v>
      </c>
      <c r="AE65" s="9"/>
      <c r="AF65" s="9"/>
      <c r="AG65" s="9">
        <v>3000</v>
      </c>
      <c r="AH65" s="9"/>
      <c r="AI65" s="9"/>
      <c r="AJ65" s="9">
        <v>4500</v>
      </c>
      <c r="AK65" s="10"/>
      <c r="AL65" s="10"/>
      <c r="AM65" s="10">
        <v>2500</v>
      </c>
      <c r="AN65" s="10"/>
      <c r="AO65" s="10"/>
      <c r="AP65" s="37">
        <v>790</v>
      </c>
      <c r="AQ65" s="10"/>
      <c r="AR65" s="26"/>
      <c r="AS65" s="26">
        <v>4300</v>
      </c>
      <c r="AT65" s="26"/>
      <c r="AU65" s="26"/>
      <c r="AV65" s="24">
        <v>5800</v>
      </c>
      <c r="AW65" s="24"/>
      <c r="AX65" s="24"/>
      <c r="AY65" s="24">
        <v>4000</v>
      </c>
      <c r="AZ65" s="44"/>
      <c r="BA65" s="44"/>
      <c r="BB65" s="43">
        <v>5400</v>
      </c>
      <c r="BC65" s="43"/>
      <c r="BD65" s="43"/>
      <c r="BE65" s="24">
        <v>1373</v>
      </c>
      <c r="BF65" s="44"/>
      <c r="BG65" s="44"/>
      <c r="BH65" s="44">
        <v>400</v>
      </c>
      <c r="BI65" s="44"/>
      <c r="BJ65" s="44"/>
      <c r="BK65" s="23">
        <v>50</v>
      </c>
      <c r="BL65" s="53"/>
      <c r="BM65" s="44"/>
    </row>
    <row r="66" spans="1:67" s="31" customFormat="1" ht="15" customHeight="1" x14ac:dyDescent="0.2">
      <c r="A66" s="8" t="s">
        <v>46</v>
      </c>
      <c r="B66" s="8">
        <v>2</v>
      </c>
      <c r="C66" s="9">
        <v>20000</v>
      </c>
      <c r="D66" s="9"/>
      <c r="E66" s="9"/>
      <c r="F66" s="9">
        <v>3000</v>
      </c>
      <c r="G66" s="9"/>
      <c r="H66" s="9"/>
      <c r="I66" s="9">
        <v>6000</v>
      </c>
      <c r="J66" s="9"/>
      <c r="K66" s="9"/>
      <c r="L66" s="9">
        <v>5700</v>
      </c>
      <c r="M66" s="9"/>
      <c r="N66" s="9"/>
      <c r="O66" s="9">
        <v>9600</v>
      </c>
      <c r="P66" s="9"/>
      <c r="Q66" s="9"/>
      <c r="R66" s="9">
        <v>3900</v>
      </c>
      <c r="S66" s="9"/>
      <c r="T66" s="9"/>
      <c r="U66" s="9">
        <v>7300</v>
      </c>
      <c r="V66" s="9"/>
      <c r="W66" s="9"/>
      <c r="X66" s="9">
        <v>2700</v>
      </c>
      <c r="Y66" s="9"/>
      <c r="Z66" s="9"/>
      <c r="AA66" s="9">
        <v>3500</v>
      </c>
      <c r="AB66" s="9"/>
      <c r="AC66" s="9"/>
      <c r="AD66" s="9">
        <v>1300</v>
      </c>
      <c r="AE66" s="9"/>
      <c r="AF66" s="9"/>
      <c r="AG66" s="9">
        <v>2300</v>
      </c>
      <c r="AH66" s="9"/>
      <c r="AI66" s="9"/>
      <c r="AJ66" s="9">
        <v>3000</v>
      </c>
      <c r="AK66" s="10"/>
      <c r="AL66" s="10"/>
      <c r="AM66" s="10">
        <v>500</v>
      </c>
      <c r="AN66" s="10"/>
      <c r="AO66" s="10"/>
      <c r="AP66" s="37">
        <v>4600</v>
      </c>
      <c r="AQ66" s="10"/>
      <c r="AR66" s="26"/>
      <c r="AS66" s="26">
        <v>3400</v>
      </c>
      <c r="AT66" s="26"/>
      <c r="AU66" s="26"/>
      <c r="AV66" s="24">
        <v>8000</v>
      </c>
      <c r="AW66" s="24"/>
      <c r="AX66" s="24"/>
      <c r="AY66" s="24">
        <v>3500</v>
      </c>
      <c r="AZ66" s="44"/>
      <c r="BA66" s="44"/>
      <c r="BB66" s="43">
        <v>9000</v>
      </c>
      <c r="BC66" s="43"/>
      <c r="BD66" s="43"/>
      <c r="BE66" s="24">
        <v>1120</v>
      </c>
      <c r="BF66" s="44"/>
      <c r="BG66" s="44"/>
      <c r="BH66" s="44">
        <v>1997</v>
      </c>
      <c r="BI66" s="44"/>
      <c r="BJ66" s="44"/>
      <c r="BK66" s="23">
        <v>550</v>
      </c>
      <c r="BL66" s="53"/>
      <c r="BM66" s="44"/>
    </row>
    <row r="67" spans="1:67" s="31" customFormat="1" ht="15" customHeight="1" x14ac:dyDescent="0.2">
      <c r="A67" s="8" t="s">
        <v>47</v>
      </c>
      <c r="B67" s="8">
        <v>2</v>
      </c>
      <c r="C67" s="9">
        <v>2640</v>
      </c>
      <c r="D67" s="9"/>
      <c r="E67" s="9"/>
      <c r="F67" s="9">
        <v>64</v>
      </c>
      <c r="G67" s="9"/>
      <c r="H67" s="9"/>
      <c r="I67" s="9">
        <v>8</v>
      </c>
      <c r="J67" s="9"/>
      <c r="K67" s="9"/>
      <c r="L67" s="9">
        <v>3</v>
      </c>
      <c r="M67" s="9"/>
      <c r="N67" s="9"/>
      <c r="O67" s="9">
        <v>500</v>
      </c>
      <c r="P67" s="9"/>
      <c r="Q67" s="9"/>
      <c r="R67" s="9">
        <v>617</v>
      </c>
      <c r="S67" s="9"/>
      <c r="T67" s="9"/>
      <c r="U67" s="9">
        <v>2015</v>
      </c>
      <c r="V67" s="9"/>
      <c r="W67" s="9"/>
      <c r="X67" s="9">
        <v>12</v>
      </c>
      <c r="Y67" s="9"/>
      <c r="Z67" s="9"/>
      <c r="AA67" s="9">
        <v>35</v>
      </c>
      <c r="AB67" s="9"/>
      <c r="AC67" s="9"/>
      <c r="AD67" s="9">
        <v>41</v>
      </c>
      <c r="AE67" s="9"/>
      <c r="AF67" s="9"/>
      <c r="AG67" s="9">
        <v>24</v>
      </c>
      <c r="AH67" s="9"/>
      <c r="AI67" s="9"/>
      <c r="AJ67" s="9"/>
      <c r="AK67" s="10"/>
      <c r="AL67" s="10"/>
      <c r="AM67" s="10">
        <v>400</v>
      </c>
      <c r="AN67" s="10"/>
      <c r="AO67" s="10"/>
      <c r="AP67" s="12">
        <v>1145</v>
      </c>
      <c r="AQ67" s="10"/>
      <c r="AR67" s="26"/>
      <c r="AS67" s="26">
        <v>7</v>
      </c>
      <c r="AT67" s="26"/>
      <c r="AU67" s="26"/>
      <c r="AV67" s="23">
        <v>500</v>
      </c>
      <c r="AW67" s="23"/>
      <c r="AX67" s="23"/>
      <c r="AY67" s="23">
        <v>250</v>
      </c>
      <c r="AZ67" s="53"/>
      <c r="BA67" s="53"/>
      <c r="BB67" s="43">
        <v>300</v>
      </c>
      <c r="BC67" s="43"/>
      <c r="BD67" s="43"/>
      <c r="BE67" s="23">
        <v>10</v>
      </c>
      <c r="BF67" s="53"/>
      <c r="BG67" s="53"/>
      <c r="BH67" s="53">
        <v>5</v>
      </c>
      <c r="BI67" s="53"/>
      <c r="BJ67" s="53"/>
      <c r="BK67" s="23">
        <v>0</v>
      </c>
      <c r="BL67" s="53"/>
      <c r="BM67" s="53"/>
    </row>
    <row r="68" spans="1:67" s="31" customFormat="1" ht="15" customHeight="1" x14ac:dyDescent="0.2">
      <c r="A68" s="8" t="s">
        <v>40</v>
      </c>
      <c r="B68" s="8">
        <v>2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10"/>
      <c r="AL68" s="10"/>
      <c r="AM68" s="10"/>
      <c r="AN68" s="10"/>
      <c r="AO68" s="10"/>
      <c r="AP68" s="12"/>
      <c r="AQ68" s="10"/>
      <c r="AR68" s="26"/>
      <c r="AS68" s="26"/>
      <c r="AT68" s="26"/>
      <c r="AU68" s="26"/>
      <c r="AV68" s="23"/>
      <c r="AW68" s="23"/>
      <c r="AX68" s="23"/>
      <c r="AY68" s="24">
        <v>2417</v>
      </c>
      <c r="AZ68" s="44"/>
      <c r="BA68" s="44"/>
      <c r="BB68" s="43">
        <v>2876</v>
      </c>
      <c r="BC68" s="43"/>
      <c r="BD68" s="43"/>
      <c r="BE68" s="23">
        <v>694</v>
      </c>
      <c r="BF68" s="53"/>
      <c r="BG68" s="53"/>
      <c r="BH68" s="53">
        <v>167</v>
      </c>
      <c r="BI68" s="53"/>
      <c r="BJ68" s="53"/>
      <c r="BK68" s="23">
        <v>0</v>
      </c>
      <c r="BL68" s="53"/>
      <c r="BM68" s="53"/>
    </row>
    <row r="69" spans="1:67" s="31" customFormat="1" ht="15" customHeight="1" x14ac:dyDescent="0.2">
      <c r="A69" s="8" t="s">
        <v>48</v>
      </c>
      <c r="B69" s="8">
        <v>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10"/>
      <c r="AL69" s="10"/>
      <c r="AM69" s="10">
        <v>0</v>
      </c>
      <c r="AN69" s="10"/>
      <c r="AO69" s="10"/>
      <c r="AP69" s="12"/>
      <c r="AQ69" s="10"/>
      <c r="AR69" s="26"/>
      <c r="AS69" s="26"/>
      <c r="AT69" s="26"/>
      <c r="AU69" s="26"/>
      <c r="AV69" s="23"/>
      <c r="AW69" s="23"/>
      <c r="AX69" s="23"/>
      <c r="AY69" s="23">
        <v>0</v>
      </c>
      <c r="AZ69" s="53"/>
      <c r="BA69" s="53"/>
      <c r="BB69" s="43">
        <v>0</v>
      </c>
      <c r="BC69" s="43"/>
      <c r="BD69" s="43"/>
      <c r="BE69" s="23">
        <v>0</v>
      </c>
      <c r="BF69" s="53"/>
      <c r="BG69" s="53"/>
      <c r="BH69" s="53"/>
      <c r="BI69" s="53"/>
      <c r="BJ69" s="53"/>
      <c r="BK69" s="23"/>
      <c r="BL69" s="53"/>
      <c r="BM69" s="53"/>
    </row>
    <row r="70" spans="1:67" s="31" customFormat="1" ht="15" customHeight="1" x14ac:dyDescent="0.2">
      <c r="A70" s="8" t="s">
        <v>49</v>
      </c>
      <c r="B70" s="8">
        <v>2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10"/>
      <c r="AL70" s="10"/>
      <c r="AM70" s="10"/>
      <c r="AN70" s="10"/>
      <c r="AO70" s="10"/>
      <c r="AP70" s="12"/>
      <c r="AQ70" s="10"/>
      <c r="AR70" s="26"/>
      <c r="AS70" s="26">
        <v>4</v>
      </c>
      <c r="AT70" s="26"/>
      <c r="AU70" s="26"/>
      <c r="AV70" s="23"/>
      <c r="AW70" s="23"/>
      <c r="AX70" s="23"/>
      <c r="AY70" s="23">
        <v>171</v>
      </c>
      <c r="AZ70" s="53"/>
      <c r="BA70" s="53"/>
      <c r="BB70" s="43">
        <v>3</v>
      </c>
      <c r="BC70" s="43"/>
      <c r="BD70" s="43"/>
      <c r="BE70" s="23">
        <v>0</v>
      </c>
      <c r="BF70" s="53"/>
      <c r="BG70" s="53"/>
      <c r="BH70" s="53">
        <v>0</v>
      </c>
      <c r="BI70" s="53"/>
      <c r="BJ70" s="53"/>
      <c r="BK70" s="23"/>
      <c r="BL70" s="53"/>
      <c r="BM70" s="53"/>
    </row>
    <row r="71" spans="1:67" s="31" customFormat="1" ht="15" customHeight="1" x14ac:dyDescent="0.2">
      <c r="A71" s="8" t="s">
        <v>50</v>
      </c>
      <c r="B71" s="8">
        <v>2</v>
      </c>
      <c r="C71" s="9">
        <v>11</v>
      </c>
      <c r="D71" s="9"/>
      <c r="E71" s="9"/>
      <c r="F71" s="9">
        <v>17</v>
      </c>
      <c r="G71" s="9"/>
      <c r="H71" s="9"/>
      <c r="I71" s="9">
        <v>0</v>
      </c>
      <c r="J71" s="9"/>
      <c r="K71" s="9"/>
      <c r="L71" s="9">
        <v>0</v>
      </c>
      <c r="M71" s="9"/>
      <c r="N71" s="9"/>
      <c r="O71" s="9">
        <v>16</v>
      </c>
      <c r="P71" s="9"/>
      <c r="Q71" s="9"/>
      <c r="R71" s="9">
        <v>11</v>
      </c>
      <c r="S71" s="9"/>
      <c r="T71" s="9"/>
      <c r="U71" s="9">
        <v>9</v>
      </c>
      <c r="V71" s="9"/>
      <c r="W71" s="9"/>
      <c r="X71" s="9">
        <v>3</v>
      </c>
      <c r="Y71" s="9"/>
      <c r="Z71" s="9"/>
      <c r="AA71" s="9">
        <v>7</v>
      </c>
      <c r="AB71" s="9"/>
      <c r="AC71" s="9"/>
      <c r="AD71" s="9">
        <v>4</v>
      </c>
      <c r="AE71" s="9"/>
      <c r="AF71" s="9"/>
      <c r="AG71" s="9">
        <v>2</v>
      </c>
      <c r="AH71" s="9"/>
      <c r="AI71" s="9"/>
      <c r="AJ71" s="9"/>
      <c r="AK71" s="10"/>
      <c r="AL71" s="10"/>
      <c r="AM71" s="10">
        <v>9</v>
      </c>
      <c r="AN71" s="10"/>
      <c r="AO71" s="10"/>
      <c r="AP71" s="12">
        <v>0</v>
      </c>
      <c r="AQ71" s="10"/>
      <c r="AR71" s="26"/>
      <c r="AS71" s="26"/>
      <c r="AT71" s="26"/>
      <c r="AU71" s="26"/>
      <c r="AV71" s="23">
        <v>27</v>
      </c>
      <c r="AW71" s="23"/>
      <c r="AX71" s="23"/>
      <c r="AY71" s="23">
        <v>240</v>
      </c>
      <c r="AZ71" s="53"/>
      <c r="BA71" s="53"/>
      <c r="BB71" s="43">
        <v>6</v>
      </c>
      <c r="BC71" s="43"/>
      <c r="BD71" s="43"/>
      <c r="BE71" s="23">
        <v>7</v>
      </c>
      <c r="BF71" s="53"/>
      <c r="BG71" s="53"/>
      <c r="BH71" s="53">
        <v>12</v>
      </c>
      <c r="BI71" s="53"/>
      <c r="BJ71" s="53"/>
      <c r="BK71" s="23">
        <v>8</v>
      </c>
      <c r="BL71" s="53"/>
      <c r="BM71" s="53"/>
    </row>
    <row r="72" spans="1:67" s="31" customFormat="1" ht="15" customHeight="1" x14ac:dyDescent="0.2">
      <c r="A72" s="8" t="s">
        <v>51</v>
      </c>
      <c r="B72" s="8">
        <v>2</v>
      </c>
      <c r="C72" s="9">
        <v>1050</v>
      </c>
      <c r="D72" s="9"/>
      <c r="E72" s="9"/>
      <c r="F72" s="9">
        <v>1400</v>
      </c>
      <c r="G72" s="9"/>
      <c r="H72" s="9"/>
      <c r="I72" s="9">
        <v>4</v>
      </c>
      <c r="J72" s="9"/>
      <c r="K72" s="9"/>
      <c r="L72" s="9"/>
      <c r="M72" s="9"/>
      <c r="N72" s="9"/>
      <c r="O72" s="9">
        <v>950</v>
      </c>
      <c r="P72" s="9"/>
      <c r="Q72" s="9"/>
      <c r="R72" s="9"/>
      <c r="S72" s="9"/>
      <c r="T72" s="9"/>
      <c r="U72" s="9">
        <v>2000</v>
      </c>
      <c r="V72" s="9"/>
      <c r="W72" s="9"/>
      <c r="X72" s="9">
        <v>48</v>
      </c>
      <c r="Y72" s="9"/>
      <c r="Z72" s="9"/>
      <c r="AA72" s="9">
        <v>1560</v>
      </c>
      <c r="AB72" s="9"/>
      <c r="AC72" s="9"/>
      <c r="AD72" s="9">
        <v>23</v>
      </c>
      <c r="AE72" s="9"/>
      <c r="AF72" s="9"/>
      <c r="AG72" s="9">
        <v>1000</v>
      </c>
      <c r="AH72" s="9"/>
      <c r="AI72" s="9"/>
      <c r="AJ72" s="9"/>
      <c r="AK72" s="10"/>
      <c r="AL72" s="10"/>
      <c r="AM72" s="10">
        <v>2500</v>
      </c>
      <c r="AN72" s="10"/>
      <c r="AO72" s="10"/>
      <c r="AP72" s="12">
        <v>0</v>
      </c>
      <c r="AQ72" s="10"/>
      <c r="AR72" s="26"/>
      <c r="AS72" s="26"/>
      <c r="AT72" s="26"/>
      <c r="AU72" s="26"/>
      <c r="AV72" s="24">
        <v>1800</v>
      </c>
      <c r="AW72" s="24"/>
      <c r="AX72" s="24"/>
      <c r="AY72" s="24">
        <v>1000</v>
      </c>
      <c r="AZ72" s="44"/>
      <c r="BA72" s="44"/>
      <c r="BB72" s="43">
        <v>100</v>
      </c>
      <c r="BC72" s="43"/>
      <c r="BD72" s="43"/>
      <c r="BE72" s="23"/>
      <c r="BF72" s="53"/>
      <c r="BG72" s="53"/>
      <c r="BH72" s="53">
        <v>0</v>
      </c>
      <c r="BI72" s="53"/>
      <c r="BJ72" s="53"/>
      <c r="BK72" s="23">
        <v>0</v>
      </c>
      <c r="BL72" s="53"/>
      <c r="BM72" s="53"/>
    </row>
    <row r="73" spans="1:67" s="31" customFormat="1" ht="15" customHeight="1" x14ac:dyDescent="0.2">
      <c r="A73" s="8" t="s">
        <v>52</v>
      </c>
      <c r="B73" s="8">
        <v>2</v>
      </c>
      <c r="C73" s="9">
        <v>24</v>
      </c>
      <c r="D73" s="9"/>
      <c r="E73" s="9"/>
      <c r="F73" s="9">
        <v>23</v>
      </c>
      <c r="G73" s="9"/>
      <c r="H73" s="9"/>
      <c r="I73" s="9">
        <v>0</v>
      </c>
      <c r="J73" s="9"/>
      <c r="K73" s="9"/>
      <c r="L73" s="9">
        <v>0</v>
      </c>
      <c r="M73" s="9"/>
      <c r="N73" s="9"/>
      <c r="O73" s="9">
        <v>75</v>
      </c>
      <c r="P73" s="9"/>
      <c r="Q73" s="9"/>
      <c r="R73" s="9">
        <v>48</v>
      </c>
      <c r="S73" s="9"/>
      <c r="T73" s="9"/>
      <c r="U73" s="9">
        <v>32</v>
      </c>
      <c r="V73" s="9"/>
      <c r="W73" s="9"/>
      <c r="X73" s="9">
        <v>5</v>
      </c>
      <c r="Y73" s="9"/>
      <c r="Z73" s="9"/>
      <c r="AA73" s="9">
        <v>8</v>
      </c>
      <c r="AB73" s="9"/>
      <c r="AC73" s="9"/>
      <c r="AD73" s="9">
        <v>7</v>
      </c>
      <c r="AE73" s="9"/>
      <c r="AF73" s="9"/>
      <c r="AG73" s="9">
        <v>2</v>
      </c>
      <c r="AH73" s="9"/>
      <c r="AI73" s="9"/>
      <c r="AJ73" s="9"/>
      <c r="AK73" s="10"/>
      <c r="AL73" s="10"/>
      <c r="AM73" s="10">
        <v>7</v>
      </c>
      <c r="AN73" s="10"/>
      <c r="AO73" s="10"/>
      <c r="AP73" s="12">
        <v>6</v>
      </c>
      <c r="AQ73" s="10"/>
      <c r="AR73" s="26"/>
      <c r="AS73" s="26">
        <v>277</v>
      </c>
      <c r="AT73" s="26"/>
      <c r="AU73" s="26"/>
      <c r="AV73" s="23">
        <v>185</v>
      </c>
      <c r="AW73" s="23"/>
      <c r="AX73" s="23"/>
      <c r="AY73" s="24">
        <v>1980</v>
      </c>
      <c r="AZ73" s="44"/>
      <c r="BA73" s="44"/>
      <c r="BB73" s="43">
        <v>9</v>
      </c>
      <c r="BC73" s="43"/>
      <c r="BD73" s="43"/>
      <c r="BE73" s="23">
        <v>20</v>
      </c>
      <c r="BF73" s="53"/>
      <c r="BG73" s="53"/>
      <c r="BH73" s="53">
        <v>19</v>
      </c>
      <c r="BI73" s="53"/>
      <c r="BJ73" s="53"/>
      <c r="BK73" s="23">
        <v>19</v>
      </c>
      <c r="BL73" s="53"/>
      <c r="BM73" s="53"/>
    </row>
    <row r="74" spans="1:67" s="31" customFormat="1" ht="15" customHeight="1" x14ac:dyDescent="0.2">
      <c r="A74" s="8" t="s">
        <v>53</v>
      </c>
      <c r="B74" s="8">
        <v>2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10"/>
      <c r="AL74" s="10"/>
      <c r="AM74" s="10">
        <v>0</v>
      </c>
      <c r="AN74" s="10"/>
      <c r="AO74" s="10"/>
      <c r="AP74" s="12"/>
      <c r="AQ74" s="10"/>
      <c r="AR74" s="26"/>
      <c r="AS74" s="26">
        <v>9</v>
      </c>
      <c r="AT74" s="26"/>
      <c r="AU74" s="26"/>
      <c r="AV74" s="23"/>
      <c r="AW74" s="23"/>
      <c r="AX74" s="23"/>
      <c r="AY74" s="23">
        <v>0</v>
      </c>
      <c r="AZ74" s="53"/>
      <c r="BA74" s="53"/>
      <c r="BB74" s="43">
        <v>0</v>
      </c>
      <c r="BC74" s="43"/>
      <c r="BD74" s="43"/>
      <c r="BE74" s="23">
        <v>1</v>
      </c>
      <c r="BF74" s="53"/>
      <c r="BG74" s="53"/>
      <c r="BH74" s="53"/>
      <c r="BI74" s="53"/>
      <c r="BJ74" s="53"/>
      <c r="BK74" s="23"/>
      <c r="BL74" s="53"/>
      <c r="BM74" s="53"/>
    </row>
    <row r="75" spans="1:67" s="83" customFormat="1" ht="15" customHeight="1" x14ac:dyDescent="0.2">
      <c r="A75" s="75" t="s">
        <v>40</v>
      </c>
      <c r="B75" s="75"/>
      <c r="C75" s="76"/>
      <c r="D75" s="76">
        <f>SUM(C60:C74)</f>
        <v>62961</v>
      </c>
      <c r="E75" s="76">
        <f>AVERAGE((C60:C74))</f>
        <v>6296.1</v>
      </c>
      <c r="F75" s="76"/>
      <c r="G75" s="76">
        <f>SUM(F60:F74)</f>
        <v>6123</v>
      </c>
      <c r="H75" s="76">
        <f>AVERAGE((F60:F74))</f>
        <v>680.33333333333337</v>
      </c>
      <c r="I75" s="76"/>
      <c r="J75" s="76">
        <f>SUM(I60:I74)</f>
        <v>10234</v>
      </c>
      <c r="K75" s="76">
        <f>AVERAGE((I60:I74))</f>
        <v>1137.1111111111111</v>
      </c>
      <c r="L75" s="76"/>
      <c r="M75" s="76">
        <f>SUM(L60:L74)</f>
        <v>22704</v>
      </c>
      <c r="N75" s="76">
        <f>AVERAGE((L60:L74))</f>
        <v>2522.6666666666665</v>
      </c>
      <c r="O75" s="76"/>
      <c r="P75" s="76">
        <f>SUM(O60:O74)</f>
        <v>25276</v>
      </c>
      <c r="Q75" s="76">
        <f>AVERAGE((O60:O74))</f>
        <v>2527.6</v>
      </c>
      <c r="R75" s="76"/>
      <c r="S75" s="76">
        <f>SUM(R60:R74)</f>
        <v>22045</v>
      </c>
      <c r="T75" s="76">
        <f>AVERAGE((R60:R74))</f>
        <v>2449.4444444444443</v>
      </c>
      <c r="U75" s="76"/>
      <c r="V75" s="76">
        <f>SUM(U60:U74)</f>
        <v>28271</v>
      </c>
      <c r="W75" s="76">
        <f>AVERAGE((U60:U74))</f>
        <v>3141.2222222222222</v>
      </c>
      <c r="X75" s="76"/>
      <c r="Y75" s="76">
        <f>SUM(X60:X74)</f>
        <v>10675</v>
      </c>
      <c r="Z75" s="76">
        <f>AVERAGE((X60:X74))</f>
        <v>1067.5</v>
      </c>
      <c r="AA75" s="76"/>
      <c r="AB75" s="76">
        <f>SUM(AA60:AA74)</f>
        <v>12127</v>
      </c>
      <c r="AC75" s="76">
        <f>AVERAGE((AA60:AA74))</f>
        <v>1212.7</v>
      </c>
      <c r="AD75" s="76"/>
      <c r="AE75" s="76">
        <f>SUM(AD60:AD74)</f>
        <v>7674</v>
      </c>
      <c r="AF75" s="76">
        <f>AVERAGE((AD60:AD74))</f>
        <v>852.66666666666663</v>
      </c>
      <c r="AG75" s="76"/>
      <c r="AH75" s="76">
        <f>SUM(AG60:AG74)</f>
        <v>10332</v>
      </c>
      <c r="AI75" s="76">
        <f>AVERAGE((AG60:AG74))</f>
        <v>1291.5</v>
      </c>
      <c r="AJ75" s="76"/>
      <c r="AK75" s="76">
        <f>SUM(AJ60:AJ74)</f>
        <v>25600</v>
      </c>
      <c r="AL75" s="76">
        <f>AVERAGE((AJ60:AJ74))</f>
        <v>8533.3333333333339</v>
      </c>
      <c r="AM75" s="77"/>
      <c r="AN75" s="76">
        <f>SUM(AM60:AM74)</f>
        <v>9316</v>
      </c>
      <c r="AO75" s="76">
        <f>AVERAGE((AM60:AM74))</f>
        <v>776.33333333333337</v>
      </c>
      <c r="AP75" s="78"/>
      <c r="AQ75" s="76">
        <f>SUM(AP60:AP74)</f>
        <v>11497</v>
      </c>
      <c r="AR75" s="76">
        <f>AVERAGE((AP60:AP74))</f>
        <v>1149.7</v>
      </c>
      <c r="AS75" s="79"/>
      <c r="AT75" s="76">
        <f>SUM(AS60:AS74)</f>
        <v>15981</v>
      </c>
      <c r="AU75" s="76">
        <f>AVERAGE((AS60:AS74))</f>
        <v>1452.8181818181818</v>
      </c>
      <c r="AV75" s="80"/>
      <c r="AW75" s="76">
        <f>SUM(AV60:AV74)</f>
        <v>29870</v>
      </c>
      <c r="AX75" s="76">
        <f>AVERAGE((AV60:AV74))</f>
        <v>2987</v>
      </c>
      <c r="AY75" s="80"/>
      <c r="AZ75" s="76">
        <f>SUM(AY60:AY74)</f>
        <v>28101</v>
      </c>
      <c r="BA75" s="76">
        <f>AVERAGE((AY60:AY74))</f>
        <v>1873.4</v>
      </c>
      <c r="BB75" s="82"/>
      <c r="BC75" s="76">
        <f>SUM(BB60:BB74)</f>
        <v>29918</v>
      </c>
      <c r="BD75" s="76">
        <f>AVERAGE((BB60:BB74))</f>
        <v>2137</v>
      </c>
      <c r="BE75" s="80"/>
      <c r="BF75" s="76">
        <f>SUM(BE60:BE74)</f>
        <v>5043</v>
      </c>
      <c r="BG75" s="76">
        <f>AVERAGE((BE60:BE74))</f>
        <v>387.92307692307691</v>
      </c>
      <c r="BH75" s="81"/>
      <c r="BI75" s="76">
        <f>SUM(BH60:BH74)</f>
        <v>6057</v>
      </c>
      <c r="BJ75" s="76">
        <f>AVERAGE((BH60:BH74))</f>
        <v>504.75</v>
      </c>
      <c r="BK75" s="80"/>
      <c r="BL75" s="76">
        <f>SUM(BK60:BK74)</f>
        <v>709</v>
      </c>
      <c r="BM75" s="76">
        <f>AVERAGE((BK60:BK74))</f>
        <v>70.900000000000006</v>
      </c>
      <c r="BN75" s="104">
        <f>SUM(BL75,BI75,BF75,BC75,AZ75,AW75,AT75,AQ75,AN75,AK75,AH75,AE75,AB75,Y75,V75,S75,P75,M75,J75,G75,D75)</f>
        <v>380514</v>
      </c>
      <c r="BO75" s="104">
        <f>AVERAGE(BM75,BJ75,BG75,BD75,BA75,AX75,AU75,AR75,AO75,AL75,AI75,AF75,AC75,Z75,W75,T75,Q75,N75,K75,H75,E75)</f>
        <v>2050.0953509453511</v>
      </c>
    </row>
    <row r="76" spans="1:67" s="31" customFormat="1" ht="15" customHeight="1" x14ac:dyDescent="0.2">
      <c r="A76" s="8" t="s">
        <v>54</v>
      </c>
      <c r="B76" s="8">
        <v>2</v>
      </c>
      <c r="C76" s="9"/>
      <c r="D76" s="9"/>
      <c r="E76" s="9"/>
      <c r="F76" s="9">
        <v>4470</v>
      </c>
      <c r="G76" s="9"/>
      <c r="H76" s="9"/>
      <c r="I76" s="9">
        <v>917</v>
      </c>
      <c r="J76" s="9"/>
      <c r="K76" s="9"/>
      <c r="L76" s="9">
        <v>13888</v>
      </c>
      <c r="M76" s="9"/>
      <c r="N76" s="9"/>
      <c r="O76" s="9">
        <v>4759</v>
      </c>
      <c r="P76" s="9"/>
      <c r="Q76" s="9"/>
      <c r="R76" s="9">
        <v>8239</v>
      </c>
      <c r="S76" s="9"/>
      <c r="T76" s="9"/>
      <c r="U76" s="9">
        <v>2858</v>
      </c>
      <c r="V76" s="9"/>
      <c r="W76" s="9"/>
      <c r="X76" s="9">
        <v>607</v>
      </c>
      <c r="Y76" s="9"/>
      <c r="Z76" s="9"/>
      <c r="AA76" s="9">
        <v>4903</v>
      </c>
      <c r="AB76" s="9"/>
      <c r="AC76" s="9"/>
      <c r="AD76" s="9">
        <v>155</v>
      </c>
      <c r="AE76" s="9"/>
      <c r="AF76" s="9"/>
      <c r="AG76" s="9">
        <v>1551</v>
      </c>
      <c r="AH76" s="9"/>
      <c r="AI76" s="9"/>
      <c r="AJ76" s="9">
        <v>4201</v>
      </c>
      <c r="AK76" s="10"/>
      <c r="AL76" s="10"/>
      <c r="AM76" s="10">
        <v>1852</v>
      </c>
      <c r="AN76" s="10"/>
      <c r="AO76" s="10"/>
      <c r="AP76" s="12">
        <v>442</v>
      </c>
      <c r="AQ76" s="10"/>
      <c r="AR76" s="26"/>
      <c r="AS76" s="26">
        <v>2835</v>
      </c>
      <c r="AT76" s="26"/>
      <c r="AU76" s="26"/>
      <c r="AV76" s="24">
        <v>5620</v>
      </c>
      <c r="AW76" s="24"/>
      <c r="AX76" s="24"/>
      <c r="AY76" s="24">
        <v>2327</v>
      </c>
      <c r="AZ76" s="44"/>
      <c r="BA76" s="44"/>
      <c r="BB76" s="43">
        <v>5100</v>
      </c>
      <c r="BC76" s="43"/>
      <c r="BD76" s="43"/>
      <c r="BE76" s="23">
        <v>3</v>
      </c>
      <c r="BF76" s="53"/>
      <c r="BG76" s="53"/>
      <c r="BH76" s="53">
        <v>10</v>
      </c>
      <c r="BI76" s="53"/>
      <c r="BJ76" s="53"/>
      <c r="BK76" s="23">
        <v>0</v>
      </c>
      <c r="BL76" s="53"/>
      <c r="BM76" s="53"/>
    </row>
    <row r="77" spans="1:67" s="31" customFormat="1" ht="15" customHeight="1" x14ac:dyDescent="0.2">
      <c r="A77" s="8" t="s">
        <v>54</v>
      </c>
      <c r="B77" s="8">
        <v>2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0"/>
      <c r="AL77" s="10"/>
      <c r="AM77" s="10"/>
      <c r="AN77" s="10"/>
      <c r="AO77" s="10"/>
      <c r="AP77" s="12"/>
      <c r="AQ77" s="10"/>
      <c r="AR77" s="26"/>
      <c r="AS77" s="26">
        <v>0</v>
      </c>
      <c r="AT77" s="26"/>
      <c r="AU77" s="26"/>
      <c r="AV77" s="23">
        <v>0</v>
      </c>
      <c r="AW77" s="23"/>
      <c r="AX77" s="23"/>
      <c r="AY77" s="23"/>
      <c r="AZ77" s="53"/>
      <c r="BA77" s="53"/>
      <c r="BB77" s="43"/>
      <c r="BC77" s="43"/>
      <c r="BD77" s="43"/>
      <c r="BE77" s="23"/>
      <c r="BF77" s="53"/>
      <c r="BG77" s="53"/>
      <c r="BH77" s="53">
        <v>0</v>
      </c>
      <c r="BI77" s="53"/>
      <c r="BJ77" s="53"/>
      <c r="BK77" s="23"/>
      <c r="BL77" s="53"/>
      <c r="BM77" s="53"/>
    </row>
    <row r="78" spans="1:67" s="31" customFormat="1" ht="15" customHeight="1" x14ac:dyDescent="0.2">
      <c r="A78" s="8" t="s">
        <v>55</v>
      </c>
      <c r="B78" s="8">
        <v>2</v>
      </c>
      <c r="C78" s="9">
        <v>20000</v>
      </c>
      <c r="D78" s="9"/>
      <c r="E78" s="9"/>
      <c r="F78" s="9">
        <v>14960</v>
      </c>
      <c r="G78" s="9"/>
      <c r="H78" s="9"/>
      <c r="I78" s="9">
        <v>4700</v>
      </c>
      <c r="J78" s="9"/>
      <c r="K78" s="9"/>
      <c r="L78" s="9">
        <v>22802</v>
      </c>
      <c r="M78" s="9"/>
      <c r="N78" s="9"/>
      <c r="O78" s="9">
        <v>10867</v>
      </c>
      <c r="P78" s="9"/>
      <c r="Q78" s="9"/>
      <c r="R78" s="9">
        <v>12199</v>
      </c>
      <c r="S78" s="9"/>
      <c r="T78" s="9"/>
      <c r="U78" s="9">
        <v>28746</v>
      </c>
      <c r="V78" s="9"/>
      <c r="W78" s="9"/>
      <c r="X78" s="9">
        <v>8181</v>
      </c>
      <c r="Y78" s="9"/>
      <c r="Z78" s="9"/>
      <c r="AA78" s="9">
        <v>17866</v>
      </c>
      <c r="AB78" s="9"/>
      <c r="AC78" s="9"/>
      <c r="AD78" s="9">
        <v>793</v>
      </c>
      <c r="AE78" s="9"/>
      <c r="AF78" s="9"/>
      <c r="AG78" s="9">
        <v>4968</v>
      </c>
      <c r="AH78" s="9"/>
      <c r="AI78" s="9"/>
      <c r="AJ78" s="9">
        <v>12265</v>
      </c>
      <c r="AK78" s="10"/>
      <c r="AL78" s="10"/>
      <c r="AM78" s="10">
        <v>10790</v>
      </c>
      <c r="AN78" s="10"/>
      <c r="AO78" s="10"/>
      <c r="AP78" s="12">
        <v>13420</v>
      </c>
      <c r="AQ78" s="10"/>
      <c r="AR78" s="26"/>
      <c r="AS78" s="26">
        <v>18128</v>
      </c>
      <c r="AT78" s="26"/>
      <c r="AU78" s="26"/>
      <c r="AV78" s="24">
        <v>11472</v>
      </c>
      <c r="AW78" s="24"/>
      <c r="AX78" s="24"/>
      <c r="AY78" s="24">
        <v>17100</v>
      </c>
      <c r="AZ78" s="44"/>
      <c r="BA78" s="44"/>
      <c r="BB78" s="43">
        <v>7350</v>
      </c>
      <c r="BC78" s="43"/>
      <c r="BD78" s="43"/>
      <c r="BE78" s="23">
        <v>815</v>
      </c>
      <c r="BF78" s="53"/>
      <c r="BG78" s="53"/>
      <c r="BH78" s="53">
        <v>642</v>
      </c>
      <c r="BI78" s="53"/>
      <c r="BJ78" s="53"/>
      <c r="BK78" s="23">
        <v>0</v>
      </c>
      <c r="BL78" s="53"/>
      <c r="BM78" s="53"/>
    </row>
    <row r="79" spans="1:67" s="31" customFormat="1" ht="15" customHeight="1" x14ac:dyDescent="0.2">
      <c r="A79" s="8" t="s">
        <v>54</v>
      </c>
      <c r="B79" s="8">
        <v>2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0"/>
      <c r="AL79" s="10"/>
      <c r="AM79" s="10"/>
      <c r="AN79" s="10"/>
      <c r="AO79" s="10"/>
      <c r="AP79" s="12"/>
      <c r="AQ79" s="10"/>
      <c r="AR79" s="26"/>
      <c r="AS79" s="26"/>
      <c r="AT79" s="26"/>
      <c r="AU79" s="26"/>
      <c r="AV79" s="24"/>
      <c r="AW79" s="24"/>
      <c r="AX79" s="24"/>
      <c r="AY79" s="24"/>
      <c r="AZ79" s="44"/>
      <c r="BA79" s="44"/>
      <c r="BB79" s="43"/>
      <c r="BC79" s="43"/>
      <c r="BD79" s="43"/>
      <c r="BE79" s="23">
        <v>241</v>
      </c>
      <c r="BF79" s="53"/>
      <c r="BG79" s="53"/>
      <c r="BH79" s="53">
        <v>369</v>
      </c>
      <c r="BI79" s="53"/>
      <c r="BJ79" s="53"/>
      <c r="BK79" s="23">
        <v>40</v>
      </c>
      <c r="BL79" s="53"/>
      <c r="BM79" s="53"/>
    </row>
    <row r="80" spans="1:67" s="31" customFormat="1" ht="15" customHeight="1" x14ac:dyDescent="0.2">
      <c r="A80" s="8" t="s">
        <v>56</v>
      </c>
      <c r="B80" s="8">
        <v>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10"/>
      <c r="AL80" s="10"/>
      <c r="AM80" s="10"/>
      <c r="AN80" s="10"/>
      <c r="AO80" s="10"/>
      <c r="AP80" s="12">
        <v>0</v>
      </c>
      <c r="AQ80" s="10"/>
      <c r="AR80" s="26"/>
      <c r="AS80" s="26">
        <v>0</v>
      </c>
      <c r="AT80" s="26"/>
      <c r="AU80" s="26"/>
      <c r="AV80" s="23">
        <v>656</v>
      </c>
      <c r="AW80" s="23"/>
      <c r="AX80" s="23"/>
      <c r="AY80" s="24">
        <v>4646</v>
      </c>
      <c r="AZ80" s="44"/>
      <c r="BA80" s="44"/>
      <c r="BB80" s="43">
        <v>1100</v>
      </c>
      <c r="BC80" s="43"/>
      <c r="BD80" s="43"/>
      <c r="BE80" s="23">
        <v>3</v>
      </c>
      <c r="BF80" s="53"/>
      <c r="BG80" s="53"/>
      <c r="BH80" s="53">
        <v>3</v>
      </c>
      <c r="BI80" s="53"/>
      <c r="BJ80" s="53"/>
      <c r="BK80" s="23">
        <v>3</v>
      </c>
      <c r="BL80" s="53"/>
      <c r="BM80" s="53"/>
    </row>
    <row r="81" spans="1:67" s="31" customFormat="1" ht="15" customHeight="1" x14ac:dyDescent="0.2">
      <c r="A81" s="8" t="s">
        <v>54</v>
      </c>
      <c r="B81" s="8">
        <v>2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10"/>
      <c r="AL81" s="10"/>
      <c r="AM81" s="10"/>
      <c r="AN81" s="10"/>
      <c r="AO81" s="10"/>
      <c r="AP81" s="12"/>
      <c r="AQ81" s="10"/>
      <c r="AR81" s="26"/>
      <c r="AS81" s="26"/>
      <c r="AT81" s="26"/>
      <c r="AU81" s="26"/>
      <c r="AV81" s="23">
        <v>62</v>
      </c>
      <c r="AW81" s="23"/>
      <c r="AX81" s="23"/>
      <c r="AY81" s="23">
        <v>0</v>
      </c>
      <c r="AZ81" s="53"/>
      <c r="BA81" s="53"/>
      <c r="BB81" s="43">
        <v>0</v>
      </c>
      <c r="BC81" s="43"/>
      <c r="BD81" s="43"/>
      <c r="BE81" s="23"/>
      <c r="BF81" s="53"/>
      <c r="BG81" s="53"/>
      <c r="BH81" s="53"/>
      <c r="BI81" s="53"/>
      <c r="BJ81" s="53"/>
      <c r="BK81" s="23">
        <v>0</v>
      </c>
      <c r="BL81" s="53"/>
      <c r="BM81" s="53"/>
    </row>
    <row r="82" spans="1:67" s="31" customFormat="1" ht="15" customHeight="1" x14ac:dyDescent="0.2">
      <c r="A82" s="8" t="s">
        <v>57</v>
      </c>
      <c r="B82" s="8">
        <v>2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0"/>
      <c r="AL82" s="10"/>
      <c r="AM82" s="10"/>
      <c r="AN82" s="10"/>
      <c r="AO82" s="10"/>
      <c r="AP82" s="12">
        <v>88</v>
      </c>
      <c r="AQ82" s="10"/>
      <c r="AR82" s="26"/>
      <c r="AS82" s="26">
        <v>572</v>
      </c>
      <c r="AT82" s="26"/>
      <c r="AU82" s="26"/>
      <c r="AV82" s="23">
        <v>371</v>
      </c>
      <c r="AW82" s="23"/>
      <c r="AX82" s="23"/>
      <c r="AY82" s="23">
        <v>145</v>
      </c>
      <c r="AZ82" s="53"/>
      <c r="BA82" s="53"/>
      <c r="BB82" s="43">
        <v>142</v>
      </c>
      <c r="BC82" s="43"/>
      <c r="BD82" s="43"/>
      <c r="BE82" s="23">
        <v>1</v>
      </c>
      <c r="BF82" s="53"/>
      <c r="BG82" s="53"/>
      <c r="BH82" s="53">
        <v>0</v>
      </c>
      <c r="BI82" s="53"/>
      <c r="BJ82" s="53"/>
      <c r="BK82" s="23">
        <v>0</v>
      </c>
      <c r="BL82" s="53"/>
      <c r="BM82" s="53"/>
    </row>
    <row r="83" spans="1:67" s="31" customFormat="1" ht="15" customHeight="1" x14ac:dyDescent="0.2">
      <c r="A83" s="8" t="s">
        <v>58</v>
      </c>
      <c r="B83" s="8">
        <v>2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>
        <v>6</v>
      </c>
      <c r="AK83" s="10"/>
      <c r="AL83" s="10"/>
      <c r="AM83" s="10">
        <v>8</v>
      </c>
      <c r="AN83" s="10"/>
      <c r="AO83" s="10"/>
      <c r="AP83" s="12">
        <v>0</v>
      </c>
      <c r="AQ83" s="10"/>
      <c r="AR83" s="26"/>
      <c r="AS83" s="26">
        <v>19</v>
      </c>
      <c r="AT83" s="26"/>
      <c r="AU83" s="26"/>
      <c r="AV83" s="23">
        <v>1</v>
      </c>
      <c r="AW83" s="23"/>
      <c r="AX83" s="23"/>
      <c r="AY83" s="23"/>
      <c r="AZ83" s="53"/>
      <c r="BA83" s="53"/>
      <c r="BB83" s="43">
        <v>0</v>
      </c>
      <c r="BC83" s="43"/>
      <c r="BD83" s="43"/>
      <c r="BE83" s="23">
        <v>3</v>
      </c>
      <c r="BF83" s="53"/>
      <c r="BG83" s="53"/>
      <c r="BH83" s="53">
        <v>0</v>
      </c>
      <c r="BI83" s="53"/>
      <c r="BJ83" s="53"/>
      <c r="BK83" s="23">
        <v>0</v>
      </c>
      <c r="BL83" s="53"/>
      <c r="BM83" s="53"/>
    </row>
    <row r="84" spans="1:67" s="31" customFormat="1" ht="15" customHeight="1" x14ac:dyDescent="0.2">
      <c r="A84" s="8" t="s">
        <v>54</v>
      </c>
      <c r="B84" s="8">
        <v>2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10"/>
      <c r="AL84" s="10"/>
      <c r="AM84" s="10"/>
      <c r="AN84" s="10"/>
      <c r="AO84" s="10"/>
      <c r="AP84" s="12"/>
      <c r="AQ84" s="10"/>
      <c r="AR84" s="26"/>
      <c r="AS84" s="26">
        <v>0</v>
      </c>
      <c r="AT84" s="26"/>
      <c r="AU84" s="26"/>
      <c r="AV84" s="23">
        <v>0</v>
      </c>
      <c r="AW84" s="23"/>
      <c r="AX84" s="23"/>
      <c r="AY84" s="23">
        <v>0</v>
      </c>
      <c r="AZ84" s="53"/>
      <c r="BA84" s="53"/>
      <c r="BB84" s="43">
        <v>0</v>
      </c>
      <c r="BC84" s="43"/>
      <c r="BD84" s="43"/>
      <c r="BE84" s="23">
        <v>0</v>
      </c>
      <c r="BF84" s="53"/>
      <c r="BG84" s="53"/>
      <c r="BH84" s="53">
        <v>0</v>
      </c>
      <c r="BI84" s="53"/>
      <c r="BJ84" s="53"/>
      <c r="BK84" s="23">
        <v>0</v>
      </c>
      <c r="BL84" s="53"/>
      <c r="BM84" s="53"/>
    </row>
    <row r="85" spans="1:67" s="31" customFormat="1" ht="15" customHeight="1" x14ac:dyDescent="0.2">
      <c r="A85" s="8" t="s">
        <v>59</v>
      </c>
      <c r="B85" s="8">
        <v>2</v>
      </c>
      <c r="C85" s="9">
        <v>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10"/>
      <c r="AL85" s="10"/>
      <c r="AM85" s="10"/>
      <c r="AN85" s="10"/>
      <c r="AO85" s="10"/>
      <c r="AP85" s="12"/>
      <c r="AQ85" s="10"/>
      <c r="AR85" s="26"/>
      <c r="AS85" s="26"/>
      <c r="AT85" s="26"/>
      <c r="AU85" s="26"/>
      <c r="AV85" s="23">
        <v>0</v>
      </c>
      <c r="AW85" s="23"/>
      <c r="AX85" s="23"/>
      <c r="AY85" s="23">
        <v>2</v>
      </c>
      <c r="AZ85" s="53"/>
      <c r="BA85" s="53"/>
      <c r="BB85" s="43">
        <v>0</v>
      </c>
      <c r="BC85" s="43"/>
      <c r="BD85" s="43"/>
      <c r="BE85" s="23"/>
      <c r="BF85" s="53"/>
      <c r="BG85" s="53"/>
      <c r="BH85" s="53"/>
      <c r="BI85" s="53"/>
      <c r="BJ85" s="53"/>
      <c r="BK85" s="23">
        <v>0</v>
      </c>
      <c r="BL85" s="53"/>
      <c r="BM85" s="53"/>
    </row>
    <row r="86" spans="1:67" s="31" customFormat="1" ht="15" customHeight="1" x14ac:dyDescent="0.2">
      <c r="A86" s="8" t="s">
        <v>60</v>
      </c>
      <c r="B86" s="8">
        <v>2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0"/>
      <c r="AL86" s="10"/>
      <c r="AM86" s="10">
        <v>0</v>
      </c>
      <c r="AN86" s="10"/>
      <c r="AO86" s="10"/>
      <c r="AP86" s="12"/>
      <c r="AQ86" s="10"/>
      <c r="AR86" s="26"/>
      <c r="AS86" s="26"/>
      <c r="AT86" s="26"/>
      <c r="AU86" s="26"/>
      <c r="AV86" s="23">
        <v>0</v>
      </c>
      <c r="AW86" s="23"/>
      <c r="AX86" s="23"/>
      <c r="AY86" s="23"/>
      <c r="AZ86" s="53"/>
      <c r="BA86" s="53"/>
      <c r="BB86" s="43"/>
      <c r="BC86" s="43"/>
      <c r="BD86" s="43"/>
      <c r="BE86" s="23">
        <v>0</v>
      </c>
      <c r="BF86" s="53"/>
      <c r="BG86" s="53"/>
      <c r="BH86" s="53">
        <v>0</v>
      </c>
      <c r="BI86" s="53"/>
      <c r="BJ86" s="53"/>
      <c r="BK86" s="23">
        <v>0</v>
      </c>
      <c r="BL86" s="53"/>
      <c r="BM86" s="53"/>
    </row>
    <row r="87" spans="1:67" s="31" customFormat="1" ht="15" customHeight="1" x14ac:dyDescent="0.2">
      <c r="A87" s="8" t="s">
        <v>61</v>
      </c>
      <c r="B87" s="8">
        <v>2</v>
      </c>
      <c r="C87" s="9">
        <v>0</v>
      </c>
      <c r="D87" s="9"/>
      <c r="E87" s="9"/>
      <c r="F87" s="9">
        <v>300</v>
      </c>
      <c r="G87" s="9"/>
      <c r="H87" s="9"/>
      <c r="I87" s="9">
        <v>0</v>
      </c>
      <c r="J87" s="9"/>
      <c r="K87" s="9"/>
      <c r="L87" s="9">
        <v>33</v>
      </c>
      <c r="M87" s="9"/>
      <c r="N87" s="9"/>
      <c r="O87" s="9">
        <v>10</v>
      </c>
      <c r="P87" s="9"/>
      <c r="Q87" s="9"/>
      <c r="R87" s="9">
        <v>0</v>
      </c>
      <c r="S87" s="9"/>
      <c r="T87" s="9"/>
      <c r="U87" s="9">
        <v>0</v>
      </c>
      <c r="V87" s="9"/>
      <c r="W87" s="9"/>
      <c r="X87" s="9">
        <v>1</v>
      </c>
      <c r="Y87" s="9"/>
      <c r="Z87" s="9"/>
      <c r="AA87" s="9">
        <v>0</v>
      </c>
      <c r="AB87" s="9"/>
      <c r="AC87" s="9"/>
      <c r="AD87" s="9"/>
      <c r="AE87" s="9"/>
      <c r="AF87" s="9"/>
      <c r="AG87" s="9">
        <v>0</v>
      </c>
      <c r="AH87" s="9"/>
      <c r="AI87" s="9"/>
      <c r="AJ87" s="9">
        <v>0</v>
      </c>
      <c r="AK87" s="10"/>
      <c r="AL87" s="10"/>
      <c r="AM87" s="10"/>
      <c r="AN87" s="10"/>
      <c r="AO87" s="10"/>
      <c r="AP87" s="12">
        <v>3</v>
      </c>
      <c r="AQ87" s="10"/>
      <c r="AR87" s="26"/>
      <c r="AS87" s="26">
        <v>14</v>
      </c>
      <c r="AT87" s="26"/>
      <c r="AU87" s="26"/>
      <c r="AV87" s="23">
        <v>3</v>
      </c>
      <c r="AW87" s="23"/>
      <c r="AX87" s="23"/>
      <c r="AY87" s="23">
        <v>0</v>
      </c>
      <c r="AZ87" s="53"/>
      <c r="BA87" s="53"/>
      <c r="BB87" s="43">
        <v>16</v>
      </c>
      <c r="BC87" s="43"/>
      <c r="BD87" s="43"/>
      <c r="BE87" s="23">
        <v>0</v>
      </c>
      <c r="BF87" s="53"/>
      <c r="BG87" s="53"/>
      <c r="BH87" s="53">
        <v>0</v>
      </c>
      <c r="BI87" s="53"/>
      <c r="BJ87" s="53"/>
      <c r="BK87" s="23">
        <v>0</v>
      </c>
      <c r="BL87" s="53"/>
      <c r="BM87" s="53"/>
    </row>
    <row r="88" spans="1:67" s="31" customFormat="1" ht="15" customHeight="1" x14ac:dyDescent="0.2">
      <c r="A88" s="8" t="s">
        <v>62</v>
      </c>
      <c r="B88" s="8">
        <v>2</v>
      </c>
      <c r="C88" s="9">
        <v>0</v>
      </c>
      <c r="D88" s="9"/>
      <c r="E88" s="9"/>
      <c r="F88" s="9">
        <v>95</v>
      </c>
      <c r="G88" s="9"/>
      <c r="H88" s="9"/>
      <c r="I88" s="9">
        <v>23</v>
      </c>
      <c r="J88" s="9"/>
      <c r="K88" s="9"/>
      <c r="L88" s="9">
        <v>3083</v>
      </c>
      <c r="M88" s="9"/>
      <c r="N88" s="9"/>
      <c r="O88" s="9">
        <v>786</v>
      </c>
      <c r="P88" s="9"/>
      <c r="Q88" s="9"/>
      <c r="R88" s="9">
        <v>928</v>
      </c>
      <c r="S88" s="9"/>
      <c r="T88" s="9"/>
      <c r="U88" s="9">
        <v>916</v>
      </c>
      <c r="V88" s="9"/>
      <c r="W88" s="9"/>
      <c r="X88" s="9">
        <v>0</v>
      </c>
      <c r="Y88" s="9"/>
      <c r="Z88" s="9"/>
      <c r="AA88" s="9">
        <v>397</v>
      </c>
      <c r="AB88" s="9"/>
      <c r="AC88" s="9"/>
      <c r="AD88" s="9">
        <v>110</v>
      </c>
      <c r="AE88" s="9"/>
      <c r="AF88" s="9"/>
      <c r="AG88" s="9">
        <v>0</v>
      </c>
      <c r="AH88" s="9"/>
      <c r="AI88" s="9"/>
      <c r="AJ88" s="9">
        <v>643</v>
      </c>
      <c r="AK88" s="10"/>
      <c r="AL88" s="10"/>
      <c r="AM88" s="10">
        <v>610</v>
      </c>
      <c r="AN88" s="10"/>
      <c r="AO88" s="10"/>
      <c r="AP88" s="12">
        <v>3</v>
      </c>
      <c r="AQ88" s="10"/>
      <c r="AR88" s="26"/>
      <c r="AS88" s="26">
        <v>1021</v>
      </c>
      <c r="AT88" s="26"/>
      <c r="AU88" s="26"/>
      <c r="AV88" s="24">
        <v>4400</v>
      </c>
      <c r="AW88" s="24"/>
      <c r="AX88" s="24"/>
      <c r="AY88" s="23">
        <v>12</v>
      </c>
      <c r="AZ88" s="53"/>
      <c r="BA88" s="53"/>
      <c r="BB88" s="43">
        <v>8</v>
      </c>
      <c r="BC88" s="43"/>
      <c r="BD88" s="43"/>
      <c r="BE88" s="23">
        <v>5</v>
      </c>
      <c r="BF88" s="53"/>
      <c r="BG88" s="53"/>
      <c r="BH88" s="53">
        <v>14</v>
      </c>
      <c r="BI88" s="53"/>
      <c r="BJ88" s="53"/>
      <c r="BK88" s="23">
        <v>0</v>
      </c>
      <c r="BL88" s="53"/>
      <c r="BM88" s="53"/>
    </row>
    <row r="89" spans="1:67" s="31" customFormat="1" ht="15" customHeight="1" x14ac:dyDescent="0.2">
      <c r="A89" s="8" t="s">
        <v>63</v>
      </c>
      <c r="B89" s="8">
        <v>2</v>
      </c>
      <c r="C89" s="9"/>
      <c r="D89" s="9"/>
      <c r="E89" s="9"/>
      <c r="F89" s="9">
        <v>960</v>
      </c>
      <c r="G89" s="9"/>
      <c r="H89" s="9"/>
      <c r="I89" s="9">
        <v>3</v>
      </c>
      <c r="J89" s="9"/>
      <c r="K89" s="9"/>
      <c r="L89" s="9">
        <v>4306</v>
      </c>
      <c r="M89" s="9"/>
      <c r="N89" s="9"/>
      <c r="O89" s="9">
        <v>1198</v>
      </c>
      <c r="P89" s="9"/>
      <c r="Q89" s="9"/>
      <c r="R89" s="9">
        <v>14</v>
      </c>
      <c r="S89" s="9"/>
      <c r="T89" s="9"/>
      <c r="U89" s="9">
        <v>1430</v>
      </c>
      <c r="V89" s="9"/>
      <c r="W89" s="9"/>
      <c r="X89" s="9">
        <v>2</v>
      </c>
      <c r="Y89" s="9"/>
      <c r="Z89" s="9"/>
      <c r="AA89" s="9">
        <v>1274</v>
      </c>
      <c r="AB89" s="9"/>
      <c r="AC89" s="9"/>
      <c r="AD89" s="9">
        <v>6</v>
      </c>
      <c r="AE89" s="9"/>
      <c r="AF89" s="9"/>
      <c r="AG89" s="9">
        <v>39</v>
      </c>
      <c r="AH89" s="9"/>
      <c r="AI89" s="9"/>
      <c r="AJ89" s="9">
        <v>791</v>
      </c>
      <c r="AK89" s="10"/>
      <c r="AL89" s="10"/>
      <c r="AM89" s="10">
        <v>117</v>
      </c>
      <c r="AN89" s="10"/>
      <c r="AO89" s="10"/>
      <c r="AP89" s="12">
        <v>486</v>
      </c>
      <c r="AQ89" s="10"/>
      <c r="AR89" s="26"/>
      <c r="AS89" s="26">
        <v>0</v>
      </c>
      <c r="AT89" s="26"/>
      <c r="AU89" s="26"/>
      <c r="AV89" s="23">
        <v>0</v>
      </c>
      <c r="AW89" s="23"/>
      <c r="AX89" s="23"/>
      <c r="AY89" s="23">
        <v>0</v>
      </c>
      <c r="AZ89" s="53"/>
      <c r="BA89" s="53"/>
      <c r="BB89" s="43">
        <v>0</v>
      </c>
      <c r="BC89" s="43"/>
      <c r="BD89" s="43"/>
      <c r="BE89" s="23">
        <v>0</v>
      </c>
      <c r="BF89" s="53"/>
      <c r="BG89" s="53"/>
      <c r="BH89" s="53">
        <v>0</v>
      </c>
      <c r="BI89" s="53"/>
      <c r="BJ89" s="53"/>
      <c r="BK89" s="23">
        <v>0</v>
      </c>
      <c r="BL89" s="53"/>
      <c r="BM89" s="53"/>
    </row>
    <row r="90" spans="1:67" s="31" customFormat="1" ht="15" customHeight="1" x14ac:dyDescent="0.2">
      <c r="A90" s="8" t="s">
        <v>54</v>
      </c>
      <c r="B90" s="8">
        <v>2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10"/>
      <c r="AL90" s="10"/>
      <c r="AM90" s="10"/>
      <c r="AN90" s="10"/>
      <c r="AO90" s="10"/>
      <c r="AP90" s="12"/>
      <c r="AQ90" s="10"/>
      <c r="AR90" s="26"/>
      <c r="AS90" s="26"/>
      <c r="AT90" s="26"/>
      <c r="AU90" s="26"/>
      <c r="AV90" s="23"/>
      <c r="AW90" s="23"/>
      <c r="AX90" s="23"/>
      <c r="AY90" s="23"/>
      <c r="AZ90" s="53"/>
      <c r="BA90" s="53"/>
      <c r="BB90" s="43"/>
      <c r="BC90" s="43"/>
      <c r="BD90" s="43"/>
      <c r="BE90" s="23"/>
      <c r="BF90" s="53"/>
      <c r="BG90" s="53"/>
      <c r="BH90" s="53">
        <v>4</v>
      </c>
      <c r="BI90" s="53"/>
      <c r="BJ90" s="53"/>
      <c r="BK90" s="23">
        <v>0</v>
      </c>
      <c r="BL90" s="53"/>
      <c r="BM90" s="53"/>
    </row>
    <row r="91" spans="1:67" s="31" customFormat="1" ht="15" customHeight="1" x14ac:dyDescent="0.2">
      <c r="A91" s="8" t="s">
        <v>64</v>
      </c>
      <c r="B91" s="8">
        <v>2</v>
      </c>
      <c r="C91" s="9"/>
      <c r="D91" s="9"/>
      <c r="E91" s="9"/>
      <c r="F91" s="9">
        <v>105</v>
      </c>
      <c r="G91" s="9"/>
      <c r="H91" s="9"/>
      <c r="I91" s="9">
        <v>0</v>
      </c>
      <c r="J91" s="9"/>
      <c r="K91" s="9"/>
      <c r="L91" s="9">
        <v>199</v>
      </c>
      <c r="M91" s="9"/>
      <c r="N91" s="9"/>
      <c r="O91" s="9">
        <v>0</v>
      </c>
      <c r="P91" s="9"/>
      <c r="Q91" s="9"/>
      <c r="R91" s="9">
        <v>0</v>
      </c>
      <c r="S91" s="9"/>
      <c r="T91" s="9"/>
      <c r="U91" s="9">
        <v>5</v>
      </c>
      <c r="V91" s="9"/>
      <c r="W91" s="9"/>
      <c r="X91" s="9">
        <v>0</v>
      </c>
      <c r="Y91" s="9"/>
      <c r="Z91" s="9"/>
      <c r="AA91" s="9">
        <v>0</v>
      </c>
      <c r="AB91" s="9"/>
      <c r="AC91" s="9"/>
      <c r="AD91" s="9"/>
      <c r="AE91" s="9"/>
      <c r="AF91" s="9"/>
      <c r="AG91" s="9">
        <v>0</v>
      </c>
      <c r="AH91" s="9"/>
      <c r="AI91" s="9"/>
      <c r="AJ91" s="9">
        <v>0</v>
      </c>
      <c r="AK91" s="10"/>
      <c r="AL91" s="10"/>
      <c r="AM91" s="10"/>
      <c r="AN91" s="10"/>
      <c r="AO91" s="10"/>
      <c r="AP91" s="12">
        <v>0</v>
      </c>
      <c r="AQ91" s="10"/>
      <c r="AR91" s="26"/>
      <c r="AS91" s="26">
        <v>3</v>
      </c>
      <c r="AT91" s="26"/>
      <c r="AU91" s="26"/>
      <c r="AV91" s="23">
        <v>0</v>
      </c>
      <c r="AW91" s="23"/>
      <c r="AX91" s="23"/>
      <c r="AY91" s="23">
        <v>0</v>
      </c>
      <c r="AZ91" s="53"/>
      <c r="BA91" s="53"/>
      <c r="BB91" s="43">
        <v>0</v>
      </c>
      <c r="BC91" s="43"/>
      <c r="BD91" s="43"/>
      <c r="BE91" s="23"/>
      <c r="BF91" s="53"/>
      <c r="BG91" s="53"/>
      <c r="BH91" s="53">
        <v>0</v>
      </c>
      <c r="BI91" s="53"/>
      <c r="BJ91" s="53"/>
      <c r="BK91" s="23">
        <v>0</v>
      </c>
      <c r="BL91" s="53"/>
      <c r="BM91" s="53"/>
    </row>
    <row r="92" spans="1:67" s="31" customFormat="1" ht="15" customHeight="1" x14ac:dyDescent="0.2">
      <c r="A92" s="8" t="s">
        <v>65</v>
      </c>
      <c r="B92" s="8">
        <v>2</v>
      </c>
      <c r="C92" s="9"/>
      <c r="D92" s="9"/>
      <c r="E92" s="9"/>
      <c r="F92" s="9">
        <v>10313</v>
      </c>
      <c r="G92" s="9"/>
      <c r="H92" s="9"/>
      <c r="I92" s="9">
        <v>5950</v>
      </c>
      <c r="J92" s="9"/>
      <c r="K92" s="9"/>
      <c r="L92" s="9">
        <v>21918</v>
      </c>
      <c r="M92" s="9"/>
      <c r="N92" s="9"/>
      <c r="O92" s="9">
        <v>32536</v>
      </c>
      <c r="P92" s="9"/>
      <c r="Q92" s="9"/>
      <c r="R92" s="9">
        <v>16132</v>
      </c>
      <c r="S92" s="9"/>
      <c r="T92" s="9"/>
      <c r="U92" s="9">
        <v>14203</v>
      </c>
      <c r="V92" s="9"/>
      <c r="W92" s="9"/>
      <c r="X92" s="9">
        <v>6629</v>
      </c>
      <c r="Y92" s="9"/>
      <c r="Z92" s="9"/>
      <c r="AA92" s="9">
        <v>5333</v>
      </c>
      <c r="AB92" s="9"/>
      <c r="AC92" s="9"/>
      <c r="AD92" s="9">
        <v>3671</v>
      </c>
      <c r="AE92" s="9"/>
      <c r="AF92" s="9"/>
      <c r="AG92" s="9">
        <v>2076</v>
      </c>
      <c r="AH92" s="9"/>
      <c r="AI92" s="9"/>
      <c r="AJ92" s="9">
        <v>9821</v>
      </c>
      <c r="AK92" s="10"/>
      <c r="AL92" s="10"/>
      <c r="AM92" s="10">
        <v>15671</v>
      </c>
      <c r="AN92" s="10"/>
      <c r="AO92" s="10"/>
      <c r="AP92" s="12">
        <v>21329</v>
      </c>
      <c r="AQ92" s="10"/>
      <c r="AR92" s="26"/>
      <c r="AS92" s="26">
        <v>32914</v>
      </c>
      <c r="AT92" s="26"/>
      <c r="AU92" s="26"/>
      <c r="AV92" s="24">
        <v>5202</v>
      </c>
      <c r="AW92" s="24"/>
      <c r="AX92" s="24"/>
      <c r="AY92" s="24">
        <v>39753</v>
      </c>
      <c r="AZ92" s="44"/>
      <c r="BA92" s="44"/>
      <c r="BB92" s="43">
        <v>19741</v>
      </c>
      <c r="BC92" s="43"/>
      <c r="BD92" s="43"/>
      <c r="BE92" s="23">
        <v>819</v>
      </c>
      <c r="BF92" s="53"/>
      <c r="BG92" s="53"/>
      <c r="BH92" s="53">
        <v>1750</v>
      </c>
      <c r="BI92" s="53"/>
      <c r="BJ92" s="53"/>
      <c r="BK92" s="23">
        <v>15</v>
      </c>
      <c r="BL92" s="53"/>
      <c r="BM92" s="53"/>
    </row>
    <row r="93" spans="1:67" s="31" customFormat="1" ht="15" customHeight="1" x14ac:dyDescent="0.2">
      <c r="A93" s="8" t="s">
        <v>66</v>
      </c>
      <c r="B93" s="8">
        <v>2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>
        <v>26</v>
      </c>
      <c r="S93" s="9"/>
      <c r="T93" s="9"/>
      <c r="U93" s="9">
        <v>4</v>
      </c>
      <c r="V93" s="9"/>
      <c r="W93" s="9"/>
      <c r="X93" s="9">
        <v>4</v>
      </c>
      <c r="Y93" s="9"/>
      <c r="Z93" s="9"/>
      <c r="AA93" s="9">
        <v>1290</v>
      </c>
      <c r="AB93" s="9"/>
      <c r="AC93" s="9"/>
      <c r="AD93" s="9">
        <v>0</v>
      </c>
      <c r="AE93" s="9"/>
      <c r="AF93" s="9"/>
      <c r="AG93" s="9">
        <v>0</v>
      </c>
      <c r="AH93" s="9"/>
      <c r="AI93" s="9"/>
      <c r="AJ93" s="9">
        <v>0</v>
      </c>
      <c r="AK93" s="10"/>
      <c r="AL93" s="10"/>
      <c r="AM93" s="10"/>
      <c r="AN93" s="10"/>
      <c r="AO93" s="10"/>
      <c r="AP93" s="12">
        <v>0</v>
      </c>
      <c r="AQ93" s="10"/>
      <c r="AR93" s="26"/>
      <c r="AS93" s="26">
        <v>373</v>
      </c>
      <c r="AT93" s="26"/>
      <c r="AU93" s="26"/>
      <c r="AV93" s="23">
        <v>0</v>
      </c>
      <c r="AW93" s="23"/>
      <c r="AX93" s="23"/>
      <c r="AY93" s="23">
        <v>989</v>
      </c>
      <c r="AZ93" s="53"/>
      <c r="BA93" s="53"/>
      <c r="BB93" s="43">
        <v>200</v>
      </c>
      <c r="BC93" s="43"/>
      <c r="BD93" s="43"/>
      <c r="BE93" s="23">
        <v>0</v>
      </c>
      <c r="BF93" s="53"/>
      <c r="BG93" s="53"/>
      <c r="BH93" s="53">
        <v>0</v>
      </c>
      <c r="BI93" s="53"/>
      <c r="BJ93" s="53"/>
      <c r="BK93" s="23">
        <v>0</v>
      </c>
      <c r="BL93" s="53"/>
      <c r="BM93" s="53"/>
    </row>
    <row r="94" spans="1:67" s="31" customFormat="1" ht="15" customHeight="1" x14ac:dyDescent="0.2">
      <c r="A94" s="8" t="s">
        <v>67</v>
      </c>
      <c r="B94" s="8">
        <v>2</v>
      </c>
      <c r="C94" s="9">
        <v>0</v>
      </c>
      <c r="D94" s="9"/>
      <c r="E94" s="9"/>
      <c r="F94" s="9"/>
      <c r="G94" s="9"/>
      <c r="H94" s="9"/>
      <c r="I94" s="9"/>
      <c r="J94" s="9"/>
      <c r="K94" s="9"/>
      <c r="L94" s="9">
        <v>2750</v>
      </c>
      <c r="M94" s="9"/>
      <c r="N94" s="9"/>
      <c r="O94" s="9">
        <v>4325</v>
      </c>
      <c r="P94" s="9"/>
      <c r="Q94" s="9"/>
      <c r="R94" s="9">
        <v>2</v>
      </c>
      <c r="S94" s="9"/>
      <c r="T94" s="9"/>
      <c r="U94" s="9">
        <v>11795</v>
      </c>
      <c r="V94" s="9"/>
      <c r="W94" s="9"/>
      <c r="X94" s="9">
        <v>2</v>
      </c>
      <c r="Y94" s="9"/>
      <c r="Z94" s="9"/>
      <c r="AA94" s="9">
        <v>0</v>
      </c>
      <c r="AB94" s="9"/>
      <c r="AC94" s="9"/>
      <c r="AD94" s="9">
        <v>0</v>
      </c>
      <c r="AE94" s="9"/>
      <c r="AF94" s="9"/>
      <c r="AG94" s="9">
        <v>0</v>
      </c>
      <c r="AH94" s="9"/>
      <c r="AI94" s="9"/>
      <c r="AJ94" s="9">
        <v>61</v>
      </c>
      <c r="AK94" s="10"/>
      <c r="AL94" s="10"/>
      <c r="AM94" s="10">
        <v>0</v>
      </c>
      <c r="AN94" s="10"/>
      <c r="AO94" s="10"/>
      <c r="AP94" s="12">
        <v>1</v>
      </c>
      <c r="AQ94" s="10"/>
      <c r="AR94" s="26"/>
      <c r="AS94" s="26">
        <v>0</v>
      </c>
      <c r="AT94" s="26"/>
      <c r="AU94" s="26"/>
      <c r="AV94" s="23">
        <v>0</v>
      </c>
      <c r="AW94" s="23"/>
      <c r="AX94" s="23"/>
      <c r="AY94" s="23">
        <v>0</v>
      </c>
      <c r="AZ94" s="53"/>
      <c r="BA94" s="53"/>
      <c r="BB94" s="43">
        <v>0</v>
      </c>
      <c r="BC94" s="43"/>
      <c r="BD94" s="43"/>
      <c r="BE94" s="23">
        <v>0</v>
      </c>
      <c r="BF94" s="53"/>
      <c r="BG94" s="53"/>
      <c r="BH94" s="53">
        <v>0</v>
      </c>
      <c r="BI94" s="53"/>
      <c r="BJ94" s="53"/>
      <c r="BK94" s="23">
        <v>0</v>
      </c>
      <c r="BL94" s="53"/>
      <c r="BM94" s="53"/>
    </row>
    <row r="95" spans="1:67" s="31" customFormat="1" ht="15" customHeight="1" x14ac:dyDescent="0.2">
      <c r="A95" s="8" t="s">
        <v>54</v>
      </c>
      <c r="B95" s="8">
        <v>2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0"/>
      <c r="AL95" s="10"/>
      <c r="AM95" s="10"/>
      <c r="AN95" s="10"/>
      <c r="AO95" s="10"/>
      <c r="AP95" s="12"/>
      <c r="AQ95" s="10"/>
      <c r="AR95" s="26"/>
      <c r="AS95" s="26"/>
      <c r="AT95" s="26"/>
      <c r="AU95" s="26"/>
      <c r="AV95" s="23">
        <v>158</v>
      </c>
      <c r="AW95" s="23"/>
      <c r="AX95" s="23"/>
      <c r="AY95" s="23">
        <v>0</v>
      </c>
      <c r="AZ95" s="53"/>
      <c r="BA95" s="53"/>
      <c r="BB95" s="43"/>
      <c r="BC95" s="43"/>
      <c r="BD95" s="43"/>
      <c r="BE95" s="23"/>
      <c r="BF95" s="53"/>
      <c r="BG95" s="53"/>
      <c r="BH95" s="53"/>
      <c r="BI95" s="53"/>
      <c r="BJ95" s="53"/>
      <c r="BK95" s="23">
        <v>0</v>
      </c>
      <c r="BL95" s="53"/>
      <c r="BM95" s="53"/>
    </row>
    <row r="96" spans="1:67" s="83" customFormat="1" ht="15" customHeight="1" x14ac:dyDescent="0.2">
      <c r="A96" s="75" t="s">
        <v>54</v>
      </c>
      <c r="B96" s="75"/>
      <c r="C96" s="76"/>
      <c r="D96" s="76">
        <f>SUM(C76:C95)</f>
        <v>20000</v>
      </c>
      <c r="E96" s="76">
        <f>AVERAGE(C76:C95)</f>
        <v>4000</v>
      </c>
      <c r="F96" s="76"/>
      <c r="G96" s="76">
        <f>SUM(F76:F95)</f>
        <v>31203</v>
      </c>
      <c r="H96" s="76">
        <f>AVERAGE(F76:F95)</f>
        <v>4457.5714285714284</v>
      </c>
      <c r="I96" s="76"/>
      <c r="J96" s="76">
        <f>SUM(I76:I95)</f>
        <v>11593</v>
      </c>
      <c r="K96" s="76">
        <f>AVERAGE(I76:I95)</f>
        <v>1656.1428571428571</v>
      </c>
      <c r="L96" s="76"/>
      <c r="M96" s="76">
        <f>SUM(L76:L95)</f>
        <v>68979</v>
      </c>
      <c r="N96" s="76">
        <f>AVERAGE(L76:L95)</f>
        <v>8622.375</v>
      </c>
      <c r="O96" s="76"/>
      <c r="P96" s="76">
        <f>SUM(O76:O95)</f>
        <v>54481</v>
      </c>
      <c r="Q96" s="76">
        <f>AVERAGE(O76:O95)</f>
        <v>6810.125</v>
      </c>
      <c r="R96" s="76"/>
      <c r="S96" s="76">
        <f>SUM(R76:R95)</f>
        <v>37540</v>
      </c>
      <c r="T96" s="76">
        <f>AVERAGE(R76:R95)</f>
        <v>4171.1111111111113</v>
      </c>
      <c r="U96" s="76"/>
      <c r="V96" s="76">
        <f>SUM(U76:U95)</f>
        <v>59957</v>
      </c>
      <c r="W96" s="76">
        <f>AVERAGE(U76:U95)</f>
        <v>6661.8888888888887</v>
      </c>
      <c r="X96" s="76"/>
      <c r="Y96" s="76">
        <f>SUM(X76:X95)</f>
        <v>15426</v>
      </c>
      <c r="Z96" s="76">
        <f>AVERAGE(X76:X95)</f>
        <v>1714</v>
      </c>
      <c r="AA96" s="76"/>
      <c r="AB96" s="76">
        <f>SUM(AA76:AA95)</f>
        <v>31063</v>
      </c>
      <c r="AC96" s="76">
        <f>AVERAGE(AA76:AA95)</f>
        <v>3451.4444444444443</v>
      </c>
      <c r="AD96" s="76"/>
      <c r="AE96" s="76">
        <f>SUM(AD76:AD95)</f>
        <v>4735</v>
      </c>
      <c r="AF96" s="76">
        <f>AVERAGE(AD76:AD95)</f>
        <v>676.42857142857144</v>
      </c>
      <c r="AG96" s="76"/>
      <c r="AH96" s="76">
        <f>SUM(AG76:AG95)</f>
        <v>8634</v>
      </c>
      <c r="AI96" s="76">
        <f>AVERAGE(AG76:AG95)</f>
        <v>959.33333333333337</v>
      </c>
      <c r="AJ96" s="76"/>
      <c r="AK96" s="76">
        <f>SUM(AJ76:AJ95)</f>
        <v>27788</v>
      </c>
      <c r="AL96" s="76">
        <f>AVERAGE(AJ76:AJ95)</f>
        <v>2778.8</v>
      </c>
      <c r="AM96" s="77"/>
      <c r="AN96" s="76">
        <f>SUM(AM76:AM95)</f>
        <v>29048</v>
      </c>
      <c r="AO96" s="76">
        <f>AVERAGE(AM76:AM95)</f>
        <v>3631</v>
      </c>
      <c r="AP96" s="78"/>
      <c r="AQ96" s="76">
        <f>SUM(AP76:AP95)</f>
        <v>35772</v>
      </c>
      <c r="AR96" s="76">
        <f>AVERAGE(AP76:AP95)</f>
        <v>2981</v>
      </c>
      <c r="AS96" s="76"/>
      <c r="AT96" s="76">
        <f>SUM(AS76:AS95)</f>
        <v>55879</v>
      </c>
      <c r="AU96" s="76">
        <f>AVERAGE(AS76:AS95)</f>
        <v>3991.3571428571427</v>
      </c>
      <c r="AV96" s="80"/>
      <c r="AW96" s="76">
        <f>SUM(AV76:AV95)</f>
        <v>27945</v>
      </c>
      <c r="AX96" s="76">
        <f>AVERAGE(AV76:AV95)</f>
        <v>1552.5</v>
      </c>
      <c r="AY96" s="80"/>
      <c r="AZ96" s="76">
        <f>SUM(AY76:AY95)</f>
        <v>64974</v>
      </c>
      <c r="BA96" s="76">
        <f>AVERAGE(AY76:AY95)</f>
        <v>4331.6000000000004</v>
      </c>
      <c r="BB96" s="82"/>
      <c r="BC96" s="76">
        <f>SUM(BB76:BB95)</f>
        <v>33657</v>
      </c>
      <c r="BD96" s="76">
        <f>AVERAGE(BB76:BB95)</f>
        <v>2243.8000000000002</v>
      </c>
      <c r="BE96" s="80"/>
      <c r="BF96" s="76">
        <f>SUM(BE76:BE95)</f>
        <v>1890</v>
      </c>
      <c r="BG96" s="76">
        <f>AVERAGE(BE76:BE95)</f>
        <v>135</v>
      </c>
      <c r="BH96" s="81"/>
      <c r="BI96" s="76">
        <f>SUM(BH76:BH95)</f>
        <v>2792</v>
      </c>
      <c r="BJ96" s="76">
        <f>AVERAGE(BH76:BH95)</f>
        <v>164.23529411764707</v>
      </c>
      <c r="BK96" s="80"/>
      <c r="BL96" s="76">
        <f>SUM(BK76:BK95)</f>
        <v>58</v>
      </c>
      <c r="BM96" s="76">
        <f>AVERAGE(BK76:BK95)</f>
        <v>3.0526315789473686</v>
      </c>
      <c r="BN96" s="104">
        <f>SUM(BL96,BI96,BF96,BC96,AZ96,AW96,AT96,AQ96,AN96,AK96,AH96,AE96,AB96,Y96,V96,S96,P96,M96,J96,G96,D96)</f>
        <v>623414</v>
      </c>
      <c r="BO96" s="104">
        <f>AVERAGE(BM96,BJ96,BG96,BD96,BA96,AX96,AU96,AR96,AO96,AL96,AI96,AF96,AC96,Z96,W96,T96,Q96,N96,K96,H96,E96)</f>
        <v>3094.8936049273507</v>
      </c>
    </row>
    <row r="97" spans="1:65" s="31" customFormat="1" ht="15" customHeight="1" x14ac:dyDescent="0.2">
      <c r="A97" s="8" t="s">
        <v>68</v>
      </c>
      <c r="B97" s="8">
        <v>2</v>
      </c>
      <c r="C97" s="9">
        <v>1700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10"/>
      <c r="AL97" s="10"/>
      <c r="AM97" s="10"/>
      <c r="AN97" s="10"/>
      <c r="AO97" s="10"/>
      <c r="AP97" s="12">
        <v>216</v>
      </c>
      <c r="AQ97" s="10"/>
      <c r="AR97" s="26"/>
      <c r="AS97" s="26">
        <v>215</v>
      </c>
      <c r="AT97" s="26"/>
      <c r="AU97" s="26"/>
      <c r="AV97" s="23">
        <v>0</v>
      </c>
      <c r="AW97" s="23"/>
      <c r="AX97" s="23"/>
      <c r="AY97" s="23">
        <v>95</v>
      </c>
      <c r="AZ97" s="53"/>
      <c r="BA97" s="53"/>
      <c r="BB97" s="43">
        <v>1328</v>
      </c>
      <c r="BC97" s="43"/>
      <c r="BD97" s="43"/>
      <c r="BE97" s="23">
        <v>68</v>
      </c>
      <c r="BF97" s="53"/>
      <c r="BG97" s="53"/>
      <c r="BH97" s="53">
        <v>0</v>
      </c>
      <c r="BI97" s="53"/>
      <c r="BJ97" s="53"/>
      <c r="BK97" s="23">
        <v>0</v>
      </c>
      <c r="BL97" s="53"/>
      <c r="BM97" s="53"/>
    </row>
    <row r="98" spans="1:65" s="31" customFormat="1" ht="15" customHeight="1" x14ac:dyDescent="0.2">
      <c r="A98" s="8" t="s">
        <v>69</v>
      </c>
      <c r="B98" s="8">
        <v>2</v>
      </c>
      <c r="C98" s="9">
        <v>1000</v>
      </c>
      <c r="D98" s="9"/>
      <c r="E98" s="9"/>
      <c r="F98" s="9">
        <v>3000</v>
      </c>
      <c r="G98" s="9"/>
      <c r="H98" s="9"/>
      <c r="I98" s="9"/>
      <c r="J98" s="9"/>
      <c r="K98" s="9"/>
      <c r="L98" s="9"/>
      <c r="M98" s="9"/>
      <c r="N98" s="9"/>
      <c r="O98" s="9">
        <v>0</v>
      </c>
      <c r="P98" s="9"/>
      <c r="Q98" s="9"/>
      <c r="R98" s="9"/>
      <c r="S98" s="9"/>
      <c r="T98" s="9"/>
      <c r="U98" s="9"/>
      <c r="V98" s="9"/>
      <c r="W98" s="9"/>
      <c r="X98" s="9">
        <v>0</v>
      </c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0"/>
      <c r="AL98" s="10"/>
      <c r="AM98" s="10"/>
      <c r="AN98" s="10"/>
      <c r="AO98" s="10"/>
      <c r="AP98" s="12">
        <v>20</v>
      </c>
      <c r="AQ98" s="10"/>
      <c r="AR98" s="26"/>
      <c r="AS98" s="26"/>
      <c r="AT98" s="26"/>
      <c r="AU98" s="26"/>
      <c r="AV98" s="23"/>
      <c r="AW98" s="23"/>
      <c r="AX98" s="23"/>
      <c r="AY98" s="23"/>
      <c r="AZ98" s="53"/>
      <c r="BA98" s="53"/>
      <c r="BB98" s="43"/>
      <c r="BC98" s="43"/>
      <c r="BD98" s="43"/>
      <c r="BE98" s="23"/>
      <c r="BF98" s="53"/>
      <c r="BG98" s="53"/>
      <c r="BH98" s="44"/>
      <c r="BI98" s="44"/>
      <c r="BJ98" s="44"/>
      <c r="BK98" s="23"/>
      <c r="BL98" s="53"/>
      <c r="BM98" s="44"/>
    </row>
    <row r="99" spans="1:65" s="31" customFormat="1" ht="15" customHeight="1" x14ac:dyDescent="0.2">
      <c r="A99" s="8" t="s">
        <v>70</v>
      </c>
      <c r="B99" s="8">
        <v>2</v>
      </c>
      <c r="C99" s="9"/>
      <c r="D99" s="9"/>
      <c r="E99" s="9"/>
      <c r="F99" s="9"/>
      <c r="G99" s="9"/>
      <c r="H99" s="9"/>
      <c r="I99" s="9"/>
      <c r="J99" s="9"/>
      <c r="K99" s="9"/>
      <c r="L99" s="9">
        <v>4723</v>
      </c>
      <c r="M99" s="9"/>
      <c r="N99" s="9"/>
      <c r="O99" s="9">
        <v>3250</v>
      </c>
      <c r="P99" s="9"/>
      <c r="Q99" s="9"/>
      <c r="R99" s="9">
        <v>2442</v>
      </c>
      <c r="S99" s="9"/>
      <c r="T99" s="9"/>
      <c r="U99" s="9">
        <v>0</v>
      </c>
      <c r="V99" s="9"/>
      <c r="W99" s="9"/>
      <c r="X99" s="9">
        <v>0</v>
      </c>
      <c r="Y99" s="9"/>
      <c r="Z99" s="9"/>
      <c r="AA99" s="9">
        <v>2862</v>
      </c>
      <c r="AB99" s="9"/>
      <c r="AC99" s="9"/>
      <c r="AD99" s="9">
        <v>1632</v>
      </c>
      <c r="AE99" s="9"/>
      <c r="AF99" s="9"/>
      <c r="AG99" s="9">
        <v>7120</v>
      </c>
      <c r="AH99" s="9"/>
      <c r="AI99" s="9"/>
      <c r="AJ99" s="9">
        <v>9713</v>
      </c>
      <c r="AK99" s="10"/>
      <c r="AL99" s="10"/>
      <c r="AM99" s="11"/>
      <c r="AN99" s="11"/>
      <c r="AO99" s="11"/>
      <c r="AP99" s="12">
        <v>0</v>
      </c>
      <c r="AQ99" s="11"/>
      <c r="AR99" s="26"/>
      <c r="AS99" s="26">
        <v>253</v>
      </c>
      <c r="AT99" s="26"/>
      <c r="AU99" s="26"/>
      <c r="AV99" s="23">
        <v>0</v>
      </c>
      <c r="AW99" s="23"/>
      <c r="AX99" s="23"/>
      <c r="AY99" s="23">
        <v>0</v>
      </c>
      <c r="AZ99" s="53"/>
      <c r="BA99" s="53"/>
      <c r="BB99" s="43">
        <v>0</v>
      </c>
      <c r="BC99" s="43"/>
      <c r="BD99" s="43"/>
      <c r="BE99" s="24">
        <v>1084</v>
      </c>
      <c r="BF99" s="44"/>
      <c r="BG99" s="44"/>
      <c r="BH99" s="44">
        <v>42</v>
      </c>
      <c r="BI99" s="44"/>
      <c r="BJ99" s="44"/>
      <c r="BK99" s="23">
        <v>4</v>
      </c>
      <c r="BL99" s="53"/>
      <c r="BM99" s="44"/>
    </row>
    <row r="100" spans="1:65" s="31" customFormat="1" ht="15" customHeight="1" x14ac:dyDescent="0.2">
      <c r="A100" s="8" t="s">
        <v>71</v>
      </c>
      <c r="B100" s="8">
        <v>2</v>
      </c>
      <c r="C100" s="9"/>
      <c r="D100" s="9"/>
      <c r="E100" s="9"/>
      <c r="F100" s="9">
        <v>7000</v>
      </c>
      <c r="G100" s="9"/>
      <c r="H100" s="9"/>
      <c r="I100" s="9">
        <v>3900</v>
      </c>
      <c r="J100" s="9"/>
      <c r="K100" s="9"/>
      <c r="L100" s="9">
        <v>8500</v>
      </c>
      <c r="M100" s="9"/>
      <c r="N100" s="9"/>
      <c r="O100" s="9">
        <v>11714</v>
      </c>
      <c r="P100" s="9"/>
      <c r="Q100" s="9"/>
      <c r="R100" s="9">
        <v>7110</v>
      </c>
      <c r="S100" s="9"/>
      <c r="T100" s="9"/>
      <c r="U100" s="9">
        <v>4080</v>
      </c>
      <c r="V100" s="9"/>
      <c r="W100" s="9"/>
      <c r="X100" s="9">
        <v>1921</v>
      </c>
      <c r="Y100" s="9"/>
      <c r="Z100" s="9"/>
      <c r="AA100" s="9">
        <v>5390</v>
      </c>
      <c r="AB100" s="9"/>
      <c r="AC100" s="9"/>
      <c r="AD100" s="9">
        <v>2240</v>
      </c>
      <c r="AE100" s="9"/>
      <c r="AF100" s="9"/>
      <c r="AG100" s="9">
        <v>1775</v>
      </c>
      <c r="AH100" s="9"/>
      <c r="AI100" s="9"/>
      <c r="AJ100" s="9">
        <v>7583</v>
      </c>
      <c r="AK100" s="10"/>
      <c r="AL100" s="10"/>
      <c r="AM100" s="11"/>
      <c r="AN100" s="11"/>
      <c r="AO100" s="11"/>
      <c r="AP100" s="12">
        <v>12073</v>
      </c>
      <c r="AQ100" s="11"/>
      <c r="AR100" s="26"/>
      <c r="AS100" s="26">
        <v>8531</v>
      </c>
      <c r="AT100" s="26"/>
      <c r="AU100" s="26"/>
      <c r="AV100" s="24">
        <v>8530</v>
      </c>
      <c r="AW100" s="24"/>
      <c r="AX100" s="24"/>
      <c r="AY100" s="24">
        <v>5674</v>
      </c>
      <c r="AZ100" s="44"/>
      <c r="BA100" s="44"/>
      <c r="BB100" s="43">
        <v>4169</v>
      </c>
      <c r="BC100" s="43"/>
      <c r="BD100" s="43"/>
      <c r="BE100" s="24">
        <v>1425</v>
      </c>
      <c r="BF100" s="44"/>
      <c r="BG100" s="44"/>
      <c r="BH100" s="53">
        <v>741</v>
      </c>
      <c r="BI100" s="53"/>
      <c r="BJ100" s="53"/>
      <c r="BK100" s="23">
        <v>5</v>
      </c>
      <c r="BL100" s="53"/>
      <c r="BM100" s="53"/>
    </row>
    <row r="101" spans="1:65" s="31" customFormat="1" ht="15" customHeight="1" x14ac:dyDescent="0.2">
      <c r="A101" s="8" t="s">
        <v>72</v>
      </c>
      <c r="B101" s="8">
        <v>2</v>
      </c>
      <c r="C101" s="9"/>
      <c r="D101" s="9"/>
      <c r="E101" s="9"/>
      <c r="F101" s="9">
        <v>200</v>
      </c>
      <c r="G101" s="9"/>
      <c r="H101" s="9"/>
      <c r="I101" s="9">
        <v>5</v>
      </c>
      <c r="J101" s="9"/>
      <c r="K101" s="9"/>
      <c r="L101" s="9">
        <v>950</v>
      </c>
      <c r="M101" s="9"/>
      <c r="N101" s="9"/>
      <c r="O101" s="9">
        <v>50</v>
      </c>
      <c r="P101" s="9"/>
      <c r="Q101" s="9"/>
      <c r="R101" s="9">
        <v>25</v>
      </c>
      <c r="S101" s="9"/>
      <c r="T101" s="9"/>
      <c r="U101" s="9">
        <v>49</v>
      </c>
      <c r="V101" s="9"/>
      <c r="W101" s="9"/>
      <c r="X101" s="9">
        <v>1</v>
      </c>
      <c r="Y101" s="9"/>
      <c r="Z101" s="9"/>
      <c r="AA101" s="9">
        <v>0</v>
      </c>
      <c r="AB101" s="9"/>
      <c r="AC101" s="9"/>
      <c r="AD101" s="9">
        <v>4</v>
      </c>
      <c r="AE101" s="9"/>
      <c r="AF101" s="9"/>
      <c r="AG101" s="9">
        <v>3</v>
      </c>
      <c r="AH101" s="9"/>
      <c r="AI101" s="9"/>
      <c r="AJ101" s="9">
        <v>4</v>
      </c>
      <c r="AK101" s="10"/>
      <c r="AL101" s="10"/>
      <c r="AM101" s="10">
        <v>0</v>
      </c>
      <c r="AN101" s="10"/>
      <c r="AO101" s="10"/>
      <c r="AP101" s="12">
        <v>0</v>
      </c>
      <c r="AQ101" s="10"/>
      <c r="AR101" s="26"/>
      <c r="AS101" s="26">
        <v>20</v>
      </c>
      <c r="AT101" s="26"/>
      <c r="AU101" s="26"/>
      <c r="AV101" s="23">
        <v>8</v>
      </c>
      <c r="AW101" s="23"/>
      <c r="AX101" s="23"/>
      <c r="AY101" s="23">
        <v>34</v>
      </c>
      <c r="AZ101" s="53"/>
      <c r="BA101" s="53"/>
      <c r="BB101" s="43">
        <v>1</v>
      </c>
      <c r="BC101" s="43"/>
      <c r="BD101" s="43"/>
      <c r="BE101" s="23">
        <v>0</v>
      </c>
      <c r="BF101" s="53"/>
      <c r="BG101" s="53"/>
      <c r="BH101" s="53">
        <v>0</v>
      </c>
      <c r="BI101" s="53"/>
      <c r="BJ101" s="53"/>
      <c r="BK101" s="23">
        <v>0</v>
      </c>
      <c r="BL101" s="53"/>
      <c r="BM101" s="53"/>
    </row>
    <row r="102" spans="1:65" s="31" customFormat="1" ht="15" customHeight="1" x14ac:dyDescent="0.2">
      <c r="A102" s="8" t="s">
        <v>73</v>
      </c>
      <c r="B102" s="8">
        <v>2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10"/>
      <c r="AL102" s="10"/>
      <c r="AM102" s="10"/>
      <c r="AN102" s="10"/>
      <c r="AO102" s="10"/>
      <c r="AP102" s="12"/>
      <c r="AQ102" s="10"/>
      <c r="AR102" s="26"/>
      <c r="AS102" s="26">
        <v>799</v>
      </c>
      <c r="AT102" s="26"/>
      <c r="AU102" s="26"/>
      <c r="AV102" s="24">
        <v>1426</v>
      </c>
      <c r="AW102" s="24"/>
      <c r="AX102" s="24"/>
      <c r="AY102" s="23">
        <v>203</v>
      </c>
      <c r="AZ102" s="53"/>
      <c r="BA102" s="53"/>
      <c r="BB102" s="43">
        <v>2</v>
      </c>
      <c r="BC102" s="43"/>
      <c r="BD102" s="43"/>
      <c r="BE102" s="23"/>
      <c r="BF102" s="53"/>
      <c r="BG102" s="53"/>
      <c r="BH102" s="53">
        <v>15</v>
      </c>
      <c r="BI102" s="53"/>
      <c r="BJ102" s="53"/>
      <c r="BK102" s="23">
        <v>2</v>
      </c>
      <c r="BL102" s="53"/>
      <c r="BM102" s="53"/>
    </row>
    <row r="103" spans="1:65" s="31" customFormat="1" ht="15" customHeight="1" x14ac:dyDescent="0.2">
      <c r="A103" s="8" t="s">
        <v>74</v>
      </c>
      <c r="B103" s="8">
        <v>2</v>
      </c>
      <c r="C103" s="9">
        <v>8000</v>
      </c>
      <c r="D103" s="9"/>
      <c r="E103" s="9"/>
      <c r="F103" s="9">
        <v>1000</v>
      </c>
      <c r="G103" s="9"/>
      <c r="H103" s="9"/>
      <c r="I103" s="9">
        <v>5</v>
      </c>
      <c r="J103" s="9"/>
      <c r="K103" s="9"/>
      <c r="L103" s="9">
        <v>300</v>
      </c>
      <c r="M103" s="9"/>
      <c r="N103" s="9"/>
      <c r="O103" s="9">
        <v>1050</v>
      </c>
      <c r="P103" s="9"/>
      <c r="Q103" s="9"/>
      <c r="R103" s="9">
        <v>0</v>
      </c>
      <c r="S103" s="9"/>
      <c r="T103" s="9"/>
      <c r="U103" s="9">
        <v>0</v>
      </c>
      <c r="V103" s="9"/>
      <c r="W103" s="9"/>
      <c r="X103" s="9">
        <v>0</v>
      </c>
      <c r="Y103" s="9"/>
      <c r="Z103" s="9"/>
      <c r="AA103" s="9">
        <v>825</v>
      </c>
      <c r="AB103" s="9"/>
      <c r="AC103" s="9"/>
      <c r="AD103" s="9">
        <v>0</v>
      </c>
      <c r="AE103" s="9"/>
      <c r="AF103" s="9"/>
      <c r="AG103" s="9">
        <v>0</v>
      </c>
      <c r="AH103" s="9"/>
      <c r="AI103" s="9"/>
      <c r="AJ103" s="9">
        <v>0</v>
      </c>
      <c r="AK103" s="10"/>
      <c r="AL103" s="10"/>
      <c r="AM103" s="10"/>
      <c r="AN103" s="10"/>
      <c r="AO103" s="10"/>
      <c r="AP103" s="12">
        <v>854</v>
      </c>
      <c r="AQ103" s="10"/>
      <c r="AR103" s="26"/>
      <c r="AS103" s="26">
        <v>2563</v>
      </c>
      <c r="AT103" s="26"/>
      <c r="AU103" s="26"/>
      <c r="AV103" s="24">
        <v>2105</v>
      </c>
      <c r="AW103" s="24"/>
      <c r="AX103" s="24"/>
      <c r="AY103" s="23">
        <v>674</v>
      </c>
      <c r="AZ103" s="53"/>
      <c r="BA103" s="53"/>
      <c r="BB103" s="43">
        <v>2870</v>
      </c>
      <c r="BC103" s="43"/>
      <c r="BD103" s="43"/>
      <c r="BE103" s="23"/>
      <c r="BF103" s="53"/>
      <c r="BG103" s="53"/>
      <c r="BH103" s="53">
        <v>0</v>
      </c>
      <c r="BI103" s="53"/>
      <c r="BJ103" s="53"/>
      <c r="BK103" s="23">
        <v>1</v>
      </c>
      <c r="BL103" s="53"/>
      <c r="BM103" s="53"/>
    </row>
    <row r="104" spans="1:65" s="31" customFormat="1" ht="15" customHeight="1" x14ac:dyDescent="0.2">
      <c r="A104" s="8" t="s">
        <v>68</v>
      </c>
      <c r="B104" s="8">
        <v>2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10"/>
      <c r="AL104" s="10"/>
      <c r="AM104" s="10"/>
      <c r="AN104" s="10"/>
      <c r="AO104" s="10"/>
      <c r="AP104" s="12"/>
      <c r="AQ104" s="10"/>
      <c r="AR104" s="26"/>
      <c r="AS104" s="26"/>
      <c r="AT104" s="26"/>
      <c r="AU104" s="26"/>
      <c r="AV104" s="24">
        <v>1104</v>
      </c>
      <c r="AW104" s="24"/>
      <c r="AX104" s="24"/>
      <c r="AY104" s="23">
        <v>0</v>
      </c>
      <c r="AZ104" s="53"/>
      <c r="BA104" s="53"/>
      <c r="BB104" s="43"/>
      <c r="BC104" s="43"/>
      <c r="BD104" s="43"/>
      <c r="BE104" s="23">
        <v>53</v>
      </c>
      <c r="BF104" s="53"/>
      <c r="BG104" s="53"/>
      <c r="BH104" s="53">
        <v>0</v>
      </c>
      <c r="BI104" s="53"/>
      <c r="BJ104" s="53"/>
      <c r="BK104" s="23">
        <v>10</v>
      </c>
      <c r="BL104" s="53"/>
      <c r="BM104" s="53"/>
    </row>
    <row r="105" spans="1:65" s="31" customFormat="1" ht="15" customHeight="1" x14ac:dyDescent="0.2">
      <c r="A105" s="8" t="s">
        <v>68</v>
      </c>
      <c r="B105" s="8">
        <v>2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10"/>
      <c r="AL105" s="10"/>
      <c r="AM105" s="10"/>
      <c r="AN105" s="10"/>
      <c r="AO105" s="10"/>
      <c r="AP105" s="12"/>
      <c r="AQ105" s="10"/>
      <c r="AR105" s="26"/>
      <c r="AS105" s="26"/>
      <c r="AT105" s="26"/>
      <c r="AU105" s="26"/>
      <c r="AV105" s="24">
        <v>3792</v>
      </c>
      <c r="AW105" s="24"/>
      <c r="AX105" s="24"/>
      <c r="AY105" s="24">
        <v>3268</v>
      </c>
      <c r="AZ105" s="44"/>
      <c r="BA105" s="44"/>
      <c r="BB105" s="43">
        <v>261</v>
      </c>
      <c r="BC105" s="43"/>
      <c r="BD105" s="43"/>
      <c r="BE105" s="23">
        <v>0</v>
      </c>
      <c r="BF105" s="53"/>
      <c r="BG105" s="53"/>
      <c r="BH105" s="53">
        <v>0</v>
      </c>
      <c r="BI105" s="53"/>
      <c r="BJ105" s="53"/>
      <c r="BK105" s="23">
        <v>3</v>
      </c>
      <c r="BL105" s="53"/>
      <c r="BM105" s="53"/>
    </row>
    <row r="106" spans="1:65" s="31" customFormat="1" ht="15" customHeight="1" x14ac:dyDescent="0.2">
      <c r="A106" s="8" t="s">
        <v>75</v>
      </c>
      <c r="B106" s="8">
        <v>2</v>
      </c>
      <c r="C106" s="9">
        <v>5000</v>
      </c>
      <c r="D106" s="9"/>
      <c r="E106" s="9"/>
      <c r="F106" s="9">
        <v>0</v>
      </c>
      <c r="G106" s="9"/>
      <c r="H106" s="9"/>
      <c r="I106" s="9">
        <v>0</v>
      </c>
      <c r="J106" s="9"/>
      <c r="K106" s="9"/>
      <c r="L106" s="9">
        <v>0</v>
      </c>
      <c r="M106" s="9"/>
      <c r="N106" s="9"/>
      <c r="O106" s="9">
        <v>0</v>
      </c>
      <c r="P106" s="9"/>
      <c r="Q106" s="9"/>
      <c r="R106" s="9">
        <v>0</v>
      </c>
      <c r="S106" s="9"/>
      <c r="T106" s="9"/>
      <c r="U106" s="9">
        <v>463</v>
      </c>
      <c r="V106" s="9"/>
      <c r="W106" s="9"/>
      <c r="X106" s="9">
        <v>2</v>
      </c>
      <c r="Y106" s="9"/>
      <c r="Z106" s="9"/>
      <c r="AA106" s="9">
        <v>18</v>
      </c>
      <c r="AB106" s="9"/>
      <c r="AC106" s="9"/>
      <c r="AD106" s="9">
        <v>15</v>
      </c>
      <c r="AE106" s="9"/>
      <c r="AF106" s="9"/>
      <c r="AG106" s="9">
        <v>65</v>
      </c>
      <c r="AH106" s="9"/>
      <c r="AI106" s="9"/>
      <c r="AJ106" s="9">
        <v>700</v>
      </c>
      <c r="AK106" s="10"/>
      <c r="AL106" s="10"/>
      <c r="AM106" s="10">
        <v>80</v>
      </c>
      <c r="AN106" s="10"/>
      <c r="AO106" s="10"/>
      <c r="AP106" s="12">
        <v>684</v>
      </c>
      <c r="AQ106" s="10"/>
      <c r="AR106" s="26"/>
      <c r="AS106" s="26">
        <v>2410</v>
      </c>
      <c r="AT106" s="26"/>
      <c r="AU106" s="26"/>
      <c r="AV106" s="23">
        <v>0</v>
      </c>
      <c r="AW106" s="23"/>
      <c r="AX106" s="23"/>
      <c r="AY106" s="23">
        <v>705</v>
      </c>
      <c r="AZ106" s="53"/>
      <c r="BA106" s="53"/>
      <c r="BB106" s="43">
        <v>34</v>
      </c>
      <c r="BC106" s="43"/>
      <c r="BD106" s="43"/>
      <c r="BE106" s="23">
        <v>0</v>
      </c>
      <c r="BF106" s="53"/>
      <c r="BG106" s="53"/>
      <c r="BH106" s="53">
        <v>0</v>
      </c>
      <c r="BI106" s="53"/>
      <c r="BJ106" s="53"/>
      <c r="BK106" s="23">
        <v>4</v>
      </c>
      <c r="BL106" s="53"/>
      <c r="BM106" s="53"/>
    </row>
    <row r="107" spans="1:65" s="31" customFormat="1" ht="15" customHeight="1" x14ac:dyDescent="0.2">
      <c r="A107" s="8" t="s">
        <v>68</v>
      </c>
      <c r="B107" s="8">
        <v>2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10"/>
      <c r="AL107" s="10"/>
      <c r="AM107" s="10"/>
      <c r="AN107" s="10"/>
      <c r="AO107" s="10"/>
      <c r="AP107" s="12"/>
      <c r="AQ107" s="10"/>
      <c r="AR107" s="26"/>
      <c r="AS107" s="26"/>
      <c r="AT107" s="26"/>
      <c r="AU107" s="26"/>
      <c r="AV107" s="24">
        <v>20750</v>
      </c>
      <c r="AW107" s="24"/>
      <c r="AX107" s="24"/>
      <c r="AY107" s="24">
        <v>5618</v>
      </c>
      <c r="AZ107" s="44"/>
      <c r="BA107" s="44"/>
      <c r="BB107" s="43">
        <v>1812</v>
      </c>
      <c r="BC107" s="43"/>
      <c r="BD107" s="43"/>
      <c r="BE107" s="23">
        <v>323</v>
      </c>
      <c r="BF107" s="53"/>
      <c r="BG107" s="53"/>
      <c r="BH107" s="53">
        <v>133</v>
      </c>
      <c r="BI107" s="53"/>
      <c r="BJ107" s="53"/>
      <c r="BK107" s="23">
        <v>3</v>
      </c>
      <c r="BL107" s="53"/>
      <c r="BM107" s="53"/>
    </row>
    <row r="108" spans="1:65" s="31" customFormat="1" ht="15" customHeight="1" x14ac:dyDescent="0.2">
      <c r="A108" s="8" t="s">
        <v>76</v>
      </c>
      <c r="B108" s="8">
        <v>2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>
        <v>50</v>
      </c>
      <c r="P108" s="9"/>
      <c r="Q108" s="9"/>
      <c r="R108" s="9">
        <v>10</v>
      </c>
      <c r="S108" s="9"/>
      <c r="T108" s="9"/>
      <c r="U108" s="9">
        <v>53</v>
      </c>
      <c r="V108" s="9"/>
      <c r="W108" s="9"/>
      <c r="X108" s="9">
        <v>23</v>
      </c>
      <c r="Y108" s="9"/>
      <c r="Z108" s="9"/>
      <c r="AA108" s="9">
        <v>12</v>
      </c>
      <c r="AB108" s="9"/>
      <c r="AC108" s="9"/>
      <c r="AD108" s="9">
        <v>85</v>
      </c>
      <c r="AE108" s="9"/>
      <c r="AF108" s="9"/>
      <c r="AG108" s="9">
        <v>136</v>
      </c>
      <c r="AH108" s="9"/>
      <c r="AI108" s="9"/>
      <c r="AJ108" s="9">
        <v>70</v>
      </c>
      <c r="AK108" s="10"/>
      <c r="AL108" s="10"/>
      <c r="AM108" s="10"/>
      <c r="AN108" s="10"/>
      <c r="AO108" s="10"/>
      <c r="AP108" s="12">
        <v>7</v>
      </c>
      <c r="AQ108" s="10"/>
      <c r="AR108" s="26"/>
      <c r="AS108" s="26"/>
      <c r="AT108" s="26"/>
      <c r="AU108" s="26"/>
      <c r="AV108" s="23">
        <v>50</v>
      </c>
      <c r="AW108" s="23"/>
      <c r="AX108" s="23"/>
      <c r="AY108" s="23">
        <v>0</v>
      </c>
      <c r="AZ108" s="53"/>
      <c r="BA108" s="53"/>
      <c r="BB108" s="43">
        <v>197</v>
      </c>
      <c r="BC108" s="43"/>
      <c r="BD108" s="43"/>
      <c r="BE108" s="23">
        <v>0</v>
      </c>
      <c r="BF108" s="53"/>
      <c r="BG108" s="53"/>
      <c r="BH108" s="53">
        <v>0</v>
      </c>
      <c r="BI108" s="53"/>
      <c r="BJ108" s="53"/>
      <c r="BK108" s="23">
        <v>2</v>
      </c>
      <c r="BL108" s="53"/>
      <c r="BM108" s="53"/>
    </row>
    <row r="109" spans="1:65" s="31" customFormat="1" ht="15" customHeight="1" x14ac:dyDescent="0.2">
      <c r="A109" s="8" t="s">
        <v>77</v>
      </c>
      <c r="B109" s="8">
        <v>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6400</v>
      </c>
      <c r="M109" s="9"/>
      <c r="N109" s="9"/>
      <c r="O109" s="9">
        <v>0</v>
      </c>
      <c r="P109" s="9"/>
      <c r="Q109" s="9"/>
      <c r="R109" s="9">
        <v>4100</v>
      </c>
      <c r="S109" s="9"/>
      <c r="T109" s="9"/>
      <c r="U109" s="9">
        <v>2460</v>
      </c>
      <c r="V109" s="9"/>
      <c r="W109" s="9"/>
      <c r="X109" s="9">
        <v>177</v>
      </c>
      <c r="Y109" s="9"/>
      <c r="Z109" s="9"/>
      <c r="AA109" s="9">
        <v>825</v>
      </c>
      <c r="AB109" s="9"/>
      <c r="AC109" s="9"/>
      <c r="AD109" s="9">
        <v>622</v>
      </c>
      <c r="AE109" s="9"/>
      <c r="AF109" s="9"/>
      <c r="AG109" s="9">
        <v>4593</v>
      </c>
      <c r="AH109" s="9"/>
      <c r="AI109" s="9"/>
      <c r="AJ109" s="9">
        <v>7547</v>
      </c>
      <c r="AK109" s="10"/>
      <c r="AL109" s="10"/>
      <c r="AM109" s="10">
        <v>4255</v>
      </c>
      <c r="AN109" s="10"/>
      <c r="AO109" s="10"/>
      <c r="AP109" s="12">
        <v>2769</v>
      </c>
      <c r="AQ109" s="10"/>
      <c r="AR109" s="26"/>
      <c r="AS109" s="26">
        <v>3750</v>
      </c>
      <c r="AT109" s="26"/>
      <c r="AU109" s="26"/>
      <c r="AV109" s="24">
        <v>1265</v>
      </c>
      <c r="AW109" s="24"/>
      <c r="AX109" s="24"/>
      <c r="AY109" s="24">
        <v>1155</v>
      </c>
      <c r="AZ109" s="44"/>
      <c r="BA109" s="44"/>
      <c r="BB109" s="43">
        <v>3</v>
      </c>
      <c r="BC109" s="43"/>
      <c r="BD109" s="43"/>
      <c r="BE109" s="23">
        <v>354</v>
      </c>
      <c r="BF109" s="53"/>
      <c r="BG109" s="53"/>
      <c r="BH109" s="53">
        <v>35</v>
      </c>
      <c r="BI109" s="53"/>
      <c r="BJ109" s="53"/>
      <c r="BK109" s="23">
        <v>3</v>
      </c>
      <c r="BL109" s="53"/>
      <c r="BM109" s="53"/>
    </row>
    <row r="110" spans="1:65" s="31" customFormat="1" ht="15" customHeight="1" x14ac:dyDescent="0.2">
      <c r="A110" s="8" t="s">
        <v>78</v>
      </c>
      <c r="B110" s="8">
        <v>2</v>
      </c>
      <c r="C110" s="9"/>
      <c r="D110" s="9"/>
      <c r="E110" s="9"/>
      <c r="F110" s="9"/>
      <c r="G110" s="9"/>
      <c r="H110" s="9"/>
      <c r="I110" s="9"/>
      <c r="J110" s="9"/>
      <c r="K110" s="9"/>
      <c r="L110" s="9">
        <v>4600</v>
      </c>
      <c r="M110" s="9"/>
      <c r="N110" s="9"/>
      <c r="O110" s="9">
        <v>600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0</v>
      </c>
      <c r="AB110" s="9"/>
      <c r="AC110" s="9"/>
      <c r="AD110" s="9">
        <v>0</v>
      </c>
      <c r="AE110" s="9"/>
      <c r="AF110" s="9"/>
      <c r="AG110" s="9">
        <v>1</v>
      </c>
      <c r="AH110" s="9"/>
      <c r="AI110" s="9"/>
      <c r="AJ110" s="9">
        <v>6073</v>
      </c>
      <c r="AK110" s="10"/>
      <c r="AL110" s="10"/>
      <c r="AM110" s="10">
        <v>867</v>
      </c>
      <c r="AN110" s="10"/>
      <c r="AO110" s="10"/>
      <c r="AP110" s="12">
        <v>6290</v>
      </c>
      <c r="AQ110" s="10"/>
      <c r="AR110" s="26"/>
      <c r="AS110" s="26">
        <v>3622</v>
      </c>
      <c r="AT110" s="26"/>
      <c r="AU110" s="26"/>
      <c r="AV110" s="24">
        <v>6566</v>
      </c>
      <c r="AW110" s="24"/>
      <c r="AX110" s="24"/>
      <c r="AY110" s="24">
        <v>6781</v>
      </c>
      <c r="AZ110" s="44"/>
      <c r="BA110" s="44"/>
      <c r="BB110" s="43">
        <v>2766</v>
      </c>
      <c r="BC110" s="43"/>
      <c r="BD110" s="43"/>
      <c r="BE110" s="23">
        <v>319</v>
      </c>
      <c r="BF110" s="53"/>
      <c r="BG110" s="53"/>
      <c r="BH110" s="53">
        <v>65</v>
      </c>
      <c r="BI110" s="53"/>
      <c r="BJ110" s="53"/>
      <c r="BK110" s="23">
        <v>6</v>
      </c>
      <c r="BL110" s="53"/>
      <c r="BM110" s="53"/>
    </row>
    <row r="111" spans="1:65" s="31" customFormat="1" ht="15" customHeight="1" x14ac:dyDescent="0.2">
      <c r="A111" s="8" t="s">
        <v>68</v>
      </c>
      <c r="B111" s="8">
        <v>2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10"/>
      <c r="AL111" s="10"/>
      <c r="AM111" s="10"/>
      <c r="AN111" s="10"/>
      <c r="AO111" s="10"/>
      <c r="AP111" s="12"/>
      <c r="AQ111" s="10"/>
      <c r="AR111" s="26"/>
      <c r="AS111" s="26"/>
      <c r="AT111" s="26"/>
      <c r="AU111" s="26"/>
      <c r="AV111" s="24"/>
      <c r="AW111" s="24"/>
      <c r="AX111" s="24"/>
      <c r="AY111" s="24">
        <v>522</v>
      </c>
      <c r="AZ111" s="44"/>
      <c r="BA111" s="44"/>
      <c r="BB111" s="43">
        <v>0</v>
      </c>
      <c r="BC111" s="43"/>
      <c r="BD111" s="43"/>
      <c r="BE111" s="23"/>
      <c r="BF111" s="53"/>
      <c r="BG111" s="53"/>
      <c r="BH111" s="53"/>
      <c r="BI111" s="53"/>
      <c r="BJ111" s="53"/>
      <c r="BK111" s="23"/>
      <c r="BL111" s="53"/>
      <c r="BM111" s="53"/>
    </row>
    <row r="112" spans="1:65" s="31" customFormat="1" ht="15" customHeight="1" x14ac:dyDescent="0.2">
      <c r="A112" s="8" t="s">
        <v>79</v>
      </c>
      <c r="B112" s="8">
        <v>2</v>
      </c>
      <c r="C112" s="9">
        <v>3000</v>
      </c>
      <c r="D112" s="9"/>
      <c r="E112" s="9"/>
      <c r="F112" s="9">
        <v>650</v>
      </c>
      <c r="G112" s="9"/>
      <c r="H112" s="9"/>
      <c r="I112" s="9">
        <v>150</v>
      </c>
      <c r="J112" s="9"/>
      <c r="K112" s="9"/>
      <c r="L112" s="9">
        <v>860</v>
      </c>
      <c r="M112" s="9"/>
      <c r="N112" s="9"/>
      <c r="O112" s="9">
        <v>700</v>
      </c>
      <c r="P112" s="9"/>
      <c r="Q112" s="9"/>
      <c r="R112" s="9">
        <v>900</v>
      </c>
      <c r="S112" s="9"/>
      <c r="T112" s="9"/>
      <c r="U112" s="9">
        <v>565</v>
      </c>
      <c r="V112" s="9"/>
      <c r="W112" s="9"/>
      <c r="X112" s="9">
        <v>120</v>
      </c>
      <c r="Y112" s="9"/>
      <c r="Z112" s="9"/>
      <c r="AA112" s="9">
        <v>140</v>
      </c>
      <c r="AB112" s="9"/>
      <c r="AC112" s="9"/>
      <c r="AD112" s="9">
        <v>404</v>
      </c>
      <c r="AE112" s="9"/>
      <c r="AF112" s="9"/>
      <c r="AG112" s="9">
        <v>290</v>
      </c>
      <c r="AH112" s="9"/>
      <c r="AI112" s="9"/>
      <c r="AJ112" s="9">
        <v>1181</v>
      </c>
      <c r="AK112" s="10"/>
      <c r="AL112" s="10"/>
      <c r="AM112" s="10">
        <v>104</v>
      </c>
      <c r="AN112" s="10"/>
      <c r="AO112" s="10"/>
      <c r="AP112" s="12">
        <v>23</v>
      </c>
      <c r="AQ112" s="10"/>
      <c r="AR112" s="26"/>
      <c r="AS112" s="26">
        <v>85</v>
      </c>
      <c r="AT112" s="26"/>
      <c r="AU112" s="26"/>
      <c r="AV112" s="23">
        <v>180</v>
      </c>
      <c r="AW112" s="23"/>
      <c r="AX112" s="23"/>
      <c r="AY112" s="23">
        <v>0</v>
      </c>
      <c r="AZ112" s="53"/>
      <c r="BA112" s="53"/>
      <c r="BB112" s="43">
        <v>18</v>
      </c>
      <c r="BC112" s="43"/>
      <c r="BD112" s="43"/>
      <c r="BE112" s="23">
        <v>0</v>
      </c>
      <c r="BF112" s="53"/>
      <c r="BG112" s="53"/>
      <c r="BH112" s="53">
        <v>1</v>
      </c>
      <c r="BI112" s="53"/>
      <c r="BJ112" s="53"/>
      <c r="BK112" s="23">
        <v>1</v>
      </c>
      <c r="BL112" s="53"/>
      <c r="BM112" s="53"/>
    </row>
    <row r="113" spans="1:65" s="31" customFormat="1" ht="15" customHeight="1" x14ac:dyDescent="0.2">
      <c r="A113" s="8" t="s">
        <v>80</v>
      </c>
      <c r="B113" s="8">
        <v>2</v>
      </c>
      <c r="C113" s="9">
        <v>7600</v>
      </c>
      <c r="D113" s="9"/>
      <c r="E113" s="9"/>
      <c r="F113" s="9">
        <v>25</v>
      </c>
      <c r="G113" s="9"/>
      <c r="H113" s="9"/>
      <c r="I113" s="9">
        <v>0</v>
      </c>
      <c r="J113" s="9"/>
      <c r="K113" s="9"/>
      <c r="L113" s="9">
        <v>0</v>
      </c>
      <c r="M113" s="9"/>
      <c r="N113" s="9"/>
      <c r="O113" s="9">
        <v>20</v>
      </c>
      <c r="P113" s="9"/>
      <c r="Q113" s="9"/>
      <c r="R113" s="9">
        <v>100</v>
      </c>
      <c r="S113" s="9"/>
      <c r="T113" s="9"/>
      <c r="U113" s="9">
        <v>30</v>
      </c>
      <c r="V113" s="9"/>
      <c r="W113" s="9"/>
      <c r="X113" s="9">
        <v>8</v>
      </c>
      <c r="Y113" s="9"/>
      <c r="Z113" s="9"/>
      <c r="AA113" s="9">
        <v>10</v>
      </c>
      <c r="AB113" s="9"/>
      <c r="AC113" s="9"/>
      <c r="AD113" s="9">
        <v>15</v>
      </c>
      <c r="AE113" s="9"/>
      <c r="AF113" s="9"/>
      <c r="AG113" s="9">
        <v>1</v>
      </c>
      <c r="AH113" s="9"/>
      <c r="AI113" s="9"/>
      <c r="AJ113" s="9">
        <v>13</v>
      </c>
      <c r="AK113" s="10"/>
      <c r="AL113" s="10"/>
      <c r="AM113" s="10"/>
      <c r="AN113" s="10"/>
      <c r="AO113" s="10"/>
      <c r="AP113" s="12">
        <v>0</v>
      </c>
      <c r="AQ113" s="10"/>
      <c r="AR113" s="26"/>
      <c r="AS113" s="26">
        <v>0</v>
      </c>
      <c r="AT113" s="26"/>
      <c r="AU113" s="26"/>
      <c r="AV113" s="23">
        <v>0</v>
      </c>
      <c r="AW113" s="23"/>
      <c r="AX113" s="23"/>
      <c r="AY113" s="23">
        <v>0</v>
      </c>
      <c r="AZ113" s="53"/>
      <c r="BA113" s="53"/>
      <c r="BB113" s="43">
        <v>0</v>
      </c>
      <c r="BC113" s="43"/>
      <c r="BD113" s="43"/>
      <c r="BE113" s="23">
        <v>333</v>
      </c>
      <c r="BF113" s="53"/>
      <c r="BG113" s="53"/>
      <c r="BH113" s="53">
        <v>0</v>
      </c>
      <c r="BI113" s="53"/>
      <c r="BJ113" s="53"/>
      <c r="BK113" s="23">
        <v>6</v>
      </c>
      <c r="BL113" s="53"/>
      <c r="BM113" s="53"/>
    </row>
    <row r="114" spans="1:65" s="31" customFormat="1" ht="15" customHeight="1" x14ac:dyDescent="0.2">
      <c r="A114" s="8" t="s">
        <v>81</v>
      </c>
      <c r="B114" s="8">
        <v>2</v>
      </c>
      <c r="C114" s="9"/>
      <c r="D114" s="9"/>
      <c r="E114" s="9"/>
      <c r="F114" s="9"/>
      <c r="G114" s="9"/>
      <c r="H114" s="9"/>
      <c r="I114" s="9"/>
      <c r="J114" s="9"/>
      <c r="K114" s="9"/>
      <c r="L114" s="9">
        <v>0</v>
      </c>
      <c r="M114" s="9"/>
      <c r="N114" s="9"/>
      <c r="O114" s="9">
        <v>0</v>
      </c>
      <c r="P114" s="9"/>
      <c r="Q114" s="9"/>
      <c r="R114" s="9">
        <v>0</v>
      </c>
      <c r="S114" s="9"/>
      <c r="T114" s="9"/>
      <c r="U114" s="9">
        <v>0</v>
      </c>
      <c r="V114" s="9"/>
      <c r="W114" s="9"/>
      <c r="X114" s="9">
        <v>0</v>
      </c>
      <c r="Y114" s="9"/>
      <c r="Z114" s="9"/>
      <c r="AA114" s="9"/>
      <c r="AB114" s="9"/>
      <c r="AC114" s="9"/>
      <c r="AD114" s="9">
        <v>0</v>
      </c>
      <c r="AE114" s="9"/>
      <c r="AF114" s="9"/>
      <c r="AG114" s="9">
        <v>0</v>
      </c>
      <c r="AH114" s="9"/>
      <c r="AI114" s="9"/>
      <c r="AJ114" s="9">
        <v>3</v>
      </c>
      <c r="AK114" s="10"/>
      <c r="AL114" s="10"/>
      <c r="AM114" s="10"/>
      <c r="AN114" s="10"/>
      <c r="AO114" s="10"/>
      <c r="AP114" s="12">
        <v>0</v>
      </c>
      <c r="AQ114" s="10"/>
      <c r="AR114" s="26"/>
      <c r="AS114" s="26"/>
      <c r="AT114" s="26"/>
      <c r="AU114" s="26"/>
      <c r="AV114" s="23">
        <v>0</v>
      </c>
      <c r="AW114" s="23"/>
      <c r="AX114" s="23"/>
      <c r="AY114" s="23">
        <v>0</v>
      </c>
      <c r="AZ114" s="53"/>
      <c r="BA114" s="53"/>
      <c r="BB114" s="43">
        <v>0</v>
      </c>
      <c r="BC114" s="43"/>
      <c r="BD114" s="43"/>
      <c r="BE114" s="23"/>
      <c r="BF114" s="53"/>
      <c r="BG114" s="53"/>
      <c r="BH114" s="53"/>
      <c r="BI114" s="53"/>
      <c r="BJ114" s="53"/>
      <c r="BK114" s="23"/>
      <c r="BL114" s="53"/>
      <c r="BM114" s="53"/>
    </row>
    <row r="115" spans="1:65" s="31" customFormat="1" ht="15" customHeight="1" x14ac:dyDescent="0.2">
      <c r="A115" s="8" t="s">
        <v>82</v>
      </c>
      <c r="B115" s="8">
        <v>2</v>
      </c>
      <c r="C115" s="9">
        <v>1500</v>
      </c>
      <c r="D115" s="9"/>
      <c r="E115" s="9"/>
      <c r="F115" s="9">
        <v>5000</v>
      </c>
      <c r="G115" s="9"/>
      <c r="H115" s="9"/>
      <c r="I115" s="9">
        <v>10</v>
      </c>
      <c r="J115" s="9"/>
      <c r="K115" s="9"/>
      <c r="L115" s="9">
        <v>0</v>
      </c>
      <c r="M115" s="9"/>
      <c r="N115" s="9"/>
      <c r="O115" s="9">
        <v>0</v>
      </c>
      <c r="P115" s="9"/>
      <c r="Q115" s="9"/>
      <c r="R115" s="9">
        <v>2</v>
      </c>
      <c r="S115" s="9"/>
      <c r="T115" s="9"/>
      <c r="U115" s="9">
        <v>0</v>
      </c>
      <c r="V115" s="9"/>
      <c r="W115" s="9"/>
      <c r="X115" s="9">
        <v>5</v>
      </c>
      <c r="Y115" s="9"/>
      <c r="Z115" s="9"/>
      <c r="AA115" s="9">
        <v>5</v>
      </c>
      <c r="AB115" s="9"/>
      <c r="AC115" s="9"/>
      <c r="AD115" s="9">
        <v>0</v>
      </c>
      <c r="AE115" s="9"/>
      <c r="AF115" s="9"/>
      <c r="AG115" s="9">
        <v>1</v>
      </c>
      <c r="AH115" s="9"/>
      <c r="AI115" s="9"/>
      <c r="AJ115" s="9">
        <v>9</v>
      </c>
      <c r="AK115" s="10"/>
      <c r="AL115" s="10"/>
      <c r="AM115" s="10"/>
      <c r="AN115" s="10"/>
      <c r="AO115" s="10"/>
      <c r="AP115" s="12">
        <v>0</v>
      </c>
      <c r="AQ115" s="10"/>
      <c r="AR115" s="26"/>
      <c r="AS115" s="26">
        <v>0</v>
      </c>
      <c r="AT115" s="26"/>
      <c r="AU115" s="26"/>
      <c r="AV115" s="23">
        <v>10</v>
      </c>
      <c r="AW115" s="23"/>
      <c r="AX115" s="23"/>
      <c r="AY115" s="23">
        <v>0</v>
      </c>
      <c r="AZ115" s="53"/>
      <c r="BA115" s="53"/>
      <c r="BB115" s="43">
        <v>0</v>
      </c>
      <c r="BC115" s="43"/>
      <c r="BD115" s="43"/>
      <c r="BE115" s="23"/>
      <c r="BF115" s="53"/>
      <c r="BG115" s="53"/>
      <c r="BH115" s="53">
        <v>5</v>
      </c>
      <c r="BI115" s="53"/>
      <c r="BJ115" s="53"/>
      <c r="BK115" s="23">
        <v>2</v>
      </c>
      <c r="BL115" s="53"/>
      <c r="BM115" s="53"/>
    </row>
    <row r="116" spans="1:65" s="31" customFormat="1" ht="15" customHeight="1" x14ac:dyDescent="0.2">
      <c r="A116" s="8" t="s">
        <v>83</v>
      </c>
      <c r="B116" s="8">
        <v>2</v>
      </c>
      <c r="C116" s="9">
        <v>25</v>
      </c>
      <c r="D116" s="9"/>
      <c r="E116" s="9"/>
      <c r="F116" s="9">
        <v>3</v>
      </c>
      <c r="G116" s="9"/>
      <c r="H116" s="9"/>
      <c r="I116" s="9">
        <v>1</v>
      </c>
      <c r="J116" s="9"/>
      <c r="K116" s="9"/>
      <c r="L116" s="9">
        <v>1</v>
      </c>
      <c r="M116" s="9"/>
      <c r="N116" s="9"/>
      <c r="O116" s="9">
        <v>2</v>
      </c>
      <c r="P116" s="9"/>
      <c r="Q116" s="9"/>
      <c r="R116" s="9">
        <v>0</v>
      </c>
      <c r="S116" s="9"/>
      <c r="T116" s="9"/>
      <c r="U116" s="9">
        <v>0</v>
      </c>
      <c r="V116" s="9"/>
      <c r="W116" s="9"/>
      <c r="X116" s="9">
        <v>2</v>
      </c>
      <c r="Y116" s="9"/>
      <c r="Z116" s="9"/>
      <c r="AA116" s="9"/>
      <c r="AB116" s="9"/>
      <c r="AC116" s="9"/>
      <c r="AD116" s="9">
        <v>2</v>
      </c>
      <c r="AE116" s="9"/>
      <c r="AF116" s="9"/>
      <c r="AG116" s="9">
        <v>20</v>
      </c>
      <c r="AH116" s="9"/>
      <c r="AI116" s="9"/>
      <c r="AJ116" s="9">
        <v>12</v>
      </c>
      <c r="AK116" s="10"/>
      <c r="AL116" s="10"/>
      <c r="AM116" s="10"/>
      <c r="AN116" s="10"/>
      <c r="AO116" s="10"/>
      <c r="AP116" s="12">
        <v>6</v>
      </c>
      <c r="AQ116" s="10"/>
      <c r="AR116" s="26"/>
      <c r="AS116" s="26">
        <v>0</v>
      </c>
      <c r="AT116" s="26"/>
      <c r="AU116" s="26"/>
      <c r="AV116" s="23">
        <v>60</v>
      </c>
      <c r="AW116" s="23"/>
      <c r="AX116" s="23"/>
      <c r="AY116" s="23">
        <v>0</v>
      </c>
      <c r="AZ116" s="53"/>
      <c r="BA116" s="53"/>
      <c r="BB116" s="43">
        <v>0</v>
      </c>
      <c r="BC116" s="43"/>
      <c r="BD116" s="43"/>
      <c r="BE116" s="23">
        <v>0</v>
      </c>
      <c r="BF116" s="53"/>
      <c r="BG116" s="53"/>
      <c r="BH116" s="53">
        <v>0</v>
      </c>
      <c r="BI116" s="53"/>
      <c r="BJ116" s="53"/>
      <c r="BK116" s="23">
        <v>0</v>
      </c>
      <c r="BL116" s="53"/>
      <c r="BM116" s="53"/>
    </row>
    <row r="117" spans="1:65" s="31" customFormat="1" ht="15" customHeight="1" x14ac:dyDescent="0.2">
      <c r="A117" s="8" t="s">
        <v>84</v>
      </c>
      <c r="B117" s="8">
        <v>2</v>
      </c>
      <c r="C117" s="9">
        <v>3000</v>
      </c>
      <c r="D117" s="9"/>
      <c r="E117" s="9"/>
      <c r="F117" s="9">
        <v>2000</v>
      </c>
      <c r="G117" s="9"/>
      <c r="H117" s="9"/>
      <c r="I117" s="9">
        <v>150</v>
      </c>
      <c r="J117" s="9"/>
      <c r="K117" s="9"/>
      <c r="L117" s="9">
        <v>1160</v>
      </c>
      <c r="M117" s="9"/>
      <c r="N117" s="9"/>
      <c r="O117" s="9">
        <v>280</v>
      </c>
      <c r="P117" s="9"/>
      <c r="Q117" s="9"/>
      <c r="R117" s="9">
        <v>100</v>
      </c>
      <c r="S117" s="9"/>
      <c r="T117" s="9"/>
      <c r="U117" s="9">
        <v>1890</v>
      </c>
      <c r="V117" s="9"/>
      <c r="W117" s="9"/>
      <c r="X117" s="9">
        <v>400</v>
      </c>
      <c r="Y117" s="9"/>
      <c r="Z117" s="9"/>
      <c r="AA117" s="9">
        <v>600</v>
      </c>
      <c r="AB117" s="9"/>
      <c r="AC117" s="9"/>
      <c r="AD117" s="9">
        <v>246</v>
      </c>
      <c r="AE117" s="9"/>
      <c r="AF117" s="9"/>
      <c r="AG117" s="9">
        <v>63</v>
      </c>
      <c r="AH117" s="9"/>
      <c r="AI117" s="9"/>
      <c r="AJ117" s="9">
        <v>395</v>
      </c>
      <c r="AK117" s="10"/>
      <c r="AL117" s="10"/>
      <c r="AM117" s="10">
        <v>13</v>
      </c>
      <c r="AN117" s="10"/>
      <c r="AO117" s="10"/>
      <c r="AP117" s="12">
        <v>540</v>
      </c>
      <c r="AQ117" s="10"/>
      <c r="AR117" s="26"/>
      <c r="AS117" s="26">
        <v>0</v>
      </c>
      <c r="AT117" s="26"/>
      <c r="AU117" s="26"/>
      <c r="AV117" s="23">
        <v>3</v>
      </c>
      <c r="AW117" s="23"/>
      <c r="AX117" s="23"/>
      <c r="AY117" s="24">
        <v>2500</v>
      </c>
      <c r="AZ117" s="44"/>
      <c r="BA117" s="44"/>
      <c r="BB117" s="43">
        <v>1930</v>
      </c>
      <c r="BC117" s="43"/>
      <c r="BD117" s="43"/>
      <c r="BE117" s="23">
        <v>94</v>
      </c>
      <c r="BF117" s="53"/>
      <c r="BG117" s="53"/>
      <c r="BH117" s="53">
        <v>321</v>
      </c>
      <c r="BI117" s="53"/>
      <c r="BJ117" s="53"/>
      <c r="BK117" s="23">
        <v>0</v>
      </c>
      <c r="BL117" s="53"/>
      <c r="BM117" s="53"/>
    </row>
    <row r="118" spans="1:65" s="31" customFormat="1" ht="15" customHeight="1" x14ac:dyDescent="0.2">
      <c r="A118" s="8" t="s">
        <v>85</v>
      </c>
      <c r="B118" s="8">
        <v>2</v>
      </c>
      <c r="C118" s="9">
        <v>6000</v>
      </c>
      <c r="D118" s="9"/>
      <c r="E118" s="9"/>
      <c r="F118" s="9">
        <v>1500</v>
      </c>
      <c r="G118" s="9"/>
      <c r="H118" s="9"/>
      <c r="I118" s="9">
        <v>806</v>
      </c>
      <c r="J118" s="9"/>
      <c r="K118" s="9"/>
      <c r="L118" s="9">
        <v>3535</v>
      </c>
      <c r="M118" s="9"/>
      <c r="N118" s="9"/>
      <c r="O118" s="9">
        <v>750</v>
      </c>
      <c r="P118" s="9"/>
      <c r="Q118" s="9"/>
      <c r="R118" s="9">
        <v>8300</v>
      </c>
      <c r="S118" s="9"/>
      <c r="T118" s="9"/>
      <c r="U118" s="9">
        <v>7242</v>
      </c>
      <c r="V118" s="9"/>
      <c r="W118" s="9"/>
      <c r="X118" s="9">
        <v>3880</v>
      </c>
      <c r="Y118" s="9"/>
      <c r="Z118" s="9"/>
      <c r="AA118" s="9">
        <v>1375</v>
      </c>
      <c r="AB118" s="9"/>
      <c r="AC118" s="9"/>
      <c r="AD118" s="9">
        <v>3720</v>
      </c>
      <c r="AE118" s="9"/>
      <c r="AF118" s="9"/>
      <c r="AG118" s="9">
        <v>7292</v>
      </c>
      <c r="AH118" s="9"/>
      <c r="AI118" s="9"/>
      <c r="AJ118" s="9">
        <v>9494</v>
      </c>
      <c r="AK118" s="10"/>
      <c r="AL118" s="10"/>
      <c r="AM118" s="10">
        <v>10976</v>
      </c>
      <c r="AN118" s="10"/>
      <c r="AO118" s="10"/>
      <c r="AP118" s="12">
        <v>16244</v>
      </c>
      <c r="AQ118" s="10"/>
      <c r="AR118" s="26"/>
      <c r="AS118" s="26">
        <v>15890</v>
      </c>
      <c r="AT118" s="26"/>
      <c r="AU118" s="26"/>
      <c r="AV118" s="24">
        <v>13492</v>
      </c>
      <c r="AW118" s="24"/>
      <c r="AX118" s="24"/>
      <c r="AY118" s="24">
        <v>12189</v>
      </c>
      <c r="AZ118" s="44"/>
      <c r="BA118" s="44"/>
      <c r="BB118" s="43">
        <v>2587</v>
      </c>
      <c r="BC118" s="43"/>
      <c r="BD118" s="43"/>
      <c r="BE118" s="23">
        <v>537</v>
      </c>
      <c r="BF118" s="53"/>
      <c r="BG118" s="53"/>
      <c r="BH118" s="53">
        <v>26</v>
      </c>
      <c r="BI118" s="53"/>
      <c r="BJ118" s="53"/>
      <c r="BK118" s="23">
        <v>3</v>
      </c>
      <c r="BL118" s="53"/>
      <c r="BM118" s="53"/>
    </row>
    <row r="119" spans="1:65" s="31" customFormat="1" ht="15" customHeight="1" x14ac:dyDescent="0.2">
      <c r="A119" s="8" t="s">
        <v>86</v>
      </c>
      <c r="B119" s="8">
        <v>2</v>
      </c>
      <c r="C119" s="9">
        <v>13000</v>
      </c>
      <c r="D119" s="9"/>
      <c r="E119" s="9"/>
      <c r="F119" s="9">
        <v>5000</v>
      </c>
      <c r="G119" s="9"/>
      <c r="H119" s="9"/>
      <c r="I119" s="9">
        <v>2000</v>
      </c>
      <c r="J119" s="9"/>
      <c r="K119" s="9"/>
      <c r="L119" s="9">
        <v>8105</v>
      </c>
      <c r="M119" s="9"/>
      <c r="N119" s="9"/>
      <c r="O119" s="9">
        <v>3750</v>
      </c>
      <c r="P119" s="9"/>
      <c r="Q119" s="9"/>
      <c r="R119" s="9">
        <v>0</v>
      </c>
      <c r="S119" s="9"/>
      <c r="T119" s="9"/>
      <c r="U119" s="9">
        <v>800</v>
      </c>
      <c r="V119" s="9"/>
      <c r="W119" s="9"/>
      <c r="X119" s="9">
        <v>550</v>
      </c>
      <c r="Y119" s="9"/>
      <c r="Z119" s="9"/>
      <c r="AA119" s="9">
        <v>335</v>
      </c>
      <c r="AB119" s="9"/>
      <c r="AC119" s="9"/>
      <c r="AD119" s="9">
        <v>571</v>
      </c>
      <c r="AE119" s="9"/>
      <c r="AF119" s="9"/>
      <c r="AG119" s="9">
        <v>160</v>
      </c>
      <c r="AH119" s="9"/>
      <c r="AI119" s="9"/>
      <c r="AJ119" s="9">
        <v>21</v>
      </c>
      <c r="AK119" s="10"/>
      <c r="AL119" s="10"/>
      <c r="AM119" s="10">
        <v>121</v>
      </c>
      <c r="AN119" s="10"/>
      <c r="AO119" s="10"/>
      <c r="AP119" s="12">
        <v>165</v>
      </c>
      <c r="AQ119" s="10"/>
      <c r="AR119" s="26"/>
      <c r="AS119" s="26">
        <v>2298</v>
      </c>
      <c r="AT119" s="26"/>
      <c r="AU119" s="26"/>
      <c r="AV119" s="24">
        <v>4441</v>
      </c>
      <c r="AW119" s="24"/>
      <c r="AX119" s="24"/>
      <c r="AY119" s="24">
        <v>4792</v>
      </c>
      <c r="AZ119" s="44"/>
      <c r="BA119" s="44"/>
      <c r="BB119" s="43">
        <v>474</v>
      </c>
      <c r="BC119" s="43"/>
      <c r="BD119" s="43"/>
      <c r="BE119" s="23">
        <v>485</v>
      </c>
      <c r="BF119" s="53"/>
      <c r="BG119" s="53"/>
      <c r="BH119" s="53">
        <v>489</v>
      </c>
      <c r="BI119" s="53"/>
      <c r="BJ119" s="53"/>
      <c r="BK119" s="23">
        <v>4</v>
      </c>
      <c r="BL119" s="53"/>
      <c r="BM119" s="53"/>
    </row>
    <row r="120" spans="1:65" s="31" customFormat="1" ht="15" customHeight="1" x14ac:dyDescent="0.2">
      <c r="A120" s="8" t="s">
        <v>68</v>
      </c>
      <c r="B120" s="8">
        <v>2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10"/>
      <c r="AL120" s="10"/>
      <c r="AM120" s="10"/>
      <c r="AN120" s="10"/>
      <c r="AO120" s="10"/>
      <c r="AP120" s="12"/>
      <c r="AQ120" s="10"/>
      <c r="AR120" s="26"/>
      <c r="AS120" s="26"/>
      <c r="AT120" s="26"/>
      <c r="AU120" s="26"/>
      <c r="AV120" s="24"/>
      <c r="AW120" s="24"/>
      <c r="AX120" s="24"/>
      <c r="AY120" s="24"/>
      <c r="AZ120" s="44"/>
      <c r="BA120" s="44"/>
      <c r="BB120" s="43"/>
      <c r="BC120" s="43"/>
      <c r="BD120" s="43"/>
      <c r="BE120" s="23"/>
      <c r="BF120" s="53"/>
      <c r="BG120" s="53"/>
      <c r="BH120" s="53">
        <v>1</v>
      </c>
      <c r="BI120" s="53"/>
      <c r="BJ120" s="53"/>
      <c r="BK120" s="23">
        <v>0</v>
      </c>
      <c r="BL120" s="53"/>
      <c r="BM120" s="53"/>
    </row>
    <row r="121" spans="1:65" s="31" customFormat="1" ht="15" customHeight="1" x14ac:dyDescent="0.2">
      <c r="A121" s="8" t="s">
        <v>87</v>
      </c>
      <c r="B121" s="8">
        <v>2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10"/>
      <c r="AL121" s="10"/>
      <c r="AM121" s="10"/>
      <c r="AN121" s="10"/>
      <c r="AO121" s="10"/>
      <c r="AP121" s="12"/>
      <c r="AQ121" s="10"/>
      <c r="AR121" s="26"/>
      <c r="AS121" s="26">
        <v>0</v>
      </c>
      <c r="AT121" s="26"/>
      <c r="AU121" s="26"/>
      <c r="AV121" s="23">
        <v>0</v>
      </c>
      <c r="AW121" s="23"/>
      <c r="AX121" s="23"/>
      <c r="AY121" s="23">
        <v>0</v>
      </c>
      <c r="AZ121" s="53"/>
      <c r="BA121" s="53"/>
      <c r="BB121" s="43">
        <v>0</v>
      </c>
      <c r="BC121" s="43"/>
      <c r="BD121" s="43"/>
      <c r="BE121" s="23">
        <v>1</v>
      </c>
      <c r="BF121" s="53"/>
      <c r="BG121" s="53"/>
      <c r="BH121" s="53">
        <v>0</v>
      </c>
      <c r="BI121" s="53"/>
      <c r="BJ121" s="53"/>
      <c r="BK121" s="23">
        <v>1</v>
      </c>
      <c r="BL121" s="53"/>
      <c r="BM121" s="53"/>
    </row>
    <row r="122" spans="1:65" s="31" customFormat="1" ht="15" customHeight="1" x14ac:dyDescent="0.2">
      <c r="A122" s="8" t="s">
        <v>88</v>
      </c>
      <c r="B122" s="8">
        <v>2</v>
      </c>
      <c r="C122" s="9"/>
      <c r="D122" s="9"/>
      <c r="E122" s="9"/>
      <c r="F122" s="9"/>
      <c r="G122" s="9"/>
      <c r="H122" s="9"/>
      <c r="I122" s="9"/>
      <c r="J122" s="9"/>
      <c r="K122" s="9"/>
      <c r="L122" s="9">
        <v>300</v>
      </c>
      <c r="M122" s="9"/>
      <c r="N122" s="9"/>
      <c r="O122" s="9">
        <v>350</v>
      </c>
      <c r="P122" s="9"/>
      <c r="Q122" s="9"/>
      <c r="R122" s="9">
        <v>100</v>
      </c>
      <c r="S122" s="9"/>
      <c r="T122" s="9"/>
      <c r="U122" s="9">
        <v>0</v>
      </c>
      <c r="V122" s="9"/>
      <c r="W122" s="9"/>
      <c r="X122" s="9">
        <v>0</v>
      </c>
      <c r="Y122" s="9"/>
      <c r="Z122" s="9"/>
      <c r="AA122" s="9">
        <v>75</v>
      </c>
      <c r="AB122" s="9"/>
      <c r="AC122" s="9"/>
      <c r="AD122" s="9">
        <v>0</v>
      </c>
      <c r="AE122" s="9"/>
      <c r="AF122" s="9"/>
      <c r="AG122" s="9">
        <v>12</v>
      </c>
      <c r="AH122" s="9"/>
      <c r="AI122" s="9"/>
      <c r="AJ122" s="9">
        <v>220</v>
      </c>
      <c r="AK122" s="10"/>
      <c r="AL122" s="10"/>
      <c r="AM122" s="10"/>
      <c r="AN122" s="10"/>
      <c r="AO122" s="10"/>
      <c r="AP122" s="12">
        <v>27</v>
      </c>
      <c r="AQ122" s="10"/>
      <c r="AR122" s="26"/>
      <c r="AS122" s="26"/>
      <c r="AT122" s="26"/>
      <c r="AU122" s="26"/>
      <c r="AV122" s="23">
        <v>55</v>
      </c>
      <c r="AW122" s="23"/>
      <c r="AX122" s="23"/>
      <c r="AY122" s="23">
        <v>0</v>
      </c>
      <c r="AZ122" s="53"/>
      <c r="BA122" s="53"/>
      <c r="BB122" s="43">
        <v>0</v>
      </c>
      <c r="BC122" s="43"/>
      <c r="BD122" s="43"/>
      <c r="BE122" s="23">
        <v>1</v>
      </c>
      <c r="BF122" s="53"/>
      <c r="BG122" s="53"/>
      <c r="BH122" s="53"/>
      <c r="BI122" s="53"/>
      <c r="BJ122" s="53"/>
      <c r="BK122" s="23">
        <v>1</v>
      </c>
      <c r="BL122" s="53"/>
      <c r="BM122" s="53"/>
    </row>
    <row r="123" spans="1:65" s="31" customFormat="1" ht="15" customHeight="1" x14ac:dyDescent="0.2">
      <c r="A123" s="8" t="s">
        <v>89</v>
      </c>
      <c r="B123" s="8">
        <v>2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0"/>
      <c r="AL123" s="10"/>
      <c r="AM123" s="10"/>
      <c r="AN123" s="10"/>
      <c r="AO123" s="10"/>
      <c r="AP123" s="12"/>
      <c r="AQ123" s="10"/>
      <c r="AR123" s="26"/>
      <c r="AS123" s="26">
        <v>32</v>
      </c>
      <c r="AT123" s="26"/>
      <c r="AU123" s="26"/>
      <c r="AV123" s="23">
        <v>12</v>
      </c>
      <c r="AW123" s="23"/>
      <c r="AX123" s="23"/>
      <c r="AY123" s="23">
        <v>365</v>
      </c>
      <c r="AZ123" s="53"/>
      <c r="BA123" s="53"/>
      <c r="BB123" s="43">
        <v>5</v>
      </c>
      <c r="BC123" s="43"/>
      <c r="BD123" s="43"/>
      <c r="BE123" s="23">
        <v>8</v>
      </c>
      <c r="BF123" s="53"/>
      <c r="BG123" s="53"/>
      <c r="BH123" s="53">
        <v>0</v>
      </c>
      <c r="BI123" s="53"/>
      <c r="BJ123" s="53"/>
      <c r="BK123" s="23">
        <v>1</v>
      </c>
      <c r="BL123" s="53"/>
      <c r="BM123" s="53"/>
    </row>
    <row r="124" spans="1:65" s="31" customFormat="1" ht="15" customHeight="1" x14ac:dyDescent="0.2">
      <c r="A124" s="8" t="s">
        <v>90</v>
      </c>
      <c r="B124" s="8">
        <v>2</v>
      </c>
      <c r="C124" s="9"/>
      <c r="D124" s="9"/>
      <c r="E124" s="9"/>
      <c r="F124" s="9"/>
      <c r="G124" s="9"/>
      <c r="H124" s="9"/>
      <c r="I124" s="9"/>
      <c r="J124" s="9"/>
      <c r="K124" s="9"/>
      <c r="L124" s="9">
        <v>160</v>
      </c>
      <c r="M124" s="9"/>
      <c r="N124" s="9"/>
      <c r="O124" s="9">
        <v>0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10"/>
      <c r="AL124" s="10"/>
      <c r="AM124" s="10"/>
      <c r="AN124" s="10"/>
      <c r="AO124" s="10"/>
      <c r="AP124" s="12"/>
      <c r="AQ124" s="10"/>
      <c r="AR124" s="26"/>
      <c r="AS124" s="26"/>
      <c r="AT124" s="26"/>
      <c r="AU124" s="26"/>
      <c r="AV124" s="23"/>
      <c r="AW124" s="23"/>
      <c r="AX124" s="23"/>
      <c r="AY124" s="23"/>
      <c r="AZ124" s="53"/>
      <c r="BA124" s="53"/>
      <c r="BB124" s="43"/>
      <c r="BC124" s="43"/>
      <c r="BD124" s="43"/>
      <c r="BE124" s="23"/>
      <c r="BF124" s="53"/>
      <c r="BG124" s="53"/>
      <c r="BH124" s="53"/>
      <c r="BI124" s="53"/>
      <c r="BJ124" s="53"/>
      <c r="BK124" s="23"/>
      <c r="BL124" s="53"/>
      <c r="BM124" s="53"/>
    </row>
    <row r="125" spans="1:65" s="31" customFormat="1" ht="15" customHeight="1" x14ac:dyDescent="0.2">
      <c r="A125" s="8" t="s">
        <v>68</v>
      </c>
      <c r="B125" s="8">
        <v>2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10"/>
      <c r="AL125" s="10"/>
      <c r="AM125" s="10"/>
      <c r="AN125" s="10"/>
      <c r="AO125" s="10"/>
      <c r="AP125" s="12"/>
      <c r="AQ125" s="10"/>
      <c r="AR125" s="26"/>
      <c r="AS125" s="26"/>
      <c r="AT125" s="26"/>
      <c r="AU125" s="26"/>
      <c r="AV125" s="23"/>
      <c r="AW125" s="23"/>
      <c r="AX125" s="23"/>
      <c r="AY125" s="23"/>
      <c r="AZ125" s="53"/>
      <c r="BA125" s="53"/>
      <c r="BB125" s="43"/>
      <c r="BC125" s="43"/>
      <c r="BD125" s="43"/>
      <c r="BE125" s="23"/>
      <c r="BF125" s="53"/>
      <c r="BG125" s="53"/>
      <c r="BH125" s="53">
        <v>38</v>
      </c>
      <c r="BI125" s="53"/>
      <c r="BJ125" s="53"/>
      <c r="BK125" s="23">
        <v>18</v>
      </c>
      <c r="BL125" s="53"/>
      <c r="BM125" s="53"/>
    </row>
    <row r="126" spans="1:65" s="31" customFormat="1" ht="15" customHeight="1" x14ac:dyDescent="0.2">
      <c r="A126" s="8" t="s">
        <v>91</v>
      </c>
      <c r="B126" s="8">
        <v>2</v>
      </c>
      <c r="C126" s="9">
        <v>7500</v>
      </c>
      <c r="D126" s="9"/>
      <c r="E126" s="9"/>
      <c r="F126" s="9">
        <v>4400</v>
      </c>
      <c r="G126" s="9"/>
      <c r="H126" s="9"/>
      <c r="I126" s="9">
        <v>10811</v>
      </c>
      <c r="J126" s="9"/>
      <c r="K126" s="9"/>
      <c r="L126" s="9">
        <v>7406</v>
      </c>
      <c r="M126" s="9"/>
      <c r="N126" s="9"/>
      <c r="O126" s="9">
        <v>2725</v>
      </c>
      <c r="P126" s="9"/>
      <c r="Q126" s="9"/>
      <c r="R126" s="9">
        <v>700</v>
      </c>
      <c r="S126" s="9"/>
      <c r="T126" s="9"/>
      <c r="U126" s="9">
        <v>2600</v>
      </c>
      <c r="V126" s="9"/>
      <c r="W126" s="9"/>
      <c r="X126" s="9">
        <v>1500</v>
      </c>
      <c r="Y126" s="9"/>
      <c r="Z126" s="9"/>
      <c r="AA126" s="9">
        <v>2470</v>
      </c>
      <c r="AB126" s="9"/>
      <c r="AC126" s="9"/>
      <c r="AD126" s="9">
        <v>1420</v>
      </c>
      <c r="AE126" s="9"/>
      <c r="AF126" s="9"/>
      <c r="AG126" s="9">
        <v>2656</v>
      </c>
      <c r="AH126" s="9"/>
      <c r="AI126" s="9"/>
      <c r="AJ126" s="9">
        <v>4708</v>
      </c>
      <c r="AK126" s="10"/>
      <c r="AL126" s="10"/>
      <c r="AM126" s="10">
        <v>3198</v>
      </c>
      <c r="AN126" s="10"/>
      <c r="AO126" s="10"/>
      <c r="AP126" s="12">
        <v>6366</v>
      </c>
      <c r="AQ126" s="10"/>
      <c r="AR126" s="26"/>
      <c r="AS126" s="26">
        <v>5612</v>
      </c>
      <c r="AT126" s="26"/>
      <c r="AU126" s="26"/>
      <c r="AV126" s="24">
        <v>7709</v>
      </c>
      <c r="AW126" s="24"/>
      <c r="AX126" s="24"/>
      <c r="AY126" s="24">
        <v>6783</v>
      </c>
      <c r="AZ126" s="44"/>
      <c r="BA126" s="44"/>
      <c r="BB126" s="43">
        <v>2583</v>
      </c>
      <c r="BC126" s="43"/>
      <c r="BD126" s="43"/>
      <c r="BE126" s="23">
        <v>752</v>
      </c>
      <c r="BF126" s="53"/>
      <c r="BG126" s="53"/>
      <c r="BH126" s="53">
        <v>1775</v>
      </c>
      <c r="BI126" s="53"/>
      <c r="BJ126" s="53"/>
      <c r="BK126" s="23">
        <v>88</v>
      </c>
      <c r="BL126" s="53"/>
      <c r="BM126" s="53"/>
    </row>
    <row r="127" spans="1:65" s="31" customFormat="1" ht="15" customHeight="1" x14ac:dyDescent="0.2">
      <c r="A127" s="8" t="s">
        <v>92</v>
      </c>
      <c r="B127" s="8">
        <v>2</v>
      </c>
      <c r="C127" s="9">
        <v>100</v>
      </c>
      <c r="D127" s="9"/>
      <c r="E127" s="9"/>
      <c r="F127" s="9">
        <v>2000</v>
      </c>
      <c r="G127" s="9"/>
      <c r="H127" s="9"/>
      <c r="I127" s="9">
        <v>380</v>
      </c>
      <c r="J127" s="9"/>
      <c r="K127" s="9"/>
      <c r="L127" s="9">
        <v>3000</v>
      </c>
      <c r="M127" s="9"/>
      <c r="N127" s="9"/>
      <c r="O127" s="9">
        <v>3000</v>
      </c>
      <c r="P127" s="9"/>
      <c r="Q127" s="9"/>
      <c r="R127" s="9">
        <v>2000</v>
      </c>
      <c r="S127" s="9"/>
      <c r="T127" s="9"/>
      <c r="U127" s="9">
        <v>2000</v>
      </c>
      <c r="V127" s="9"/>
      <c r="W127" s="9"/>
      <c r="X127" s="9">
        <v>500</v>
      </c>
      <c r="Y127" s="9"/>
      <c r="Z127" s="9"/>
      <c r="AA127" s="9">
        <v>880</v>
      </c>
      <c r="AB127" s="9"/>
      <c r="AC127" s="9"/>
      <c r="AD127" s="9">
        <v>720</v>
      </c>
      <c r="AE127" s="9"/>
      <c r="AF127" s="9"/>
      <c r="AG127" s="9">
        <v>3689</v>
      </c>
      <c r="AH127" s="9"/>
      <c r="AI127" s="9"/>
      <c r="AJ127" s="9">
        <v>3275</v>
      </c>
      <c r="AK127" s="10"/>
      <c r="AL127" s="10"/>
      <c r="AM127" s="10">
        <v>2342</v>
      </c>
      <c r="AN127" s="10"/>
      <c r="AO127" s="10"/>
      <c r="AP127" s="12">
        <v>4966</v>
      </c>
      <c r="AQ127" s="10"/>
      <c r="AR127" s="26"/>
      <c r="AS127" s="26">
        <v>7333</v>
      </c>
      <c r="AT127" s="26"/>
      <c r="AU127" s="26"/>
      <c r="AV127" s="24">
        <v>9292</v>
      </c>
      <c r="AW127" s="24"/>
      <c r="AX127" s="24"/>
      <c r="AY127" s="24">
        <v>5142</v>
      </c>
      <c r="AZ127" s="44"/>
      <c r="BA127" s="44"/>
      <c r="BB127" s="43">
        <v>4268</v>
      </c>
      <c r="BC127" s="43"/>
      <c r="BD127" s="43"/>
      <c r="BE127" s="23">
        <v>90</v>
      </c>
      <c r="BF127" s="53"/>
      <c r="BG127" s="53"/>
      <c r="BH127" s="53"/>
      <c r="BI127" s="53"/>
      <c r="BJ127" s="53"/>
      <c r="BK127" s="23">
        <v>20</v>
      </c>
      <c r="BL127" s="53"/>
      <c r="BM127" s="53"/>
    </row>
    <row r="128" spans="1:65" s="31" customFormat="1" ht="15" customHeight="1" x14ac:dyDescent="0.2">
      <c r="A128" s="8" t="s">
        <v>93</v>
      </c>
      <c r="B128" s="8">
        <v>2</v>
      </c>
      <c r="C128" s="9"/>
      <c r="D128" s="9"/>
      <c r="E128" s="9"/>
      <c r="F128" s="9">
        <v>450</v>
      </c>
      <c r="G128" s="9"/>
      <c r="H128" s="9"/>
      <c r="I128" s="9">
        <v>0</v>
      </c>
      <c r="J128" s="9"/>
      <c r="K128" s="9"/>
      <c r="L128" s="9">
        <v>470</v>
      </c>
      <c r="M128" s="9"/>
      <c r="N128" s="9"/>
      <c r="O128" s="9">
        <v>5503</v>
      </c>
      <c r="P128" s="9"/>
      <c r="Q128" s="9"/>
      <c r="R128" s="9">
        <v>1800</v>
      </c>
      <c r="S128" s="9"/>
      <c r="T128" s="9"/>
      <c r="U128" s="9">
        <v>1900</v>
      </c>
      <c r="V128" s="9"/>
      <c r="W128" s="9"/>
      <c r="X128" s="9">
        <v>455</v>
      </c>
      <c r="Y128" s="9"/>
      <c r="Z128" s="9"/>
      <c r="AA128" s="9">
        <v>175</v>
      </c>
      <c r="AB128" s="9"/>
      <c r="AC128" s="9"/>
      <c r="AD128" s="9">
        <v>296</v>
      </c>
      <c r="AE128" s="9"/>
      <c r="AF128" s="9"/>
      <c r="AG128" s="9">
        <v>2944</v>
      </c>
      <c r="AH128" s="9"/>
      <c r="AI128" s="9"/>
      <c r="AJ128" s="9">
        <v>199</v>
      </c>
      <c r="AK128" s="10"/>
      <c r="AL128" s="10"/>
      <c r="AM128" s="10">
        <v>179</v>
      </c>
      <c r="AN128" s="10"/>
      <c r="AO128" s="10"/>
      <c r="AP128" s="12">
        <v>35</v>
      </c>
      <c r="AQ128" s="10"/>
      <c r="AR128" s="26"/>
      <c r="AS128" s="26">
        <v>0</v>
      </c>
      <c r="AT128" s="26"/>
      <c r="AU128" s="26"/>
      <c r="AV128" s="23">
        <v>1</v>
      </c>
      <c r="AW128" s="23"/>
      <c r="AX128" s="23"/>
      <c r="AY128" s="23">
        <v>0</v>
      </c>
      <c r="AZ128" s="53"/>
      <c r="BA128" s="53"/>
      <c r="BB128" s="43">
        <v>0</v>
      </c>
      <c r="BC128" s="43"/>
      <c r="BD128" s="43"/>
      <c r="BE128" s="23"/>
      <c r="BF128" s="53"/>
      <c r="BG128" s="53"/>
      <c r="BH128" s="53">
        <v>0</v>
      </c>
      <c r="BI128" s="53"/>
      <c r="BJ128" s="53"/>
      <c r="BK128" s="23">
        <v>33</v>
      </c>
      <c r="BL128" s="53"/>
      <c r="BM128" s="53"/>
    </row>
    <row r="129" spans="1:67" s="31" customFormat="1" ht="15" customHeight="1" x14ac:dyDescent="0.2">
      <c r="A129" s="8" t="s">
        <v>94</v>
      </c>
      <c r="B129" s="8">
        <v>2</v>
      </c>
      <c r="C129" s="9">
        <v>4</v>
      </c>
      <c r="D129" s="9"/>
      <c r="E129" s="9"/>
      <c r="F129" s="9">
        <v>0</v>
      </c>
      <c r="G129" s="9"/>
      <c r="H129" s="9"/>
      <c r="I129" s="9">
        <v>0</v>
      </c>
      <c r="J129" s="9"/>
      <c r="K129" s="9"/>
      <c r="L129" s="9">
        <v>0</v>
      </c>
      <c r="M129" s="9"/>
      <c r="N129" s="9"/>
      <c r="O129" s="9">
        <v>0</v>
      </c>
      <c r="P129" s="9"/>
      <c r="Q129" s="9"/>
      <c r="R129" s="9">
        <v>0</v>
      </c>
      <c r="S129" s="9"/>
      <c r="T129" s="9"/>
      <c r="U129" s="9"/>
      <c r="V129" s="9"/>
      <c r="W129" s="9"/>
      <c r="X129" s="9">
        <v>0</v>
      </c>
      <c r="Y129" s="9"/>
      <c r="Z129" s="9"/>
      <c r="AA129" s="9">
        <v>0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10"/>
      <c r="AL129" s="10"/>
      <c r="AM129" s="10"/>
      <c r="AN129" s="10"/>
      <c r="AO129" s="10"/>
      <c r="AP129" s="12">
        <v>0</v>
      </c>
      <c r="AQ129" s="10"/>
      <c r="AR129" s="26"/>
      <c r="AS129" s="26"/>
      <c r="AT129" s="26"/>
      <c r="AU129" s="26"/>
      <c r="AV129" s="23"/>
      <c r="AW129" s="23"/>
      <c r="AX129" s="23"/>
      <c r="AY129" s="23">
        <v>0</v>
      </c>
      <c r="AZ129" s="53"/>
      <c r="BA129" s="53"/>
      <c r="BB129" s="43">
        <v>0</v>
      </c>
      <c r="BC129" s="43"/>
      <c r="BD129" s="43"/>
      <c r="BE129" s="23"/>
      <c r="BF129" s="53"/>
      <c r="BG129" s="53"/>
      <c r="BH129" s="44"/>
      <c r="BI129" s="44"/>
      <c r="BJ129" s="44"/>
      <c r="BK129" s="23"/>
      <c r="BL129" s="53"/>
      <c r="BM129" s="44"/>
    </row>
    <row r="130" spans="1:67" s="31" customFormat="1" ht="15" customHeight="1" x14ac:dyDescent="0.2">
      <c r="A130" s="8" t="s">
        <v>95</v>
      </c>
      <c r="B130" s="8">
        <v>2</v>
      </c>
      <c r="C130" s="9">
        <v>26100</v>
      </c>
      <c r="D130" s="9"/>
      <c r="E130" s="9"/>
      <c r="F130" s="9">
        <v>33000</v>
      </c>
      <c r="G130" s="9"/>
      <c r="H130" s="9"/>
      <c r="I130" s="9">
        <v>30160</v>
      </c>
      <c r="J130" s="9"/>
      <c r="K130" s="9"/>
      <c r="L130" s="9">
        <v>38438</v>
      </c>
      <c r="M130" s="9"/>
      <c r="N130" s="9"/>
      <c r="O130" s="9">
        <v>25575</v>
      </c>
      <c r="P130" s="9"/>
      <c r="Q130" s="9"/>
      <c r="R130" s="9">
        <v>24840</v>
      </c>
      <c r="S130" s="9"/>
      <c r="T130" s="9"/>
      <c r="U130" s="9">
        <v>22050</v>
      </c>
      <c r="V130" s="9"/>
      <c r="W130" s="9"/>
      <c r="X130" s="9">
        <v>16900</v>
      </c>
      <c r="Y130" s="9"/>
      <c r="Z130" s="9"/>
      <c r="AA130" s="9">
        <v>23050</v>
      </c>
      <c r="AB130" s="9"/>
      <c r="AC130" s="9"/>
      <c r="AD130" s="9">
        <v>17200</v>
      </c>
      <c r="AE130" s="9"/>
      <c r="AF130" s="9"/>
      <c r="AG130" s="9">
        <v>21286</v>
      </c>
      <c r="AH130" s="9"/>
      <c r="AI130" s="9"/>
      <c r="AJ130" s="9">
        <v>18000</v>
      </c>
      <c r="AK130" s="10"/>
      <c r="AL130" s="10"/>
      <c r="AM130" s="10">
        <v>28086</v>
      </c>
      <c r="AN130" s="10"/>
      <c r="AO130" s="10"/>
      <c r="AP130" s="12">
        <v>30293</v>
      </c>
      <c r="AQ130" s="10"/>
      <c r="AR130" s="26"/>
      <c r="AS130" s="26">
        <v>29804</v>
      </c>
      <c r="AT130" s="26"/>
      <c r="AU130" s="26"/>
      <c r="AV130" s="24">
        <v>28073</v>
      </c>
      <c r="AW130" s="24"/>
      <c r="AX130" s="24"/>
      <c r="AY130" s="24">
        <v>19755</v>
      </c>
      <c r="AZ130" s="44"/>
      <c r="BA130" s="44"/>
      <c r="BB130" s="43">
        <v>12284</v>
      </c>
      <c r="BC130" s="43"/>
      <c r="BD130" s="43"/>
      <c r="BE130" s="24">
        <v>3082</v>
      </c>
      <c r="BF130" s="44"/>
      <c r="BG130" s="44"/>
      <c r="BH130" s="53">
        <v>6735</v>
      </c>
      <c r="BI130" s="53"/>
      <c r="BJ130" s="53"/>
      <c r="BK130" s="23">
        <v>199</v>
      </c>
      <c r="BL130" s="53"/>
      <c r="BM130" s="53"/>
    </row>
    <row r="131" spans="1:67" s="31" customFormat="1" ht="15" customHeight="1" x14ac:dyDescent="0.2">
      <c r="A131" s="8" t="s">
        <v>96</v>
      </c>
      <c r="B131" s="8">
        <v>2</v>
      </c>
      <c r="C131" s="9"/>
      <c r="D131" s="9"/>
      <c r="E131" s="9"/>
      <c r="F131" s="9">
        <v>40</v>
      </c>
      <c r="G131" s="9"/>
      <c r="H131" s="9"/>
      <c r="I131" s="9">
        <v>184</v>
      </c>
      <c r="J131" s="9"/>
      <c r="K131" s="9"/>
      <c r="L131" s="9">
        <v>50</v>
      </c>
      <c r="M131" s="9"/>
      <c r="N131" s="9"/>
      <c r="O131" s="9">
        <v>210</v>
      </c>
      <c r="P131" s="9"/>
      <c r="Q131" s="9"/>
      <c r="R131" s="9">
        <v>20</v>
      </c>
      <c r="S131" s="9"/>
      <c r="T131" s="9"/>
      <c r="U131" s="9">
        <v>150</v>
      </c>
      <c r="V131" s="9"/>
      <c r="W131" s="9"/>
      <c r="X131" s="9">
        <v>38</v>
      </c>
      <c r="Y131" s="9"/>
      <c r="Z131" s="9"/>
      <c r="AA131" s="9">
        <v>26</v>
      </c>
      <c r="AB131" s="9"/>
      <c r="AC131" s="9"/>
      <c r="AD131" s="9">
        <v>0</v>
      </c>
      <c r="AE131" s="9"/>
      <c r="AF131" s="9"/>
      <c r="AG131" s="9">
        <v>162</v>
      </c>
      <c r="AH131" s="9"/>
      <c r="AI131" s="9"/>
      <c r="AJ131" s="9">
        <v>20</v>
      </c>
      <c r="AK131" s="10"/>
      <c r="AL131" s="10"/>
      <c r="AM131" s="10">
        <v>238</v>
      </c>
      <c r="AN131" s="10"/>
      <c r="AO131" s="10"/>
      <c r="AP131" s="12">
        <v>0</v>
      </c>
      <c r="AQ131" s="10"/>
      <c r="AR131" s="26"/>
      <c r="AS131" s="26">
        <v>87</v>
      </c>
      <c r="AT131" s="26"/>
      <c r="AU131" s="26"/>
      <c r="AV131" s="23">
        <v>212</v>
      </c>
      <c r="AW131" s="23"/>
      <c r="AX131" s="23"/>
      <c r="AY131" s="23">
        <v>8</v>
      </c>
      <c r="AZ131" s="53"/>
      <c r="BA131" s="53"/>
      <c r="BB131" s="43">
        <v>175</v>
      </c>
      <c r="BC131" s="43"/>
      <c r="BD131" s="43"/>
      <c r="BE131" s="23">
        <v>51</v>
      </c>
      <c r="BF131" s="53"/>
      <c r="BG131" s="53"/>
      <c r="BH131" s="53">
        <v>0</v>
      </c>
      <c r="BI131" s="53"/>
      <c r="BJ131" s="53"/>
      <c r="BK131" s="23">
        <v>0</v>
      </c>
      <c r="BL131" s="53"/>
      <c r="BM131" s="53"/>
    </row>
    <row r="132" spans="1:67" s="31" customFormat="1" ht="15" customHeight="1" x14ac:dyDescent="0.2">
      <c r="A132" s="8" t="s">
        <v>68</v>
      </c>
      <c r="B132" s="8">
        <v>2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10"/>
      <c r="AL132" s="10"/>
      <c r="AM132" s="10"/>
      <c r="AN132" s="10"/>
      <c r="AO132" s="10"/>
      <c r="AP132" s="12"/>
      <c r="AQ132" s="10"/>
      <c r="AR132" s="26"/>
      <c r="AS132" s="26"/>
      <c r="AT132" s="26"/>
      <c r="AU132" s="26"/>
      <c r="AV132" s="23"/>
      <c r="AW132" s="23"/>
      <c r="AX132" s="23"/>
      <c r="AY132" s="23"/>
      <c r="AZ132" s="53"/>
      <c r="BA132" s="53"/>
      <c r="BB132" s="43"/>
      <c r="BC132" s="43"/>
      <c r="BD132" s="43"/>
      <c r="BE132" s="23"/>
      <c r="BF132" s="53"/>
      <c r="BG132" s="53"/>
      <c r="BH132" s="53">
        <v>6</v>
      </c>
      <c r="BI132" s="53"/>
      <c r="BJ132" s="53"/>
      <c r="BK132" s="23">
        <v>12</v>
      </c>
      <c r="BL132" s="53"/>
      <c r="BM132" s="53"/>
    </row>
    <row r="133" spans="1:67" s="31" customFormat="1" ht="15" customHeight="1" x14ac:dyDescent="0.2">
      <c r="A133" s="8" t="s">
        <v>68</v>
      </c>
      <c r="B133" s="8">
        <v>2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10"/>
      <c r="AL133" s="10"/>
      <c r="AM133" s="10"/>
      <c r="AN133" s="10"/>
      <c r="AO133" s="10"/>
      <c r="AP133" s="12"/>
      <c r="AQ133" s="10"/>
      <c r="AR133" s="26"/>
      <c r="AS133" s="26"/>
      <c r="AT133" s="26"/>
      <c r="AU133" s="26"/>
      <c r="AV133" s="23"/>
      <c r="AW133" s="23"/>
      <c r="AX133" s="23"/>
      <c r="AY133" s="24">
        <v>1649</v>
      </c>
      <c r="AZ133" s="44"/>
      <c r="BA133" s="44"/>
      <c r="BB133" s="43">
        <v>2198</v>
      </c>
      <c r="BC133" s="43"/>
      <c r="BD133" s="43"/>
      <c r="BE133" s="23">
        <v>258</v>
      </c>
      <c r="BF133" s="53"/>
      <c r="BG133" s="53"/>
      <c r="BH133" s="53">
        <v>347</v>
      </c>
      <c r="BI133" s="53"/>
      <c r="BJ133" s="53"/>
      <c r="BK133" s="23">
        <v>1</v>
      </c>
      <c r="BL133" s="53"/>
      <c r="BM133" s="53"/>
    </row>
    <row r="134" spans="1:67" s="31" customFormat="1" ht="15" customHeight="1" x14ac:dyDescent="0.2">
      <c r="A134" s="8" t="s">
        <v>97</v>
      </c>
      <c r="B134" s="8">
        <v>2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10"/>
      <c r="AL134" s="10"/>
      <c r="AM134" s="10"/>
      <c r="AN134" s="10"/>
      <c r="AO134" s="10"/>
      <c r="AP134" s="12"/>
      <c r="AQ134" s="10"/>
      <c r="AR134" s="26"/>
      <c r="AS134" s="26">
        <v>17</v>
      </c>
      <c r="AT134" s="26"/>
      <c r="AU134" s="26"/>
      <c r="AV134" s="23">
        <v>195</v>
      </c>
      <c r="AW134" s="23"/>
      <c r="AX134" s="23"/>
      <c r="AY134" s="23">
        <v>634</v>
      </c>
      <c r="AZ134" s="53"/>
      <c r="BA134" s="53"/>
      <c r="BB134" s="43">
        <v>64</v>
      </c>
      <c r="BC134" s="43"/>
      <c r="BD134" s="43"/>
      <c r="BE134" s="23">
        <v>10</v>
      </c>
      <c r="BF134" s="53"/>
      <c r="BG134" s="53"/>
      <c r="BH134" s="53">
        <v>0</v>
      </c>
      <c r="BI134" s="53"/>
      <c r="BJ134" s="53"/>
      <c r="BK134" s="23">
        <v>0</v>
      </c>
      <c r="BL134" s="53"/>
      <c r="BM134" s="53"/>
    </row>
    <row r="135" spans="1:67" s="31" customFormat="1" ht="15" customHeight="1" x14ac:dyDescent="0.2">
      <c r="A135" s="8" t="s">
        <v>98</v>
      </c>
      <c r="B135" s="8">
        <v>2</v>
      </c>
      <c r="C135" s="9">
        <v>1000</v>
      </c>
      <c r="D135" s="9"/>
      <c r="E135" s="9"/>
      <c r="F135" s="9">
        <v>0</v>
      </c>
      <c r="G135" s="9"/>
      <c r="H135" s="9"/>
      <c r="I135" s="9">
        <v>230</v>
      </c>
      <c r="J135" s="9"/>
      <c r="K135" s="9"/>
      <c r="L135" s="9">
        <v>500</v>
      </c>
      <c r="M135" s="9"/>
      <c r="N135" s="9"/>
      <c r="O135" s="9">
        <v>400</v>
      </c>
      <c r="P135" s="9"/>
      <c r="Q135" s="9"/>
      <c r="R135" s="9">
        <v>0</v>
      </c>
      <c r="S135" s="9"/>
      <c r="T135" s="9"/>
      <c r="U135" s="9">
        <v>36</v>
      </c>
      <c r="V135" s="9"/>
      <c r="W135" s="9"/>
      <c r="X135" s="9">
        <v>6</v>
      </c>
      <c r="Y135" s="9"/>
      <c r="Z135" s="9"/>
      <c r="AA135" s="9">
        <v>120</v>
      </c>
      <c r="AB135" s="9"/>
      <c r="AC135" s="9"/>
      <c r="AD135" s="9">
        <v>10</v>
      </c>
      <c r="AE135" s="9"/>
      <c r="AF135" s="9"/>
      <c r="AG135" s="9">
        <v>4</v>
      </c>
      <c r="AH135" s="9"/>
      <c r="AI135" s="9"/>
      <c r="AJ135" s="9">
        <v>8</v>
      </c>
      <c r="AK135" s="10"/>
      <c r="AL135" s="10"/>
      <c r="AM135" s="10">
        <v>104</v>
      </c>
      <c r="AN135" s="10"/>
      <c r="AO135" s="10"/>
      <c r="AP135" s="12">
        <v>650</v>
      </c>
      <c r="AQ135" s="10"/>
      <c r="AR135" s="26"/>
      <c r="AS135" s="26">
        <v>1166</v>
      </c>
      <c r="AT135" s="26"/>
      <c r="AU135" s="26"/>
      <c r="AV135" s="23">
        <v>672</v>
      </c>
      <c r="AW135" s="23"/>
      <c r="AX135" s="23"/>
      <c r="AY135" s="23">
        <v>820</v>
      </c>
      <c r="AZ135" s="53"/>
      <c r="BA135" s="53"/>
      <c r="BB135" s="43">
        <v>96</v>
      </c>
      <c r="BC135" s="43"/>
      <c r="BD135" s="43"/>
      <c r="BE135" s="23">
        <v>2</v>
      </c>
      <c r="BF135" s="53"/>
      <c r="BG135" s="53"/>
      <c r="BH135" s="53">
        <v>20</v>
      </c>
      <c r="BI135" s="53"/>
      <c r="BJ135" s="53"/>
      <c r="BK135" s="23">
        <v>5</v>
      </c>
      <c r="BL135" s="53"/>
      <c r="BM135" s="53"/>
    </row>
    <row r="136" spans="1:67" s="31" customFormat="1" ht="15" customHeight="1" x14ac:dyDescent="0.2">
      <c r="A136" s="8" t="s">
        <v>99</v>
      </c>
      <c r="B136" s="8">
        <v>2</v>
      </c>
      <c r="C136" s="9">
        <v>5000</v>
      </c>
      <c r="D136" s="9"/>
      <c r="E136" s="9"/>
      <c r="F136" s="9">
        <v>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>
        <v>492</v>
      </c>
      <c r="AK136" s="10"/>
      <c r="AL136" s="10"/>
      <c r="AM136" s="10"/>
      <c r="AN136" s="10"/>
      <c r="AO136" s="10"/>
      <c r="AP136" s="12">
        <v>3200</v>
      </c>
      <c r="AQ136" s="10"/>
      <c r="AR136" s="26"/>
      <c r="AS136" s="26">
        <v>0</v>
      </c>
      <c r="AT136" s="26"/>
      <c r="AU136" s="26"/>
      <c r="AV136" s="24">
        <v>1699</v>
      </c>
      <c r="AW136" s="24"/>
      <c r="AX136" s="24"/>
      <c r="AY136" s="23">
        <v>110</v>
      </c>
      <c r="AZ136" s="53"/>
      <c r="BA136" s="53"/>
      <c r="BB136" s="43">
        <v>2570</v>
      </c>
      <c r="BC136" s="43"/>
      <c r="BD136" s="43"/>
      <c r="BE136" s="23">
        <v>321</v>
      </c>
      <c r="BF136" s="53"/>
      <c r="BG136" s="53"/>
      <c r="BH136" s="53">
        <v>0</v>
      </c>
      <c r="BI136" s="53"/>
      <c r="BJ136" s="53"/>
      <c r="BK136" s="23">
        <v>3</v>
      </c>
      <c r="BL136" s="53"/>
      <c r="BM136" s="53"/>
    </row>
    <row r="137" spans="1:67" s="31" customFormat="1" ht="15" customHeight="1" x14ac:dyDescent="0.2">
      <c r="A137" s="8" t="s">
        <v>100</v>
      </c>
      <c r="B137" s="8">
        <v>2</v>
      </c>
      <c r="C137" s="9">
        <v>13500</v>
      </c>
      <c r="D137" s="9"/>
      <c r="E137" s="9"/>
      <c r="F137" s="9">
        <v>2500</v>
      </c>
      <c r="G137" s="9"/>
      <c r="H137" s="9"/>
      <c r="I137" s="9">
        <v>350</v>
      </c>
      <c r="J137" s="9"/>
      <c r="K137" s="9"/>
      <c r="L137" s="9">
        <v>3300</v>
      </c>
      <c r="M137" s="9"/>
      <c r="N137" s="9"/>
      <c r="O137" s="9">
        <v>1200</v>
      </c>
      <c r="P137" s="9"/>
      <c r="Q137" s="9"/>
      <c r="R137" s="9">
        <v>6000</v>
      </c>
      <c r="S137" s="9"/>
      <c r="T137" s="9"/>
      <c r="U137" s="9">
        <v>3775</v>
      </c>
      <c r="V137" s="9"/>
      <c r="W137" s="9"/>
      <c r="X137" s="9">
        <v>1060</v>
      </c>
      <c r="Y137" s="9"/>
      <c r="Z137" s="9"/>
      <c r="AA137" s="9">
        <v>400</v>
      </c>
      <c r="AB137" s="9"/>
      <c r="AC137" s="9"/>
      <c r="AD137" s="9">
        <v>500</v>
      </c>
      <c r="AE137" s="9"/>
      <c r="AF137" s="9"/>
      <c r="AG137" s="9">
        <v>2150</v>
      </c>
      <c r="AH137" s="9"/>
      <c r="AI137" s="9"/>
      <c r="AJ137" s="9">
        <v>270</v>
      </c>
      <c r="AK137" s="10"/>
      <c r="AL137" s="10"/>
      <c r="AM137" s="10"/>
      <c r="AN137" s="10"/>
      <c r="AO137" s="10"/>
      <c r="AP137" s="12">
        <v>0</v>
      </c>
      <c r="AQ137" s="10"/>
      <c r="AR137" s="26"/>
      <c r="AS137" s="26">
        <v>1517</v>
      </c>
      <c r="AT137" s="26"/>
      <c r="AU137" s="26"/>
      <c r="AV137" s="23">
        <v>171</v>
      </c>
      <c r="AW137" s="23"/>
      <c r="AX137" s="23"/>
      <c r="AY137" s="23">
        <v>825</v>
      </c>
      <c r="AZ137" s="53"/>
      <c r="BA137" s="53"/>
      <c r="BB137" s="43">
        <v>461</v>
      </c>
      <c r="BC137" s="43"/>
      <c r="BD137" s="43"/>
      <c r="BE137" s="23">
        <v>0</v>
      </c>
      <c r="BF137" s="53"/>
      <c r="BG137" s="53"/>
      <c r="BH137" s="53">
        <v>0</v>
      </c>
      <c r="BI137" s="53"/>
      <c r="BJ137" s="53"/>
      <c r="BK137" s="23">
        <v>2</v>
      </c>
      <c r="BL137" s="53"/>
      <c r="BM137" s="53"/>
    </row>
    <row r="138" spans="1:67" s="31" customFormat="1" ht="15" customHeight="1" x14ac:dyDescent="0.2">
      <c r="A138" s="8" t="s">
        <v>101</v>
      </c>
      <c r="B138" s="8">
        <v>2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10"/>
      <c r="AL138" s="10"/>
      <c r="AM138" s="10"/>
      <c r="AN138" s="10"/>
      <c r="AO138" s="10"/>
      <c r="AP138" s="12"/>
      <c r="AQ138" s="10"/>
      <c r="AR138" s="26"/>
      <c r="AS138" s="26">
        <v>2</v>
      </c>
      <c r="AT138" s="26"/>
      <c r="AU138" s="26"/>
      <c r="AV138" s="23">
        <v>0</v>
      </c>
      <c r="AW138" s="23"/>
      <c r="AX138" s="23"/>
      <c r="AY138" s="23">
        <v>0</v>
      </c>
      <c r="AZ138" s="53"/>
      <c r="BA138" s="53"/>
      <c r="BB138" s="43">
        <v>0</v>
      </c>
      <c r="BC138" s="43"/>
      <c r="BD138" s="43"/>
      <c r="BE138" s="23"/>
      <c r="BF138" s="53"/>
      <c r="BG138" s="53"/>
      <c r="BH138" s="53">
        <v>0</v>
      </c>
      <c r="BI138" s="53"/>
      <c r="BJ138" s="53"/>
      <c r="BK138" s="23">
        <v>0</v>
      </c>
      <c r="BL138" s="53"/>
      <c r="BM138" s="53"/>
    </row>
    <row r="139" spans="1:67" s="31" customFormat="1" ht="15" customHeight="1" x14ac:dyDescent="0.2">
      <c r="A139" s="8" t="s">
        <v>102</v>
      </c>
      <c r="B139" s="8">
        <v>2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10"/>
      <c r="AL139" s="10"/>
      <c r="AM139" s="10"/>
      <c r="AN139" s="10"/>
      <c r="AO139" s="10"/>
      <c r="AP139" s="12"/>
      <c r="AQ139" s="10"/>
      <c r="AR139" s="26"/>
      <c r="AS139" s="26">
        <v>1518</v>
      </c>
      <c r="AT139" s="26"/>
      <c r="AU139" s="26"/>
      <c r="AV139" s="23">
        <v>594</v>
      </c>
      <c r="AW139" s="23"/>
      <c r="AX139" s="23"/>
      <c r="AY139" s="24">
        <v>1140</v>
      </c>
      <c r="AZ139" s="44"/>
      <c r="BA139" s="44"/>
      <c r="BB139" s="43">
        <v>1292</v>
      </c>
      <c r="BC139" s="43"/>
      <c r="BD139" s="43"/>
      <c r="BE139" s="23">
        <v>410</v>
      </c>
      <c r="BF139" s="53"/>
      <c r="BG139" s="53"/>
      <c r="BH139" s="53">
        <v>74</v>
      </c>
      <c r="BI139" s="53"/>
      <c r="BJ139" s="53"/>
      <c r="BK139" s="23">
        <v>0</v>
      </c>
      <c r="BL139" s="53"/>
      <c r="BM139" s="53"/>
    </row>
    <row r="140" spans="1:67" s="31" customFormat="1" ht="15" customHeight="1" x14ac:dyDescent="0.2">
      <c r="A140" s="8" t="s">
        <v>103</v>
      </c>
      <c r="B140" s="8">
        <v>2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>
        <v>164</v>
      </c>
      <c r="AE140" s="9"/>
      <c r="AF140" s="9"/>
      <c r="AG140" s="9">
        <v>50</v>
      </c>
      <c r="AH140" s="9"/>
      <c r="AI140" s="9"/>
      <c r="AJ140" s="9">
        <v>1075</v>
      </c>
      <c r="AK140" s="10"/>
      <c r="AL140" s="10"/>
      <c r="AM140" s="10">
        <v>3100</v>
      </c>
      <c r="AN140" s="10"/>
      <c r="AO140" s="10"/>
      <c r="AP140" s="37">
        <v>5150</v>
      </c>
      <c r="AQ140" s="10"/>
      <c r="AR140" s="26"/>
      <c r="AS140" s="26">
        <v>4255</v>
      </c>
      <c r="AT140" s="26"/>
      <c r="AU140" s="26"/>
      <c r="AV140" s="24">
        <v>3200</v>
      </c>
      <c r="AW140" s="24"/>
      <c r="AX140" s="24"/>
      <c r="AY140" s="24">
        <v>3500</v>
      </c>
      <c r="AZ140" s="44"/>
      <c r="BA140" s="44"/>
      <c r="BB140" s="43">
        <v>2426</v>
      </c>
      <c r="BC140" s="43"/>
      <c r="BD140" s="43"/>
      <c r="BE140" s="23">
        <v>0</v>
      </c>
      <c r="BF140" s="53"/>
      <c r="BG140" s="53"/>
      <c r="BH140" s="53">
        <v>0</v>
      </c>
      <c r="BI140" s="53"/>
      <c r="BJ140" s="53"/>
      <c r="BK140" s="23">
        <v>4</v>
      </c>
      <c r="BL140" s="53"/>
      <c r="BM140" s="53"/>
    </row>
    <row r="141" spans="1:67" s="31" customFormat="1" ht="15" customHeight="1" x14ac:dyDescent="0.2">
      <c r="A141" s="8" t="s">
        <v>68</v>
      </c>
      <c r="B141" s="8">
        <v>2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10"/>
      <c r="AL141" s="10"/>
      <c r="AM141" s="10"/>
      <c r="AN141" s="10"/>
      <c r="AO141" s="10"/>
      <c r="AP141" s="37"/>
      <c r="AQ141" s="10"/>
      <c r="AR141" s="26"/>
      <c r="AS141" s="26"/>
      <c r="AT141" s="26"/>
      <c r="AU141" s="26"/>
      <c r="AV141" s="24"/>
      <c r="AW141" s="24"/>
      <c r="AX141" s="24"/>
      <c r="AY141" s="24"/>
      <c r="AZ141" s="44"/>
      <c r="BA141" s="44"/>
      <c r="BB141" s="43">
        <v>1400</v>
      </c>
      <c r="BC141" s="43"/>
      <c r="BD141" s="43"/>
      <c r="BE141" s="23">
        <v>82</v>
      </c>
      <c r="BF141" s="53"/>
      <c r="BG141" s="53"/>
      <c r="BH141" s="53">
        <v>101</v>
      </c>
      <c r="BI141" s="53"/>
      <c r="BJ141" s="53"/>
      <c r="BK141" s="23">
        <v>6</v>
      </c>
      <c r="BL141" s="53"/>
      <c r="BM141" s="53"/>
    </row>
    <row r="142" spans="1:67" s="31" customFormat="1" ht="15" customHeight="1" x14ac:dyDescent="0.2">
      <c r="A142" s="8" t="s">
        <v>68</v>
      </c>
      <c r="B142" s="8">
        <v>2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10"/>
      <c r="AL142" s="10"/>
      <c r="AM142" s="10"/>
      <c r="AN142" s="10"/>
      <c r="AO142" s="10"/>
      <c r="AP142" s="37"/>
      <c r="AQ142" s="10"/>
      <c r="AR142" s="26"/>
      <c r="AS142" s="26"/>
      <c r="AT142" s="26"/>
      <c r="AU142" s="26"/>
      <c r="AV142" s="24"/>
      <c r="AW142" s="24"/>
      <c r="AX142" s="24"/>
      <c r="AY142" s="24"/>
      <c r="AZ142" s="44"/>
      <c r="BA142" s="44"/>
      <c r="BB142" s="43">
        <v>2</v>
      </c>
      <c r="BC142" s="43"/>
      <c r="BD142" s="43"/>
      <c r="BE142" s="23"/>
      <c r="BF142" s="53"/>
      <c r="BG142" s="53"/>
      <c r="BH142" s="53">
        <v>12</v>
      </c>
      <c r="BI142" s="53"/>
      <c r="BJ142" s="53"/>
      <c r="BK142" s="23">
        <v>8</v>
      </c>
      <c r="BL142" s="53"/>
      <c r="BM142" s="53"/>
    </row>
    <row r="143" spans="1:67" s="83" customFormat="1" ht="15" customHeight="1" x14ac:dyDescent="0.2">
      <c r="A143" s="75" t="s">
        <v>68</v>
      </c>
      <c r="B143" s="75"/>
      <c r="C143" s="76"/>
      <c r="D143" s="76">
        <f>SUM(C97:C142)</f>
        <v>103029</v>
      </c>
      <c r="E143" s="76">
        <f>AVERAGE(C97:C142)</f>
        <v>5723.833333333333</v>
      </c>
      <c r="F143" s="76"/>
      <c r="G143" s="76">
        <f>SUM(F97:F142)</f>
        <v>67768</v>
      </c>
      <c r="H143" s="76">
        <f>AVERAGE(F97:F142)</f>
        <v>3227.0476190476193</v>
      </c>
      <c r="I143" s="76"/>
      <c r="J143" s="76">
        <f>SUM(I97:I142)</f>
        <v>49142</v>
      </c>
      <c r="K143" s="76">
        <f>AVERAGE(I97:I142)</f>
        <v>2586.4210526315787</v>
      </c>
      <c r="L143" s="76"/>
      <c r="M143" s="76">
        <f>SUM(L97:L142)</f>
        <v>92758</v>
      </c>
      <c r="N143" s="76">
        <f>AVERAGE(L97:L142)</f>
        <v>3710.32</v>
      </c>
      <c r="O143" s="76"/>
      <c r="P143" s="76">
        <f>SUM(O97:O142)</f>
        <v>61179</v>
      </c>
      <c r="Q143" s="76">
        <f>AVERAGE(O97:O142)</f>
        <v>2265.8888888888887</v>
      </c>
      <c r="R143" s="76"/>
      <c r="S143" s="76">
        <f>SUM(R97:R142)</f>
        <v>58549</v>
      </c>
      <c r="T143" s="76">
        <f>AVERAGE(R97:R142)</f>
        <v>2439.5416666666665</v>
      </c>
      <c r="U143" s="76"/>
      <c r="V143" s="76">
        <f>SUM(U97:U142)</f>
        <v>50143</v>
      </c>
      <c r="W143" s="76">
        <f>AVERAGE(U97:U142)</f>
        <v>2180.1304347826085</v>
      </c>
      <c r="X143" s="76"/>
      <c r="Y143" s="76">
        <f>SUM(X97:X142)</f>
        <v>27548</v>
      </c>
      <c r="Z143" s="76">
        <f>AVERAGE(X97:X142)</f>
        <v>1101.92</v>
      </c>
      <c r="AA143" s="76"/>
      <c r="AB143" s="76">
        <f>SUM(AA97:AA142)</f>
        <v>39593</v>
      </c>
      <c r="AC143" s="76">
        <f>AVERAGE(AA97:AA142)</f>
        <v>1721.4347826086957</v>
      </c>
      <c r="AD143" s="76"/>
      <c r="AE143" s="76">
        <f>SUM(AD97:AD142)</f>
        <v>29866</v>
      </c>
      <c r="AF143" s="76">
        <f>AVERAGE(AD97:AD142)</f>
        <v>1194.6400000000001</v>
      </c>
      <c r="AG143" s="76"/>
      <c r="AH143" s="76">
        <f>SUM(AG97:AG142)</f>
        <v>54473</v>
      </c>
      <c r="AI143" s="76">
        <f>AVERAGE(AG97:AG142)</f>
        <v>2178.92</v>
      </c>
      <c r="AJ143" s="76"/>
      <c r="AK143" s="76">
        <f>SUM(AJ97:AJ142)</f>
        <v>71085</v>
      </c>
      <c r="AL143" s="76">
        <f>AVERAGE(AJ97:AJ142)</f>
        <v>2734.0384615384614</v>
      </c>
      <c r="AM143" s="77"/>
      <c r="AN143" s="76">
        <f>SUM(AM97:AM142)</f>
        <v>53663</v>
      </c>
      <c r="AO143" s="76">
        <f>AVERAGE(AM97:AM142)</f>
        <v>3577.5333333333333</v>
      </c>
      <c r="AP143" s="94"/>
      <c r="AQ143" s="76">
        <f>SUM(AP97:AP142)</f>
        <v>90578</v>
      </c>
      <c r="AR143" s="76">
        <f>AVERAGE(AP97:AP142)</f>
        <v>3123.3793103448274</v>
      </c>
      <c r="AS143" s="79"/>
      <c r="AT143" s="76">
        <f>SUM(AS97:AS142)</f>
        <v>91779</v>
      </c>
      <c r="AU143" s="76">
        <f>AVERAGE(AS97:AS142)</f>
        <v>3059.3</v>
      </c>
      <c r="AV143" s="98"/>
      <c r="AW143" s="76">
        <f>SUM(AV97:AV142)</f>
        <v>115667</v>
      </c>
      <c r="AX143" s="76">
        <f>AVERAGE(AV97:AV142)</f>
        <v>3212.9722222222222</v>
      </c>
      <c r="AY143" s="98"/>
      <c r="AZ143" s="76">
        <f>SUM(AY97:AY142)</f>
        <v>84941</v>
      </c>
      <c r="BA143" s="76">
        <f>AVERAGE(AY97:AY142)</f>
        <v>2177.9743589743589</v>
      </c>
      <c r="BB143" s="82"/>
      <c r="BC143" s="76">
        <f>SUM(BB97:BB142)</f>
        <v>48276</v>
      </c>
      <c r="BD143" s="76">
        <f>AVERAGE(BB97:BB142)</f>
        <v>1206.9000000000001</v>
      </c>
      <c r="BE143" s="80"/>
      <c r="BF143" s="76">
        <f>SUM(BE97:BE142)</f>
        <v>10143</v>
      </c>
      <c r="BG143" s="76">
        <f>AVERAGE(BE97:BE142)</f>
        <v>316.96875</v>
      </c>
      <c r="BH143" s="81"/>
      <c r="BI143" s="76">
        <f>SUM(BH97:BH142)</f>
        <v>10982</v>
      </c>
      <c r="BJ143" s="76">
        <f>AVERAGE(BH97:BH142)</f>
        <v>281.58974358974359</v>
      </c>
      <c r="BK143" s="80"/>
      <c r="BL143" s="76">
        <f>SUM(BK97:BK142)</f>
        <v>461</v>
      </c>
      <c r="BM143" s="76">
        <f>AVERAGE(BK97:BK142)</f>
        <v>11.24390243902439</v>
      </c>
      <c r="BN143" s="104">
        <f>SUM(BL143,BI143,BF143,BC143,AZ143,AW143,AT143,AQ143,AN143,AK143,AH143,AE143,AB143,Y143,V143,S143,P143,M143,J143,G143,D143)</f>
        <v>1211623</v>
      </c>
      <c r="BO143" s="104">
        <f>AVERAGE(BM143,BJ143,BG143,BD143,BA143,AX143,AU143,AR143,AO143,AL143,AI143,AF143,AC143,Z143,W143,T143,Q143,N143,K143,H143,E143)</f>
        <v>2287.2379933524462</v>
      </c>
    </row>
    <row r="144" spans="1:67" s="31" customFormat="1" ht="15" customHeight="1" x14ac:dyDescent="0.2">
      <c r="A144" s="8" t="s">
        <v>104</v>
      </c>
      <c r="B144" s="8">
        <v>3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10"/>
      <c r="AL144" s="10"/>
      <c r="AM144" s="10"/>
      <c r="AN144" s="10"/>
      <c r="AO144" s="10"/>
      <c r="AP144" s="37"/>
      <c r="AQ144" s="10"/>
      <c r="AR144" s="26"/>
      <c r="AS144" s="26"/>
      <c r="AT144" s="26"/>
      <c r="AU144" s="26"/>
      <c r="AV144" s="23">
        <v>140</v>
      </c>
      <c r="AW144" s="23"/>
      <c r="AX144" s="23"/>
      <c r="AY144" s="23">
        <v>8</v>
      </c>
      <c r="AZ144" s="53"/>
      <c r="BA144" s="53"/>
      <c r="BB144" s="43">
        <v>440</v>
      </c>
      <c r="BC144" s="43"/>
      <c r="BD144" s="43"/>
      <c r="BE144" s="23">
        <v>8</v>
      </c>
      <c r="BF144" s="53"/>
      <c r="BG144" s="53"/>
      <c r="BH144" s="53"/>
      <c r="BI144" s="53"/>
      <c r="BJ144" s="53"/>
      <c r="BK144" s="23"/>
      <c r="BL144" s="53"/>
      <c r="BM144" s="53"/>
    </row>
    <row r="145" spans="1:65" s="31" customFormat="1" ht="15" customHeight="1" x14ac:dyDescent="0.2">
      <c r="A145" s="8" t="s">
        <v>104</v>
      </c>
      <c r="B145" s="8">
        <v>3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10"/>
      <c r="AL145" s="10"/>
      <c r="AM145" s="10">
        <v>6</v>
      </c>
      <c r="AN145" s="10"/>
      <c r="AO145" s="10"/>
      <c r="AP145" s="12"/>
      <c r="AQ145" s="10"/>
      <c r="AR145" s="26"/>
      <c r="AS145" s="26"/>
      <c r="AT145" s="26"/>
      <c r="AU145" s="26"/>
      <c r="AV145" s="23">
        <v>0</v>
      </c>
      <c r="AW145" s="23"/>
      <c r="AX145" s="23"/>
      <c r="AY145" s="23">
        <v>465</v>
      </c>
      <c r="AZ145" s="53"/>
      <c r="BA145" s="53"/>
      <c r="BB145" s="43">
        <v>0</v>
      </c>
      <c r="BC145" s="43"/>
      <c r="BD145" s="43"/>
      <c r="BE145" s="23">
        <v>0</v>
      </c>
      <c r="BF145" s="53"/>
      <c r="BG145" s="53"/>
      <c r="BH145" s="53">
        <v>0</v>
      </c>
      <c r="BI145" s="53"/>
      <c r="BJ145" s="53"/>
      <c r="BK145" s="23">
        <v>3</v>
      </c>
      <c r="BL145" s="53"/>
      <c r="BM145" s="53"/>
    </row>
    <row r="146" spans="1:65" s="31" customFormat="1" ht="15" customHeight="1" x14ac:dyDescent="0.2">
      <c r="A146" s="8" t="s">
        <v>105</v>
      </c>
      <c r="B146" s="8">
        <v>3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10"/>
      <c r="AL146" s="10"/>
      <c r="AM146" s="10">
        <v>3</v>
      </c>
      <c r="AN146" s="10"/>
      <c r="AO146" s="10"/>
      <c r="AP146" s="12"/>
      <c r="AQ146" s="10"/>
      <c r="AR146" s="26"/>
      <c r="AS146" s="26"/>
      <c r="AT146" s="26"/>
      <c r="AU146" s="26"/>
      <c r="AV146" s="23">
        <v>3</v>
      </c>
      <c r="AW146" s="23"/>
      <c r="AX146" s="23"/>
      <c r="AY146" s="23">
        <v>5</v>
      </c>
      <c r="AZ146" s="53"/>
      <c r="BA146" s="53"/>
      <c r="BB146" s="43"/>
      <c r="BC146" s="43"/>
      <c r="BD146" s="43"/>
      <c r="BE146" s="23"/>
      <c r="BF146" s="53"/>
      <c r="BG146" s="53"/>
      <c r="BH146" s="53">
        <v>8</v>
      </c>
      <c r="BI146" s="53"/>
      <c r="BJ146" s="53"/>
      <c r="BK146" s="23"/>
      <c r="BL146" s="53"/>
      <c r="BM146" s="53"/>
    </row>
    <row r="147" spans="1:65" s="31" customFormat="1" ht="15" customHeight="1" x14ac:dyDescent="0.2">
      <c r="A147" s="8" t="s">
        <v>106</v>
      </c>
      <c r="B147" s="8">
        <v>3</v>
      </c>
      <c r="C147" s="9">
        <v>8912</v>
      </c>
      <c r="D147" s="9"/>
      <c r="E147" s="9"/>
      <c r="F147" s="9">
        <v>5470</v>
      </c>
      <c r="G147" s="9"/>
      <c r="H147" s="9"/>
      <c r="I147" s="9">
        <v>0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10"/>
      <c r="AL147" s="10"/>
      <c r="AM147" s="10">
        <v>4</v>
      </c>
      <c r="AN147" s="10"/>
      <c r="AO147" s="10"/>
      <c r="AP147" s="12">
        <v>8675</v>
      </c>
      <c r="AQ147" s="10"/>
      <c r="AR147" s="26"/>
      <c r="AS147" s="26">
        <v>6735</v>
      </c>
      <c r="AT147" s="26"/>
      <c r="AU147" s="26"/>
      <c r="AV147" s="24">
        <v>3795</v>
      </c>
      <c r="AW147" s="24"/>
      <c r="AX147" s="24"/>
      <c r="AY147" s="24">
        <v>2630</v>
      </c>
      <c r="AZ147" s="44"/>
      <c r="BA147" s="44"/>
      <c r="BB147" s="43">
        <v>1062</v>
      </c>
      <c r="BC147" s="43"/>
      <c r="BD147" s="43"/>
      <c r="BE147" s="23">
        <v>20</v>
      </c>
      <c r="BF147" s="53"/>
      <c r="BG147" s="53"/>
      <c r="BH147" s="53">
        <v>1</v>
      </c>
      <c r="BI147" s="53"/>
      <c r="BJ147" s="53"/>
      <c r="BK147" s="23">
        <v>2</v>
      </c>
      <c r="BL147" s="53"/>
      <c r="BM147" s="53"/>
    </row>
    <row r="148" spans="1:65" s="31" customFormat="1" ht="15" customHeight="1" x14ac:dyDescent="0.2">
      <c r="A148" s="8" t="s">
        <v>104</v>
      </c>
      <c r="B148" s="8">
        <v>3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10"/>
      <c r="AL148" s="10"/>
      <c r="AM148" s="10"/>
      <c r="AN148" s="10"/>
      <c r="AO148" s="10"/>
      <c r="AP148" s="12"/>
      <c r="AQ148" s="10"/>
      <c r="AR148" s="26"/>
      <c r="AS148" s="26"/>
      <c r="AT148" s="26"/>
      <c r="AU148" s="26"/>
      <c r="AV148" s="24">
        <v>2</v>
      </c>
      <c r="AW148" s="24"/>
      <c r="AX148" s="24"/>
      <c r="AY148" s="23">
        <v>6</v>
      </c>
      <c r="AZ148" s="53"/>
      <c r="BA148" s="53"/>
      <c r="BB148" s="43"/>
      <c r="BC148" s="43"/>
      <c r="BD148" s="43"/>
      <c r="BE148" s="23"/>
      <c r="BF148" s="53"/>
      <c r="BG148" s="53"/>
      <c r="BH148" s="53"/>
      <c r="BI148" s="53"/>
      <c r="BJ148" s="53"/>
      <c r="BK148" s="23"/>
      <c r="BL148" s="53"/>
      <c r="BM148" s="53"/>
    </row>
    <row r="149" spans="1:65" s="31" customFormat="1" ht="15" customHeight="1" x14ac:dyDescent="0.2">
      <c r="A149" s="8" t="s">
        <v>104</v>
      </c>
      <c r="B149" s="8">
        <v>3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10"/>
      <c r="AL149" s="10"/>
      <c r="AM149" s="10"/>
      <c r="AN149" s="10"/>
      <c r="AO149" s="10"/>
      <c r="AP149" s="12"/>
      <c r="AQ149" s="10"/>
      <c r="AR149" s="26"/>
      <c r="AS149" s="26"/>
      <c r="AT149" s="26"/>
      <c r="AU149" s="26"/>
      <c r="AV149" s="24">
        <v>3</v>
      </c>
      <c r="AW149" s="24"/>
      <c r="AX149" s="24"/>
      <c r="AY149" s="23">
        <v>0</v>
      </c>
      <c r="AZ149" s="53"/>
      <c r="BA149" s="53"/>
      <c r="BB149" s="43"/>
      <c r="BC149" s="43"/>
      <c r="BD149" s="43"/>
      <c r="BE149" s="23"/>
      <c r="BF149" s="53"/>
      <c r="BG149" s="53"/>
      <c r="BH149" s="53"/>
      <c r="BI149" s="53"/>
      <c r="BJ149" s="53"/>
      <c r="BK149" s="23">
        <v>0</v>
      </c>
      <c r="BL149" s="53"/>
      <c r="BM149" s="53"/>
    </row>
    <row r="150" spans="1:65" s="31" customFormat="1" ht="15" customHeight="1" x14ac:dyDescent="0.2">
      <c r="A150" s="8" t="s">
        <v>107</v>
      </c>
      <c r="B150" s="8">
        <v>3</v>
      </c>
      <c r="C150" s="9"/>
      <c r="D150" s="9"/>
      <c r="E150" s="9"/>
      <c r="F150" s="9"/>
      <c r="G150" s="9"/>
      <c r="H150" s="9"/>
      <c r="I150" s="9"/>
      <c r="J150" s="9"/>
      <c r="K150" s="9"/>
      <c r="L150" s="9">
        <v>17</v>
      </c>
      <c r="M150" s="9"/>
      <c r="N150" s="9"/>
      <c r="O150" s="9"/>
      <c r="P150" s="9"/>
      <c r="Q150" s="9"/>
      <c r="R150" s="9">
        <v>5</v>
      </c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10"/>
      <c r="AL150" s="10"/>
      <c r="AM150" s="10"/>
      <c r="AN150" s="10"/>
      <c r="AO150" s="10"/>
      <c r="AP150" s="12"/>
      <c r="AQ150" s="10"/>
      <c r="AR150" s="26"/>
      <c r="AS150" s="26"/>
      <c r="AT150" s="26"/>
      <c r="AU150" s="26"/>
      <c r="AV150" s="23">
        <v>0</v>
      </c>
      <c r="AW150" s="23"/>
      <c r="AX150" s="23"/>
      <c r="AY150" s="23">
        <v>140</v>
      </c>
      <c r="AZ150" s="53"/>
      <c r="BA150" s="53"/>
      <c r="BB150" s="43">
        <v>0</v>
      </c>
      <c r="BC150" s="43"/>
      <c r="BD150" s="43"/>
      <c r="BE150" s="23">
        <v>2</v>
      </c>
      <c r="BF150" s="53"/>
      <c r="BG150" s="53"/>
      <c r="BH150" s="53">
        <v>1</v>
      </c>
      <c r="BI150" s="53"/>
      <c r="BJ150" s="53"/>
      <c r="BK150" s="23"/>
      <c r="BL150" s="53"/>
      <c r="BM150" s="53"/>
    </row>
    <row r="151" spans="1:65" s="31" customFormat="1" ht="15" customHeight="1" x14ac:dyDescent="0.2">
      <c r="A151" s="8" t="s">
        <v>104</v>
      </c>
      <c r="B151" s="8">
        <v>3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10"/>
      <c r="AL151" s="10"/>
      <c r="AM151" s="10"/>
      <c r="AN151" s="10"/>
      <c r="AO151" s="10"/>
      <c r="AP151" s="12"/>
      <c r="AQ151" s="10"/>
      <c r="AR151" s="26"/>
      <c r="AS151" s="26"/>
      <c r="AT151" s="26"/>
      <c r="AU151" s="26"/>
      <c r="AV151" s="23"/>
      <c r="AW151" s="23"/>
      <c r="AX151" s="23"/>
      <c r="AY151" s="23">
        <v>53</v>
      </c>
      <c r="AZ151" s="53"/>
      <c r="BA151" s="53"/>
      <c r="BB151" s="43">
        <v>68</v>
      </c>
      <c r="BC151" s="43"/>
      <c r="BD151" s="43"/>
      <c r="BE151" s="23"/>
      <c r="BF151" s="53"/>
      <c r="BG151" s="53"/>
      <c r="BH151" s="53">
        <v>7</v>
      </c>
      <c r="BI151" s="53"/>
      <c r="BJ151" s="53"/>
      <c r="BK151" s="23">
        <v>0</v>
      </c>
      <c r="BL151" s="53"/>
      <c r="BM151" s="53"/>
    </row>
    <row r="152" spans="1:65" s="31" customFormat="1" ht="15" customHeight="1" x14ac:dyDescent="0.2">
      <c r="A152" s="8" t="s">
        <v>104</v>
      </c>
      <c r="B152" s="8">
        <v>3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10"/>
      <c r="AL152" s="10"/>
      <c r="AM152" s="10"/>
      <c r="AN152" s="10"/>
      <c r="AO152" s="10"/>
      <c r="AP152" s="12"/>
      <c r="AQ152" s="10"/>
      <c r="AR152" s="26"/>
      <c r="AS152" s="26"/>
      <c r="AT152" s="26"/>
      <c r="AU152" s="26"/>
      <c r="AV152" s="23">
        <v>25</v>
      </c>
      <c r="AW152" s="23"/>
      <c r="AX152" s="23"/>
      <c r="AY152" s="23">
        <v>16</v>
      </c>
      <c r="AZ152" s="53"/>
      <c r="BA152" s="53"/>
      <c r="BB152" s="43">
        <v>10</v>
      </c>
      <c r="BC152" s="43"/>
      <c r="BD152" s="43"/>
      <c r="BE152" s="23">
        <v>3</v>
      </c>
      <c r="BF152" s="53"/>
      <c r="BG152" s="53"/>
      <c r="BH152" s="53">
        <v>0</v>
      </c>
      <c r="BI152" s="53"/>
      <c r="BJ152" s="53"/>
      <c r="BK152" s="23"/>
      <c r="BL152" s="53"/>
      <c r="BM152" s="53"/>
    </row>
    <row r="153" spans="1:65" s="31" customFormat="1" ht="15" customHeight="1" x14ac:dyDescent="0.2">
      <c r="A153" s="8" t="s">
        <v>108</v>
      </c>
      <c r="B153" s="8">
        <v>3</v>
      </c>
      <c r="C153" s="9">
        <v>0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10"/>
      <c r="AL153" s="10"/>
      <c r="AM153" s="10"/>
      <c r="AN153" s="10"/>
      <c r="AO153" s="10"/>
      <c r="AP153" s="12"/>
      <c r="AQ153" s="10"/>
      <c r="AR153" s="26"/>
      <c r="AS153" s="26">
        <v>5</v>
      </c>
      <c r="AT153" s="26"/>
      <c r="AU153" s="26"/>
      <c r="AV153" s="23">
        <v>4</v>
      </c>
      <c r="AW153" s="23"/>
      <c r="AX153" s="23"/>
      <c r="AY153" s="23">
        <v>0</v>
      </c>
      <c r="AZ153" s="53"/>
      <c r="BA153" s="53"/>
      <c r="BB153" s="43">
        <v>0</v>
      </c>
      <c r="BC153" s="43"/>
      <c r="BD153" s="43"/>
      <c r="BE153" s="23"/>
      <c r="BF153" s="53"/>
      <c r="BG153" s="53"/>
      <c r="BH153" s="53"/>
      <c r="BI153" s="53"/>
      <c r="BJ153" s="53"/>
      <c r="BK153" s="23"/>
      <c r="BL153" s="53"/>
      <c r="BM153" s="53"/>
    </row>
    <row r="154" spans="1:65" s="31" customFormat="1" ht="15" customHeight="1" x14ac:dyDescent="0.2">
      <c r="A154" s="8" t="s">
        <v>104</v>
      </c>
      <c r="B154" s="8">
        <v>3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10"/>
      <c r="AL154" s="10"/>
      <c r="AM154" s="10"/>
      <c r="AN154" s="10"/>
      <c r="AO154" s="10"/>
      <c r="AP154" s="12"/>
      <c r="AQ154" s="10"/>
      <c r="AR154" s="26"/>
      <c r="AS154" s="26"/>
      <c r="AT154" s="26"/>
      <c r="AU154" s="26"/>
      <c r="AV154" s="23"/>
      <c r="AW154" s="23"/>
      <c r="AX154" s="23"/>
      <c r="AY154" s="23">
        <v>2</v>
      </c>
      <c r="AZ154" s="53"/>
      <c r="BA154" s="53"/>
      <c r="BB154" s="43">
        <v>1444</v>
      </c>
      <c r="BC154" s="43"/>
      <c r="BD154" s="43"/>
      <c r="BE154" s="23"/>
      <c r="BF154" s="53"/>
      <c r="BG154" s="53"/>
      <c r="BH154" s="53"/>
      <c r="BI154" s="53"/>
      <c r="BJ154" s="53"/>
      <c r="BK154" s="23"/>
      <c r="BL154" s="53"/>
      <c r="BM154" s="53"/>
    </row>
    <row r="155" spans="1:65" s="31" customFormat="1" ht="15" customHeight="1" x14ac:dyDescent="0.2">
      <c r="A155" s="8" t="s">
        <v>104</v>
      </c>
      <c r="B155" s="8">
        <v>3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10"/>
      <c r="AL155" s="10"/>
      <c r="AM155" s="10"/>
      <c r="AN155" s="10"/>
      <c r="AO155" s="10"/>
      <c r="AP155" s="12"/>
      <c r="AQ155" s="10"/>
      <c r="AR155" s="26"/>
      <c r="AS155" s="26"/>
      <c r="AT155" s="26"/>
      <c r="AU155" s="26"/>
      <c r="AV155" s="23"/>
      <c r="AW155" s="23"/>
      <c r="AX155" s="23"/>
      <c r="AY155" s="23">
        <v>0</v>
      </c>
      <c r="AZ155" s="53"/>
      <c r="BA155" s="53"/>
      <c r="BB155" s="43">
        <v>0</v>
      </c>
      <c r="BC155" s="43"/>
      <c r="BD155" s="43"/>
      <c r="BE155" s="23">
        <v>0</v>
      </c>
      <c r="BF155" s="53"/>
      <c r="BG155" s="53"/>
      <c r="BH155" s="53">
        <v>0</v>
      </c>
      <c r="BI155" s="53"/>
      <c r="BJ155" s="53"/>
      <c r="BK155" s="23">
        <v>0</v>
      </c>
      <c r="BL155" s="53"/>
      <c r="BM155" s="53"/>
    </row>
    <row r="156" spans="1:65" s="31" customFormat="1" ht="15" customHeight="1" x14ac:dyDescent="0.2">
      <c r="A156" s="8" t="s">
        <v>109</v>
      </c>
      <c r="B156" s="8">
        <v>3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10"/>
      <c r="AL156" s="10"/>
      <c r="AM156" s="10"/>
      <c r="AN156" s="10"/>
      <c r="AO156" s="10"/>
      <c r="AP156" s="12">
        <v>0</v>
      </c>
      <c r="AQ156" s="10"/>
      <c r="AR156" s="26"/>
      <c r="AS156" s="26"/>
      <c r="AT156" s="26"/>
      <c r="AU156" s="26"/>
      <c r="AV156" s="23"/>
      <c r="AW156" s="23"/>
      <c r="AX156" s="23"/>
      <c r="AY156" s="23">
        <v>2</v>
      </c>
      <c r="AZ156" s="53"/>
      <c r="BA156" s="53"/>
      <c r="BB156" s="43">
        <v>2</v>
      </c>
      <c r="BC156" s="43"/>
      <c r="BD156" s="43"/>
      <c r="BE156" s="23"/>
      <c r="BF156" s="53"/>
      <c r="BG156" s="53"/>
      <c r="BH156" s="53"/>
      <c r="BI156" s="53"/>
      <c r="BJ156" s="53"/>
      <c r="BK156" s="23">
        <v>0</v>
      </c>
      <c r="BL156" s="53"/>
      <c r="BM156" s="53"/>
    </row>
    <row r="157" spans="1:65" s="31" customFormat="1" ht="15" customHeight="1" x14ac:dyDescent="0.2">
      <c r="A157" s="8" t="s">
        <v>110</v>
      </c>
      <c r="B157" s="8">
        <v>3</v>
      </c>
      <c r="C157" s="9">
        <v>5</v>
      </c>
      <c r="D157" s="9"/>
      <c r="E157" s="9"/>
      <c r="F157" s="9">
        <v>13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10"/>
      <c r="AL157" s="10"/>
      <c r="AM157" s="10"/>
      <c r="AN157" s="10"/>
      <c r="AO157" s="10"/>
      <c r="AP157" s="12"/>
      <c r="AQ157" s="10"/>
      <c r="AR157" s="26"/>
      <c r="AS157" s="26"/>
      <c r="AT157" s="26"/>
      <c r="AU157" s="26"/>
      <c r="AV157" s="23"/>
      <c r="AW157" s="23"/>
      <c r="AX157" s="23"/>
      <c r="AY157" s="24">
        <v>4</v>
      </c>
      <c r="AZ157" s="44"/>
      <c r="BA157" s="44"/>
      <c r="BB157" s="43">
        <v>0</v>
      </c>
      <c r="BC157" s="43"/>
      <c r="BD157" s="43"/>
      <c r="BE157" s="23"/>
      <c r="BF157" s="53"/>
      <c r="BG157" s="53"/>
      <c r="BH157" s="53"/>
      <c r="BI157" s="53"/>
      <c r="BJ157" s="53"/>
      <c r="BK157" s="23"/>
      <c r="BL157" s="53"/>
      <c r="BM157" s="53"/>
    </row>
    <row r="158" spans="1:65" s="31" customFormat="1" ht="15" customHeight="1" x14ac:dyDescent="0.2">
      <c r="A158" s="8" t="s">
        <v>111</v>
      </c>
      <c r="B158" s="8">
        <v>3</v>
      </c>
      <c r="C158" s="9">
        <v>22500</v>
      </c>
      <c r="D158" s="9"/>
      <c r="E158" s="9"/>
      <c r="F158" s="9">
        <v>1800</v>
      </c>
      <c r="G158" s="9"/>
      <c r="H158" s="9"/>
      <c r="I158" s="9">
        <v>4500</v>
      </c>
      <c r="J158" s="9"/>
      <c r="K158" s="9"/>
      <c r="L158" s="9">
        <v>6150</v>
      </c>
      <c r="M158" s="9"/>
      <c r="N158" s="9"/>
      <c r="O158" s="9">
        <v>3200</v>
      </c>
      <c r="P158" s="9"/>
      <c r="Q158" s="9"/>
      <c r="R158" s="9">
        <v>6300</v>
      </c>
      <c r="S158" s="9"/>
      <c r="T158" s="9"/>
      <c r="U158" s="9">
        <v>4250</v>
      </c>
      <c r="V158" s="9"/>
      <c r="W158" s="9"/>
      <c r="X158" s="9">
        <v>30</v>
      </c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>
        <v>1800</v>
      </c>
      <c r="AK158" s="10"/>
      <c r="AL158" s="10"/>
      <c r="AM158" s="10">
        <v>1500</v>
      </c>
      <c r="AN158" s="10"/>
      <c r="AO158" s="10"/>
      <c r="AP158" s="12">
        <v>1480</v>
      </c>
      <c r="AQ158" s="10"/>
      <c r="AR158" s="26"/>
      <c r="AS158" s="26">
        <v>5000</v>
      </c>
      <c r="AT158" s="26"/>
      <c r="AU158" s="26"/>
      <c r="AV158" s="24">
        <v>4110</v>
      </c>
      <c r="AW158" s="24"/>
      <c r="AX158" s="24"/>
      <c r="AY158" s="24">
        <v>7830</v>
      </c>
      <c r="AZ158" s="44"/>
      <c r="BA158" s="44"/>
      <c r="BB158" s="43">
        <v>2960</v>
      </c>
      <c r="BC158" s="43"/>
      <c r="BD158" s="43"/>
      <c r="BE158" s="23">
        <v>795</v>
      </c>
      <c r="BF158" s="53"/>
      <c r="BG158" s="53"/>
      <c r="BH158" s="53">
        <v>1130</v>
      </c>
      <c r="BI158" s="53"/>
      <c r="BJ158" s="53"/>
      <c r="BK158" s="23">
        <v>17</v>
      </c>
      <c r="BL158" s="53"/>
      <c r="BM158" s="53"/>
    </row>
    <row r="159" spans="1:65" s="31" customFormat="1" ht="15" customHeight="1" x14ac:dyDescent="0.2">
      <c r="A159" s="8" t="s">
        <v>104</v>
      </c>
      <c r="B159" s="8">
        <v>3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10"/>
      <c r="AL159" s="10"/>
      <c r="AM159" s="10"/>
      <c r="AN159" s="10"/>
      <c r="AO159" s="10"/>
      <c r="AP159" s="12"/>
      <c r="AQ159" s="10"/>
      <c r="AR159" s="26"/>
      <c r="AS159" s="26"/>
      <c r="AT159" s="26"/>
      <c r="AU159" s="26"/>
      <c r="AV159" s="24"/>
      <c r="AW159" s="24"/>
      <c r="AX159" s="24"/>
      <c r="AY159" s="24">
        <v>2</v>
      </c>
      <c r="AZ159" s="44"/>
      <c r="BA159" s="44"/>
      <c r="BB159" s="43">
        <v>5</v>
      </c>
      <c r="BC159" s="43"/>
      <c r="BD159" s="43"/>
      <c r="BE159" s="23"/>
      <c r="BF159" s="53"/>
      <c r="BG159" s="53"/>
      <c r="BH159" s="53">
        <v>0</v>
      </c>
      <c r="BI159" s="53"/>
      <c r="BJ159" s="53"/>
      <c r="BK159" s="23">
        <v>0</v>
      </c>
      <c r="BL159" s="53"/>
      <c r="BM159" s="53"/>
    </row>
    <row r="160" spans="1:65" s="31" customFormat="1" ht="15" customHeight="1" x14ac:dyDescent="0.2">
      <c r="A160" s="8" t="s">
        <v>104</v>
      </c>
      <c r="B160" s="8">
        <v>3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10"/>
      <c r="AL160" s="10"/>
      <c r="AM160" s="10"/>
      <c r="AN160" s="10"/>
      <c r="AO160" s="10"/>
      <c r="AP160" s="12"/>
      <c r="AQ160" s="10"/>
      <c r="AR160" s="26"/>
      <c r="AS160" s="26"/>
      <c r="AT160" s="26"/>
      <c r="AU160" s="26"/>
      <c r="AV160" s="24"/>
      <c r="AW160" s="24"/>
      <c r="AX160" s="24"/>
      <c r="AY160" s="24"/>
      <c r="AZ160" s="44"/>
      <c r="BA160" s="44"/>
      <c r="BB160" s="43"/>
      <c r="BC160" s="43"/>
      <c r="BD160" s="43"/>
      <c r="BE160" s="23">
        <v>421</v>
      </c>
      <c r="BF160" s="53"/>
      <c r="BG160" s="53"/>
      <c r="BH160" s="53">
        <v>876</v>
      </c>
      <c r="BI160" s="53"/>
      <c r="BJ160" s="53"/>
      <c r="BK160" s="23">
        <v>5</v>
      </c>
      <c r="BL160" s="53"/>
      <c r="BM160" s="53"/>
    </row>
    <row r="161" spans="1:65" s="31" customFormat="1" ht="15" customHeight="1" x14ac:dyDescent="0.2">
      <c r="A161" s="8" t="s">
        <v>104</v>
      </c>
      <c r="B161" s="8">
        <v>3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10"/>
      <c r="AL161" s="10"/>
      <c r="AM161" s="10"/>
      <c r="AN161" s="10"/>
      <c r="AO161" s="10"/>
      <c r="AP161" s="12"/>
      <c r="AQ161" s="10"/>
      <c r="AR161" s="26"/>
      <c r="AS161" s="26"/>
      <c r="AT161" s="26"/>
      <c r="AU161" s="26"/>
      <c r="AV161" s="24"/>
      <c r="AW161" s="24"/>
      <c r="AX161" s="24"/>
      <c r="AY161" s="24"/>
      <c r="AZ161" s="44"/>
      <c r="BA161" s="44"/>
      <c r="BB161" s="43"/>
      <c r="BC161" s="43"/>
      <c r="BD161" s="43"/>
      <c r="BE161" s="23">
        <v>98</v>
      </c>
      <c r="BF161" s="53"/>
      <c r="BG161" s="53"/>
      <c r="BH161" s="53">
        <v>408</v>
      </c>
      <c r="BI161" s="53"/>
      <c r="BJ161" s="53"/>
      <c r="BK161" s="23">
        <v>12</v>
      </c>
      <c r="BL161" s="53"/>
      <c r="BM161" s="53"/>
    </row>
    <row r="162" spans="1:65" s="31" customFormat="1" ht="15" customHeight="1" x14ac:dyDescent="0.2">
      <c r="A162" s="8" t="s">
        <v>112</v>
      </c>
      <c r="B162" s="8">
        <v>3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10"/>
      <c r="AL162" s="10"/>
      <c r="AM162" s="10"/>
      <c r="AN162" s="10"/>
      <c r="AO162" s="10"/>
      <c r="AP162" s="12">
        <v>461</v>
      </c>
      <c r="AQ162" s="10"/>
      <c r="AR162" s="26"/>
      <c r="AS162" s="26"/>
      <c r="AT162" s="26"/>
      <c r="AU162" s="26"/>
      <c r="AV162" s="23"/>
      <c r="AW162" s="23"/>
      <c r="AX162" s="23"/>
      <c r="AY162" s="23">
        <v>637</v>
      </c>
      <c r="AZ162" s="53"/>
      <c r="BA162" s="53"/>
      <c r="BB162" s="43">
        <v>1425</v>
      </c>
      <c r="BC162" s="43"/>
      <c r="BD162" s="43"/>
      <c r="BE162" s="23">
        <v>473</v>
      </c>
      <c r="BF162" s="53"/>
      <c r="BG162" s="53"/>
      <c r="BH162" s="53">
        <v>471</v>
      </c>
      <c r="BI162" s="53"/>
      <c r="BJ162" s="53"/>
      <c r="BK162" s="23"/>
      <c r="BL162" s="53"/>
      <c r="BM162" s="53"/>
    </row>
    <row r="163" spans="1:65" s="31" customFormat="1" ht="15" customHeight="1" x14ac:dyDescent="0.2">
      <c r="A163" s="8" t="s">
        <v>104</v>
      </c>
      <c r="B163" s="8">
        <v>3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10"/>
      <c r="AL163" s="10"/>
      <c r="AM163" s="10"/>
      <c r="AN163" s="10"/>
      <c r="AO163" s="10"/>
      <c r="AP163" s="12"/>
      <c r="AQ163" s="10"/>
      <c r="AR163" s="26"/>
      <c r="AS163" s="26"/>
      <c r="AT163" s="26"/>
      <c r="AU163" s="26"/>
      <c r="AV163" s="23"/>
      <c r="AW163" s="23"/>
      <c r="AX163" s="23"/>
      <c r="AY163" s="23">
        <v>0</v>
      </c>
      <c r="AZ163" s="53"/>
      <c r="BA163" s="53"/>
      <c r="BB163" s="43">
        <v>348</v>
      </c>
      <c r="BC163" s="43"/>
      <c r="BD163" s="43"/>
      <c r="BE163" s="23">
        <v>87</v>
      </c>
      <c r="BF163" s="53"/>
      <c r="BG163" s="53"/>
      <c r="BH163" s="53">
        <v>8</v>
      </c>
      <c r="BI163" s="53"/>
      <c r="BJ163" s="53"/>
      <c r="BK163" s="23">
        <v>0</v>
      </c>
      <c r="BL163" s="53"/>
      <c r="BM163" s="53"/>
    </row>
    <row r="164" spans="1:65" s="31" customFormat="1" ht="15" customHeight="1" x14ac:dyDescent="0.2">
      <c r="A164" s="8" t="s">
        <v>113</v>
      </c>
      <c r="B164" s="8">
        <v>3</v>
      </c>
      <c r="C164" s="9">
        <v>7320</v>
      </c>
      <c r="D164" s="9"/>
      <c r="E164" s="9"/>
      <c r="F164" s="9">
        <v>2306</v>
      </c>
      <c r="G164" s="9"/>
      <c r="H164" s="9"/>
      <c r="I164" s="9">
        <v>350</v>
      </c>
      <c r="J164" s="9"/>
      <c r="K164" s="9"/>
      <c r="L164" s="9">
        <v>475</v>
      </c>
      <c r="M164" s="9"/>
      <c r="N164" s="9"/>
      <c r="O164" s="9"/>
      <c r="P164" s="9"/>
      <c r="Q164" s="9"/>
      <c r="R164" s="9">
        <v>800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>
        <v>570</v>
      </c>
      <c r="AH164" s="9"/>
      <c r="AI164" s="9"/>
      <c r="AJ164" s="9">
        <v>1850</v>
      </c>
      <c r="AK164" s="10"/>
      <c r="AL164" s="10"/>
      <c r="AM164" s="10">
        <v>298</v>
      </c>
      <c r="AN164" s="10"/>
      <c r="AO164" s="10"/>
      <c r="AP164" s="12">
        <v>0</v>
      </c>
      <c r="AQ164" s="10"/>
      <c r="AR164" s="26"/>
      <c r="AS164" s="26">
        <v>1023</v>
      </c>
      <c r="AT164" s="26"/>
      <c r="AU164" s="26"/>
      <c r="AV164" s="24">
        <v>1307</v>
      </c>
      <c r="AW164" s="24"/>
      <c r="AX164" s="24"/>
      <c r="AY164" s="23">
        <v>0</v>
      </c>
      <c r="AZ164" s="53"/>
      <c r="BA164" s="53"/>
      <c r="BB164" s="43">
        <v>0</v>
      </c>
      <c r="BC164" s="43"/>
      <c r="BD164" s="43"/>
      <c r="BE164" s="23">
        <v>1</v>
      </c>
      <c r="BF164" s="53"/>
      <c r="BG164" s="53"/>
      <c r="BH164" s="53">
        <v>0</v>
      </c>
      <c r="BI164" s="53"/>
      <c r="BJ164" s="53"/>
      <c r="BK164" s="23">
        <v>0</v>
      </c>
      <c r="BL164" s="53"/>
      <c r="BM164" s="53"/>
    </row>
    <row r="165" spans="1:65" s="31" customFormat="1" ht="15" customHeight="1" x14ac:dyDescent="0.2">
      <c r="A165" s="8" t="s">
        <v>114</v>
      </c>
      <c r="B165" s="8">
        <v>3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>
        <v>60</v>
      </c>
      <c r="S165" s="9"/>
      <c r="T165" s="9"/>
      <c r="U165" s="9">
        <v>50</v>
      </c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>
        <v>84</v>
      </c>
      <c r="AK165" s="10"/>
      <c r="AL165" s="10"/>
      <c r="AM165" s="10">
        <v>1</v>
      </c>
      <c r="AN165" s="10"/>
      <c r="AO165" s="10"/>
      <c r="AP165" s="12"/>
      <c r="AQ165" s="10"/>
      <c r="AR165" s="26"/>
      <c r="AS165" s="26">
        <v>7</v>
      </c>
      <c r="AT165" s="26"/>
      <c r="AU165" s="26"/>
      <c r="AV165" s="23">
        <v>4</v>
      </c>
      <c r="AW165" s="23"/>
      <c r="AX165" s="23"/>
      <c r="AY165" s="23">
        <v>0</v>
      </c>
      <c r="AZ165" s="53"/>
      <c r="BA165" s="53"/>
      <c r="BB165" s="43"/>
      <c r="BC165" s="43"/>
      <c r="BD165" s="43"/>
      <c r="BE165" s="23">
        <v>0</v>
      </c>
      <c r="BF165" s="53"/>
      <c r="BG165" s="53"/>
      <c r="BH165" s="53">
        <v>0</v>
      </c>
      <c r="BI165" s="53"/>
      <c r="BJ165" s="53"/>
      <c r="BK165" s="23">
        <v>0</v>
      </c>
      <c r="BL165" s="53"/>
      <c r="BM165" s="53"/>
    </row>
    <row r="166" spans="1:65" s="31" customFormat="1" ht="15" customHeight="1" x14ac:dyDescent="0.2">
      <c r="A166" s="8" t="s">
        <v>115</v>
      </c>
      <c r="B166" s="8">
        <v>3</v>
      </c>
      <c r="C166" s="9">
        <v>4230</v>
      </c>
      <c r="D166" s="9"/>
      <c r="E166" s="9"/>
      <c r="F166" s="9">
        <v>9000</v>
      </c>
      <c r="G166" s="9"/>
      <c r="H166" s="9"/>
      <c r="I166" s="9">
        <v>40</v>
      </c>
      <c r="J166" s="9"/>
      <c r="K166" s="9"/>
      <c r="L166" s="9"/>
      <c r="M166" s="9"/>
      <c r="N166" s="9"/>
      <c r="O166" s="9">
        <v>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10"/>
      <c r="AL166" s="10"/>
      <c r="AM166" s="10"/>
      <c r="AN166" s="10"/>
      <c r="AO166" s="10"/>
      <c r="AP166" s="12"/>
      <c r="AQ166" s="10"/>
      <c r="AR166" s="26"/>
      <c r="AS166" s="26"/>
      <c r="AT166" s="26"/>
      <c r="AU166" s="26"/>
      <c r="AV166" s="23"/>
      <c r="AW166" s="23"/>
      <c r="AX166" s="23"/>
      <c r="AY166" s="23"/>
      <c r="AZ166" s="53"/>
      <c r="BA166" s="53"/>
      <c r="BB166" s="43"/>
      <c r="BC166" s="43"/>
      <c r="BD166" s="43"/>
      <c r="BE166" s="23"/>
      <c r="BF166" s="53"/>
      <c r="BG166" s="53"/>
      <c r="BH166" s="53"/>
      <c r="BI166" s="53"/>
      <c r="BJ166" s="53"/>
      <c r="BK166" s="23"/>
      <c r="BL166" s="53"/>
      <c r="BM166" s="53"/>
    </row>
    <row r="167" spans="1:65" s="31" customFormat="1" ht="15" customHeight="1" x14ac:dyDescent="0.2">
      <c r="A167" s="8" t="s">
        <v>116</v>
      </c>
      <c r="B167" s="8">
        <v>3</v>
      </c>
      <c r="C167" s="9">
        <v>30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>
        <v>0</v>
      </c>
      <c r="S167" s="9"/>
      <c r="T167" s="9"/>
      <c r="U167" s="9">
        <v>10000</v>
      </c>
      <c r="V167" s="9"/>
      <c r="W167" s="9"/>
      <c r="X167" s="9"/>
      <c r="Y167" s="9"/>
      <c r="Z167" s="9"/>
      <c r="AA167" s="9">
        <v>8700</v>
      </c>
      <c r="AB167" s="9"/>
      <c r="AC167" s="9"/>
      <c r="AD167" s="9"/>
      <c r="AE167" s="9"/>
      <c r="AF167" s="9"/>
      <c r="AG167" s="9">
        <v>0</v>
      </c>
      <c r="AH167" s="9"/>
      <c r="AI167" s="9"/>
      <c r="AJ167" s="9"/>
      <c r="AK167" s="10"/>
      <c r="AL167" s="10"/>
      <c r="AM167" s="10">
        <v>0</v>
      </c>
      <c r="AN167" s="10"/>
      <c r="AO167" s="10"/>
      <c r="AP167" s="12">
        <v>1205</v>
      </c>
      <c r="AQ167" s="10"/>
      <c r="AR167" s="26"/>
      <c r="AS167" s="26">
        <v>3645</v>
      </c>
      <c r="AT167" s="26"/>
      <c r="AU167" s="26"/>
      <c r="AV167" s="24">
        <v>1525</v>
      </c>
      <c r="AW167" s="24"/>
      <c r="AX167" s="24"/>
      <c r="AY167" s="24">
        <v>1920</v>
      </c>
      <c r="AZ167" s="44"/>
      <c r="BA167" s="44"/>
      <c r="BB167" s="43">
        <v>2537</v>
      </c>
      <c r="BC167" s="43"/>
      <c r="BD167" s="43"/>
      <c r="BE167" s="23">
        <v>1</v>
      </c>
      <c r="BF167" s="53"/>
      <c r="BG167" s="53"/>
      <c r="BH167" s="53">
        <v>44</v>
      </c>
      <c r="BI167" s="53"/>
      <c r="BJ167" s="53"/>
      <c r="BK167" s="23">
        <v>0</v>
      </c>
      <c r="BL167" s="53"/>
      <c r="BM167" s="53"/>
    </row>
    <row r="168" spans="1:65" s="31" customFormat="1" ht="15" customHeight="1" x14ac:dyDescent="0.2">
      <c r="A168" s="8" t="s">
        <v>117</v>
      </c>
      <c r="B168" s="8">
        <v>3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10"/>
      <c r="AL168" s="10"/>
      <c r="AM168" s="10"/>
      <c r="AN168" s="10"/>
      <c r="AO168" s="10"/>
      <c r="AP168" s="12"/>
      <c r="AQ168" s="10"/>
      <c r="AR168" s="26"/>
      <c r="AS168" s="26">
        <v>855</v>
      </c>
      <c r="AT168" s="26"/>
      <c r="AU168" s="26"/>
      <c r="AV168" s="24">
        <v>3065</v>
      </c>
      <c r="AW168" s="24"/>
      <c r="AX168" s="24"/>
      <c r="AY168" s="24">
        <v>1200</v>
      </c>
      <c r="AZ168" s="44"/>
      <c r="BA168" s="44"/>
      <c r="BB168" s="43">
        <v>610</v>
      </c>
      <c r="BC168" s="43"/>
      <c r="BD168" s="43"/>
      <c r="BE168" s="23">
        <v>0</v>
      </c>
      <c r="BF168" s="53"/>
      <c r="BG168" s="53"/>
      <c r="BH168" s="53">
        <v>55</v>
      </c>
      <c r="BI168" s="53"/>
      <c r="BJ168" s="53"/>
      <c r="BK168" s="23">
        <v>0</v>
      </c>
      <c r="BL168" s="53"/>
      <c r="BM168" s="53"/>
    </row>
    <row r="169" spans="1:65" s="31" customFormat="1" ht="15" customHeight="1" x14ac:dyDescent="0.2">
      <c r="A169" s="8" t="s">
        <v>118</v>
      </c>
      <c r="B169" s="8">
        <v>3</v>
      </c>
      <c r="C169" s="9">
        <v>6</v>
      </c>
      <c r="D169" s="9"/>
      <c r="E169" s="9"/>
      <c r="F169" s="9"/>
      <c r="G169" s="9"/>
      <c r="H169" s="9"/>
      <c r="I169" s="9">
        <v>4</v>
      </c>
      <c r="J169" s="9"/>
      <c r="K169" s="9"/>
      <c r="L169" s="9"/>
      <c r="M169" s="9"/>
      <c r="N169" s="9"/>
      <c r="O169" s="9"/>
      <c r="P169" s="9"/>
      <c r="Q169" s="9"/>
      <c r="R169" s="9">
        <v>25</v>
      </c>
      <c r="S169" s="9"/>
      <c r="T169" s="9"/>
      <c r="U169" s="9">
        <v>600</v>
      </c>
      <c r="V169" s="9"/>
      <c r="W169" s="9"/>
      <c r="X169" s="9"/>
      <c r="Y169" s="9"/>
      <c r="Z169" s="9"/>
      <c r="AA169" s="9">
        <v>45</v>
      </c>
      <c r="AB169" s="9"/>
      <c r="AC169" s="9"/>
      <c r="AD169" s="9"/>
      <c r="AE169" s="9"/>
      <c r="AF169" s="9"/>
      <c r="AG169" s="9">
        <v>318</v>
      </c>
      <c r="AH169" s="9"/>
      <c r="AI169" s="9"/>
      <c r="AJ169" s="9">
        <v>33</v>
      </c>
      <c r="AK169" s="10"/>
      <c r="AL169" s="10"/>
      <c r="AM169" s="10">
        <v>0</v>
      </c>
      <c r="AN169" s="10"/>
      <c r="AO169" s="10"/>
      <c r="AP169" s="12">
        <v>0</v>
      </c>
      <c r="AQ169" s="10"/>
      <c r="AR169" s="26"/>
      <c r="AS169" s="26">
        <v>245</v>
      </c>
      <c r="AT169" s="26"/>
      <c r="AU169" s="26"/>
      <c r="AV169" s="23">
        <v>780</v>
      </c>
      <c r="AW169" s="23"/>
      <c r="AX169" s="23"/>
      <c r="AY169" s="23">
        <v>680</v>
      </c>
      <c r="AZ169" s="53"/>
      <c r="BA169" s="53"/>
      <c r="BB169" s="43">
        <v>66</v>
      </c>
      <c r="BC169" s="43"/>
      <c r="BD169" s="43"/>
      <c r="BE169" s="23">
        <v>11</v>
      </c>
      <c r="BF169" s="53"/>
      <c r="BG169" s="53"/>
      <c r="BH169" s="53">
        <v>0</v>
      </c>
      <c r="BI169" s="53"/>
      <c r="BJ169" s="53"/>
      <c r="BK169" s="23">
        <v>0</v>
      </c>
      <c r="BL169" s="53"/>
      <c r="BM169" s="53"/>
    </row>
    <row r="170" spans="1:65" s="31" customFormat="1" ht="15" customHeight="1" x14ac:dyDescent="0.2">
      <c r="A170" s="8" t="s">
        <v>119</v>
      </c>
      <c r="B170" s="8">
        <v>3</v>
      </c>
      <c r="C170" s="9">
        <v>58000</v>
      </c>
      <c r="D170" s="9"/>
      <c r="E170" s="9"/>
      <c r="F170" s="9">
        <v>35000</v>
      </c>
      <c r="G170" s="9"/>
      <c r="H170" s="9"/>
      <c r="I170" s="9">
        <v>4500</v>
      </c>
      <c r="J170" s="9"/>
      <c r="K170" s="9"/>
      <c r="L170" s="9">
        <v>18400</v>
      </c>
      <c r="M170" s="9"/>
      <c r="N170" s="9"/>
      <c r="O170" s="9">
        <v>16680</v>
      </c>
      <c r="P170" s="9"/>
      <c r="Q170" s="9"/>
      <c r="R170" s="9">
        <v>54700</v>
      </c>
      <c r="S170" s="9"/>
      <c r="T170" s="9"/>
      <c r="U170" s="9">
        <v>19000</v>
      </c>
      <c r="V170" s="9"/>
      <c r="W170" s="9"/>
      <c r="X170" s="9">
        <v>11000</v>
      </c>
      <c r="Y170" s="9"/>
      <c r="Z170" s="9"/>
      <c r="AA170" s="9">
        <v>12000</v>
      </c>
      <c r="AB170" s="9"/>
      <c r="AC170" s="9"/>
      <c r="AD170" s="9">
        <v>6500</v>
      </c>
      <c r="AE170" s="9"/>
      <c r="AF170" s="9"/>
      <c r="AG170" s="9">
        <v>27600</v>
      </c>
      <c r="AH170" s="9"/>
      <c r="AI170" s="9"/>
      <c r="AJ170" s="9">
        <v>21800</v>
      </c>
      <c r="AK170" s="10"/>
      <c r="AL170" s="10"/>
      <c r="AM170" s="10">
        <v>17150</v>
      </c>
      <c r="AN170" s="10"/>
      <c r="AO170" s="10"/>
      <c r="AP170" s="12">
        <v>2355</v>
      </c>
      <c r="AQ170" s="10"/>
      <c r="AR170" s="26"/>
      <c r="AS170" s="26">
        <v>3543</v>
      </c>
      <c r="AT170" s="26"/>
      <c r="AU170" s="26"/>
      <c r="AV170" s="24">
        <v>6610</v>
      </c>
      <c r="AW170" s="24"/>
      <c r="AX170" s="24"/>
      <c r="AY170" s="24">
        <v>2120</v>
      </c>
      <c r="AZ170" s="44"/>
      <c r="BA170" s="44"/>
      <c r="BB170" s="43">
        <v>1390</v>
      </c>
      <c r="BC170" s="43"/>
      <c r="BD170" s="43"/>
      <c r="BE170" s="23">
        <v>205</v>
      </c>
      <c r="BF170" s="53"/>
      <c r="BG170" s="53"/>
      <c r="BH170" s="53">
        <v>55</v>
      </c>
      <c r="BI170" s="53"/>
      <c r="BJ170" s="53"/>
      <c r="BK170" s="23">
        <v>0</v>
      </c>
      <c r="BL170" s="53"/>
      <c r="BM170" s="53"/>
    </row>
    <row r="171" spans="1:65" s="31" customFormat="1" ht="15" customHeight="1" x14ac:dyDescent="0.2">
      <c r="A171" s="8" t="s">
        <v>120</v>
      </c>
      <c r="B171" s="8">
        <v>3</v>
      </c>
      <c r="C171" s="9">
        <v>11650</v>
      </c>
      <c r="D171" s="9"/>
      <c r="E171" s="9"/>
      <c r="F171" s="9">
        <v>82</v>
      </c>
      <c r="G171" s="9"/>
      <c r="H171" s="9"/>
      <c r="I171" s="9">
        <v>6</v>
      </c>
      <c r="J171" s="9"/>
      <c r="K171" s="9"/>
      <c r="L171" s="9">
        <v>3160</v>
      </c>
      <c r="M171" s="9"/>
      <c r="N171" s="9"/>
      <c r="O171" s="9">
        <v>4550</v>
      </c>
      <c r="P171" s="9"/>
      <c r="Q171" s="9"/>
      <c r="R171" s="9">
        <v>1400</v>
      </c>
      <c r="S171" s="9"/>
      <c r="T171" s="9"/>
      <c r="U171" s="9">
        <v>1800</v>
      </c>
      <c r="V171" s="9"/>
      <c r="W171" s="9"/>
      <c r="X171" s="9"/>
      <c r="Y171" s="9"/>
      <c r="Z171" s="9"/>
      <c r="AA171" s="9">
        <v>131</v>
      </c>
      <c r="AB171" s="9"/>
      <c r="AC171" s="9"/>
      <c r="AD171" s="9">
        <v>1500</v>
      </c>
      <c r="AE171" s="9"/>
      <c r="AF171" s="9"/>
      <c r="AG171" s="9">
        <v>3</v>
      </c>
      <c r="AH171" s="9"/>
      <c r="AI171" s="9"/>
      <c r="AJ171" s="9"/>
      <c r="AK171" s="10"/>
      <c r="AL171" s="10"/>
      <c r="AM171" s="10">
        <v>0</v>
      </c>
      <c r="AN171" s="10"/>
      <c r="AO171" s="10"/>
      <c r="AP171" s="12"/>
      <c r="AQ171" s="10"/>
      <c r="AR171" s="26"/>
      <c r="AS171" s="26">
        <v>470</v>
      </c>
      <c r="AT171" s="26"/>
      <c r="AU171" s="26"/>
      <c r="AV171" s="23">
        <v>379</v>
      </c>
      <c r="AW171" s="23"/>
      <c r="AX171" s="23"/>
      <c r="AY171" s="24">
        <v>1580</v>
      </c>
      <c r="AZ171" s="44"/>
      <c r="BA171" s="44"/>
      <c r="BB171" s="43">
        <v>100</v>
      </c>
      <c r="BC171" s="43"/>
      <c r="BD171" s="43"/>
      <c r="BE171" s="23">
        <v>0</v>
      </c>
      <c r="BF171" s="53"/>
      <c r="BG171" s="53"/>
      <c r="BH171" s="53">
        <v>8</v>
      </c>
      <c r="BI171" s="53"/>
      <c r="BJ171" s="53"/>
      <c r="BK171" s="23">
        <v>0</v>
      </c>
      <c r="BL171" s="53"/>
      <c r="BM171" s="53"/>
    </row>
    <row r="172" spans="1:65" s="31" customFormat="1" ht="15" customHeight="1" x14ac:dyDescent="0.2">
      <c r="A172" s="8" t="s">
        <v>104</v>
      </c>
      <c r="B172" s="8">
        <v>3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10"/>
      <c r="AL172" s="10"/>
      <c r="AM172" s="10"/>
      <c r="AN172" s="10"/>
      <c r="AO172" s="10"/>
      <c r="AP172" s="12"/>
      <c r="AQ172" s="10"/>
      <c r="AR172" s="26"/>
      <c r="AS172" s="26">
        <v>0</v>
      </c>
      <c r="AT172" s="26"/>
      <c r="AU172" s="26"/>
      <c r="AV172" s="23">
        <v>1</v>
      </c>
      <c r="AW172" s="23"/>
      <c r="AX172" s="23"/>
      <c r="AY172" s="23">
        <v>0</v>
      </c>
      <c r="AZ172" s="53"/>
      <c r="BA172" s="53"/>
      <c r="BB172" s="43">
        <v>0</v>
      </c>
      <c r="BC172" s="43"/>
      <c r="BD172" s="43"/>
      <c r="BE172" s="23"/>
      <c r="BF172" s="53"/>
      <c r="BG172" s="53"/>
      <c r="BH172" s="53">
        <v>0</v>
      </c>
      <c r="BI172" s="53"/>
      <c r="BJ172" s="53"/>
      <c r="BK172" s="23">
        <v>0</v>
      </c>
      <c r="BL172" s="53"/>
      <c r="BM172" s="53"/>
    </row>
    <row r="173" spans="1:65" s="31" customFormat="1" ht="15" customHeight="1" x14ac:dyDescent="0.2">
      <c r="A173" s="8" t="s">
        <v>121</v>
      </c>
      <c r="B173" s="8">
        <v>3</v>
      </c>
      <c r="C173" s="9">
        <v>10</v>
      </c>
      <c r="D173" s="9"/>
      <c r="E173" s="9"/>
      <c r="F173" s="9"/>
      <c r="G173" s="9"/>
      <c r="H173" s="9"/>
      <c r="I173" s="9">
        <v>3</v>
      </c>
      <c r="J173" s="9"/>
      <c r="K173" s="9"/>
      <c r="L173" s="9"/>
      <c r="M173" s="9"/>
      <c r="N173" s="9"/>
      <c r="O173" s="9"/>
      <c r="P173" s="9"/>
      <c r="Q173" s="9"/>
      <c r="R173" s="9">
        <v>775</v>
      </c>
      <c r="S173" s="9"/>
      <c r="T173" s="9"/>
      <c r="U173" s="9">
        <v>3000</v>
      </c>
      <c r="V173" s="9"/>
      <c r="W173" s="9"/>
      <c r="X173" s="9"/>
      <c r="Y173" s="9"/>
      <c r="Z173" s="9"/>
      <c r="AA173" s="9">
        <v>2800</v>
      </c>
      <c r="AB173" s="9"/>
      <c r="AC173" s="9"/>
      <c r="AD173" s="9"/>
      <c r="AE173" s="9"/>
      <c r="AF173" s="9"/>
      <c r="AG173" s="9">
        <v>8309</v>
      </c>
      <c r="AH173" s="9"/>
      <c r="AI173" s="9"/>
      <c r="AJ173" s="9">
        <v>8100</v>
      </c>
      <c r="AK173" s="10"/>
      <c r="AL173" s="10"/>
      <c r="AM173" s="10">
        <v>655</v>
      </c>
      <c r="AN173" s="10"/>
      <c r="AO173" s="10"/>
      <c r="AP173" s="12">
        <v>4470</v>
      </c>
      <c r="AQ173" s="10"/>
      <c r="AR173" s="26"/>
      <c r="AS173" s="26">
        <v>7783</v>
      </c>
      <c r="AT173" s="26"/>
      <c r="AU173" s="26"/>
      <c r="AV173" s="24">
        <v>7823</v>
      </c>
      <c r="AW173" s="24"/>
      <c r="AX173" s="24"/>
      <c r="AY173" s="24">
        <v>4934</v>
      </c>
      <c r="AZ173" s="44"/>
      <c r="BA173" s="44"/>
      <c r="BB173" s="43">
        <v>2407</v>
      </c>
      <c r="BC173" s="43"/>
      <c r="BD173" s="43"/>
      <c r="BE173" s="23">
        <v>1</v>
      </c>
      <c r="BF173" s="53"/>
      <c r="BG173" s="53"/>
      <c r="BH173" s="53">
        <v>89</v>
      </c>
      <c r="BI173" s="53"/>
      <c r="BJ173" s="53"/>
      <c r="BK173" s="23">
        <v>0</v>
      </c>
      <c r="BL173" s="53"/>
      <c r="BM173" s="53"/>
    </row>
    <row r="174" spans="1:65" s="31" customFormat="1" ht="15" customHeight="1" x14ac:dyDescent="0.2">
      <c r="A174" s="8" t="s">
        <v>104</v>
      </c>
      <c r="B174" s="8">
        <v>3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10"/>
      <c r="AL174" s="10"/>
      <c r="AM174" s="10"/>
      <c r="AN174" s="10"/>
      <c r="AO174" s="10"/>
      <c r="AP174" s="12"/>
      <c r="AQ174" s="10"/>
      <c r="AR174" s="26"/>
      <c r="AS174" s="26"/>
      <c r="AT174" s="26"/>
      <c r="AU174" s="26"/>
      <c r="AV174" s="24"/>
      <c r="AW174" s="24"/>
      <c r="AX174" s="24"/>
      <c r="AY174" s="24">
        <v>2</v>
      </c>
      <c r="AZ174" s="44"/>
      <c r="BA174" s="44"/>
      <c r="BB174" s="43">
        <v>0</v>
      </c>
      <c r="BC174" s="43"/>
      <c r="BD174" s="43"/>
      <c r="BE174" s="23">
        <v>1</v>
      </c>
      <c r="BF174" s="53"/>
      <c r="BG174" s="53"/>
      <c r="BH174" s="53"/>
      <c r="BI174" s="53"/>
      <c r="BJ174" s="53"/>
      <c r="BK174" s="23"/>
      <c r="BL174" s="53"/>
      <c r="BM174" s="53"/>
    </row>
    <row r="175" spans="1:65" s="31" customFormat="1" ht="15" customHeight="1" x14ac:dyDescent="0.2">
      <c r="A175" s="8" t="s">
        <v>104</v>
      </c>
      <c r="B175" s="8">
        <v>3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10"/>
      <c r="AL175" s="10"/>
      <c r="AM175" s="10"/>
      <c r="AN175" s="10"/>
      <c r="AO175" s="10"/>
      <c r="AP175" s="12"/>
      <c r="AQ175" s="10"/>
      <c r="AR175" s="26"/>
      <c r="AS175" s="26"/>
      <c r="AT175" s="26"/>
      <c r="AU175" s="26"/>
      <c r="AV175" s="24"/>
      <c r="AW175" s="24"/>
      <c r="AX175" s="24"/>
      <c r="AY175" s="24"/>
      <c r="AZ175" s="44"/>
      <c r="BA175" s="44"/>
      <c r="BB175" s="43"/>
      <c r="BC175" s="43"/>
      <c r="BD175" s="43"/>
      <c r="BE175" s="23"/>
      <c r="BF175" s="53"/>
      <c r="BG175" s="53"/>
      <c r="BH175" s="53">
        <v>4</v>
      </c>
      <c r="BI175" s="53"/>
      <c r="BJ175" s="53"/>
      <c r="BK175" s="23">
        <v>0</v>
      </c>
      <c r="BL175" s="53"/>
      <c r="BM175" s="53"/>
    </row>
    <row r="176" spans="1:65" s="31" customFormat="1" ht="15" customHeight="1" x14ac:dyDescent="0.2">
      <c r="A176" s="8" t="s">
        <v>104</v>
      </c>
      <c r="B176" s="8">
        <v>3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10"/>
      <c r="AL176" s="10"/>
      <c r="AM176" s="10"/>
      <c r="AN176" s="10"/>
      <c r="AO176" s="10"/>
      <c r="AP176" s="12"/>
      <c r="AQ176" s="10"/>
      <c r="AR176" s="26"/>
      <c r="AS176" s="26"/>
      <c r="AT176" s="26"/>
      <c r="AU176" s="26"/>
      <c r="AV176" s="24"/>
      <c r="AW176" s="24"/>
      <c r="AX176" s="24"/>
      <c r="AY176" s="24"/>
      <c r="AZ176" s="44"/>
      <c r="BA176" s="44"/>
      <c r="BB176" s="43"/>
      <c r="BC176" s="43"/>
      <c r="BD176" s="43"/>
      <c r="BE176" s="23"/>
      <c r="BF176" s="53"/>
      <c r="BG176" s="53"/>
      <c r="BH176" s="53">
        <v>19</v>
      </c>
      <c r="BI176" s="53"/>
      <c r="BJ176" s="53"/>
      <c r="BK176" s="23">
        <v>0</v>
      </c>
      <c r="BL176" s="53"/>
      <c r="BM176" s="53"/>
    </row>
    <row r="177" spans="1:65" s="31" customFormat="1" ht="15" customHeight="1" x14ac:dyDescent="0.2">
      <c r="A177" s="8" t="s">
        <v>104</v>
      </c>
      <c r="B177" s="8">
        <v>3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10"/>
      <c r="AL177" s="10"/>
      <c r="AM177" s="10"/>
      <c r="AN177" s="10"/>
      <c r="AO177" s="10"/>
      <c r="AP177" s="12"/>
      <c r="AQ177" s="10"/>
      <c r="AR177" s="26"/>
      <c r="AS177" s="26"/>
      <c r="AT177" s="26"/>
      <c r="AU177" s="26"/>
      <c r="AV177" s="24">
        <v>10</v>
      </c>
      <c r="AW177" s="24"/>
      <c r="AX177" s="24"/>
      <c r="AY177" s="23">
        <v>2</v>
      </c>
      <c r="AZ177" s="53"/>
      <c r="BA177" s="53"/>
      <c r="BB177" s="43">
        <v>68</v>
      </c>
      <c r="BC177" s="43"/>
      <c r="BD177" s="43"/>
      <c r="BE177" s="23">
        <v>0</v>
      </c>
      <c r="BF177" s="53"/>
      <c r="BG177" s="53"/>
      <c r="BH177" s="53">
        <v>1</v>
      </c>
      <c r="BI177" s="53"/>
      <c r="BJ177" s="53"/>
      <c r="BK177" s="23">
        <v>0</v>
      </c>
      <c r="BL177" s="53"/>
      <c r="BM177" s="53"/>
    </row>
    <row r="178" spans="1:65" s="31" customFormat="1" ht="15" customHeight="1" x14ac:dyDescent="0.2">
      <c r="A178" s="8" t="s">
        <v>104</v>
      </c>
      <c r="B178" s="8">
        <v>3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10"/>
      <c r="AL178" s="10"/>
      <c r="AM178" s="10"/>
      <c r="AN178" s="10"/>
      <c r="AO178" s="10"/>
      <c r="AP178" s="12"/>
      <c r="AQ178" s="10"/>
      <c r="AR178" s="26"/>
      <c r="AS178" s="26"/>
      <c r="AT178" s="26"/>
      <c r="AU178" s="26"/>
      <c r="AV178" s="24"/>
      <c r="AW178" s="24"/>
      <c r="AX178" s="24"/>
      <c r="AY178" s="23">
        <v>156</v>
      </c>
      <c r="AZ178" s="53"/>
      <c r="BA178" s="53"/>
      <c r="BB178" s="43">
        <v>541</v>
      </c>
      <c r="BC178" s="43"/>
      <c r="BD178" s="43"/>
      <c r="BE178" s="23">
        <v>90</v>
      </c>
      <c r="BF178" s="53"/>
      <c r="BG178" s="53"/>
      <c r="BH178" s="53"/>
      <c r="BI178" s="53"/>
      <c r="BJ178" s="53"/>
      <c r="BK178" s="23"/>
      <c r="BL178" s="53"/>
      <c r="BM178" s="53"/>
    </row>
    <row r="179" spans="1:65" s="31" customFormat="1" ht="15" customHeight="1" x14ac:dyDescent="0.2">
      <c r="A179" s="8" t="s">
        <v>122</v>
      </c>
      <c r="B179" s="8">
        <v>3</v>
      </c>
      <c r="C179" s="9"/>
      <c r="D179" s="9"/>
      <c r="E179" s="9"/>
      <c r="F179" s="9">
        <v>180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10"/>
      <c r="AL179" s="10"/>
      <c r="AM179" s="10"/>
      <c r="AN179" s="10"/>
      <c r="AO179" s="10"/>
      <c r="AP179" s="12">
        <v>19</v>
      </c>
      <c r="AQ179" s="10"/>
      <c r="AR179" s="26"/>
      <c r="AS179" s="26"/>
      <c r="AT179" s="26"/>
      <c r="AU179" s="26"/>
      <c r="AV179" s="23"/>
      <c r="AW179" s="23"/>
      <c r="AX179" s="23"/>
      <c r="AY179" s="23">
        <v>29</v>
      </c>
      <c r="AZ179" s="53"/>
      <c r="BA179" s="53"/>
      <c r="BB179" s="43">
        <v>7</v>
      </c>
      <c r="BC179" s="43"/>
      <c r="BD179" s="43"/>
      <c r="BE179" s="23"/>
      <c r="BF179" s="53"/>
      <c r="BG179" s="53"/>
      <c r="BH179" s="53"/>
      <c r="BI179" s="53"/>
      <c r="BJ179" s="53"/>
      <c r="BK179" s="23"/>
      <c r="BL179" s="53"/>
      <c r="BM179" s="53"/>
    </row>
    <row r="180" spans="1:65" s="31" customFormat="1" ht="15" customHeight="1" x14ac:dyDescent="0.2">
      <c r="A180" s="8" t="s">
        <v>104</v>
      </c>
      <c r="B180" s="8">
        <v>3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10"/>
      <c r="AL180" s="10"/>
      <c r="AM180" s="10"/>
      <c r="AN180" s="10"/>
      <c r="AO180" s="10"/>
      <c r="AP180" s="12"/>
      <c r="AQ180" s="10"/>
      <c r="AR180" s="26"/>
      <c r="AS180" s="26"/>
      <c r="AT180" s="26"/>
      <c r="AU180" s="26"/>
      <c r="AV180" s="23"/>
      <c r="AW180" s="23"/>
      <c r="AX180" s="23"/>
      <c r="AY180" s="23">
        <v>4</v>
      </c>
      <c r="AZ180" s="53"/>
      <c r="BA180" s="53"/>
      <c r="BB180" s="43">
        <v>9</v>
      </c>
      <c r="BC180" s="43"/>
      <c r="BD180" s="43"/>
      <c r="BE180" s="23">
        <v>20</v>
      </c>
      <c r="BF180" s="53"/>
      <c r="BG180" s="53"/>
      <c r="BH180" s="53">
        <v>0</v>
      </c>
      <c r="BI180" s="53"/>
      <c r="BJ180" s="53"/>
      <c r="BK180" s="23">
        <v>0</v>
      </c>
      <c r="BL180" s="53"/>
      <c r="BM180" s="53"/>
    </row>
    <row r="181" spans="1:65" s="31" customFormat="1" ht="15" customHeight="1" x14ac:dyDescent="0.2">
      <c r="A181" s="8" t="s">
        <v>123</v>
      </c>
      <c r="B181" s="8">
        <v>3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>
        <v>24</v>
      </c>
      <c r="AK181" s="10"/>
      <c r="AL181" s="10"/>
      <c r="AM181" s="10">
        <v>3</v>
      </c>
      <c r="AN181" s="10"/>
      <c r="AO181" s="10"/>
      <c r="AP181" s="12">
        <v>6</v>
      </c>
      <c r="AQ181" s="10"/>
      <c r="AR181" s="26"/>
      <c r="AS181" s="26">
        <v>1</v>
      </c>
      <c r="AT181" s="26"/>
      <c r="AU181" s="26"/>
      <c r="AV181" s="23">
        <v>0</v>
      </c>
      <c r="AW181" s="23"/>
      <c r="AX181" s="23"/>
      <c r="AY181" s="23">
        <v>16</v>
      </c>
      <c r="AZ181" s="53"/>
      <c r="BA181" s="53"/>
      <c r="BB181" s="43"/>
      <c r="BC181" s="43"/>
      <c r="BD181" s="43"/>
      <c r="BE181" s="23">
        <v>0</v>
      </c>
      <c r="BF181" s="53"/>
      <c r="BG181" s="53"/>
      <c r="BH181" s="53"/>
      <c r="BI181" s="53"/>
      <c r="BJ181" s="53"/>
      <c r="BK181" s="23">
        <v>0</v>
      </c>
      <c r="BL181" s="53"/>
      <c r="BM181" s="53"/>
    </row>
    <row r="182" spans="1:65" s="31" customFormat="1" ht="15" customHeight="1" x14ac:dyDescent="0.2">
      <c r="A182" s="8" t="s">
        <v>124</v>
      </c>
      <c r="B182" s="8">
        <v>3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10"/>
      <c r="AL182" s="10"/>
      <c r="AM182" s="10">
        <v>19</v>
      </c>
      <c r="AN182" s="10"/>
      <c r="AO182" s="10"/>
      <c r="AP182" s="12">
        <v>6</v>
      </c>
      <c r="AQ182" s="10"/>
      <c r="AR182" s="26"/>
      <c r="AS182" s="26"/>
      <c r="AT182" s="26"/>
      <c r="AU182" s="26"/>
      <c r="AV182" s="24">
        <v>2</v>
      </c>
      <c r="AW182" s="24"/>
      <c r="AX182" s="24"/>
      <c r="AY182" s="23">
        <v>0</v>
      </c>
      <c r="AZ182" s="53"/>
      <c r="BA182" s="53"/>
      <c r="BB182" s="43">
        <v>190</v>
      </c>
      <c r="BC182" s="43"/>
      <c r="BD182" s="43"/>
      <c r="BE182" s="23">
        <v>16</v>
      </c>
      <c r="BF182" s="53"/>
      <c r="BG182" s="53"/>
      <c r="BH182" s="44">
        <v>37</v>
      </c>
      <c r="BI182" s="44"/>
      <c r="BJ182" s="44"/>
      <c r="BK182" s="23">
        <v>6</v>
      </c>
      <c r="BL182" s="53"/>
      <c r="BM182" s="44"/>
    </row>
    <row r="183" spans="1:65" s="31" customFormat="1" ht="15" customHeight="1" x14ac:dyDescent="0.2">
      <c r="A183" s="8" t="s">
        <v>125</v>
      </c>
      <c r="B183" s="8">
        <v>3</v>
      </c>
      <c r="C183" s="9"/>
      <c r="D183" s="9"/>
      <c r="E183" s="9"/>
      <c r="F183" s="9">
        <v>0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>
        <v>24</v>
      </c>
      <c r="AK183" s="10"/>
      <c r="AL183" s="10"/>
      <c r="AM183" s="10">
        <v>6397</v>
      </c>
      <c r="AN183" s="10"/>
      <c r="AO183" s="10"/>
      <c r="AP183" s="12">
        <v>8950</v>
      </c>
      <c r="AQ183" s="10"/>
      <c r="AR183" s="26"/>
      <c r="AS183" s="26">
        <v>6430</v>
      </c>
      <c r="AT183" s="26"/>
      <c r="AU183" s="26"/>
      <c r="AV183" s="24">
        <v>1597</v>
      </c>
      <c r="AW183" s="24"/>
      <c r="AX183" s="24"/>
      <c r="AY183" s="24">
        <v>1765</v>
      </c>
      <c r="AZ183" s="44"/>
      <c r="BA183" s="44"/>
      <c r="BB183" s="43">
        <v>6</v>
      </c>
      <c r="BC183" s="43"/>
      <c r="BD183" s="43"/>
      <c r="BE183" s="24">
        <v>1450</v>
      </c>
      <c r="BF183" s="44"/>
      <c r="BG183" s="44"/>
      <c r="BH183" s="53">
        <v>119</v>
      </c>
      <c r="BI183" s="53"/>
      <c r="BJ183" s="53"/>
      <c r="BK183" s="23">
        <v>46</v>
      </c>
      <c r="BL183" s="53"/>
      <c r="BM183" s="53"/>
    </row>
    <row r="184" spans="1:65" s="31" customFormat="1" ht="15" customHeight="1" x14ac:dyDescent="0.2">
      <c r="A184" s="8" t="s">
        <v>126</v>
      </c>
      <c r="B184" s="8">
        <v>3</v>
      </c>
      <c r="C184" s="9">
        <v>3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10"/>
      <c r="AL184" s="10"/>
      <c r="AM184" s="10"/>
      <c r="AN184" s="10"/>
      <c r="AO184" s="10"/>
      <c r="AP184" s="12"/>
      <c r="AQ184" s="10"/>
      <c r="AR184" s="26"/>
      <c r="AS184" s="26"/>
      <c r="AT184" s="26"/>
      <c r="AU184" s="26"/>
      <c r="AV184" s="23">
        <v>17</v>
      </c>
      <c r="AW184" s="23"/>
      <c r="AX184" s="23"/>
      <c r="AY184" s="23">
        <v>0</v>
      </c>
      <c r="AZ184" s="53"/>
      <c r="BA184" s="53"/>
      <c r="BB184" s="43">
        <v>1</v>
      </c>
      <c r="BC184" s="43"/>
      <c r="BD184" s="43"/>
      <c r="BE184" s="23">
        <v>0</v>
      </c>
      <c r="BF184" s="53"/>
      <c r="BG184" s="53"/>
      <c r="BH184" s="53">
        <v>0</v>
      </c>
      <c r="BI184" s="53"/>
      <c r="BJ184" s="53"/>
      <c r="BK184" s="23">
        <v>0</v>
      </c>
      <c r="BL184" s="53"/>
      <c r="BM184" s="53"/>
    </row>
    <row r="185" spans="1:65" s="31" customFormat="1" ht="15" customHeight="1" x14ac:dyDescent="0.2">
      <c r="A185" s="8" t="s">
        <v>127</v>
      </c>
      <c r="B185" s="8">
        <v>3</v>
      </c>
      <c r="C185" s="9">
        <v>0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10"/>
      <c r="AL185" s="10"/>
      <c r="AM185" s="10"/>
      <c r="AN185" s="10"/>
      <c r="AO185" s="10"/>
      <c r="AP185" s="12"/>
      <c r="AQ185" s="10"/>
      <c r="AR185" s="26"/>
      <c r="AS185" s="26">
        <v>6</v>
      </c>
      <c r="AT185" s="26"/>
      <c r="AU185" s="26"/>
      <c r="AV185" s="23">
        <v>2</v>
      </c>
      <c r="AW185" s="23"/>
      <c r="AX185" s="23"/>
      <c r="AY185" s="23">
        <v>2</v>
      </c>
      <c r="AZ185" s="53"/>
      <c r="BA185" s="53"/>
      <c r="BB185" s="43"/>
      <c r="BC185" s="43"/>
      <c r="BD185" s="43"/>
      <c r="BE185" s="23"/>
      <c r="BF185" s="53"/>
      <c r="BG185" s="53"/>
      <c r="BH185" s="53">
        <v>0</v>
      </c>
      <c r="BI185" s="53"/>
      <c r="BJ185" s="53"/>
      <c r="BK185" s="23"/>
      <c r="BL185" s="53"/>
      <c r="BM185" s="53"/>
    </row>
    <row r="186" spans="1:65" s="31" customFormat="1" ht="15" customHeight="1" x14ac:dyDescent="0.2">
      <c r="A186" s="8" t="s">
        <v>128</v>
      </c>
      <c r="B186" s="8">
        <v>3</v>
      </c>
      <c r="C186" s="9">
        <v>20</v>
      </c>
      <c r="D186" s="9"/>
      <c r="E186" s="9"/>
      <c r="F186" s="9">
        <v>100</v>
      </c>
      <c r="G186" s="9"/>
      <c r="H186" s="9"/>
      <c r="I186" s="9">
        <v>350</v>
      </c>
      <c r="J186" s="9"/>
      <c r="K186" s="9"/>
      <c r="L186" s="9">
        <v>36</v>
      </c>
      <c r="M186" s="9"/>
      <c r="N186" s="9"/>
      <c r="O186" s="9">
        <v>110</v>
      </c>
      <c r="P186" s="9"/>
      <c r="Q186" s="9"/>
      <c r="R186" s="9">
        <v>570</v>
      </c>
      <c r="S186" s="9"/>
      <c r="T186" s="9"/>
      <c r="U186" s="9">
        <v>975</v>
      </c>
      <c r="V186" s="9"/>
      <c r="W186" s="9"/>
      <c r="X186" s="9"/>
      <c r="Y186" s="9"/>
      <c r="Z186" s="9"/>
      <c r="AA186" s="9">
        <v>54</v>
      </c>
      <c r="AB186" s="9"/>
      <c r="AC186" s="9"/>
      <c r="AD186" s="9"/>
      <c r="AE186" s="9"/>
      <c r="AF186" s="9"/>
      <c r="AG186" s="9">
        <v>2850</v>
      </c>
      <c r="AH186" s="9"/>
      <c r="AI186" s="9"/>
      <c r="AJ186" s="9">
        <v>6100</v>
      </c>
      <c r="AK186" s="10"/>
      <c r="AL186" s="10"/>
      <c r="AM186" s="10">
        <v>463</v>
      </c>
      <c r="AN186" s="10"/>
      <c r="AO186" s="10"/>
      <c r="AP186" s="12"/>
      <c r="AQ186" s="10"/>
      <c r="AR186" s="26"/>
      <c r="AS186" s="26">
        <v>1428</v>
      </c>
      <c r="AT186" s="26"/>
      <c r="AU186" s="26"/>
      <c r="AV186" s="24">
        <v>1475</v>
      </c>
      <c r="AW186" s="24"/>
      <c r="AX186" s="24"/>
      <c r="AY186" s="23">
        <v>825</v>
      </c>
      <c r="AZ186" s="53"/>
      <c r="BA186" s="53"/>
      <c r="BB186" s="43">
        <v>199</v>
      </c>
      <c r="BC186" s="43"/>
      <c r="BD186" s="43"/>
      <c r="BE186" s="23"/>
      <c r="BF186" s="53"/>
      <c r="BG186" s="53"/>
      <c r="BH186" s="53">
        <v>1</v>
      </c>
      <c r="BI186" s="53"/>
      <c r="BJ186" s="53"/>
      <c r="BK186" s="23">
        <v>0</v>
      </c>
      <c r="BL186" s="53"/>
      <c r="BM186" s="53"/>
    </row>
    <row r="187" spans="1:65" s="31" customFormat="1" ht="15" customHeight="1" x14ac:dyDescent="0.2">
      <c r="A187" s="8" t="s">
        <v>129</v>
      </c>
      <c r="B187" s="8">
        <v>3</v>
      </c>
      <c r="C187" s="9">
        <v>2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10"/>
      <c r="AL187" s="10"/>
      <c r="AM187" s="10">
        <v>50</v>
      </c>
      <c r="AN187" s="10"/>
      <c r="AO187" s="10"/>
      <c r="AP187" s="12"/>
      <c r="AQ187" s="10"/>
      <c r="AR187" s="26"/>
      <c r="AS187" s="26"/>
      <c r="AT187" s="26"/>
      <c r="AU187" s="26"/>
      <c r="AV187" s="23"/>
      <c r="AW187" s="23"/>
      <c r="AX187" s="23"/>
      <c r="AY187" s="24">
        <v>5845</v>
      </c>
      <c r="AZ187" s="44"/>
      <c r="BA187" s="44"/>
      <c r="BB187" s="43">
        <v>1647</v>
      </c>
      <c r="BC187" s="43"/>
      <c r="BD187" s="43"/>
      <c r="BE187" s="23">
        <v>10</v>
      </c>
      <c r="BF187" s="53"/>
      <c r="BG187" s="53"/>
      <c r="BH187" s="53">
        <v>0</v>
      </c>
      <c r="BI187" s="53"/>
      <c r="BJ187" s="53"/>
      <c r="BK187" s="23">
        <v>0</v>
      </c>
      <c r="BL187" s="53"/>
      <c r="BM187" s="53"/>
    </row>
    <row r="188" spans="1:65" s="31" customFormat="1" ht="15" customHeight="1" x14ac:dyDescent="0.2">
      <c r="A188" s="8" t="s">
        <v>130</v>
      </c>
      <c r="B188" s="8">
        <v>3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10"/>
      <c r="AL188" s="10"/>
      <c r="AM188" s="10"/>
      <c r="AN188" s="10"/>
      <c r="AO188" s="10"/>
      <c r="AP188" s="12"/>
      <c r="AQ188" s="10"/>
      <c r="AR188" s="26"/>
      <c r="AS188" s="26"/>
      <c r="AT188" s="26"/>
      <c r="AU188" s="26"/>
      <c r="AV188" s="23"/>
      <c r="AW188" s="23"/>
      <c r="AX188" s="23"/>
      <c r="AY188" s="23">
        <v>0</v>
      </c>
      <c r="AZ188" s="53"/>
      <c r="BA188" s="53"/>
      <c r="BB188" s="43"/>
      <c r="BC188" s="43"/>
      <c r="BD188" s="43"/>
      <c r="BE188" s="23">
        <v>1</v>
      </c>
      <c r="BF188" s="53"/>
      <c r="BG188" s="53"/>
      <c r="BH188" s="53"/>
      <c r="BI188" s="53"/>
      <c r="BJ188" s="53"/>
      <c r="BK188" s="23"/>
      <c r="BL188" s="53"/>
      <c r="BM188" s="53"/>
    </row>
    <row r="189" spans="1:65" s="31" customFormat="1" ht="15" customHeight="1" x14ac:dyDescent="0.2">
      <c r="A189" s="8" t="s">
        <v>131</v>
      </c>
      <c r="B189" s="8">
        <v>3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10"/>
      <c r="AL189" s="10"/>
      <c r="AM189" s="10"/>
      <c r="AN189" s="10"/>
      <c r="AO189" s="10"/>
      <c r="AP189" s="12">
        <v>446</v>
      </c>
      <c r="AQ189" s="10"/>
      <c r="AR189" s="26"/>
      <c r="AS189" s="26"/>
      <c r="AT189" s="26"/>
      <c r="AU189" s="26"/>
      <c r="AV189" s="23">
        <v>102</v>
      </c>
      <c r="AW189" s="23"/>
      <c r="AX189" s="23"/>
      <c r="AY189" s="23">
        <v>518</v>
      </c>
      <c r="AZ189" s="53"/>
      <c r="BA189" s="53"/>
      <c r="BB189" s="43">
        <v>949</v>
      </c>
      <c r="BC189" s="43"/>
      <c r="BD189" s="43"/>
      <c r="BE189" s="23">
        <v>160</v>
      </c>
      <c r="BF189" s="53"/>
      <c r="BG189" s="53"/>
      <c r="BH189" s="53">
        <v>672</v>
      </c>
      <c r="BI189" s="53"/>
      <c r="BJ189" s="53"/>
      <c r="BK189" s="23"/>
      <c r="BL189" s="53"/>
      <c r="BM189" s="53"/>
    </row>
    <row r="190" spans="1:65" s="31" customFormat="1" ht="15" customHeight="1" x14ac:dyDescent="0.2">
      <c r="A190" s="8" t="s">
        <v>132</v>
      </c>
      <c r="B190" s="8">
        <v>3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>
        <v>85</v>
      </c>
      <c r="S190" s="9"/>
      <c r="T190" s="9"/>
      <c r="U190" s="9">
        <v>400</v>
      </c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>
        <v>775</v>
      </c>
      <c r="AH190" s="9"/>
      <c r="AI190" s="9"/>
      <c r="AJ190" s="9">
        <v>25</v>
      </c>
      <c r="AK190" s="10"/>
      <c r="AL190" s="10"/>
      <c r="AM190" s="10">
        <v>55</v>
      </c>
      <c r="AN190" s="10"/>
      <c r="AO190" s="10"/>
      <c r="AP190" s="12"/>
      <c r="AQ190" s="10"/>
      <c r="AR190" s="26"/>
      <c r="AS190" s="26">
        <v>8</v>
      </c>
      <c r="AT190" s="26"/>
      <c r="AU190" s="26"/>
      <c r="AV190" s="23">
        <v>19</v>
      </c>
      <c r="AW190" s="23"/>
      <c r="AX190" s="23"/>
      <c r="AY190" s="23">
        <v>0</v>
      </c>
      <c r="AZ190" s="53"/>
      <c r="BA190" s="53"/>
      <c r="BB190" s="43">
        <v>16</v>
      </c>
      <c r="BC190" s="43"/>
      <c r="BD190" s="43"/>
      <c r="BE190" s="23"/>
      <c r="BF190" s="53"/>
      <c r="BG190" s="53"/>
      <c r="BH190" s="53">
        <v>0</v>
      </c>
      <c r="BI190" s="53"/>
      <c r="BJ190" s="53"/>
      <c r="BK190" s="23">
        <v>0</v>
      </c>
      <c r="BL190" s="53"/>
      <c r="BM190" s="53"/>
    </row>
    <row r="191" spans="1:65" s="31" customFormat="1" ht="15" customHeight="1" x14ac:dyDescent="0.2">
      <c r="A191" s="8" t="s">
        <v>133</v>
      </c>
      <c r="B191" s="8">
        <v>3</v>
      </c>
      <c r="C191" s="9">
        <v>0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>
        <v>6</v>
      </c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>
        <v>0</v>
      </c>
      <c r="AK191" s="10"/>
      <c r="AL191" s="10"/>
      <c r="AM191" s="10"/>
      <c r="AN191" s="10"/>
      <c r="AO191" s="10"/>
      <c r="AP191" s="12"/>
      <c r="AQ191" s="10"/>
      <c r="AR191" s="26"/>
      <c r="AS191" s="26">
        <v>4</v>
      </c>
      <c r="AT191" s="26"/>
      <c r="AU191" s="26"/>
      <c r="AV191" s="23">
        <v>0</v>
      </c>
      <c r="AW191" s="23"/>
      <c r="AX191" s="23"/>
      <c r="AY191" s="23"/>
      <c r="AZ191" s="53"/>
      <c r="BA191" s="53"/>
      <c r="BB191" s="43"/>
      <c r="BC191" s="43"/>
      <c r="BD191" s="43"/>
      <c r="BE191" s="23"/>
      <c r="BF191" s="53"/>
      <c r="BG191" s="53"/>
      <c r="BH191" s="53"/>
      <c r="BI191" s="53"/>
      <c r="BJ191" s="53"/>
      <c r="BK191" s="23"/>
      <c r="BL191" s="53"/>
      <c r="BM191" s="53"/>
    </row>
    <row r="192" spans="1:65" s="31" customFormat="1" ht="15" customHeight="1" x14ac:dyDescent="0.2">
      <c r="A192" s="8" t="s">
        <v>104</v>
      </c>
      <c r="B192" s="8">
        <v>3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10"/>
      <c r="AL192" s="10"/>
      <c r="AM192" s="10"/>
      <c r="AN192" s="10"/>
      <c r="AO192" s="10"/>
      <c r="AP192" s="12"/>
      <c r="AQ192" s="10"/>
      <c r="AR192" s="26"/>
      <c r="AS192" s="26"/>
      <c r="AT192" s="26"/>
      <c r="AU192" s="26"/>
      <c r="AV192" s="23">
        <v>19</v>
      </c>
      <c r="AW192" s="23"/>
      <c r="AX192" s="23"/>
      <c r="AY192" s="23">
        <v>3</v>
      </c>
      <c r="AZ192" s="53"/>
      <c r="BA192" s="53"/>
      <c r="BB192" s="43">
        <v>3</v>
      </c>
      <c r="BC192" s="43"/>
      <c r="BD192" s="43"/>
      <c r="BE192" s="23">
        <v>0</v>
      </c>
      <c r="BF192" s="53"/>
      <c r="BG192" s="53"/>
      <c r="BH192" s="53">
        <v>0</v>
      </c>
      <c r="BI192" s="53"/>
      <c r="BJ192" s="53"/>
      <c r="BK192" s="23">
        <v>0</v>
      </c>
      <c r="BL192" s="53"/>
      <c r="BM192" s="53"/>
    </row>
    <row r="193" spans="1:65" s="31" customFormat="1" ht="15" customHeight="1" x14ac:dyDescent="0.2">
      <c r="A193" s="8" t="s">
        <v>134</v>
      </c>
      <c r="B193" s="8">
        <v>3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>
        <v>25</v>
      </c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10"/>
      <c r="AL193" s="10"/>
      <c r="AM193" s="10"/>
      <c r="AN193" s="10"/>
      <c r="AO193" s="10"/>
      <c r="AP193" s="12"/>
      <c r="AQ193" s="10"/>
      <c r="AR193" s="26"/>
      <c r="AS193" s="26">
        <v>1</v>
      </c>
      <c r="AT193" s="26"/>
      <c r="AU193" s="26"/>
      <c r="AV193" s="23">
        <v>0</v>
      </c>
      <c r="AW193" s="23"/>
      <c r="AX193" s="23"/>
      <c r="AY193" s="23"/>
      <c r="AZ193" s="53"/>
      <c r="BA193" s="53"/>
      <c r="BB193" s="43"/>
      <c r="BC193" s="43"/>
      <c r="BD193" s="43"/>
      <c r="BE193" s="23"/>
      <c r="BF193" s="53"/>
      <c r="BG193" s="53"/>
      <c r="BH193" s="53"/>
      <c r="BI193" s="53"/>
      <c r="BJ193" s="53"/>
      <c r="BK193" s="23"/>
      <c r="BL193" s="53"/>
      <c r="BM193" s="53"/>
    </row>
    <row r="194" spans="1:65" s="31" customFormat="1" ht="15" customHeight="1" x14ac:dyDescent="0.2">
      <c r="A194" s="8" t="s">
        <v>135</v>
      </c>
      <c r="B194" s="8">
        <v>3</v>
      </c>
      <c r="C194" s="9">
        <v>2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>
        <v>0</v>
      </c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10"/>
      <c r="AL194" s="10"/>
      <c r="AM194" s="10">
        <v>0</v>
      </c>
      <c r="AN194" s="10"/>
      <c r="AO194" s="10"/>
      <c r="AP194" s="12"/>
      <c r="AQ194" s="10"/>
      <c r="AR194" s="26"/>
      <c r="AS194" s="26"/>
      <c r="AT194" s="26"/>
      <c r="AU194" s="26"/>
      <c r="AV194" s="23"/>
      <c r="AW194" s="23"/>
      <c r="AX194" s="23"/>
      <c r="AY194" s="23">
        <v>0</v>
      </c>
      <c r="AZ194" s="53"/>
      <c r="BA194" s="53"/>
      <c r="BB194" s="43">
        <v>0</v>
      </c>
      <c r="BC194" s="43"/>
      <c r="BD194" s="43"/>
      <c r="BE194" s="23">
        <v>0</v>
      </c>
      <c r="BF194" s="53"/>
      <c r="BG194" s="53"/>
      <c r="BH194" s="53">
        <v>0</v>
      </c>
      <c r="BI194" s="53"/>
      <c r="BJ194" s="53"/>
      <c r="BK194" s="23">
        <v>0</v>
      </c>
      <c r="BL194" s="53"/>
      <c r="BM194" s="53"/>
    </row>
    <row r="195" spans="1:65" s="31" customFormat="1" ht="15" customHeight="1" x14ac:dyDescent="0.2">
      <c r="A195" s="8" t="s">
        <v>136</v>
      </c>
      <c r="B195" s="8">
        <v>3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>
        <v>7</v>
      </c>
      <c r="AH195" s="9"/>
      <c r="AI195" s="9"/>
      <c r="AJ195" s="9">
        <v>465</v>
      </c>
      <c r="AK195" s="10"/>
      <c r="AL195" s="10"/>
      <c r="AM195" s="10">
        <v>128</v>
      </c>
      <c r="AN195" s="10"/>
      <c r="AO195" s="10"/>
      <c r="AP195" s="12">
        <v>5</v>
      </c>
      <c r="AQ195" s="10"/>
      <c r="AR195" s="26"/>
      <c r="AS195" s="26">
        <v>2</v>
      </c>
      <c r="AT195" s="26"/>
      <c r="AU195" s="26"/>
      <c r="AV195" s="23">
        <v>67</v>
      </c>
      <c r="AW195" s="23"/>
      <c r="AX195" s="23"/>
      <c r="AY195" s="23">
        <v>0</v>
      </c>
      <c r="AZ195" s="53"/>
      <c r="BA195" s="53"/>
      <c r="BB195" s="43">
        <v>0</v>
      </c>
      <c r="BC195" s="43"/>
      <c r="BD195" s="43"/>
      <c r="BE195" s="23">
        <v>0</v>
      </c>
      <c r="BF195" s="53"/>
      <c r="BG195" s="53"/>
      <c r="BH195" s="53"/>
      <c r="BI195" s="53"/>
      <c r="BJ195" s="53"/>
      <c r="BK195" s="23">
        <v>0</v>
      </c>
      <c r="BL195" s="53"/>
      <c r="BM195" s="53"/>
    </row>
    <row r="196" spans="1:65" s="31" customFormat="1" ht="15" customHeight="1" x14ac:dyDescent="0.2">
      <c r="A196" s="8" t="s">
        <v>104</v>
      </c>
      <c r="B196" s="8">
        <v>3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10"/>
      <c r="AL196" s="10"/>
      <c r="AM196" s="10"/>
      <c r="AN196" s="10"/>
      <c r="AO196" s="10"/>
      <c r="AP196" s="12"/>
      <c r="AQ196" s="10"/>
      <c r="AR196" s="26"/>
      <c r="AS196" s="26"/>
      <c r="AT196" s="26"/>
      <c r="AU196" s="26"/>
      <c r="AV196" s="23">
        <v>0</v>
      </c>
      <c r="AW196" s="23"/>
      <c r="AX196" s="23"/>
      <c r="AY196" s="23">
        <v>0</v>
      </c>
      <c r="AZ196" s="53"/>
      <c r="BA196" s="53"/>
      <c r="BB196" s="43">
        <v>0</v>
      </c>
      <c r="BC196" s="43"/>
      <c r="BD196" s="43"/>
      <c r="BE196" s="23">
        <v>0</v>
      </c>
      <c r="BF196" s="53"/>
      <c r="BG196" s="53"/>
      <c r="BH196" s="53">
        <v>0</v>
      </c>
      <c r="BI196" s="53"/>
      <c r="BJ196" s="53"/>
      <c r="BK196" s="23">
        <v>0</v>
      </c>
      <c r="BL196" s="53"/>
      <c r="BM196" s="53"/>
    </row>
    <row r="197" spans="1:65" s="31" customFormat="1" ht="15" customHeight="1" x14ac:dyDescent="0.2">
      <c r="A197" s="8" t="s">
        <v>137</v>
      </c>
      <c r="B197" s="8">
        <v>3</v>
      </c>
      <c r="C197" s="9">
        <v>0</v>
      </c>
      <c r="D197" s="9"/>
      <c r="E197" s="9"/>
      <c r="F197" s="9"/>
      <c r="G197" s="9"/>
      <c r="H197" s="9"/>
      <c r="I197" s="9">
        <v>9</v>
      </c>
      <c r="J197" s="9"/>
      <c r="K197" s="9"/>
      <c r="L197" s="9"/>
      <c r="M197" s="9"/>
      <c r="N197" s="9"/>
      <c r="O197" s="9"/>
      <c r="P197" s="9"/>
      <c r="Q197" s="9"/>
      <c r="R197" s="9">
        <v>570</v>
      </c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>
        <v>27</v>
      </c>
      <c r="AH197" s="9"/>
      <c r="AI197" s="9"/>
      <c r="AJ197" s="9">
        <v>15</v>
      </c>
      <c r="AK197" s="10"/>
      <c r="AL197" s="10"/>
      <c r="AM197" s="10"/>
      <c r="AN197" s="10"/>
      <c r="AO197" s="10"/>
      <c r="AP197" s="12"/>
      <c r="AQ197" s="10"/>
      <c r="AR197" s="26"/>
      <c r="AS197" s="26">
        <v>14</v>
      </c>
      <c r="AT197" s="26"/>
      <c r="AU197" s="26"/>
      <c r="AV197" s="23">
        <v>0</v>
      </c>
      <c r="AW197" s="23"/>
      <c r="AX197" s="23"/>
      <c r="AY197" s="23">
        <v>0</v>
      </c>
      <c r="AZ197" s="53"/>
      <c r="BA197" s="53"/>
      <c r="BB197" s="43">
        <v>0</v>
      </c>
      <c r="BC197" s="43"/>
      <c r="BD197" s="43"/>
      <c r="BE197" s="23">
        <v>0</v>
      </c>
      <c r="BF197" s="53"/>
      <c r="BG197" s="53"/>
      <c r="BH197" s="53">
        <v>0</v>
      </c>
      <c r="BI197" s="53"/>
      <c r="BJ197" s="53"/>
      <c r="BK197" s="23">
        <v>0</v>
      </c>
      <c r="BL197" s="53"/>
      <c r="BM197" s="53"/>
    </row>
    <row r="198" spans="1:65" s="31" customFormat="1" ht="15" customHeight="1" x14ac:dyDescent="0.2">
      <c r="A198" s="8" t="s">
        <v>138</v>
      </c>
      <c r="B198" s="8">
        <v>3</v>
      </c>
      <c r="C198" s="9"/>
      <c r="D198" s="9"/>
      <c r="E198" s="9"/>
      <c r="F198" s="9"/>
      <c r="G198" s="9"/>
      <c r="H198" s="9"/>
      <c r="I198" s="9">
        <v>40</v>
      </c>
      <c r="J198" s="9"/>
      <c r="K198" s="9"/>
      <c r="L198" s="9">
        <v>0</v>
      </c>
      <c r="M198" s="9"/>
      <c r="N198" s="9"/>
      <c r="O198" s="9"/>
      <c r="P198" s="9"/>
      <c r="Q198" s="9"/>
      <c r="R198" s="9">
        <v>1036</v>
      </c>
      <c r="S198" s="9"/>
      <c r="T198" s="9"/>
      <c r="U198" s="9">
        <v>15</v>
      </c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>
        <v>59</v>
      </c>
      <c r="AH198" s="9"/>
      <c r="AI198" s="9"/>
      <c r="AJ198" s="9">
        <v>35</v>
      </c>
      <c r="AK198" s="10"/>
      <c r="AL198" s="10"/>
      <c r="AM198" s="10">
        <v>5</v>
      </c>
      <c r="AN198" s="10"/>
      <c r="AO198" s="10"/>
      <c r="AP198" s="12">
        <v>0</v>
      </c>
      <c r="AQ198" s="10"/>
      <c r="AR198" s="26"/>
      <c r="AS198" s="26">
        <v>2</v>
      </c>
      <c r="AT198" s="26"/>
      <c r="AU198" s="26"/>
      <c r="AV198" s="23">
        <v>0</v>
      </c>
      <c r="AW198" s="23"/>
      <c r="AX198" s="23"/>
      <c r="AY198" s="23">
        <v>10</v>
      </c>
      <c r="AZ198" s="53"/>
      <c r="BA198" s="53"/>
      <c r="BB198" s="43">
        <v>0</v>
      </c>
      <c r="BC198" s="43"/>
      <c r="BD198" s="43"/>
      <c r="BE198" s="23">
        <v>0</v>
      </c>
      <c r="BF198" s="53"/>
      <c r="BG198" s="53"/>
      <c r="BH198" s="53">
        <v>0</v>
      </c>
      <c r="BI198" s="53"/>
      <c r="BJ198" s="53"/>
      <c r="BK198" s="23">
        <v>0</v>
      </c>
      <c r="BL198" s="53"/>
      <c r="BM198" s="53"/>
    </row>
    <row r="199" spans="1:65" s="31" customFormat="1" ht="15" customHeight="1" x14ac:dyDescent="0.2">
      <c r="A199" s="8" t="s">
        <v>139</v>
      </c>
      <c r="B199" s="8">
        <v>3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>
        <v>35</v>
      </c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10"/>
      <c r="AL199" s="10"/>
      <c r="AM199" s="10"/>
      <c r="AN199" s="10"/>
      <c r="AO199" s="10"/>
      <c r="AP199" s="12">
        <v>98</v>
      </c>
      <c r="AQ199" s="10"/>
      <c r="AR199" s="26"/>
      <c r="AS199" s="26">
        <v>850</v>
      </c>
      <c r="AT199" s="26"/>
      <c r="AU199" s="26"/>
      <c r="AV199" s="23">
        <v>528</v>
      </c>
      <c r="AW199" s="23"/>
      <c r="AX199" s="23"/>
      <c r="AY199" s="23">
        <v>280</v>
      </c>
      <c r="AZ199" s="53"/>
      <c r="BA199" s="53"/>
      <c r="BB199" s="43">
        <v>305</v>
      </c>
      <c r="BC199" s="43"/>
      <c r="BD199" s="43"/>
      <c r="BE199" s="23">
        <v>7</v>
      </c>
      <c r="BF199" s="53"/>
      <c r="BG199" s="53"/>
      <c r="BH199" s="53">
        <v>20</v>
      </c>
      <c r="BI199" s="53"/>
      <c r="BJ199" s="53"/>
      <c r="BK199" s="23">
        <v>5</v>
      </c>
      <c r="BL199" s="53"/>
      <c r="BM199" s="53"/>
    </row>
    <row r="200" spans="1:65" s="31" customFormat="1" ht="15" customHeight="1" x14ac:dyDescent="0.2">
      <c r="A200" s="8" t="s">
        <v>140</v>
      </c>
      <c r="B200" s="8">
        <v>3</v>
      </c>
      <c r="C200" s="9">
        <v>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10"/>
      <c r="AL200" s="10"/>
      <c r="AM200" s="10"/>
      <c r="AN200" s="10"/>
      <c r="AO200" s="10"/>
      <c r="AP200" s="12"/>
      <c r="AQ200" s="10"/>
      <c r="AR200" s="26"/>
      <c r="AS200" s="26"/>
      <c r="AT200" s="26"/>
      <c r="AU200" s="26"/>
      <c r="AV200" s="23">
        <v>0</v>
      </c>
      <c r="AW200" s="23"/>
      <c r="AX200" s="23"/>
      <c r="AY200" s="23">
        <v>0</v>
      </c>
      <c r="AZ200" s="53"/>
      <c r="BA200" s="53"/>
      <c r="BB200" s="43"/>
      <c r="BC200" s="43"/>
      <c r="BD200" s="43"/>
      <c r="BE200" s="23"/>
      <c r="BF200" s="53"/>
      <c r="BG200" s="53"/>
      <c r="BH200" s="53"/>
      <c r="BI200" s="53"/>
      <c r="BJ200" s="53"/>
      <c r="BK200" s="23"/>
      <c r="BL200" s="53"/>
      <c r="BM200" s="53"/>
    </row>
    <row r="201" spans="1:65" s="31" customFormat="1" ht="15" customHeight="1" x14ac:dyDescent="0.2">
      <c r="A201" s="8" t="s">
        <v>141</v>
      </c>
      <c r="B201" s="8">
        <v>3</v>
      </c>
      <c r="C201" s="9">
        <v>4500</v>
      </c>
      <c r="D201" s="9"/>
      <c r="E201" s="9"/>
      <c r="F201" s="9"/>
      <c r="G201" s="9"/>
      <c r="H201" s="9"/>
      <c r="I201" s="9">
        <v>30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10"/>
      <c r="AL201" s="10"/>
      <c r="AM201" s="10"/>
      <c r="AN201" s="10"/>
      <c r="AO201" s="10"/>
      <c r="AP201" s="12">
        <v>7</v>
      </c>
      <c r="AQ201" s="10"/>
      <c r="AR201" s="26"/>
      <c r="AS201" s="26"/>
      <c r="AT201" s="26"/>
      <c r="AU201" s="26"/>
      <c r="AV201" s="23">
        <v>0</v>
      </c>
      <c r="AW201" s="23"/>
      <c r="AX201" s="23"/>
      <c r="AY201" s="23">
        <v>31</v>
      </c>
      <c r="AZ201" s="53"/>
      <c r="BA201" s="53"/>
      <c r="BB201" s="43">
        <v>0</v>
      </c>
      <c r="BC201" s="43"/>
      <c r="BD201" s="43"/>
      <c r="BE201" s="23">
        <v>0</v>
      </c>
      <c r="BF201" s="53"/>
      <c r="BG201" s="53"/>
      <c r="BH201" s="53">
        <v>0</v>
      </c>
      <c r="BI201" s="53"/>
      <c r="BJ201" s="53"/>
      <c r="BK201" s="23">
        <v>0</v>
      </c>
      <c r="BL201" s="53"/>
      <c r="BM201" s="53"/>
    </row>
    <row r="202" spans="1:65" s="31" customFormat="1" ht="15" customHeight="1" x14ac:dyDescent="0.2">
      <c r="A202" s="8" t="s">
        <v>142</v>
      </c>
      <c r="B202" s="8">
        <v>3</v>
      </c>
      <c r="C202" s="9">
        <v>0</v>
      </c>
      <c r="D202" s="9"/>
      <c r="E202" s="9"/>
      <c r="F202" s="9">
        <v>17</v>
      </c>
      <c r="G202" s="9"/>
      <c r="H202" s="9"/>
      <c r="I202" s="9">
        <v>3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10"/>
      <c r="AL202" s="10"/>
      <c r="AM202" s="10"/>
      <c r="AN202" s="10"/>
      <c r="AO202" s="10"/>
      <c r="AP202" s="12"/>
      <c r="AQ202" s="10"/>
      <c r="AR202" s="26"/>
      <c r="AS202" s="26">
        <v>0</v>
      </c>
      <c r="AT202" s="26"/>
      <c r="AU202" s="26"/>
      <c r="AV202" s="23">
        <v>1</v>
      </c>
      <c r="AW202" s="23"/>
      <c r="AX202" s="23"/>
      <c r="AY202" s="23">
        <v>0</v>
      </c>
      <c r="AZ202" s="53"/>
      <c r="BA202" s="53"/>
      <c r="BB202" s="43">
        <v>0</v>
      </c>
      <c r="BC202" s="43"/>
      <c r="BD202" s="43"/>
      <c r="BE202" s="23"/>
      <c r="BF202" s="53"/>
      <c r="BG202" s="53"/>
      <c r="BH202" s="53"/>
      <c r="BI202" s="53"/>
      <c r="BJ202" s="53"/>
      <c r="BK202" s="23"/>
      <c r="BL202" s="53"/>
      <c r="BM202" s="53"/>
    </row>
    <row r="203" spans="1:65" s="31" customFormat="1" ht="15" customHeight="1" x14ac:dyDescent="0.2">
      <c r="A203" s="8" t="s">
        <v>143</v>
      </c>
      <c r="B203" s="8">
        <v>3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>
        <v>100</v>
      </c>
      <c r="P203" s="9"/>
      <c r="Q203" s="9"/>
      <c r="R203" s="9"/>
      <c r="S203" s="9"/>
      <c r="T203" s="9"/>
      <c r="U203" s="9">
        <v>3000</v>
      </c>
      <c r="V203" s="9"/>
      <c r="W203" s="9"/>
      <c r="X203" s="9">
        <v>3050</v>
      </c>
      <c r="Y203" s="9"/>
      <c r="Z203" s="9"/>
      <c r="AA203" s="9">
        <v>4000</v>
      </c>
      <c r="AB203" s="9"/>
      <c r="AC203" s="9"/>
      <c r="AD203" s="9"/>
      <c r="AE203" s="9"/>
      <c r="AF203" s="9"/>
      <c r="AG203" s="9"/>
      <c r="AH203" s="9"/>
      <c r="AI203" s="9"/>
      <c r="AJ203" s="9"/>
      <c r="AK203" s="10"/>
      <c r="AL203" s="10"/>
      <c r="AM203" s="10">
        <v>2200</v>
      </c>
      <c r="AN203" s="10"/>
      <c r="AO203" s="10"/>
      <c r="AP203" s="12">
        <v>0</v>
      </c>
      <c r="AQ203" s="10"/>
      <c r="AR203" s="26"/>
      <c r="AS203" s="26"/>
      <c r="AT203" s="26"/>
      <c r="AU203" s="26"/>
      <c r="AV203" s="23"/>
      <c r="AW203" s="23"/>
      <c r="AX203" s="23"/>
      <c r="AY203" s="24">
        <v>5990</v>
      </c>
      <c r="AZ203" s="44"/>
      <c r="BA203" s="44"/>
      <c r="BB203" s="43">
        <v>855</v>
      </c>
      <c r="BC203" s="43"/>
      <c r="BD203" s="43"/>
      <c r="BE203" s="23">
        <v>24</v>
      </c>
      <c r="BF203" s="53"/>
      <c r="BG203" s="53"/>
      <c r="BH203" s="53">
        <v>5</v>
      </c>
      <c r="BI203" s="53"/>
      <c r="BJ203" s="53"/>
      <c r="BK203" s="23">
        <v>3</v>
      </c>
      <c r="BL203" s="53"/>
      <c r="BM203" s="53"/>
    </row>
    <row r="204" spans="1:65" s="31" customFormat="1" ht="15" customHeight="1" x14ac:dyDescent="0.2">
      <c r="A204" s="8" t="s">
        <v>144</v>
      </c>
      <c r="B204" s="8">
        <v>3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5800</v>
      </c>
      <c r="M204" s="9"/>
      <c r="N204" s="9"/>
      <c r="O204" s="9">
        <v>6050</v>
      </c>
      <c r="P204" s="9"/>
      <c r="Q204" s="9"/>
      <c r="R204" s="9">
        <v>5800</v>
      </c>
      <c r="S204" s="9"/>
      <c r="T204" s="9"/>
      <c r="U204" s="9">
        <v>4500</v>
      </c>
      <c r="V204" s="9"/>
      <c r="W204" s="9"/>
      <c r="X204" s="9"/>
      <c r="Y204" s="9"/>
      <c r="Z204" s="9"/>
      <c r="AA204" s="9">
        <v>1500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10"/>
      <c r="AL204" s="10"/>
      <c r="AM204" s="10">
        <v>650</v>
      </c>
      <c r="AN204" s="10"/>
      <c r="AO204" s="10"/>
      <c r="AP204" s="12">
        <v>1165</v>
      </c>
      <c r="AQ204" s="10"/>
      <c r="AR204" s="26"/>
      <c r="AS204" s="26">
        <v>3</v>
      </c>
      <c r="AT204" s="26"/>
      <c r="AU204" s="26"/>
      <c r="AV204" s="23">
        <v>3</v>
      </c>
      <c r="AW204" s="23"/>
      <c r="AX204" s="23"/>
      <c r="AY204" s="23">
        <v>0</v>
      </c>
      <c r="AZ204" s="53"/>
      <c r="BA204" s="53"/>
      <c r="BB204" s="43"/>
      <c r="BC204" s="43"/>
      <c r="BD204" s="43"/>
      <c r="BE204" s="23"/>
      <c r="BF204" s="53"/>
      <c r="BG204" s="53"/>
      <c r="BH204" s="53"/>
      <c r="BI204" s="53"/>
      <c r="BJ204" s="53"/>
      <c r="BK204" s="23"/>
      <c r="BL204" s="53"/>
      <c r="BM204" s="53"/>
    </row>
    <row r="205" spans="1:65" s="31" customFormat="1" ht="15" customHeight="1" x14ac:dyDescent="0.2">
      <c r="A205" s="8" t="s">
        <v>104</v>
      </c>
      <c r="B205" s="8">
        <v>3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10"/>
      <c r="AL205" s="10"/>
      <c r="AM205" s="10"/>
      <c r="AN205" s="10"/>
      <c r="AO205" s="10"/>
      <c r="AP205" s="12"/>
      <c r="AQ205" s="10"/>
      <c r="AR205" s="26"/>
      <c r="AS205" s="26"/>
      <c r="AT205" s="26"/>
      <c r="AU205" s="26"/>
      <c r="AV205" s="23"/>
      <c r="AW205" s="23"/>
      <c r="AX205" s="23"/>
      <c r="AY205" s="23">
        <v>0</v>
      </c>
      <c r="AZ205" s="53"/>
      <c r="BA205" s="53"/>
      <c r="BB205" s="43">
        <v>14</v>
      </c>
      <c r="BC205" s="43"/>
      <c r="BD205" s="43"/>
      <c r="BE205" s="23"/>
      <c r="BF205" s="53"/>
      <c r="BG205" s="53"/>
      <c r="BH205" s="53">
        <v>4</v>
      </c>
      <c r="BI205" s="53"/>
      <c r="BJ205" s="53"/>
      <c r="BK205" s="23">
        <v>0</v>
      </c>
      <c r="BL205" s="53"/>
      <c r="BM205" s="53"/>
    </row>
    <row r="206" spans="1:65" s="31" customFormat="1" ht="15" customHeight="1" x14ac:dyDescent="0.2">
      <c r="A206" s="8" t="s">
        <v>104</v>
      </c>
      <c r="B206" s="8">
        <v>3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10"/>
      <c r="AL206" s="10"/>
      <c r="AM206" s="10"/>
      <c r="AN206" s="10"/>
      <c r="AO206" s="10"/>
      <c r="AP206" s="37"/>
      <c r="AQ206" s="10"/>
      <c r="AR206" s="26"/>
      <c r="AS206" s="26"/>
      <c r="AT206" s="26"/>
      <c r="AU206" s="26"/>
      <c r="AV206" s="23">
        <v>835</v>
      </c>
      <c r="AW206" s="23"/>
      <c r="AX206" s="23"/>
      <c r="AY206" s="24">
        <v>3500</v>
      </c>
      <c r="AZ206" s="44"/>
      <c r="BA206" s="44"/>
      <c r="BB206" s="43">
        <v>969</v>
      </c>
      <c r="BC206" s="43"/>
      <c r="BD206" s="43"/>
      <c r="BE206" s="23">
        <v>0</v>
      </c>
      <c r="BF206" s="53"/>
      <c r="BG206" s="53"/>
      <c r="BH206" s="53">
        <v>3</v>
      </c>
      <c r="BI206" s="53"/>
      <c r="BJ206" s="53"/>
      <c r="BK206" s="23">
        <v>0</v>
      </c>
      <c r="BL206" s="53"/>
      <c r="BM206" s="53"/>
    </row>
    <row r="207" spans="1:65" s="31" customFormat="1" ht="15" customHeight="1" x14ac:dyDescent="0.2">
      <c r="A207" s="8" t="s">
        <v>104</v>
      </c>
      <c r="B207" s="8">
        <v>3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10"/>
      <c r="AL207" s="10"/>
      <c r="AM207" s="10"/>
      <c r="AN207" s="10"/>
      <c r="AO207" s="10"/>
      <c r="AP207" s="37"/>
      <c r="AQ207" s="10"/>
      <c r="AR207" s="26"/>
      <c r="AS207" s="26"/>
      <c r="AT207" s="26"/>
      <c r="AU207" s="26"/>
      <c r="AV207" s="24">
        <v>3391</v>
      </c>
      <c r="AW207" s="24"/>
      <c r="AX207" s="24"/>
      <c r="AY207" s="24">
        <v>5740</v>
      </c>
      <c r="AZ207" s="44"/>
      <c r="BA207" s="44"/>
      <c r="BB207" s="43">
        <v>862</v>
      </c>
      <c r="BC207" s="43"/>
      <c r="BD207" s="43"/>
      <c r="BE207" s="23">
        <v>2</v>
      </c>
      <c r="BF207" s="53"/>
      <c r="BG207" s="53"/>
      <c r="BH207" s="53">
        <v>6</v>
      </c>
      <c r="BI207" s="53"/>
      <c r="BJ207" s="53"/>
      <c r="BK207" s="23">
        <v>0</v>
      </c>
      <c r="BL207" s="53"/>
      <c r="BM207" s="53"/>
    </row>
    <row r="208" spans="1:65" s="31" customFormat="1" ht="15" customHeight="1" x14ac:dyDescent="0.2">
      <c r="A208" s="8" t="s">
        <v>104</v>
      </c>
      <c r="B208" s="8">
        <v>3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10"/>
      <c r="AL208" s="10"/>
      <c r="AM208" s="10"/>
      <c r="AN208" s="10"/>
      <c r="AO208" s="10"/>
      <c r="AP208" s="37"/>
      <c r="AQ208" s="10"/>
      <c r="AR208" s="26"/>
      <c r="AS208" s="26"/>
      <c r="AT208" s="26"/>
      <c r="AU208" s="26"/>
      <c r="AV208" s="24">
        <v>3130</v>
      </c>
      <c r="AW208" s="24"/>
      <c r="AX208" s="24"/>
      <c r="AY208" s="24">
        <v>4630</v>
      </c>
      <c r="AZ208" s="44"/>
      <c r="BA208" s="44"/>
      <c r="BB208" s="43">
        <v>4</v>
      </c>
      <c r="BC208" s="43"/>
      <c r="BD208" s="43"/>
      <c r="BE208" s="23">
        <v>1</v>
      </c>
      <c r="BF208" s="53"/>
      <c r="BG208" s="53"/>
      <c r="BH208" s="53">
        <v>0</v>
      </c>
      <c r="BI208" s="53"/>
      <c r="BJ208" s="53"/>
      <c r="BK208" s="23">
        <v>0</v>
      </c>
      <c r="BL208" s="53"/>
      <c r="BM208" s="53"/>
    </row>
    <row r="209" spans="1:65" s="31" customFormat="1" ht="15" customHeight="1" x14ac:dyDescent="0.2">
      <c r="A209" s="8" t="s">
        <v>145</v>
      </c>
      <c r="B209" s="8">
        <v>3</v>
      </c>
      <c r="C209" s="9"/>
      <c r="D209" s="9"/>
      <c r="E209" s="9"/>
      <c r="F209" s="9">
        <v>5700</v>
      </c>
      <c r="G209" s="9"/>
      <c r="H209" s="9"/>
      <c r="I209" s="9">
        <v>1525</v>
      </c>
      <c r="J209" s="9"/>
      <c r="K209" s="9"/>
      <c r="L209" s="9">
        <v>1280</v>
      </c>
      <c r="M209" s="9"/>
      <c r="N209" s="9"/>
      <c r="O209" s="9">
        <v>2900</v>
      </c>
      <c r="P209" s="9"/>
      <c r="Q209" s="9"/>
      <c r="R209" s="9">
        <v>0</v>
      </c>
      <c r="S209" s="9"/>
      <c r="T209" s="9"/>
      <c r="U209" s="9"/>
      <c r="V209" s="9"/>
      <c r="W209" s="9"/>
      <c r="X209" s="9">
        <v>350</v>
      </c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10"/>
      <c r="AL209" s="10"/>
      <c r="AM209" s="10"/>
      <c r="AN209" s="10"/>
      <c r="AO209" s="10"/>
      <c r="AP209" s="12"/>
      <c r="AQ209" s="10"/>
      <c r="AR209" s="26"/>
      <c r="AS209" s="26">
        <v>2065</v>
      </c>
      <c r="AT209" s="26"/>
      <c r="AU209" s="26"/>
      <c r="AV209" s="23"/>
      <c r="AW209" s="23"/>
      <c r="AX209" s="23"/>
      <c r="AY209" s="23">
        <v>3</v>
      </c>
      <c r="AZ209" s="53"/>
      <c r="BA209" s="53"/>
      <c r="BB209" s="43"/>
      <c r="BC209" s="43"/>
      <c r="BD209" s="43"/>
      <c r="BE209" s="23"/>
      <c r="BF209" s="53"/>
      <c r="BG209" s="53"/>
      <c r="BH209" s="53"/>
      <c r="BI209" s="53"/>
      <c r="BJ209" s="53"/>
      <c r="BK209" s="23"/>
      <c r="BL209" s="53"/>
      <c r="BM209" s="53"/>
    </row>
    <row r="210" spans="1:65" s="31" customFormat="1" ht="15" customHeight="1" x14ac:dyDescent="0.2">
      <c r="A210" s="8" t="s">
        <v>104</v>
      </c>
      <c r="B210" s="8">
        <v>3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10"/>
      <c r="AL210" s="10"/>
      <c r="AM210" s="10"/>
      <c r="AN210" s="10"/>
      <c r="AO210" s="10"/>
      <c r="AP210" s="12"/>
      <c r="AQ210" s="10"/>
      <c r="AR210" s="26"/>
      <c r="AS210" s="26"/>
      <c r="AT210" s="26"/>
      <c r="AU210" s="26"/>
      <c r="AV210" s="23">
        <v>0</v>
      </c>
      <c r="AW210" s="23"/>
      <c r="AX210" s="23"/>
      <c r="AY210" s="23">
        <v>0</v>
      </c>
      <c r="AZ210" s="53"/>
      <c r="BA210" s="53"/>
      <c r="BB210" s="43"/>
      <c r="BC210" s="43"/>
      <c r="BD210" s="43"/>
      <c r="BE210" s="23">
        <v>0</v>
      </c>
      <c r="BF210" s="53"/>
      <c r="BG210" s="53"/>
      <c r="BH210" s="53">
        <v>0</v>
      </c>
      <c r="BI210" s="53"/>
      <c r="BJ210" s="53"/>
      <c r="BK210" s="23">
        <v>0</v>
      </c>
      <c r="BL210" s="53"/>
      <c r="BM210" s="53"/>
    </row>
    <row r="211" spans="1:65" s="31" customFormat="1" ht="15" customHeight="1" x14ac:dyDescent="0.2">
      <c r="A211" s="8" t="s">
        <v>146</v>
      </c>
      <c r="B211" s="8">
        <v>3</v>
      </c>
      <c r="C211" s="9">
        <v>450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10"/>
      <c r="AL211" s="10"/>
      <c r="AM211" s="10">
        <v>21</v>
      </c>
      <c r="AN211" s="10"/>
      <c r="AO211" s="10"/>
      <c r="AP211" s="12"/>
      <c r="AQ211" s="10"/>
      <c r="AR211" s="26"/>
      <c r="AS211" s="26">
        <v>0</v>
      </c>
      <c r="AT211" s="26"/>
      <c r="AU211" s="26"/>
      <c r="AV211" s="23"/>
      <c r="AW211" s="23"/>
      <c r="AX211" s="23"/>
      <c r="AY211" s="23">
        <v>0</v>
      </c>
      <c r="AZ211" s="53"/>
      <c r="BA211" s="53"/>
      <c r="BB211" s="43">
        <v>14</v>
      </c>
      <c r="BC211" s="43"/>
      <c r="BD211" s="43"/>
      <c r="BE211" s="23">
        <v>1</v>
      </c>
      <c r="BF211" s="53"/>
      <c r="BG211" s="53"/>
      <c r="BH211" s="53">
        <v>0</v>
      </c>
      <c r="BI211" s="53"/>
      <c r="BJ211" s="53"/>
      <c r="BK211" s="23">
        <v>2</v>
      </c>
      <c r="BL211" s="53"/>
      <c r="BM211" s="53"/>
    </row>
    <row r="212" spans="1:65" s="31" customFormat="1" ht="15" customHeight="1" x14ac:dyDescent="0.2">
      <c r="A212" s="8" t="s">
        <v>104</v>
      </c>
      <c r="B212" s="8">
        <v>3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10"/>
      <c r="AL212" s="10"/>
      <c r="AM212" s="10"/>
      <c r="AN212" s="10"/>
      <c r="AO212" s="10"/>
      <c r="AP212" s="12"/>
      <c r="AQ212" s="10"/>
      <c r="AR212" s="26"/>
      <c r="AS212" s="26"/>
      <c r="AT212" s="26"/>
      <c r="AU212" s="26"/>
      <c r="AV212" s="23">
        <v>792</v>
      </c>
      <c r="AW212" s="23"/>
      <c r="AX212" s="23"/>
      <c r="AY212" s="23">
        <v>2</v>
      </c>
      <c r="AZ212" s="53"/>
      <c r="BA212" s="53"/>
      <c r="BB212" s="43">
        <v>33</v>
      </c>
      <c r="BC212" s="43"/>
      <c r="BD212" s="43"/>
      <c r="BE212" s="23"/>
      <c r="BF212" s="53"/>
      <c r="BG212" s="53"/>
      <c r="BH212" s="53"/>
      <c r="BI212" s="53"/>
      <c r="BJ212" s="53"/>
      <c r="BK212" s="23"/>
      <c r="BL212" s="53"/>
      <c r="BM212" s="53"/>
    </row>
    <row r="213" spans="1:65" s="31" customFormat="1" ht="15" customHeight="1" x14ac:dyDescent="0.2">
      <c r="A213" s="8" t="s">
        <v>104</v>
      </c>
      <c r="B213" s="8">
        <v>3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10"/>
      <c r="AL213" s="10"/>
      <c r="AM213" s="10"/>
      <c r="AN213" s="10"/>
      <c r="AO213" s="10"/>
      <c r="AP213" s="12"/>
      <c r="AQ213" s="10"/>
      <c r="AR213" s="26"/>
      <c r="AS213" s="26"/>
      <c r="AT213" s="26"/>
      <c r="AU213" s="26"/>
      <c r="AV213" s="23"/>
      <c r="AW213" s="23"/>
      <c r="AX213" s="23"/>
      <c r="AY213" s="23">
        <v>0</v>
      </c>
      <c r="AZ213" s="53"/>
      <c r="BA213" s="53"/>
      <c r="BB213" s="43">
        <v>6</v>
      </c>
      <c r="BC213" s="43"/>
      <c r="BD213" s="43"/>
      <c r="BE213" s="23">
        <v>0</v>
      </c>
      <c r="BF213" s="53"/>
      <c r="BG213" s="53"/>
      <c r="BH213" s="53">
        <v>0</v>
      </c>
      <c r="BI213" s="53"/>
      <c r="BJ213" s="53"/>
      <c r="BK213" s="23">
        <v>0</v>
      </c>
      <c r="BL213" s="53"/>
      <c r="BM213" s="53"/>
    </row>
    <row r="214" spans="1:65" s="31" customFormat="1" ht="15" customHeight="1" x14ac:dyDescent="0.2">
      <c r="A214" s="8" t="s">
        <v>147</v>
      </c>
      <c r="B214" s="8">
        <v>3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10"/>
      <c r="AL214" s="10"/>
      <c r="AM214" s="10"/>
      <c r="AN214" s="10"/>
      <c r="AO214" s="10"/>
      <c r="AP214" s="12">
        <v>2055</v>
      </c>
      <c r="AQ214" s="10"/>
      <c r="AR214" s="26"/>
      <c r="AS214" s="26"/>
      <c r="AT214" s="26"/>
      <c r="AU214" s="26"/>
      <c r="AV214" s="23">
        <v>195</v>
      </c>
      <c r="AW214" s="23"/>
      <c r="AX214" s="23"/>
      <c r="AY214" s="23">
        <v>349</v>
      </c>
      <c r="AZ214" s="53"/>
      <c r="BA214" s="53"/>
      <c r="BB214" s="43">
        <v>3835</v>
      </c>
      <c r="BC214" s="43"/>
      <c r="BD214" s="43"/>
      <c r="BE214" s="23">
        <v>325</v>
      </c>
      <c r="BF214" s="53"/>
      <c r="BG214" s="53"/>
      <c r="BH214" s="53">
        <v>2167</v>
      </c>
      <c r="BI214" s="53"/>
      <c r="BJ214" s="53"/>
      <c r="BK214" s="23">
        <v>50</v>
      </c>
      <c r="BL214" s="53"/>
      <c r="BM214" s="53"/>
    </row>
    <row r="215" spans="1:65" s="31" customFormat="1" ht="15" customHeight="1" x14ac:dyDescent="0.2">
      <c r="A215" s="8" t="s">
        <v>104</v>
      </c>
      <c r="B215" s="8">
        <v>3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10"/>
      <c r="AL215" s="10"/>
      <c r="AM215" s="10"/>
      <c r="AN215" s="10"/>
      <c r="AO215" s="10"/>
      <c r="AP215" s="12"/>
      <c r="AQ215" s="10"/>
      <c r="AR215" s="26"/>
      <c r="AS215" s="26"/>
      <c r="AT215" s="26"/>
      <c r="AU215" s="26"/>
      <c r="AV215" s="23">
        <v>20</v>
      </c>
      <c r="AW215" s="23"/>
      <c r="AX215" s="23"/>
      <c r="AY215" s="23">
        <v>22</v>
      </c>
      <c r="AZ215" s="53"/>
      <c r="BA215" s="53"/>
      <c r="BB215" s="43"/>
      <c r="BC215" s="43"/>
      <c r="BD215" s="43"/>
      <c r="BE215" s="23">
        <v>0</v>
      </c>
      <c r="BF215" s="53"/>
      <c r="BG215" s="53"/>
      <c r="BH215" s="53"/>
      <c r="BI215" s="53"/>
      <c r="BJ215" s="53"/>
      <c r="BK215" s="23"/>
      <c r="BL215" s="53"/>
      <c r="BM215" s="53"/>
    </row>
    <row r="216" spans="1:65" s="31" customFormat="1" ht="15" customHeight="1" x14ac:dyDescent="0.2">
      <c r="A216" s="8" t="s">
        <v>148</v>
      </c>
      <c r="B216" s="8">
        <v>3</v>
      </c>
      <c r="C216" s="9">
        <v>300</v>
      </c>
      <c r="D216" s="9"/>
      <c r="E216" s="9"/>
      <c r="F216" s="9"/>
      <c r="G216" s="9"/>
      <c r="H216" s="9"/>
      <c r="I216" s="9">
        <v>20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10"/>
      <c r="AL216" s="10"/>
      <c r="AM216" s="10"/>
      <c r="AN216" s="10"/>
      <c r="AO216" s="10"/>
      <c r="AP216" s="12"/>
      <c r="AQ216" s="10"/>
      <c r="AR216" s="26"/>
      <c r="AS216" s="26"/>
      <c r="AT216" s="26"/>
      <c r="AU216" s="26"/>
      <c r="AV216" s="23"/>
      <c r="AW216" s="23"/>
      <c r="AX216" s="23"/>
      <c r="AY216" s="23">
        <v>0</v>
      </c>
      <c r="AZ216" s="53"/>
      <c r="BA216" s="53"/>
      <c r="BB216" s="43">
        <v>5</v>
      </c>
      <c r="BC216" s="43"/>
      <c r="BD216" s="43"/>
      <c r="BE216" s="23"/>
      <c r="BF216" s="53"/>
      <c r="BG216" s="53"/>
      <c r="BH216" s="53"/>
      <c r="BI216" s="53"/>
      <c r="BJ216" s="53"/>
      <c r="BK216" s="23"/>
      <c r="BL216" s="53"/>
      <c r="BM216" s="53"/>
    </row>
    <row r="217" spans="1:65" s="31" customFormat="1" ht="15" customHeight="1" x14ac:dyDescent="0.2">
      <c r="A217" s="8" t="s">
        <v>104</v>
      </c>
      <c r="B217" s="8">
        <v>3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10"/>
      <c r="AL217" s="10"/>
      <c r="AM217" s="10"/>
      <c r="AN217" s="10"/>
      <c r="AO217" s="10"/>
      <c r="AP217" s="12"/>
      <c r="AQ217" s="10"/>
      <c r="AR217" s="26"/>
      <c r="AS217" s="26"/>
      <c r="AT217" s="26"/>
      <c r="AU217" s="26"/>
      <c r="AV217" s="23"/>
      <c r="AW217" s="23"/>
      <c r="AX217" s="23"/>
      <c r="AY217" s="23">
        <v>35</v>
      </c>
      <c r="AZ217" s="53"/>
      <c r="BA217" s="53"/>
      <c r="BB217" s="43">
        <v>1</v>
      </c>
      <c r="BC217" s="43"/>
      <c r="BD217" s="43"/>
      <c r="BE217" s="23"/>
      <c r="BF217" s="53"/>
      <c r="BG217" s="53"/>
      <c r="BH217" s="53"/>
      <c r="BI217" s="53"/>
      <c r="BJ217" s="53"/>
      <c r="BK217" s="23"/>
      <c r="BL217" s="53"/>
      <c r="BM217" s="53"/>
    </row>
    <row r="218" spans="1:65" s="31" customFormat="1" ht="15" customHeight="1" x14ac:dyDescent="0.2">
      <c r="A218" s="8" t="s">
        <v>149</v>
      </c>
      <c r="B218" s="8">
        <v>3</v>
      </c>
      <c r="C218" s="9">
        <v>500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10"/>
      <c r="AL218" s="10"/>
      <c r="AM218" s="10"/>
      <c r="AN218" s="10"/>
      <c r="AO218" s="10"/>
      <c r="AP218" s="12"/>
      <c r="AQ218" s="10"/>
      <c r="AR218" s="26"/>
      <c r="AS218" s="26"/>
      <c r="AT218" s="26"/>
      <c r="AU218" s="26"/>
      <c r="AV218" s="23"/>
      <c r="AW218" s="23"/>
      <c r="AX218" s="23"/>
      <c r="AY218" s="23">
        <v>0</v>
      </c>
      <c r="AZ218" s="53"/>
      <c r="BA218" s="53"/>
      <c r="BB218" s="43">
        <v>0</v>
      </c>
      <c r="BC218" s="43"/>
      <c r="BD218" s="43"/>
      <c r="BE218" s="23"/>
      <c r="BF218" s="53"/>
      <c r="BG218" s="53"/>
      <c r="BH218" s="53"/>
      <c r="BI218" s="53"/>
      <c r="BJ218" s="53"/>
      <c r="BK218" s="23"/>
      <c r="BL218" s="53"/>
      <c r="BM218" s="53"/>
    </row>
    <row r="219" spans="1:65" s="31" customFormat="1" ht="15" customHeight="1" x14ac:dyDescent="0.2">
      <c r="A219" s="8" t="s">
        <v>150</v>
      </c>
      <c r="B219" s="8">
        <v>3</v>
      </c>
      <c r="C219" s="9">
        <v>1190</v>
      </c>
      <c r="D219" s="9"/>
      <c r="E219" s="9"/>
      <c r="F219" s="9">
        <v>82</v>
      </c>
      <c r="G219" s="9"/>
      <c r="H219" s="9"/>
      <c r="I219" s="9">
        <v>30</v>
      </c>
      <c r="J219" s="9"/>
      <c r="K219" s="9"/>
      <c r="L219" s="9">
        <v>6</v>
      </c>
      <c r="M219" s="9"/>
      <c r="N219" s="9"/>
      <c r="O219" s="9"/>
      <c r="P219" s="9"/>
      <c r="Q219" s="9"/>
      <c r="R219" s="9">
        <v>307</v>
      </c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>
        <v>2046</v>
      </c>
      <c r="AK219" s="10"/>
      <c r="AL219" s="10"/>
      <c r="AM219" s="10">
        <v>51</v>
      </c>
      <c r="AN219" s="10"/>
      <c r="AO219" s="10"/>
      <c r="AP219" s="12">
        <v>45</v>
      </c>
      <c r="AQ219" s="10"/>
      <c r="AR219" s="26"/>
      <c r="AS219" s="26">
        <v>603</v>
      </c>
      <c r="AT219" s="26"/>
      <c r="AU219" s="26"/>
      <c r="AV219" s="23">
        <v>935</v>
      </c>
      <c r="AW219" s="23"/>
      <c r="AX219" s="23"/>
      <c r="AY219" s="23">
        <v>636</v>
      </c>
      <c r="AZ219" s="53"/>
      <c r="BA219" s="53"/>
      <c r="BB219" s="43">
        <v>30</v>
      </c>
      <c r="BC219" s="43"/>
      <c r="BD219" s="43"/>
      <c r="BE219" s="23">
        <v>2</v>
      </c>
      <c r="BF219" s="53"/>
      <c r="BG219" s="53"/>
      <c r="BH219" s="53">
        <v>10</v>
      </c>
      <c r="BI219" s="53"/>
      <c r="BJ219" s="53"/>
      <c r="BK219" s="23">
        <v>0</v>
      </c>
      <c r="BL219" s="53"/>
      <c r="BM219" s="53"/>
    </row>
    <row r="220" spans="1:65" s="31" customFormat="1" ht="15" customHeight="1" x14ac:dyDescent="0.2">
      <c r="A220" s="8" t="s">
        <v>104</v>
      </c>
      <c r="B220" s="8">
        <v>3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10"/>
      <c r="AL220" s="10"/>
      <c r="AM220" s="10"/>
      <c r="AN220" s="10"/>
      <c r="AO220" s="10"/>
      <c r="AP220" s="12"/>
      <c r="AQ220" s="10"/>
      <c r="AR220" s="26"/>
      <c r="AS220" s="26"/>
      <c r="AT220" s="26"/>
      <c r="AU220" s="26"/>
      <c r="AV220" s="23">
        <v>150</v>
      </c>
      <c r="AW220" s="23"/>
      <c r="AX220" s="23"/>
      <c r="AY220" s="24">
        <v>4865</v>
      </c>
      <c r="AZ220" s="44"/>
      <c r="BA220" s="44"/>
      <c r="BB220" s="43">
        <v>10099</v>
      </c>
      <c r="BC220" s="43"/>
      <c r="BD220" s="43"/>
      <c r="BE220" s="23">
        <v>575</v>
      </c>
      <c r="BF220" s="53"/>
      <c r="BG220" s="53"/>
      <c r="BH220" s="53">
        <v>1145</v>
      </c>
      <c r="BI220" s="53"/>
      <c r="BJ220" s="53"/>
      <c r="BK220" s="23">
        <v>11</v>
      </c>
      <c r="BL220" s="53"/>
      <c r="BM220" s="53"/>
    </row>
    <row r="221" spans="1:65" s="31" customFormat="1" ht="15" customHeight="1" x14ac:dyDescent="0.2">
      <c r="A221" s="8" t="s">
        <v>104</v>
      </c>
      <c r="B221" s="8">
        <v>3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10"/>
      <c r="AL221" s="10"/>
      <c r="AM221" s="10"/>
      <c r="AN221" s="10"/>
      <c r="AO221" s="10"/>
      <c r="AP221" s="12"/>
      <c r="AQ221" s="10"/>
      <c r="AR221" s="26"/>
      <c r="AS221" s="26"/>
      <c r="AT221" s="26"/>
      <c r="AU221" s="26"/>
      <c r="AV221" s="23">
        <v>3</v>
      </c>
      <c r="AW221" s="23"/>
      <c r="AX221" s="23"/>
      <c r="AY221" s="23">
        <v>3</v>
      </c>
      <c r="AZ221" s="53"/>
      <c r="BA221" s="53"/>
      <c r="BB221" s="43">
        <v>4</v>
      </c>
      <c r="BC221" s="43"/>
      <c r="BD221" s="43"/>
      <c r="BE221" s="23">
        <v>0</v>
      </c>
      <c r="BF221" s="53"/>
      <c r="BG221" s="53"/>
      <c r="BH221" s="53">
        <v>0</v>
      </c>
      <c r="BI221" s="53"/>
      <c r="BJ221" s="53"/>
      <c r="BK221" s="23">
        <v>0</v>
      </c>
      <c r="BL221" s="53"/>
      <c r="BM221" s="53"/>
    </row>
    <row r="222" spans="1:65" s="31" customFormat="1" ht="15" customHeight="1" x14ac:dyDescent="0.2">
      <c r="A222" s="8" t="s">
        <v>104</v>
      </c>
      <c r="B222" s="8">
        <v>3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10"/>
      <c r="AL222" s="10"/>
      <c r="AM222" s="10"/>
      <c r="AN222" s="10"/>
      <c r="AO222" s="10"/>
      <c r="AP222" s="12"/>
      <c r="AQ222" s="10"/>
      <c r="AR222" s="26"/>
      <c r="AS222" s="26"/>
      <c r="AT222" s="26"/>
      <c r="AU222" s="26"/>
      <c r="AV222" s="23">
        <v>0</v>
      </c>
      <c r="AW222" s="23"/>
      <c r="AX222" s="23"/>
      <c r="AY222" s="23">
        <v>0</v>
      </c>
      <c r="AZ222" s="53"/>
      <c r="BA222" s="53"/>
      <c r="BB222" s="43">
        <v>0</v>
      </c>
      <c r="BC222" s="43"/>
      <c r="BD222" s="43"/>
      <c r="BE222" s="23"/>
      <c r="BF222" s="53"/>
      <c r="BG222" s="53"/>
      <c r="BH222" s="53">
        <v>0</v>
      </c>
      <c r="BI222" s="53"/>
      <c r="BJ222" s="53"/>
      <c r="BK222" s="23">
        <v>0</v>
      </c>
      <c r="BL222" s="53"/>
      <c r="BM222" s="53"/>
    </row>
    <row r="223" spans="1:65" s="31" customFormat="1" ht="15" customHeight="1" x14ac:dyDescent="0.2">
      <c r="A223" s="8" t="s">
        <v>151</v>
      </c>
      <c r="B223" s="8">
        <v>3</v>
      </c>
      <c r="C223" s="9"/>
      <c r="D223" s="9"/>
      <c r="E223" s="9"/>
      <c r="F223" s="9">
        <v>800</v>
      </c>
      <c r="G223" s="9"/>
      <c r="H223" s="9"/>
      <c r="I223" s="9">
        <v>2500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10"/>
      <c r="AL223" s="10"/>
      <c r="AM223" s="10"/>
      <c r="AN223" s="10"/>
      <c r="AO223" s="10"/>
      <c r="AP223" s="12"/>
      <c r="AQ223" s="10"/>
      <c r="AR223" s="26"/>
      <c r="AS223" s="26"/>
      <c r="AT223" s="26"/>
      <c r="AU223" s="26"/>
      <c r="AV223" s="23"/>
      <c r="AW223" s="23"/>
      <c r="AX223" s="23"/>
      <c r="AY223" s="23">
        <v>2</v>
      </c>
      <c r="AZ223" s="53"/>
      <c r="BA223" s="53"/>
      <c r="BB223" s="43">
        <v>199</v>
      </c>
      <c r="BC223" s="43"/>
      <c r="BD223" s="43"/>
      <c r="BE223" s="23"/>
      <c r="BF223" s="53"/>
      <c r="BG223" s="53"/>
      <c r="BH223" s="53"/>
      <c r="BI223" s="53"/>
      <c r="BJ223" s="53"/>
      <c r="BK223" s="23"/>
      <c r="BL223" s="53"/>
      <c r="BM223" s="53"/>
    </row>
    <row r="224" spans="1:65" s="31" customFormat="1" ht="15" customHeight="1" x14ac:dyDescent="0.2">
      <c r="A224" s="8" t="s">
        <v>152</v>
      </c>
      <c r="B224" s="8">
        <v>3</v>
      </c>
      <c r="C224" s="9">
        <v>3</v>
      </c>
      <c r="D224" s="9"/>
      <c r="E224" s="9"/>
      <c r="F224" s="9">
        <v>3</v>
      </c>
      <c r="G224" s="9"/>
      <c r="H224" s="9"/>
      <c r="I224" s="9">
        <v>12</v>
      </c>
      <c r="J224" s="9"/>
      <c r="K224" s="9"/>
      <c r="L224" s="9"/>
      <c r="M224" s="9"/>
      <c r="N224" s="9"/>
      <c r="O224" s="9">
        <v>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10"/>
      <c r="AL224" s="10"/>
      <c r="AM224" s="10"/>
      <c r="AN224" s="10"/>
      <c r="AO224" s="10"/>
      <c r="AP224" s="12"/>
      <c r="AQ224" s="10"/>
      <c r="AR224" s="26"/>
      <c r="AS224" s="26"/>
      <c r="AT224" s="26"/>
      <c r="AU224" s="26"/>
      <c r="AV224" s="23">
        <v>200</v>
      </c>
      <c r="AW224" s="23"/>
      <c r="AX224" s="23"/>
      <c r="AY224" s="23">
        <v>445</v>
      </c>
      <c r="AZ224" s="53"/>
      <c r="BA224" s="53"/>
      <c r="BB224" s="43">
        <v>2170</v>
      </c>
      <c r="BC224" s="43"/>
      <c r="BD224" s="43"/>
      <c r="BE224" s="23">
        <v>287</v>
      </c>
      <c r="BF224" s="53"/>
      <c r="BG224" s="53"/>
      <c r="BH224" s="53">
        <v>3</v>
      </c>
      <c r="BI224" s="53"/>
      <c r="BJ224" s="53"/>
      <c r="BK224" s="23">
        <v>5</v>
      </c>
      <c r="BL224" s="53"/>
      <c r="BM224" s="53"/>
    </row>
    <row r="225" spans="1:65" s="31" customFormat="1" ht="15" customHeight="1" x14ac:dyDescent="0.2">
      <c r="A225" s="8" t="s">
        <v>104</v>
      </c>
      <c r="B225" s="8">
        <v>3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10"/>
      <c r="AL225" s="10"/>
      <c r="AM225" s="10"/>
      <c r="AN225" s="10"/>
      <c r="AO225" s="10"/>
      <c r="AP225" s="12"/>
      <c r="AQ225" s="10"/>
      <c r="AR225" s="26"/>
      <c r="AS225" s="26"/>
      <c r="AT225" s="26"/>
      <c r="AU225" s="26"/>
      <c r="AV225" s="23">
        <v>19</v>
      </c>
      <c r="AW225" s="23"/>
      <c r="AX225" s="23"/>
      <c r="AY225" s="23">
        <v>30</v>
      </c>
      <c r="AZ225" s="53"/>
      <c r="BA225" s="53"/>
      <c r="BB225" s="43">
        <v>18</v>
      </c>
      <c r="BC225" s="43"/>
      <c r="BD225" s="43"/>
      <c r="BE225" s="23">
        <v>2</v>
      </c>
      <c r="BF225" s="53"/>
      <c r="BG225" s="53"/>
      <c r="BH225" s="53">
        <v>0</v>
      </c>
      <c r="BI225" s="53"/>
      <c r="BJ225" s="53"/>
      <c r="BK225" s="23">
        <v>0</v>
      </c>
      <c r="BL225" s="53"/>
      <c r="BM225" s="53"/>
    </row>
    <row r="226" spans="1:65" s="31" customFormat="1" ht="15" customHeight="1" x14ac:dyDescent="0.2">
      <c r="A226" s="8" t="s">
        <v>104</v>
      </c>
      <c r="B226" s="8">
        <v>3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10"/>
      <c r="AL226" s="10"/>
      <c r="AM226" s="10"/>
      <c r="AN226" s="10"/>
      <c r="AO226" s="10"/>
      <c r="AP226" s="12"/>
      <c r="AQ226" s="10"/>
      <c r="AR226" s="26"/>
      <c r="AS226" s="26"/>
      <c r="AT226" s="26"/>
      <c r="AU226" s="26"/>
      <c r="AV226" s="23">
        <v>6</v>
      </c>
      <c r="AW226" s="23"/>
      <c r="AX226" s="23"/>
      <c r="AY226" s="23">
        <v>26</v>
      </c>
      <c r="AZ226" s="53"/>
      <c r="BA226" s="53"/>
      <c r="BB226" s="43">
        <v>25</v>
      </c>
      <c r="BC226" s="43"/>
      <c r="BD226" s="43"/>
      <c r="BE226" s="23">
        <v>7</v>
      </c>
      <c r="BF226" s="53"/>
      <c r="BG226" s="53"/>
      <c r="BH226" s="53">
        <v>2</v>
      </c>
      <c r="BI226" s="53"/>
      <c r="BJ226" s="53"/>
      <c r="BK226" s="23">
        <v>0</v>
      </c>
      <c r="BL226" s="53"/>
      <c r="BM226" s="53"/>
    </row>
    <row r="227" spans="1:65" s="31" customFormat="1" ht="15" customHeight="1" x14ac:dyDescent="0.2">
      <c r="A227" s="8" t="s">
        <v>104</v>
      </c>
      <c r="B227" s="8">
        <v>3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10"/>
      <c r="AL227" s="10"/>
      <c r="AM227" s="10"/>
      <c r="AN227" s="10"/>
      <c r="AO227" s="10"/>
      <c r="AP227" s="12"/>
      <c r="AQ227" s="10"/>
      <c r="AR227" s="26"/>
      <c r="AS227" s="26"/>
      <c r="AT227" s="26"/>
      <c r="AU227" s="26"/>
      <c r="AV227" s="23">
        <v>15</v>
      </c>
      <c r="AW227" s="23"/>
      <c r="AX227" s="23"/>
      <c r="AY227" s="23">
        <v>9</v>
      </c>
      <c r="AZ227" s="53"/>
      <c r="BA227" s="53"/>
      <c r="BB227" s="43">
        <v>1</v>
      </c>
      <c r="BC227" s="43"/>
      <c r="BD227" s="43"/>
      <c r="BE227" s="23"/>
      <c r="BF227" s="53"/>
      <c r="BG227" s="53"/>
      <c r="BH227" s="53"/>
      <c r="BI227" s="53"/>
      <c r="BJ227" s="53"/>
      <c r="BK227" s="23"/>
      <c r="BL227" s="53"/>
      <c r="BM227" s="53"/>
    </row>
    <row r="228" spans="1:65" s="31" customFormat="1" ht="15" customHeight="1" x14ac:dyDescent="0.2">
      <c r="A228" s="8" t="s">
        <v>153</v>
      </c>
      <c r="B228" s="8">
        <v>3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>
        <v>0</v>
      </c>
      <c r="AK228" s="10"/>
      <c r="AL228" s="10"/>
      <c r="AM228" s="10">
        <v>788</v>
      </c>
      <c r="AN228" s="10"/>
      <c r="AO228" s="10"/>
      <c r="AP228" s="12">
        <v>10</v>
      </c>
      <c r="AQ228" s="10"/>
      <c r="AR228" s="26"/>
      <c r="AS228" s="26"/>
      <c r="AT228" s="26"/>
      <c r="AU228" s="26"/>
      <c r="AV228" s="23"/>
      <c r="AW228" s="23"/>
      <c r="AX228" s="23"/>
      <c r="AY228" s="23">
        <v>436</v>
      </c>
      <c r="AZ228" s="53"/>
      <c r="BA228" s="53"/>
      <c r="BB228" s="43">
        <v>0</v>
      </c>
      <c r="BC228" s="43"/>
      <c r="BD228" s="43"/>
      <c r="BE228" s="23">
        <v>23</v>
      </c>
      <c r="BF228" s="53"/>
      <c r="BG228" s="53"/>
      <c r="BH228" s="53">
        <v>0</v>
      </c>
      <c r="BI228" s="53"/>
      <c r="BJ228" s="53"/>
      <c r="BK228" s="23">
        <v>0</v>
      </c>
      <c r="BL228" s="53"/>
      <c r="BM228" s="53"/>
    </row>
    <row r="229" spans="1:65" s="31" customFormat="1" ht="15" customHeight="1" x14ac:dyDescent="0.2">
      <c r="A229" s="8" t="s">
        <v>154</v>
      </c>
      <c r="B229" s="8">
        <v>3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>
        <v>303</v>
      </c>
      <c r="AK229" s="10"/>
      <c r="AL229" s="10"/>
      <c r="AM229" s="10">
        <v>0</v>
      </c>
      <c r="AN229" s="10"/>
      <c r="AO229" s="10"/>
      <c r="AP229" s="12">
        <v>0</v>
      </c>
      <c r="AQ229" s="10"/>
      <c r="AR229" s="26"/>
      <c r="AS229" s="26"/>
      <c r="AT229" s="26"/>
      <c r="AU229" s="26"/>
      <c r="AV229" s="23"/>
      <c r="AW229" s="23"/>
      <c r="AX229" s="23"/>
      <c r="AY229" s="24">
        <v>1254</v>
      </c>
      <c r="AZ229" s="44"/>
      <c r="BA229" s="44"/>
      <c r="BB229" s="43">
        <v>56</v>
      </c>
      <c r="BC229" s="43"/>
      <c r="BD229" s="43"/>
      <c r="BE229" s="23"/>
      <c r="BF229" s="53"/>
      <c r="BG229" s="53"/>
      <c r="BH229" s="53">
        <v>0</v>
      </c>
      <c r="BI229" s="53"/>
      <c r="BJ229" s="53"/>
      <c r="BK229" s="23">
        <v>0</v>
      </c>
      <c r="BL229" s="53"/>
      <c r="BM229" s="53"/>
    </row>
    <row r="230" spans="1:65" s="31" customFormat="1" ht="15" customHeight="1" x14ac:dyDescent="0.2">
      <c r="A230" s="8" t="s">
        <v>155</v>
      </c>
      <c r="B230" s="8">
        <v>3</v>
      </c>
      <c r="C230" s="9"/>
      <c r="D230" s="9"/>
      <c r="E230" s="9"/>
      <c r="F230" s="9">
        <v>575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>
        <v>3</v>
      </c>
      <c r="AK230" s="10"/>
      <c r="AL230" s="10"/>
      <c r="AM230" s="10">
        <v>0</v>
      </c>
      <c r="AN230" s="10"/>
      <c r="AO230" s="10"/>
      <c r="AP230" s="12">
        <v>0</v>
      </c>
      <c r="AQ230" s="10"/>
      <c r="AR230" s="26"/>
      <c r="AS230" s="26"/>
      <c r="AT230" s="26"/>
      <c r="AU230" s="26"/>
      <c r="AV230" s="23"/>
      <c r="AW230" s="23"/>
      <c r="AX230" s="23"/>
      <c r="AY230" s="23">
        <v>57</v>
      </c>
      <c r="AZ230" s="53"/>
      <c r="BA230" s="53"/>
      <c r="BB230" s="43">
        <v>7</v>
      </c>
      <c r="BC230" s="43"/>
      <c r="BD230" s="43"/>
      <c r="BE230" s="23"/>
      <c r="BF230" s="53"/>
      <c r="BG230" s="53"/>
      <c r="BH230" s="53"/>
      <c r="BI230" s="53"/>
      <c r="BJ230" s="53"/>
      <c r="BK230" s="23">
        <v>1</v>
      </c>
      <c r="BL230" s="53"/>
      <c r="BM230" s="53"/>
    </row>
    <row r="231" spans="1:65" s="31" customFormat="1" ht="15" customHeight="1" x14ac:dyDescent="0.2">
      <c r="A231" s="8" t="s">
        <v>156</v>
      </c>
      <c r="B231" s="8">
        <v>3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10"/>
      <c r="AL231" s="10"/>
      <c r="AM231" s="10">
        <v>24</v>
      </c>
      <c r="AN231" s="10"/>
      <c r="AO231" s="10"/>
      <c r="AP231" s="12">
        <v>0</v>
      </c>
      <c r="AQ231" s="10"/>
      <c r="AR231" s="26"/>
      <c r="AS231" s="26"/>
      <c r="AT231" s="26"/>
      <c r="AU231" s="26"/>
      <c r="AV231" s="23"/>
      <c r="AW231" s="23"/>
      <c r="AX231" s="23"/>
      <c r="AY231" s="24">
        <v>1190</v>
      </c>
      <c r="AZ231" s="44"/>
      <c r="BA231" s="44"/>
      <c r="BB231" s="43">
        <v>97</v>
      </c>
      <c r="BC231" s="43"/>
      <c r="BD231" s="43"/>
      <c r="BE231" s="23">
        <v>6</v>
      </c>
      <c r="BF231" s="53"/>
      <c r="BG231" s="53"/>
      <c r="BH231" s="53">
        <v>1</v>
      </c>
      <c r="BI231" s="53"/>
      <c r="BJ231" s="53"/>
      <c r="BK231" s="23">
        <v>1</v>
      </c>
      <c r="BL231" s="53"/>
      <c r="BM231" s="53"/>
    </row>
    <row r="232" spans="1:65" s="31" customFormat="1" ht="15" customHeight="1" x14ac:dyDescent="0.2">
      <c r="A232" s="8" t="s">
        <v>157</v>
      </c>
      <c r="B232" s="8">
        <v>3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10"/>
      <c r="AL232" s="10"/>
      <c r="AM232" s="10"/>
      <c r="AN232" s="10"/>
      <c r="AO232" s="10"/>
      <c r="AP232" s="12">
        <v>0</v>
      </c>
      <c r="AQ232" s="10"/>
      <c r="AR232" s="26"/>
      <c r="AS232" s="26"/>
      <c r="AT232" s="26"/>
      <c r="AU232" s="26"/>
      <c r="AV232" s="23"/>
      <c r="AW232" s="23"/>
      <c r="AX232" s="23"/>
      <c r="AY232" s="23">
        <v>5</v>
      </c>
      <c r="AZ232" s="53"/>
      <c r="BA232" s="53"/>
      <c r="BB232" s="43"/>
      <c r="BC232" s="43"/>
      <c r="BD232" s="43"/>
      <c r="BE232" s="23"/>
      <c r="BF232" s="53"/>
      <c r="BG232" s="53"/>
      <c r="BH232" s="53"/>
      <c r="BI232" s="53"/>
      <c r="BJ232" s="53"/>
      <c r="BK232" s="23">
        <v>0</v>
      </c>
      <c r="BL232" s="53"/>
      <c r="BM232" s="53"/>
    </row>
    <row r="233" spans="1:65" s="31" customFormat="1" ht="15" customHeight="1" x14ac:dyDescent="0.2">
      <c r="A233" s="8" t="s">
        <v>158</v>
      </c>
      <c r="B233" s="8">
        <v>3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10"/>
      <c r="AL233" s="10"/>
      <c r="AM233" s="10"/>
      <c r="AN233" s="10"/>
      <c r="AO233" s="10"/>
      <c r="AP233" s="12">
        <v>0</v>
      </c>
      <c r="AQ233" s="10"/>
      <c r="AR233" s="26"/>
      <c r="AS233" s="26"/>
      <c r="AT233" s="26"/>
      <c r="AU233" s="26"/>
      <c r="AV233" s="23"/>
      <c r="AW233" s="23"/>
      <c r="AX233" s="23"/>
      <c r="AY233" s="23">
        <v>12</v>
      </c>
      <c r="AZ233" s="53"/>
      <c r="BA233" s="53"/>
      <c r="BB233" s="43"/>
      <c r="BC233" s="43"/>
      <c r="BD233" s="43"/>
      <c r="BE233" s="23"/>
      <c r="BF233" s="53"/>
      <c r="BG233" s="53"/>
      <c r="BH233" s="53"/>
      <c r="BI233" s="53"/>
      <c r="BJ233" s="53"/>
      <c r="BK233" s="23">
        <v>4</v>
      </c>
      <c r="BL233" s="53"/>
      <c r="BM233" s="53"/>
    </row>
    <row r="234" spans="1:65" s="31" customFormat="1" ht="15" customHeight="1" x14ac:dyDescent="0.2">
      <c r="A234" s="8" t="s">
        <v>159</v>
      </c>
      <c r="B234" s="8">
        <v>3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>
        <v>15</v>
      </c>
      <c r="AK234" s="10"/>
      <c r="AL234" s="10"/>
      <c r="AM234" s="10">
        <v>10</v>
      </c>
      <c r="AN234" s="10"/>
      <c r="AO234" s="10"/>
      <c r="AP234" s="12">
        <v>1230</v>
      </c>
      <c r="AQ234" s="10"/>
      <c r="AR234" s="26"/>
      <c r="AS234" s="26">
        <v>1130</v>
      </c>
      <c r="AT234" s="26"/>
      <c r="AU234" s="26"/>
      <c r="AV234" s="23">
        <v>103</v>
      </c>
      <c r="AW234" s="23"/>
      <c r="AX234" s="23"/>
      <c r="AY234" s="23">
        <v>3</v>
      </c>
      <c r="AZ234" s="53"/>
      <c r="BA234" s="53"/>
      <c r="BB234" s="43"/>
      <c r="BC234" s="43"/>
      <c r="BD234" s="43"/>
      <c r="BE234" s="23"/>
      <c r="BF234" s="53"/>
      <c r="BG234" s="53"/>
      <c r="BH234" s="53">
        <v>0</v>
      </c>
      <c r="BI234" s="53"/>
      <c r="BJ234" s="53"/>
      <c r="BK234" s="23">
        <v>0</v>
      </c>
      <c r="BL234" s="53"/>
      <c r="BM234" s="53"/>
    </row>
    <row r="235" spans="1:65" s="31" customFormat="1" ht="15" customHeight="1" x14ac:dyDescent="0.2">
      <c r="A235" s="8" t="s">
        <v>160</v>
      </c>
      <c r="B235" s="8">
        <v>3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10"/>
      <c r="AL235" s="10"/>
      <c r="AM235" s="10">
        <v>0</v>
      </c>
      <c r="AN235" s="10"/>
      <c r="AO235" s="10"/>
      <c r="AP235" s="12">
        <v>0</v>
      </c>
      <c r="AQ235" s="10"/>
      <c r="AR235" s="26"/>
      <c r="AS235" s="26"/>
      <c r="AT235" s="26"/>
      <c r="AU235" s="26"/>
      <c r="AV235" s="23"/>
      <c r="AW235" s="23"/>
      <c r="AX235" s="23"/>
      <c r="AY235" s="23">
        <v>52</v>
      </c>
      <c r="AZ235" s="53"/>
      <c r="BA235" s="53"/>
      <c r="BB235" s="43">
        <v>4</v>
      </c>
      <c r="BC235" s="43"/>
      <c r="BD235" s="43"/>
      <c r="BE235" s="23">
        <v>4</v>
      </c>
      <c r="BF235" s="53"/>
      <c r="BG235" s="53"/>
      <c r="BH235" s="53">
        <v>0</v>
      </c>
      <c r="BI235" s="53"/>
      <c r="BJ235" s="53"/>
      <c r="BK235" s="23">
        <v>0</v>
      </c>
      <c r="BL235" s="53"/>
      <c r="BM235" s="53"/>
    </row>
    <row r="236" spans="1:65" s="31" customFormat="1" ht="15" customHeight="1" x14ac:dyDescent="0.2">
      <c r="A236" s="8" t="s">
        <v>161</v>
      </c>
      <c r="B236" s="8">
        <v>3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>
        <v>0</v>
      </c>
      <c r="AK236" s="10"/>
      <c r="AL236" s="10"/>
      <c r="AM236" s="10"/>
      <c r="AN236" s="10"/>
      <c r="AO236" s="10"/>
      <c r="AP236" s="12">
        <v>15</v>
      </c>
      <c r="AQ236" s="10"/>
      <c r="AR236" s="26"/>
      <c r="AS236" s="26"/>
      <c r="AT236" s="26"/>
      <c r="AU236" s="26"/>
      <c r="AV236" s="23"/>
      <c r="AW236" s="23"/>
      <c r="AX236" s="23"/>
      <c r="AY236" s="23">
        <v>1</v>
      </c>
      <c r="AZ236" s="53"/>
      <c r="BA236" s="53"/>
      <c r="BB236" s="43">
        <v>0</v>
      </c>
      <c r="BC236" s="43"/>
      <c r="BD236" s="43"/>
      <c r="BE236" s="23"/>
      <c r="BF236" s="53"/>
      <c r="BG236" s="53"/>
      <c r="BH236" s="53">
        <v>0</v>
      </c>
      <c r="BI236" s="53"/>
      <c r="BJ236" s="53"/>
      <c r="BK236" s="23">
        <v>0</v>
      </c>
      <c r="BL236" s="53"/>
      <c r="BM236" s="53"/>
    </row>
    <row r="237" spans="1:65" s="31" customFormat="1" ht="15" customHeight="1" x14ac:dyDescent="0.2">
      <c r="A237" s="8" t="s">
        <v>162</v>
      </c>
      <c r="B237" s="8">
        <v>3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10"/>
      <c r="AL237" s="10"/>
      <c r="AM237" s="10"/>
      <c r="AN237" s="10"/>
      <c r="AO237" s="10"/>
      <c r="AP237" s="12">
        <v>76</v>
      </c>
      <c r="AQ237" s="10"/>
      <c r="AR237" s="26"/>
      <c r="AS237" s="26"/>
      <c r="AT237" s="26"/>
      <c r="AU237" s="26"/>
      <c r="AV237" s="23"/>
      <c r="AW237" s="23"/>
      <c r="AX237" s="23"/>
      <c r="AY237" s="23">
        <v>0</v>
      </c>
      <c r="AZ237" s="53"/>
      <c r="BA237" s="53"/>
      <c r="BB237" s="43">
        <v>3</v>
      </c>
      <c r="BC237" s="43"/>
      <c r="BD237" s="43"/>
      <c r="BE237" s="23">
        <v>8</v>
      </c>
      <c r="BF237" s="53"/>
      <c r="BG237" s="53"/>
      <c r="BH237" s="53"/>
      <c r="BI237" s="53"/>
      <c r="BJ237" s="53"/>
      <c r="BK237" s="23"/>
      <c r="BL237" s="53"/>
      <c r="BM237" s="53"/>
    </row>
    <row r="238" spans="1:65" s="31" customFormat="1" ht="15" customHeight="1" x14ac:dyDescent="0.2">
      <c r="A238" s="8" t="s">
        <v>104</v>
      </c>
      <c r="B238" s="8">
        <v>3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10"/>
      <c r="AL238" s="10"/>
      <c r="AM238" s="10"/>
      <c r="AN238" s="10"/>
      <c r="AO238" s="10"/>
      <c r="AP238" s="12"/>
      <c r="AQ238" s="10"/>
      <c r="AR238" s="26"/>
      <c r="AS238" s="26">
        <v>0</v>
      </c>
      <c r="AT238" s="26"/>
      <c r="AU238" s="26"/>
      <c r="AV238" s="23"/>
      <c r="AW238" s="23"/>
      <c r="AX238" s="23"/>
      <c r="AY238" s="23">
        <v>2</v>
      </c>
      <c r="AZ238" s="53"/>
      <c r="BA238" s="53"/>
      <c r="BB238" s="43">
        <v>1</v>
      </c>
      <c r="BC238" s="43"/>
      <c r="BD238" s="43"/>
      <c r="BE238" s="23">
        <v>0</v>
      </c>
      <c r="BF238" s="53"/>
      <c r="BG238" s="53"/>
      <c r="BH238" s="53"/>
      <c r="BI238" s="53"/>
      <c r="BJ238" s="53"/>
      <c r="BK238" s="23">
        <v>0</v>
      </c>
      <c r="BL238" s="53"/>
      <c r="BM238" s="53"/>
    </row>
    <row r="239" spans="1:65" s="31" customFormat="1" ht="15" customHeight="1" x14ac:dyDescent="0.2">
      <c r="A239" s="8" t="s">
        <v>163</v>
      </c>
      <c r="B239" s="8">
        <v>3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>
        <v>15</v>
      </c>
      <c r="AK239" s="10"/>
      <c r="AL239" s="10"/>
      <c r="AM239" s="10">
        <v>35</v>
      </c>
      <c r="AN239" s="10"/>
      <c r="AO239" s="10"/>
      <c r="AP239" s="12">
        <v>0</v>
      </c>
      <c r="AQ239" s="10"/>
      <c r="AR239" s="26"/>
      <c r="AS239" s="26">
        <v>5</v>
      </c>
      <c r="AT239" s="26"/>
      <c r="AU239" s="26"/>
      <c r="AV239" s="23"/>
      <c r="AW239" s="23"/>
      <c r="AX239" s="23"/>
      <c r="AY239" s="23">
        <v>12</v>
      </c>
      <c r="AZ239" s="53"/>
      <c r="BA239" s="53"/>
      <c r="BB239" s="43">
        <v>49</v>
      </c>
      <c r="BC239" s="43"/>
      <c r="BD239" s="43"/>
      <c r="BE239" s="23">
        <v>0</v>
      </c>
      <c r="BF239" s="53"/>
      <c r="BG239" s="53"/>
      <c r="BH239" s="53">
        <v>0</v>
      </c>
      <c r="BI239" s="53"/>
      <c r="BJ239" s="53"/>
      <c r="BK239" s="23">
        <v>0</v>
      </c>
      <c r="BL239" s="53"/>
      <c r="BM239" s="53"/>
    </row>
    <row r="240" spans="1:65" s="31" customFormat="1" ht="15" customHeight="1" x14ac:dyDescent="0.2">
      <c r="A240" s="8" t="s">
        <v>164</v>
      </c>
      <c r="B240" s="8">
        <v>3</v>
      </c>
      <c r="C240" s="9">
        <v>2800</v>
      </c>
      <c r="D240" s="9"/>
      <c r="E240" s="9"/>
      <c r="F240" s="9">
        <v>410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>
        <v>2642</v>
      </c>
      <c r="AK240" s="10"/>
      <c r="AL240" s="10"/>
      <c r="AM240" s="10">
        <v>774</v>
      </c>
      <c r="AN240" s="10"/>
      <c r="AO240" s="10"/>
      <c r="AP240" s="12">
        <v>6716</v>
      </c>
      <c r="AQ240" s="10"/>
      <c r="AR240" s="26"/>
      <c r="AS240" s="26">
        <v>1025</v>
      </c>
      <c r="AT240" s="26"/>
      <c r="AU240" s="26"/>
      <c r="AV240" s="24">
        <v>1706</v>
      </c>
      <c r="AW240" s="24"/>
      <c r="AX240" s="24"/>
      <c r="AY240" s="23">
        <v>787</v>
      </c>
      <c r="AZ240" s="53"/>
      <c r="BA240" s="53"/>
      <c r="BB240" s="43">
        <v>690</v>
      </c>
      <c r="BC240" s="43"/>
      <c r="BD240" s="43"/>
      <c r="BE240" s="23">
        <v>0</v>
      </c>
      <c r="BF240" s="53"/>
      <c r="BG240" s="53"/>
      <c r="BH240" s="53"/>
      <c r="BI240" s="53"/>
      <c r="BJ240" s="53"/>
      <c r="BK240" s="23">
        <v>0</v>
      </c>
      <c r="BL240" s="53"/>
      <c r="BM240" s="53"/>
    </row>
    <row r="241" spans="1:65" s="31" customFormat="1" ht="15" customHeight="1" x14ac:dyDescent="0.2">
      <c r="A241" s="8" t="s">
        <v>104</v>
      </c>
      <c r="B241" s="8">
        <v>3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10"/>
      <c r="AL241" s="10"/>
      <c r="AM241" s="10"/>
      <c r="AN241" s="10"/>
      <c r="AO241" s="10"/>
      <c r="AP241" s="12"/>
      <c r="AQ241" s="10"/>
      <c r="AR241" s="26"/>
      <c r="AS241" s="26"/>
      <c r="AT241" s="26"/>
      <c r="AU241" s="26"/>
      <c r="AV241" s="24"/>
      <c r="AW241" s="24"/>
      <c r="AX241" s="24"/>
      <c r="AY241" s="23"/>
      <c r="AZ241" s="53"/>
      <c r="BA241" s="53"/>
      <c r="BB241" s="43">
        <v>39</v>
      </c>
      <c r="BC241" s="43"/>
      <c r="BD241" s="43"/>
      <c r="BE241" s="23">
        <v>9</v>
      </c>
      <c r="BF241" s="53"/>
      <c r="BG241" s="53"/>
      <c r="BH241" s="53">
        <v>17</v>
      </c>
      <c r="BI241" s="53"/>
      <c r="BJ241" s="53"/>
      <c r="BK241" s="23">
        <v>7</v>
      </c>
      <c r="BL241" s="53"/>
      <c r="BM241" s="53"/>
    </row>
    <row r="242" spans="1:65" s="31" customFormat="1" ht="15" customHeight="1" x14ac:dyDescent="0.2">
      <c r="A242" s="8" t="s">
        <v>165</v>
      </c>
      <c r="B242" s="8">
        <v>3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10"/>
      <c r="AL242" s="10"/>
      <c r="AM242" s="10"/>
      <c r="AN242" s="10"/>
      <c r="AO242" s="10"/>
      <c r="AP242" s="12">
        <v>0</v>
      </c>
      <c r="AQ242" s="10"/>
      <c r="AR242" s="26"/>
      <c r="AS242" s="26"/>
      <c r="AT242" s="26"/>
      <c r="AU242" s="26"/>
      <c r="AV242" s="23"/>
      <c r="AW242" s="23"/>
      <c r="AX242" s="23"/>
      <c r="AY242" s="23">
        <v>0</v>
      </c>
      <c r="AZ242" s="53"/>
      <c r="BA242" s="53"/>
      <c r="BB242" s="43">
        <v>40</v>
      </c>
      <c r="BC242" s="43"/>
      <c r="BD242" s="43"/>
      <c r="BE242" s="23">
        <v>0</v>
      </c>
      <c r="BF242" s="53"/>
      <c r="BG242" s="53"/>
      <c r="BH242" s="53">
        <v>0</v>
      </c>
      <c r="BI242" s="53"/>
      <c r="BJ242" s="53"/>
      <c r="BK242" s="23">
        <v>0</v>
      </c>
      <c r="BL242" s="53"/>
      <c r="BM242" s="53"/>
    </row>
    <row r="243" spans="1:65" s="31" customFormat="1" ht="15" customHeight="1" x14ac:dyDescent="0.2">
      <c r="A243" s="8" t="s">
        <v>166</v>
      </c>
      <c r="B243" s="8">
        <v>3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10"/>
      <c r="AL243" s="10"/>
      <c r="AM243" s="10"/>
      <c r="AN243" s="10"/>
      <c r="AO243" s="10"/>
      <c r="AP243" s="12">
        <v>0</v>
      </c>
      <c r="AQ243" s="10"/>
      <c r="AR243" s="26"/>
      <c r="AS243" s="26"/>
      <c r="AT243" s="26"/>
      <c r="AU243" s="26"/>
      <c r="AV243" s="23"/>
      <c r="AW243" s="23"/>
      <c r="AX243" s="23"/>
      <c r="AY243" s="23">
        <v>4</v>
      </c>
      <c r="AZ243" s="53"/>
      <c r="BA243" s="53"/>
      <c r="BB243" s="43"/>
      <c r="BC243" s="43"/>
      <c r="BD243" s="43"/>
      <c r="BE243" s="23"/>
      <c r="BF243" s="53"/>
      <c r="BG243" s="53"/>
      <c r="BH243" s="53"/>
      <c r="BI243" s="53"/>
      <c r="BJ243" s="53"/>
      <c r="BK243" s="23"/>
      <c r="BL243" s="53"/>
      <c r="BM243" s="53"/>
    </row>
    <row r="244" spans="1:65" s="31" customFormat="1" ht="15" customHeight="1" x14ac:dyDescent="0.2">
      <c r="A244" s="8" t="s">
        <v>167</v>
      </c>
      <c r="B244" s="8">
        <v>3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10"/>
      <c r="AL244" s="10"/>
      <c r="AM244" s="10"/>
      <c r="AN244" s="10"/>
      <c r="AO244" s="10"/>
      <c r="AP244" s="12">
        <v>0</v>
      </c>
      <c r="AQ244" s="10"/>
      <c r="AR244" s="26"/>
      <c r="AS244" s="26"/>
      <c r="AT244" s="26"/>
      <c r="AU244" s="26"/>
      <c r="AV244" s="23"/>
      <c r="AW244" s="23"/>
      <c r="AX244" s="23"/>
      <c r="AY244" s="23">
        <v>0</v>
      </c>
      <c r="AZ244" s="53"/>
      <c r="BA244" s="53"/>
      <c r="BB244" s="43">
        <v>1</v>
      </c>
      <c r="BC244" s="43"/>
      <c r="BD244" s="43"/>
      <c r="BE244" s="23">
        <v>7</v>
      </c>
      <c r="BF244" s="53"/>
      <c r="BG244" s="53"/>
      <c r="BH244" s="53">
        <v>0</v>
      </c>
      <c r="BI244" s="53"/>
      <c r="BJ244" s="53"/>
      <c r="BK244" s="23">
        <v>1</v>
      </c>
      <c r="BL244" s="53"/>
      <c r="BM244" s="53"/>
    </row>
    <row r="245" spans="1:65" s="31" customFormat="1" ht="15" customHeight="1" x14ac:dyDescent="0.2">
      <c r="A245" s="8" t="s">
        <v>168</v>
      </c>
      <c r="B245" s="8">
        <v>3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10"/>
      <c r="AL245" s="10"/>
      <c r="AM245" s="10">
        <v>0</v>
      </c>
      <c r="AN245" s="10"/>
      <c r="AO245" s="10"/>
      <c r="AP245" s="12">
        <v>0</v>
      </c>
      <c r="AQ245" s="10"/>
      <c r="AR245" s="26"/>
      <c r="AS245" s="26"/>
      <c r="AT245" s="26"/>
      <c r="AU245" s="26"/>
      <c r="AV245" s="23"/>
      <c r="AW245" s="23"/>
      <c r="AX245" s="23"/>
      <c r="AY245" s="23">
        <v>3</v>
      </c>
      <c r="AZ245" s="53"/>
      <c r="BA245" s="53"/>
      <c r="BB245" s="43"/>
      <c r="BC245" s="43"/>
      <c r="BD245" s="43"/>
      <c r="BE245" s="23"/>
      <c r="BF245" s="53"/>
      <c r="BG245" s="53"/>
      <c r="BH245" s="53"/>
      <c r="BI245" s="53"/>
      <c r="BJ245" s="53"/>
      <c r="BK245" s="23"/>
      <c r="BL245" s="53"/>
      <c r="BM245" s="53"/>
    </row>
    <row r="246" spans="1:65" s="31" customFormat="1" ht="15" customHeight="1" x14ac:dyDescent="0.2">
      <c r="A246" s="8" t="s">
        <v>104</v>
      </c>
      <c r="B246" s="8">
        <v>3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10"/>
      <c r="AL246" s="10"/>
      <c r="AM246" s="10"/>
      <c r="AN246" s="10"/>
      <c r="AO246" s="10"/>
      <c r="AP246" s="12"/>
      <c r="AQ246" s="10"/>
      <c r="AR246" s="26"/>
      <c r="AS246" s="26"/>
      <c r="AT246" s="26"/>
      <c r="AU246" s="26"/>
      <c r="AV246" s="23"/>
      <c r="AW246" s="23"/>
      <c r="AX246" s="23"/>
      <c r="AY246" s="23">
        <v>104</v>
      </c>
      <c r="AZ246" s="53"/>
      <c r="BA246" s="53"/>
      <c r="BB246" s="43">
        <v>0</v>
      </c>
      <c r="BC246" s="43"/>
      <c r="BD246" s="43"/>
      <c r="BE246" s="23"/>
      <c r="BF246" s="53"/>
      <c r="BG246" s="53"/>
      <c r="BH246" s="53"/>
      <c r="BI246" s="53"/>
      <c r="BJ246" s="53"/>
      <c r="BK246" s="23"/>
      <c r="BL246" s="53"/>
      <c r="BM246" s="53"/>
    </row>
    <row r="247" spans="1:65" s="31" customFormat="1" ht="15" customHeight="1" x14ac:dyDescent="0.2">
      <c r="A247" s="8" t="s">
        <v>169</v>
      </c>
      <c r="B247" s="8">
        <v>3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10"/>
      <c r="AL247" s="10"/>
      <c r="AM247" s="10"/>
      <c r="AN247" s="10"/>
      <c r="AO247" s="10"/>
      <c r="AP247" s="12">
        <v>0</v>
      </c>
      <c r="AQ247" s="10"/>
      <c r="AR247" s="26"/>
      <c r="AS247" s="26"/>
      <c r="AT247" s="26"/>
      <c r="AU247" s="26"/>
      <c r="AV247" s="23"/>
      <c r="AW247" s="23"/>
      <c r="AX247" s="23"/>
      <c r="AY247" s="23">
        <v>0</v>
      </c>
      <c r="AZ247" s="53"/>
      <c r="BA247" s="53"/>
      <c r="BB247" s="43"/>
      <c r="BC247" s="43"/>
      <c r="BD247" s="43"/>
      <c r="BE247" s="23"/>
      <c r="BF247" s="53"/>
      <c r="BG247" s="53"/>
      <c r="BH247" s="53"/>
      <c r="BI247" s="53"/>
      <c r="BJ247" s="53"/>
      <c r="BK247" s="23"/>
      <c r="BL247" s="53"/>
      <c r="BM247" s="53"/>
    </row>
    <row r="248" spans="1:65" s="31" customFormat="1" ht="15" customHeight="1" x14ac:dyDescent="0.2">
      <c r="A248" s="8" t="s">
        <v>104</v>
      </c>
      <c r="B248" s="8">
        <v>3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10"/>
      <c r="AL248" s="10"/>
      <c r="AM248" s="10"/>
      <c r="AN248" s="10"/>
      <c r="AO248" s="10"/>
      <c r="AP248" s="12"/>
      <c r="AQ248" s="10"/>
      <c r="AR248" s="26"/>
      <c r="AS248" s="26">
        <v>5</v>
      </c>
      <c r="AT248" s="26"/>
      <c r="AU248" s="26"/>
      <c r="AV248" s="24">
        <v>1379</v>
      </c>
      <c r="AW248" s="24"/>
      <c r="AX248" s="24"/>
      <c r="AY248" s="23">
        <v>447</v>
      </c>
      <c r="AZ248" s="53"/>
      <c r="BA248" s="53"/>
      <c r="BB248" s="43">
        <v>3</v>
      </c>
      <c r="BC248" s="43"/>
      <c r="BD248" s="43"/>
      <c r="BE248" s="23"/>
      <c r="BF248" s="53"/>
      <c r="BG248" s="53"/>
      <c r="BH248" s="53"/>
      <c r="BI248" s="53"/>
      <c r="BJ248" s="53"/>
      <c r="BK248" s="23">
        <v>0</v>
      </c>
      <c r="BL248" s="53"/>
      <c r="BM248" s="53"/>
    </row>
    <row r="249" spans="1:65" s="31" customFormat="1" ht="15" customHeight="1" x14ac:dyDescent="0.2">
      <c r="A249" s="8" t="s">
        <v>170</v>
      </c>
      <c r="B249" s="8">
        <v>3</v>
      </c>
      <c r="C249" s="9">
        <v>8830</v>
      </c>
      <c r="D249" s="9"/>
      <c r="E249" s="9"/>
      <c r="F249" s="9">
        <v>4800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>
        <v>700</v>
      </c>
      <c r="S249" s="9"/>
      <c r="T249" s="9"/>
      <c r="U249" s="9">
        <v>2899</v>
      </c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>
        <v>6015</v>
      </c>
      <c r="AK249" s="10"/>
      <c r="AL249" s="10"/>
      <c r="AM249" s="10">
        <v>1025</v>
      </c>
      <c r="AN249" s="10"/>
      <c r="AO249" s="10"/>
      <c r="AP249" s="12">
        <v>0</v>
      </c>
      <c r="AQ249" s="10"/>
      <c r="AR249" s="26"/>
      <c r="AS249" s="26">
        <v>0</v>
      </c>
      <c r="AT249" s="26"/>
      <c r="AU249" s="26"/>
      <c r="AV249" s="24">
        <v>0</v>
      </c>
      <c r="AW249" s="24"/>
      <c r="AX249" s="24"/>
      <c r="AY249" s="24">
        <v>3861</v>
      </c>
      <c r="AZ249" s="44"/>
      <c r="BA249" s="44"/>
      <c r="BB249" s="43">
        <v>49</v>
      </c>
      <c r="BC249" s="43"/>
      <c r="BD249" s="43"/>
      <c r="BE249" s="23">
        <v>928</v>
      </c>
      <c r="BF249" s="53"/>
      <c r="BG249" s="53"/>
      <c r="BH249" s="53">
        <v>154</v>
      </c>
      <c r="BI249" s="53"/>
      <c r="BJ249" s="53"/>
      <c r="BK249" s="23">
        <v>6</v>
      </c>
      <c r="BL249" s="53"/>
      <c r="BM249" s="53"/>
    </row>
    <row r="250" spans="1:65" s="31" customFormat="1" ht="15" customHeight="1" x14ac:dyDescent="0.2">
      <c r="A250" s="8" t="s">
        <v>171</v>
      </c>
      <c r="B250" s="8">
        <v>3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10"/>
      <c r="AL250" s="10"/>
      <c r="AM250" s="10"/>
      <c r="AN250" s="10"/>
      <c r="AO250" s="10"/>
      <c r="AP250" s="12">
        <v>0</v>
      </c>
      <c r="AQ250" s="10"/>
      <c r="AR250" s="26"/>
      <c r="AS250" s="26"/>
      <c r="AT250" s="26"/>
      <c r="AU250" s="26"/>
      <c r="AV250" s="23"/>
      <c r="AW250" s="23"/>
      <c r="AX250" s="23"/>
      <c r="AY250" s="23">
        <v>0</v>
      </c>
      <c r="AZ250" s="53"/>
      <c r="BA250" s="53"/>
      <c r="BB250" s="43"/>
      <c r="BC250" s="43"/>
      <c r="BD250" s="43"/>
      <c r="BE250" s="23"/>
      <c r="BF250" s="53"/>
      <c r="BG250" s="53"/>
      <c r="BH250" s="53"/>
      <c r="BI250" s="53"/>
      <c r="BJ250" s="53"/>
      <c r="BK250" s="23"/>
      <c r="BL250" s="53"/>
      <c r="BM250" s="53"/>
    </row>
    <row r="251" spans="1:65" s="31" customFormat="1" ht="15" customHeight="1" x14ac:dyDescent="0.2">
      <c r="A251" s="8" t="s">
        <v>172</v>
      </c>
      <c r="B251" s="8">
        <v>3</v>
      </c>
      <c r="C251" s="9"/>
      <c r="D251" s="9"/>
      <c r="E251" s="9"/>
      <c r="F251" s="9">
        <v>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>
        <v>5095</v>
      </c>
      <c r="S251" s="9"/>
      <c r="T251" s="9"/>
      <c r="U251" s="9">
        <v>329</v>
      </c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>
        <v>2563</v>
      </c>
      <c r="AK251" s="10"/>
      <c r="AL251" s="10"/>
      <c r="AM251" s="10">
        <v>692</v>
      </c>
      <c r="AN251" s="10"/>
      <c r="AO251" s="10"/>
      <c r="AP251" s="12">
        <v>3983</v>
      </c>
      <c r="AQ251" s="10"/>
      <c r="AR251" s="26"/>
      <c r="AS251" s="26">
        <v>946</v>
      </c>
      <c r="AT251" s="26"/>
      <c r="AU251" s="26"/>
      <c r="AV251" s="24">
        <v>2860</v>
      </c>
      <c r="AW251" s="24"/>
      <c r="AX251" s="24"/>
      <c r="AY251" s="24">
        <v>2376</v>
      </c>
      <c r="AZ251" s="44"/>
      <c r="BA251" s="44"/>
      <c r="BB251" s="43">
        <v>4812</v>
      </c>
      <c r="BC251" s="43"/>
      <c r="BD251" s="43"/>
      <c r="BE251" s="23">
        <v>73</v>
      </c>
      <c r="BF251" s="53"/>
      <c r="BG251" s="53"/>
      <c r="BH251" s="53">
        <v>29</v>
      </c>
      <c r="BI251" s="53"/>
      <c r="BJ251" s="53"/>
      <c r="BK251" s="23">
        <v>0</v>
      </c>
      <c r="BL251" s="53"/>
      <c r="BM251" s="53"/>
    </row>
    <row r="252" spans="1:65" s="31" customFormat="1" ht="15" customHeight="1" x14ac:dyDescent="0.2">
      <c r="A252" s="8" t="s">
        <v>173</v>
      </c>
      <c r="B252" s="8">
        <v>3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>
        <v>1</v>
      </c>
      <c r="AK252" s="10"/>
      <c r="AL252" s="10"/>
      <c r="AM252" s="10"/>
      <c r="AN252" s="10"/>
      <c r="AO252" s="10"/>
      <c r="AP252" s="12">
        <v>0</v>
      </c>
      <c r="AQ252" s="10"/>
      <c r="AR252" s="26"/>
      <c r="AS252" s="26"/>
      <c r="AT252" s="26"/>
      <c r="AU252" s="26"/>
      <c r="AV252" s="23"/>
      <c r="AW252" s="23"/>
      <c r="AX252" s="23"/>
      <c r="AY252" s="23">
        <v>0</v>
      </c>
      <c r="AZ252" s="53"/>
      <c r="BA252" s="53"/>
      <c r="BB252" s="43">
        <v>2</v>
      </c>
      <c r="BC252" s="43"/>
      <c r="BD252" s="43"/>
      <c r="BE252" s="23">
        <v>1</v>
      </c>
      <c r="BF252" s="53"/>
      <c r="BG252" s="53"/>
      <c r="BH252" s="53">
        <v>0</v>
      </c>
      <c r="BI252" s="53"/>
      <c r="BJ252" s="53"/>
      <c r="BK252" s="23"/>
      <c r="BL252" s="53"/>
      <c r="BM252" s="53"/>
    </row>
    <row r="253" spans="1:65" s="31" customFormat="1" ht="15" customHeight="1" x14ac:dyDescent="0.2">
      <c r="A253" s="8" t="s">
        <v>174</v>
      </c>
      <c r="B253" s="8">
        <v>3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>
        <v>60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10"/>
      <c r="AL253" s="10"/>
      <c r="AM253" s="10">
        <v>1</v>
      </c>
      <c r="AN253" s="10"/>
      <c r="AO253" s="10"/>
      <c r="AP253" s="12">
        <v>11082</v>
      </c>
      <c r="AQ253" s="10"/>
      <c r="AR253" s="26"/>
      <c r="AS253" s="26">
        <v>2447</v>
      </c>
      <c r="AT253" s="26"/>
      <c r="AU253" s="26"/>
      <c r="AV253" s="24">
        <v>8625</v>
      </c>
      <c r="AW253" s="24"/>
      <c r="AX253" s="24"/>
      <c r="AY253" s="24">
        <v>1430</v>
      </c>
      <c r="AZ253" s="44"/>
      <c r="BA253" s="44"/>
      <c r="BB253" s="43">
        <v>8</v>
      </c>
      <c r="BC253" s="43"/>
      <c r="BD253" s="43"/>
      <c r="BE253" s="23">
        <v>0</v>
      </c>
      <c r="BF253" s="53"/>
      <c r="BG253" s="53"/>
      <c r="BH253" s="53">
        <v>37</v>
      </c>
      <c r="BI253" s="53"/>
      <c r="BJ253" s="53"/>
      <c r="BK253" s="23">
        <v>0</v>
      </c>
      <c r="BL253" s="53"/>
      <c r="BM253" s="53"/>
    </row>
    <row r="254" spans="1:65" s="31" customFormat="1" ht="15" customHeight="1" x14ac:dyDescent="0.2">
      <c r="A254" s="8" t="s">
        <v>175</v>
      </c>
      <c r="B254" s="8">
        <v>3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>
        <v>302</v>
      </c>
      <c r="AK254" s="10"/>
      <c r="AL254" s="10"/>
      <c r="AM254" s="10">
        <v>613</v>
      </c>
      <c r="AN254" s="10"/>
      <c r="AO254" s="10"/>
      <c r="AP254" s="12">
        <v>420</v>
      </c>
      <c r="AQ254" s="10"/>
      <c r="AR254" s="26"/>
      <c r="AS254" s="26">
        <v>630</v>
      </c>
      <c r="AT254" s="26"/>
      <c r="AU254" s="26"/>
      <c r="AV254" s="23"/>
      <c r="AW254" s="23"/>
      <c r="AX254" s="23"/>
      <c r="AY254" s="23">
        <v>1</v>
      </c>
      <c r="AZ254" s="53"/>
      <c r="BA254" s="53"/>
      <c r="BB254" s="43">
        <v>2</v>
      </c>
      <c r="BC254" s="43"/>
      <c r="BD254" s="43"/>
      <c r="BE254" s="23">
        <v>0</v>
      </c>
      <c r="BF254" s="53"/>
      <c r="BG254" s="53"/>
      <c r="BH254" s="53"/>
      <c r="BI254" s="53"/>
      <c r="BJ254" s="53"/>
      <c r="BK254" s="23"/>
      <c r="BL254" s="53"/>
      <c r="BM254" s="53"/>
    </row>
    <row r="255" spans="1:65" s="31" customFormat="1" ht="15" customHeight="1" x14ac:dyDescent="0.2">
      <c r="A255" s="8" t="s">
        <v>176</v>
      </c>
      <c r="B255" s="8">
        <v>3</v>
      </c>
      <c r="C255" s="9"/>
      <c r="D255" s="9"/>
      <c r="E255" s="9"/>
      <c r="F255" s="9">
        <v>740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10"/>
      <c r="AL255" s="10"/>
      <c r="AM255" s="10"/>
      <c r="AN255" s="10"/>
      <c r="AO255" s="10"/>
      <c r="AP255" s="12"/>
      <c r="AQ255" s="10"/>
      <c r="AR255" s="26"/>
      <c r="AS255" s="26"/>
      <c r="AT255" s="26"/>
      <c r="AU255" s="26"/>
      <c r="AV255" s="23"/>
      <c r="AW255" s="23"/>
      <c r="AX255" s="23"/>
      <c r="AY255" s="23">
        <v>214</v>
      </c>
      <c r="AZ255" s="53"/>
      <c r="BA255" s="53"/>
      <c r="BB255" s="43">
        <v>8</v>
      </c>
      <c r="BC255" s="43"/>
      <c r="BD255" s="43"/>
      <c r="BE255" s="23"/>
      <c r="BF255" s="53"/>
      <c r="BG255" s="53"/>
      <c r="BH255" s="53"/>
      <c r="BI255" s="53"/>
      <c r="BJ255" s="53"/>
      <c r="BK255" s="23">
        <v>0</v>
      </c>
      <c r="BL255" s="53"/>
      <c r="BM255" s="53"/>
    </row>
    <row r="256" spans="1:65" s="31" customFormat="1" ht="15" customHeight="1" x14ac:dyDescent="0.2">
      <c r="A256" s="8" t="s">
        <v>177</v>
      </c>
      <c r="B256" s="8">
        <v>3</v>
      </c>
      <c r="C256" s="9">
        <v>0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10"/>
      <c r="AL256" s="10"/>
      <c r="AM256" s="10"/>
      <c r="AN256" s="10"/>
      <c r="AO256" s="10"/>
      <c r="AP256" s="12"/>
      <c r="AQ256" s="10"/>
      <c r="AR256" s="26"/>
      <c r="AS256" s="26"/>
      <c r="AT256" s="26"/>
      <c r="AU256" s="26"/>
      <c r="AV256" s="23"/>
      <c r="AW256" s="23"/>
      <c r="AX256" s="23"/>
      <c r="AY256" s="23">
        <v>0</v>
      </c>
      <c r="AZ256" s="53"/>
      <c r="BA256" s="53"/>
      <c r="BB256" s="43">
        <v>0</v>
      </c>
      <c r="BC256" s="43"/>
      <c r="BD256" s="43"/>
      <c r="BE256" s="23"/>
      <c r="BF256" s="53"/>
      <c r="BG256" s="53"/>
      <c r="BH256" s="53">
        <v>0</v>
      </c>
      <c r="BI256" s="53"/>
      <c r="BJ256" s="53"/>
      <c r="BK256" s="23">
        <v>0</v>
      </c>
      <c r="BL256" s="53"/>
      <c r="BM256" s="53"/>
    </row>
    <row r="257" spans="1:67" s="31" customFormat="1" ht="15" customHeight="1" x14ac:dyDescent="0.2">
      <c r="A257" s="8" t="s">
        <v>104</v>
      </c>
      <c r="B257" s="8">
        <v>3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10"/>
      <c r="AL257" s="10"/>
      <c r="AM257" s="10"/>
      <c r="AN257" s="10"/>
      <c r="AO257" s="10"/>
      <c r="AP257" s="12"/>
      <c r="AQ257" s="10"/>
      <c r="AR257" s="26"/>
      <c r="AS257" s="26"/>
      <c r="AT257" s="26"/>
      <c r="AU257" s="26"/>
      <c r="AV257" s="23"/>
      <c r="AW257" s="23"/>
      <c r="AX257" s="23"/>
      <c r="AY257" s="24">
        <v>1800</v>
      </c>
      <c r="AZ257" s="44"/>
      <c r="BA257" s="44"/>
      <c r="BB257" s="43">
        <v>2034</v>
      </c>
      <c r="BC257" s="43"/>
      <c r="BD257" s="43"/>
      <c r="BE257" s="23">
        <v>118</v>
      </c>
      <c r="BF257" s="53"/>
      <c r="BG257" s="53"/>
      <c r="BH257" s="53">
        <v>46</v>
      </c>
      <c r="BI257" s="53"/>
      <c r="BJ257" s="53"/>
      <c r="BK257" s="23">
        <v>0</v>
      </c>
      <c r="BL257" s="53"/>
      <c r="BM257" s="53"/>
    </row>
    <row r="258" spans="1:67" s="31" customFormat="1" ht="15" customHeight="1" x14ac:dyDescent="0.2">
      <c r="A258" s="8" t="s">
        <v>104</v>
      </c>
      <c r="B258" s="8">
        <v>3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10"/>
      <c r="AL258" s="10"/>
      <c r="AM258" s="10"/>
      <c r="AN258" s="10"/>
      <c r="AO258" s="10"/>
      <c r="AP258" s="12"/>
      <c r="AQ258" s="10"/>
      <c r="AR258" s="26"/>
      <c r="AS258" s="26"/>
      <c r="AT258" s="26"/>
      <c r="AU258" s="26"/>
      <c r="AV258" s="23"/>
      <c r="AW258" s="23"/>
      <c r="AX258" s="23"/>
      <c r="AY258" s="24"/>
      <c r="AZ258" s="44"/>
      <c r="BA258" s="44"/>
      <c r="BB258" s="43">
        <v>3</v>
      </c>
      <c r="BC258" s="43"/>
      <c r="BD258" s="43"/>
      <c r="BE258" s="23">
        <v>0</v>
      </c>
      <c r="BF258" s="53"/>
      <c r="BG258" s="53"/>
      <c r="BH258" s="53">
        <v>0</v>
      </c>
      <c r="BI258" s="53"/>
      <c r="BJ258" s="53"/>
      <c r="BK258" s="23">
        <v>0</v>
      </c>
      <c r="BL258" s="53"/>
      <c r="BM258" s="53"/>
    </row>
    <row r="259" spans="1:67" s="31" customFormat="1" ht="15" customHeight="1" x14ac:dyDescent="0.2">
      <c r="A259" s="8" t="s">
        <v>104</v>
      </c>
      <c r="B259" s="8">
        <v>3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10"/>
      <c r="AL259" s="10"/>
      <c r="AM259" s="10"/>
      <c r="AN259" s="10"/>
      <c r="AO259" s="10"/>
      <c r="AP259" s="12"/>
      <c r="AQ259" s="10"/>
      <c r="AR259" s="26"/>
      <c r="AS259" s="26"/>
      <c r="AT259" s="26"/>
      <c r="AU259" s="26"/>
      <c r="AV259" s="23"/>
      <c r="AW259" s="23"/>
      <c r="AX259" s="23"/>
      <c r="AY259" s="24"/>
      <c r="AZ259" s="44"/>
      <c r="BA259" s="44"/>
      <c r="BB259" s="43">
        <v>1</v>
      </c>
      <c r="BC259" s="43"/>
      <c r="BD259" s="43"/>
      <c r="BE259" s="23">
        <v>3</v>
      </c>
      <c r="BF259" s="53"/>
      <c r="BG259" s="53"/>
      <c r="BH259" s="53">
        <v>2</v>
      </c>
      <c r="BI259" s="53"/>
      <c r="BJ259" s="53"/>
      <c r="BK259" s="23">
        <v>1</v>
      </c>
      <c r="BL259" s="53"/>
      <c r="BM259" s="53"/>
    </row>
    <row r="260" spans="1:67" s="83" customFormat="1" ht="15" customHeight="1" x14ac:dyDescent="0.2">
      <c r="A260" s="75" t="s">
        <v>104</v>
      </c>
      <c r="B260" s="75"/>
      <c r="C260" s="76"/>
      <c r="D260" s="76">
        <f>SUM(C144:C259)</f>
        <v>131266</v>
      </c>
      <c r="E260" s="76">
        <f>AVERAGE(C144:C259)</f>
        <v>4526.4137931034484</v>
      </c>
      <c r="F260" s="76"/>
      <c r="G260" s="76">
        <f>SUM(F144:F259)</f>
        <v>67078</v>
      </c>
      <c r="H260" s="76">
        <f>AVERAGE(F144:F259)</f>
        <v>3353.9</v>
      </c>
      <c r="I260" s="76"/>
      <c r="J260" s="76">
        <f>SUM(I144:I259)</f>
        <v>13922</v>
      </c>
      <c r="K260" s="76">
        <f>AVERAGE(I144:I259)</f>
        <v>773.44444444444446</v>
      </c>
      <c r="L260" s="76"/>
      <c r="M260" s="76">
        <f>SUM(L144:L259)</f>
        <v>35324</v>
      </c>
      <c r="N260" s="76">
        <f>AVERAGE(L144:L259)</f>
        <v>3532.4</v>
      </c>
      <c r="O260" s="76"/>
      <c r="P260" s="76">
        <f>SUM(O144:O259)</f>
        <v>33598</v>
      </c>
      <c r="Q260" s="76">
        <f>AVERAGE(O144:O259)</f>
        <v>3733.1111111111113</v>
      </c>
      <c r="R260" s="76"/>
      <c r="S260" s="76">
        <f>SUM(R144:R259)</f>
        <v>78319</v>
      </c>
      <c r="T260" s="76">
        <f>AVERAGE(R144:R259)</f>
        <v>3729.4761904761904</v>
      </c>
      <c r="U260" s="76"/>
      <c r="V260" s="76">
        <f>SUM(U144:U259)</f>
        <v>50853</v>
      </c>
      <c r="W260" s="76">
        <f>AVERAGE(U144:U259)</f>
        <v>3178.3125</v>
      </c>
      <c r="X260" s="76"/>
      <c r="Y260" s="76">
        <f>SUM(X144:X259)</f>
        <v>14430</v>
      </c>
      <c r="Z260" s="76">
        <f>AVERAGE(X144:X259)</f>
        <v>3607.5</v>
      </c>
      <c r="AA260" s="76"/>
      <c r="AB260" s="76">
        <f>SUM(AA144:AA259)</f>
        <v>29230</v>
      </c>
      <c r="AC260" s="76">
        <f>AVERAGE(AA144:AA259)</f>
        <v>3653.75</v>
      </c>
      <c r="AD260" s="76"/>
      <c r="AE260" s="76">
        <f>SUM(AD144:AD259)</f>
        <v>8000</v>
      </c>
      <c r="AF260" s="76">
        <f>AVERAGE(AD144:AD259)</f>
        <v>4000</v>
      </c>
      <c r="AG260" s="76"/>
      <c r="AH260" s="76">
        <f>SUM(AG144:AG259)</f>
        <v>40518</v>
      </c>
      <c r="AI260" s="76">
        <f>AVERAGE(AG144:AG259)</f>
        <v>3683.4545454545455</v>
      </c>
      <c r="AJ260" s="76"/>
      <c r="AK260" s="76">
        <f>SUM(AJ144:AJ259)</f>
        <v>54260</v>
      </c>
      <c r="AL260" s="76">
        <f>AVERAGE(AJ144:AJ259)</f>
        <v>2086.9230769230771</v>
      </c>
      <c r="AM260" s="77"/>
      <c r="AN260" s="76">
        <f>SUM(AM144:AM259)</f>
        <v>33621</v>
      </c>
      <c r="AO260" s="76">
        <f>AVERAGE(AM144:AM259)</f>
        <v>908.67567567567562</v>
      </c>
      <c r="AP260" s="78"/>
      <c r="AQ260" s="76">
        <f>SUM(AP144:AP259)</f>
        <v>54980</v>
      </c>
      <c r="AR260" s="76">
        <f>AVERAGE(AP144:AP259)</f>
        <v>1221.7777777777778</v>
      </c>
      <c r="AS260" s="79"/>
      <c r="AT260" s="76">
        <f>SUM(AS144:AS259)</f>
        <v>46916</v>
      </c>
      <c r="AU260" s="76">
        <f>AVERAGE(AS144:AS259)</f>
        <v>1268</v>
      </c>
      <c r="AV260" s="80"/>
      <c r="AW260" s="76">
        <f>SUM(AV144:AV259)</f>
        <v>57782</v>
      </c>
      <c r="AX260" s="76">
        <f>AVERAGE(AV144:AV259)</f>
        <v>947.24590163934431</v>
      </c>
      <c r="AY260" s="98"/>
      <c r="AZ260" s="76">
        <f>SUM(AY144:AY259)</f>
        <v>74060</v>
      </c>
      <c r="BA260" s="76">
        <f>AVERAGE(AY144:AY259)</f>
        <v>698.67924528301887</v>
      </c>
      <c r="BB260" s="82"/>
      <c r="BC260" s="76">
        <f>SUM(BB144:BB259)</f>
        <v>45868</v>
      </c>
      <c r="BD260" s="76">
        <f>AVERAGE(BB144:BB259)</f>
        <v>509.64444444444445</v>
      </c>
      <c r="BE260" s="80"/>
      <c r="BF260" s="76">
        <f>SUM(BE144:BE259)</f>
        <v>6287</v>
      </c>
      <c r="BG260" s="76">
        <f>AVERAGE(BE144:BE259)</f>
        <v>88.549295774647888</v>
      </c>
      <c r="BH260" s="81"/>
      <c r="BI260" s="76">
        <f>SUM(BH144:BH259)</f>
        <v>7665</v>
      </c>
      <c r="BJ260" s="76">
        <f>AVERAGE(BH144:BH259)</f>
        <v>102.2</v>
      </c>
      <c r="BK260" s="80"/>
      <c r="BL260" s="76">
        <f>SUM(BK144:BK259)</f>
        <v>188</v>
      </c>
      <c r="BM260" s="76">
        <f>AVERAGE(BK144:BK259)</f>
        <v>2.3797468354430378</v>
      </c>
      <c r="BN260" s="104">
        <f>SUM(BL260,BI260,BF260,BC260,AZ260,AW260,AT260,AQ260,AN260,AK260,AH260,AE260,AB260,Y260,V260,S260,P260,M260,J260,G260,D260)</f>
        <v>884165</v>
      </c>
      <c r="BO260" s="104">
        <f>AVERAGE(BM260,BJ260,BG260,BD260,BA260,AX260,AU260,AR260,AO260,AL260,AI260,AF260,AC260,Z260,W260,T260,Q260,N260,K260,H260,E260)</f>
        <v>2171.7065594734845</v>
      </c>
    </row>
    <row r="261" spans="1:67" s="31" customFormat="1" ht="15" customHeight="1" x14ac:dyDescent="0.2">
      <c r="A261" s="8" t="s">
        <v>178</v>
      </c>
      <c r="B261" s="8">
        <v>3</v>
      </c>
      <c r="C261" s="9">
        <v>2500</v>
      </c>
      <c r="D261" s="9"/>
      <c r="E261" s="9"/>
      <c r="F261" s="9">
        <v>2900</v>
      </c>
      <c r="G261" s="9"/>
      <c r="H261" s="9"/>
      <c r="I261" s="9">
        <v>15</v>
      </c>
      <c r="J261" s="9"/>
      <c r="K261" s="9"/>
      <c r="L261" s="9">
        <v>4650</v>
      </c>
      <c r="M261" s="9"/>
      <c r="N261" s="9"/>
      <c r="O261" s="9"/>
      <c r="P261" s="9"/>
      <c r="Q261" s="9"/>
      <c r="R261" s="9">
        <v>1833</v>
      </c>
      <c r="S261" s="9"/>
      <c r="T261" s="9"/>
      <c r="U261" s="9">
        <v>4600</v>
      </c>
      <c r="V261" s="9"/>
      <c r="W261" s="9"/>
      <c r="X261" s="9">
        <v>1300</v>
      </c>
      <c r="Y261" s="9"/>
      <c r="Z261" s="9"/>
      <c r="AA261" s="9">
        <v>360</v>
      </c>
      <c r="AB261" s="9"/>
      <c r="AC261" s="9"/>
      <c r="AD261" s="9"/>
      <c r="AE261" s="9"/>
      <c r="AF261" s="9"/>
      <c r="AG261" s="9">
        <v>6000</v>
      </c>
      <c r="AH261" s="9"/>
      <c r="AI261" s="9"/>
      <c r="AJ261" s="9">
        <v>2500</v>
      </c>
      <c r="AK261" s="10"/>
      <c r="AL261" s="10"/>
      <c r="AM261" s="10">
        <v>900</v>
      </c>
      <c r="AN261" s="10"/>
      <c r="AO261" s="10"/>
      <c r="AP261" s="12">
        <v>3075</v>
      </c>
      <c r="AQ261" s="10"/>
      <c r="AR261" s="26"/>
      <c r="AS261" s="26">
        <v>1105</v>
      </c>
      <c r="AT261" s="26"/>
      <c r="AU261" s="26"/>
      <c r="AV261" s="23">
        <v>834</v>
      </c>
      <c r="AW261" s="23"/>
      <c r="AX261" s="23"/>
      <c r="AY261" s="24">
        <v>3401</v>
      </c>
      <c r="AZ261" s="44"/>
      <c r="BA261" s="44"/>
      <c r="BB261" s="43">
        <v>303</v>
      </c>
      <c r="BC261" s="43"/>
      <c r="BD261" s="43"/>
      <c r="BE261" s="23">
        <v>379</v>
      </c>
      <c r="BF261" s="53"/>
      <c r="BG261" s="53"/>
      <c r="BH261" s="53">
        <v>285</v>
      </c>
      <c r="BI261" s="53"/>
      <c r="BJ261" s="53"/>
      <c r="BK261" s="23">
        <v>9</v>
      </c>
      <c r="BL261" s="53"/>
      <c r="BM261" s="53"/>
    </row>
    <row r="262" spans="1:67" s="31" customFormat="1" ht="15" customHeight="1" x14ac:dyDescent="0.2">
      <c r="A262" s="8" t="s">
        <v>179</v>
      </c>
      <c r="B262" s="8">
        <v>3</v>
      </c>
      <c r="C262" s="9">
        <v>90</v>
      </c>
      <c r="D262" s="9"/>
      <c r="E262" s="9"/>
      <c r="F262" s="9">
        <v>15</v>
      </c>
      <c r="G262" s="9"/>
      <c r="H262" s="9"/>
      <c r="I262" s="9">
        <v>10</v>
      </c>
      <c r="J262" s="9"/>
      <c r="K262" s="9"/>
      <c r="L262" s="9">
        <v>110</v>
      </c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>
        <v>10</v>
      </c>
      <c r="Y262" s="9"/>
      <c r="Z262" s="9"/>
      <c r="AA262" s="9">
        <v>85</v>
      </c>
      <c r="AB262" s="9"/>
      <c r="AC262" s="9"/>
      <c r="AD262" s="9"/>
      <c r="AE262" s="9"/>
      <c r="AF262" s="9"/>
      <c r="AG262" s="9">
        <v>200</v>
      </c>
      <c r="AH262" s="9"/>
      <c r="AI262" s="9"/>
      <c r="AJ262" s="9">
        <v>10</v>
      </c>
      <c r="AK262" s="10"/>
      <c r="AL262" s="10"/>
      <c r="AM262" s="10">
        <v>0</v>
      </c>
      <c r="AN262" s="10"/>
      <c r="AO262" s="10"/>
      <c r="AP262" s="37">
        <v>3</v>
      </c>
      <c r="AQ262" s="10"/>
      <c r="AR262" s="26"/>
      <c r="AS262" s="26">
        <v>15</v>
      </c>
      <c r="AT262" s="26"/>
      <c r="AU262" s="26"/>
      <c r="AV262" s="23">
        <v>8</v>
      </c>
      <c r="AW262" s="23"/>
      <c r="AX262" s="23"/>
      <c r="AY262" s="23">
        <v>13</v>
      </c>
      <c r="AZ262" s="53"/>
      <c r="BA262" s="53"/>
      <c r="BB262" s="43">
        <v>0</v>
      </c>
      <c r="BC262" s="43"/>
      <c r="BD262" s="43"/>
      <c r="BE262" s="23"/>
      <c r="BF262" s="53"/>
      <c r="BG262" s="53"/>
      <c r="BH262" s="53">
        <v>0</v>
      </c>
      <c r="BI262" s="53"/>
      <c r="BJ262" s="53"/>
      <c r="BK262" s="23">
        <v>0</v>
      </c>
      <c r="BL262" s="53"/>
      <c r="BM262" s="53"/>
    </row>
    <row r="263" spans="1:67" s="31" customFormat="1" ht="15" customHeight="1" x14ac:dyDescent="0.2">
      <c r="A263" s="8" t="s">
        <v>178</v>
      </c>
      <c r="B263" s="8">
        <v>3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10"/>
      <c r="AL263" s="10"/>
      <c r="AM263" s="10"/>
      <c r="AN263" s="10"/>
      <c r="AO263" s="10"/>
      <c r="AP263" s="37"/>
      <c r="AQ263" s="10"/>
      <c r="AR263" s="26"/>
      <c r="AS263" s="26"/>
      <c r="AT263" s="26"/>
      <c r="AU263" s="26"/>
      <c r="AV263" s="23">
        <v>0</v>
      </c>
      <c r="AW263" s="23"/>
      <c r="AX263" s="23"/>
      <c r="AY263" s="23"/>
      <c r="AZ263" s="53"/>
      <c r="BA263" s="53"/>
      <c r="BB263" s="43">
        <v>2</v>
      </c>
      <c r="BC263" s="43"/>
      <c r="BD263" s="43"/>
      <c r="BE263" s="23">
        <v>6</v>
      </c>
      <c r="BF263" s="53"/>
      <c r="BG263" s="53"/>
      <c r="BH263" s="53">
        <v>0</v>
      </c>
      <c r="BI263" s="53"/>
      <c r="BJ263" s="53"/>
      <c r="BK263" s="23">
        <v>0</v>
      </c>
      <c r="BL263" s="53"/>
      <c r="BM263" s="53"/>
    </row>
    <row r="264" spans="1:67" s="31" customFormat="1" ht="15" customHeight="1" x14ac:dyDescent="0.2">
      <c r="A264" s="8" t="s">
        <v>180</v>
      </c>
      <c r="B264" s="8">
        <v>3</v>
      </c>
      <c r="C264" s="9">
        <v>800</v>
      </c>
      <c r="D264" s="9"/>
      <c r="E264" s="9"/>
      <c r="F264" s="9">
        <v>750</v>
      </c>
      <c r="G264" s="9"/>
      <c r="H264" s="9"/>
      <c r="I264" s="9">
        <v>40</v>
      </c>
      <c r="J264" s="9"/>
      <c r="K264" s="9"/>
      <c r="L264" s="9">
        <v>590</v>
      </c>
      <c r="M264" s="9"/>
      <c r="N264" s="9"/>
      <c r="O264" s="9"/>
      <c r="P264" s="9"/>
      <c r="Q264" s="9"/>
      <c r="R264" s="9">
        <v>6400</v>
      </c>
      <c r="S264" s="9"/>
      <c r="T264" s="9"/>
      <c r="U264" s="9">
        <v>8300</v>
      </c>
      <c r="V264" s="9"/>
      <c r="W264" s="9"/>
      <c r="X264" s="9">
        <v>1100</v>
      </c>
      <c r="Y264" s="9"/>
      <c r="Z264" s="9"/>
      <c r="AA264" s="9">
        <v>1300</v>
      </c>
      <c r="AB264" s="9"/>
      <c r="AC264" s="9"/>
      <c r="AD264" s="9"/>
      <c r="AE264" s="9"/>
      <c r="AF264" s="9"/>
      <c r="AG264" s="9">
        <v>9500</v>
      </c>
      <c r="AH264" s="9"/>
      <c r="AI264" s="9"/>
      <c r="AJ264" s="9">
        <v>10000</v>
      </c>
      <c r="AK264" s="10"/>
      <c r="AL264" s="10"/>
      <c r="AM264" s="10">
        <v>5750</v>
      </c>
      <c r="AN264" s="10"/>
      <c r="AO264" s="10"/>
      <c r="AP264" s="12">
        <v>4736</v>
      </c>
      <c r="AQ264" s="10"/>
      <c r="AR264" s="26"/>
      <c r="AS264" s="26">
        <v>1450</v>
      </c>
      <c r="AT264" s="26"/>
      <c r="AU264" s="26"/>
      <c r="AV264" s="23"/>
      <c r="AW264" s="23"/>
      <c r="AX264" s="23"/>
      <c r="AY264" s="23">
        <v>900</v>
      </c>
      <c r="AZ264" s="53"/>
      <c r="BA264" s="53"/>
      <c r="BB264" s="43">
        <v>1636</v>
      </c>
      <c r="BC264" s="43"/>
      <c r="BD264" s="43"/>
      <c r="BE264" s="23">
        <v>176</v>
      </c>
      <c r="BF264" s="53"/>
      <c r="BG264" s="53"/>
      <c r="BH264" s="53">
        <v>108</v>
      </c>
      <c r="BI264" s="53"/>
      <c r="BJ264" s="53"/>
      <c r="BK264" s="23">
        <v>18</v>
      </c>
      <c r="BL264" s="53"/>
      <c r="BM264" s="53"/>
    </row>
    <row r="265" spans="1:67" s="31" customFormat="1" ht="15" customHeight="1" x14ac:dyDescent="0.2">
      <c r="A265" s="8" t="s">
        <v>181</v>
      </c>
      <c r="B265" s="8">
        <v>3</v>
      </c>
      <c r="C265" s="9">
        <v>4300</v>
      </c>
      <c r="D265" s="9"/>
      <c r="E265" s="9"/>
      <c r="F265" s="9">
        <v>1300</v>
      </c>
      <c r="G265" s="9"/>
      <c r="H265" s="9"/>
      <c r="I265" s="9">
        <v>600</v>
      </c>
      <c r="J265" s="9"/>
      <c r="K265" s="9"/>
      <c r="L265" s="9">
        <v>4960</v>
      </c>
      <c r="M265" s="9"/>
      <c r="N265" s="9"/>
      <c r="O265" s="9"/>
      <c r="P265" s="9"/>
      <c r="Q265" s="9"/>
      <c r="R265" s="9">
        <v>3300</v>
      </c>
      <c r="S265" s="9"/>
      <c r="T265" s="9"/>
      <c r="U265" s="9">
        <v>450</v>
      </c>
      <c r="V265" s="9"/>
      <c r="W265" s="9"/>
      <c r="X265" s="9">
        <v>200</v>
      </c>
      <c r="Y265" s="9"/>
      <c r="Z265" s="9"/>
      <c r="AA265" s="9">
        <v>1000</v>
      </c>
      <c r="AB265" s="9"/>
      <c r="AC265" s="9"/>
      <c r="AD265" s="9"/>
      <c r="AE265" s="9"/>
      <c r="AF265" s="9"/>
      <c r="AG265" s="9">
        <v>1700</v>
      </c>
      <c r="AH265" s="9"/>
      <c r="AI265" s="9"/>
      <c r="AJ265" s="9">
        <v>1650</v>
      </c>
      <c r="AK265" s="10"/>
      <c r="AL265" s="10"/>
      <c r="AM265" s="10">
        <v>0</v>
      </c>
      <c r="AN265" s="10"/>
      <c r="AO265" s="10"/>
      <c r="AP265" s="12">
        <v>511</v>
      </c>
      <c r="AQ265" s="10"/>
      <c r="AR265" s="26"/>
      <c r="AS265" s="26">
        <v>975</v>
      </c>
      <c r="AT265" s="26"/>
      <c r="AU265" s="26"/>
      <c r="AV265" s="23"/>
      <c r="AW265" s="23"/>
      <c r="AX265" s="23"/>
      <c r="AY265" s="24">
        <v>2000</v>
      </c>
      <c r="AZ265" s="44"/>
      <c r="BA265" s="44"/>
      <c r="BB265" s="43">
        <v>1100</v>
      </c>
      <c r="BC265" s="43"/>
      <c r="BD265" s="43"/>
      <c r="BE265" s="23">
        <v>289</v>
      </c>
      <c r="BF265" s="53"/>
      <c r="BG265" s="53"/>
      <c r="BH265" s="53">
        <v>10</v>
      </c>
      <c r="BI265" s="53"/>
      <c r="BJ265" s="53"/>
      <c r="BK265" s="23">
        <v>4</v>
      </c>
      <c r="BL265" s="53"/>
      <c r="BM265" s="53"/>
    </row>
    <row r="266" spans="1:67" s="31" customFormat="1" ht="15" customHeight="1" x14ac:dyDescent="0.2">
      <c r="A266" s="8" t="s">
        <v>182</v>
      </c>
      <c r="B266" s="8">
        <v>3</v>
      </c>
      <c r="C266" s="9"/>
      <c r="D266" s="9"/>
      <c r="E266" s="9"/>
      <c r="F266" s="9">
        <v>3050</v>
      </c>
      <c r="G266" s="9"/>
      <c r="H266" s="9"/>
      <c r="I266" s="9">
        <v>40</v>
      </c>
      <c r="J266" s="9"/>
      <c r="K266" s="9"/>
      <c r="L266" s="9">
        <v>30</v>
      </c>
      <c r="M266" s="9"/>
      <c r="N266" s="9"/>
      <c r="O266" s="9"/>
      <c r="P266" s="9"/>
      <c r="Q266" s="9"/>
      <c r="R266" s="9"/>
      <c r="S266" s="9"/>
      <c r="T266" s="9"/>
      <c r="U266" s="9">
        <v>1</v>
      </c>
      <c r="V266" s="9"/>
      <c r="W266" s="9"/>
      <c r="X266" s="9">
        <v>50</v>
      </c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10"/>
      <c r="AL266" s="10"/>
      <c r="AM266" s="10"/>
      <c r="AN266" s="10"/>
      <c r="AO266" s="10"/>
      <c r="AP266" s="12"/>
      <c r="AQ266" s="10"/>
      <c r="AR266" s="26"/>
      <c r="AS266" s="26">
        <v>2200</v>
      </c>
      <c r="AT266" s="26"/>
      <c r="AU266" s="26"/>
      <c r="AV266" s="23">
        <v>11</v>
      </c>
      <c r="AW266" s="23"/>
      <c r="AX266" s="23"/>
      <c r="AY266" s="24">
        <v>1533</v>
      </c>
      <c r="AZ266" s="44"/>
      <c r="BA266" s="44"/>
      <c r="BB266" s="43">
        <v>112</v>
      </c>
      <c r="BC266" s="43"/>
      <c r="BD266" s="43"/>
      <c r="BE266" s="23">
        <v>104</v>
      </c>
      <c r="BF266" s="53"/>
      <c r="BG266" s="53"/>
      <c r="BH266" s="53">
        <v>9</v>
      </c>
      <c r="BI266" s="53"/>
      <c r="BJ266" s="53"/>
      <c r="BK266" s="23"/>
      <c r="BL266" s="53"/>
      <c r="BM266" s="53"/>
    </row>
    <row r="267" spans="1:67" s="31" customFormat="1" ht="15" customHeight="1" x14ac:dyDescent="0.2">
      <c r="A267" s="8" t="s">
        <v>178</v>
      </c>
      <c r="B267" s="8">
        <v>3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10"/>
      <c r="AL267" s="10"/>
      <c r="AM267" s="10"/>
      <c r="AN267" s="10"/>
      <c r="AO267" s="10"/>
      <c r="AP267" s="12"/>
      <c r="AQ267" s="10"/>
      <c r="AR267" s="26"/>
      <c r="AS267" s="26"/>
      <c r="AT267" s="26"/>
      <c r="AU267" s="26"/>
      <c r="AV267" s="23">
        <v>1</v>
      </c>
      <c r="AW267" s="23"/>
      <c r="AX267" s="23"/>
      <c r="AY267" s="23">
        <v>0</v>
      </c>
      <c r="AZ267" s="53"/>
      <c r="BA267" s="53"/>
      <c r="BB267" s="43">
        <v>0</v>
      </c>
      <c r="BC267" s="43"/>
      <c r="BD267" s="43"/>
      <c r="BE267" s="23"/>
      <c r="BF267" s="53"/>
      <c r="BG267" s="53"/>
      <c r="BH267" s="53"/>
      <c r="BI267" s="53"/>
      <c r="BJ267" s="53"/>
      <c r="BK267" s="23">
        <v>1</v>
      </c>
      <c r="BL267" s="53"/>
      <c r="BM267" s="53"/>
    </row>
    <row r="268" spans="1:67" s="31" customFormat="1" ht="15" customHeight="1" x14ac:dyDescent="0.2">
      <c r="A268" s="8" t="s">
        <v>183</v>
      </c>
      <c r="B268" s="8">
        <v>3</v>
      </c>
      <c r="C268" s="9">
        <v>2020</v>
      </c>
      <c r="D268" s="9"/>
      <c r="E268" s="9"/>
      <c r="F268" s="9">
        <v>2150</v>
      </c>
      <c r="G268" s="9"/>
      <c r="H268" s="9"/>
      <c r="I268" s="9">
        <v>60</v>
      </c>
      <c r="J268" s="9"/>
      <c r="K268" s="9"/>
      <c r="L268" s="9">
        <v>365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>
        <v>30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10"/>
      <c r="AL268" s="10"/>
      <c r="AM268" s="10"/>
      <c r="AN268" s="10"/>
      <c r="AO268" s="10"/>
      <c r="AP268" s="12">
        <v>745</v>
      </c>
      <c r="AQ268" s="10"/>
      <c r="AR268" s="26"/>
      <c r="AS268" s="26"/>
      <c r="AT268" s="26"/>
      <c r="AU268" s="26"/>
      <c r="AV268" s="23">
        <v>250</v>
      </c>
      <c r="AW268" s="23"/>
      <c r="AX268" s="23"/>
      <c r="AY268" s="23"/>
      <c r="AZ268" s="53"/>
      <c r="BA268" s="53"/>
      <c r="BB268" s="43"/>
      <c r="BC268" s="43"/>
      <c r="BD268" s="43"/>
      <c r="BE268" s="23"/>
      <c r="BF268" s="53"/>
      <c r="BG268" s="53"/>
      <c r="BH268" s="53">
        <v>8</v>
      </c>
      <c r="BI268" s="53"/>
      <c r="BJ268" s="53"/>
      <c r="BK268" s="23"/>
      <c r="BL268" s="53"/>
      <c r="BM268" s="53"/>
    </row>
    <row r="269" spans="1:67" s="31" customFormat="1" ht="15" customHeight="1" x14ac:dyDescent="0.2">
      <c r="A269" s="8" t="s">
        <v>184</v>
      </c>
      <c r="B269" s="8">
        <v>3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>
        <v>6000</v>
      </c>
      <c r="AH269" s="9"/>
      <c r="AI269" s="9"/>
      <c r="AJ269" s="9">
        <v>4000</v>
      </c>
      <c r="AK269" s="10"/>
      <c r="AL269" s="10"/>
      <c r="AM269" s="10">
        <v>3200</v>
      </c>
      <c r="AN269" s="10"/>
      <c r="AO269" s="10"/>
      <c r="AP269" s="12">
        <v>853</v>
      </c>
      <c r="AQ269" s="10"/>
      <c r="AR269" s="26"/>
      <c r="AS269" s="26">
        <v>3640</v>
      </c>
      <c r="AT269" s="26"/>
      <c r="AU269" s="26"/>
      <c r="AV269" s="23"/>
      <c r="AW269" s="23"/>
      <c r="AX269" s="23"/>
      <c r="AY269" s="23">
        <v>850</v>
      </c>
      <c r="AZ269" s="53"/>
      <c r="BA269" s="53"/>
      <c r="BB269" s="43">
        <v>12</v>
      </c>
      <c r="BC269" s="43"/>
      <c r="BD269" s="43"/>
      <c r="BE269" s="23">
        <v>105</v>
      </c>
      <c r="BF269" s="53"/>
      <c r="BG269" s="53"/>
      <c r="BH269" s="53">
        <v>8</v>
      </c>
      <c r="BI269" s="53"/>
      <c r="BJ269" s="53"/>
      <c r="BK269" s="23">
        <v>1</v>
      </c>
      <c r="BL269" s="53"/>
      <c r="BM269" s="53"/>
    </row>
    <row r="270" spans="1:67" s="31" customFormat="1" ht="15" customHeight="1" x14ac:dyDescent="0.2">
      <c r="A270" s="8" t="s">
        <v>185</v>
      </c>
      <c r="B270" s="8">
        <v>3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>
        <v>1200</v>
      </c>
      <c r="AB270" s="9"/>
      <c r="AC270" s="9"/>
      <c r="AD270" s="9"/>
      <c r="AE270" s="9"/>
      <c r="AF270" s="9"/>
      <c r="AG270" s="9">
        <v>30</v>
      </c>
      <c r="AH270" s="9"/>
      <c r="AI270" s="9"/>
      <c r="AJ270" s="9">
        <v>30</v>
      </c>
      <c r="AK270" s="10"/>
      <c r="AL270" s="10"/>
      <c r="AM270" s="10"/>
      <c r="AN270" s="10"/>
      <c r="AO270" s="10"/>
      <c r="AP270" s="12"/>
      <c r="AQ270" s="10"/>
      <c r="AR270" s="26"/>
      <c r="AS270" s="26">
        <v>56</v>
      </c>
      <c r="AT270" s="26"/>
      <c r="AU270" s="26"/>
      <c r="AV270" s="23">
        <v>0</v>
      </c>
      <c r="AW270" s="23"/>
      <c r="AX270" s="23"/>
      <c r="AY270" s="23">
        <v>25</v>
      </c>
      <c r="AZ270" s="53"/>
      <c r="BA270" s="53"/>
      <c r="BB270" s="43">
        <v>7</v>
      </c>
      <c r="BC270" s="43"/>
      <c r="BD270" s="43"/>
      <c r="BE270" s="23">
        <v>0</v>
      </c>
      <c r="BF270" s="53"/>
      <c r="BG270" s="53"/>
      <c r="BH270" s="53">
        <v>0</v>
      </c>
      <c r="BI270" s="53"/>
      <c r="BJ270" s="53"/>
      <c r="BK270" s="23">
        <v>0</v>
      </c>
      <c r="BL270" s="53"/>
      <c r="BM270" s="53"/>
    </row>
    <row r="271" spans="1:67" s="31" customFormat="1" ht="15" customHeight="1" x14ac:dyDescent="0.2">
      <c r="A271" s="8" t="s">
        <v>186</v>
      </c>
      <c r="B271" s="8">
        <v>3</v>
      </c>
      <c r="C271" s="9">
        <v>9000</v>
      </c>
      <c r="D271" s="9"/>
      <c r="E271" s="9"/>
      <c r="F271" s="9">
        <v>0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>
        <v>950</v>
      </c>
      <c r="AB271" s="9"/>
      <c r="AC271" s="9"/>
      <c r="AD271" s="9"/>
      <c r="AE271" s="9"/>
      <c r="AF271" s="9"/>
      <c r="AG271" s="9">
        <v>500</v>
      </c>
      <c r="AH271" s="9"/>
      <c r="AI271" s="9"/>
      <c r="AJ271" s="9"/>
      <c r="AK271" s="10"/>
      <c r="AL271" s="10"/>
      <c r="AM271" s="10"/>
      <c r="AN271" s="10"/>
      <c r="AO271" s="10"/>
      <c r="AP271" s="12"/>
      <c r="AQ271" s="10"/>
      <c r="AR271" s="26"/>
      <c r="AS271" s="26">
        <v>0</v>
      </c>
      <c r="AT271" s="26"/>
      <c r="AU271" s="26"/>
      <c r="AV271" s="23"/>
      <c r="AW271" s="23"/>
      <c r="AX271" s="23"/>
      <c r="AY271" s="23"/>
      <c r="AZ271" s="53"/>
      <c r="BA271" s="53"/>
      <c r="BB271" s="43">
        <v>80</v>
      </c>
      <c r="BC271" s="43"/>
      <c r="BD271" s="43"/>
      <c r="BE271" s="23">
        <v>12</v>
      </c>
      <c r="BF271" s="53"/>
      <c r="BG271" s="53"/>
      <c r="BH271" s="53">
        <v>0</v>
      </c>
      <c r="BI271" s="53"/>
      <c r="BJ271" s="53"/>
      <c r="BK271" s="23">
        <v>0</v>
      </c>
      <c r="BL271" s="53"/>
      <c r="BM271" s="53"/>
    </row>
    <row r="272" spans="1:67" s="31" customFormat="1" ht="15" customHeight="1" x14ac:dyDescent="0.2">
      <c r="A272" s="8" t="s">
        <v>187</v>
      </c>
      <c r="B272" s="8">
        <v>3</v>
      </c>
      <c r="C272" s="9"/>
      <c r="D272" s="9"/>
      <c r="E272" s="9"/>
      <c r="F272" s="9">
        <v>18300</v>
      </c>
      <c r="G272" s="9"/>
      <c r="H272" s="9"/>
      <c r="I272" s="9">
        <v>4200</v>
      </c>
      <c r="J272" s="9"/>
      <c r="K272" s="9"/>
      <c r="L272" s="9">
        <v>4600</v>
      </c>
      <c r="M272" s="9"/>
      <c r="N272" s="9"/>
      <c r="O272" s="9"/>
      <c r="P272" s="9"/>
      <c r="Q272" s="9"/>
      <c r="R272" s="9"/>
      <c r="S272" s="9"/>
      <c r="T272" s="9"/>
      <c r="U272" s="9">
        <v>1400</v>
      </c>
      <c r="V272" s="9"/>
      <c r="W272" s="9"/>
      <c r="X272" s="9">
        <v>4700</v>
      </c>
      <c r="Y272" s="9"/>
      <c r="Z272" s="9"/>
      <c r="AA272" s="9">
        <v>5500</v>
      </c>
      <c r="AB272" s="9"/>
      <c r="AC272" s="9"/>
      <c r="AD272" s="9"/>
      <c r="AE272" s="9"/>
      <c r="AF272" s="9"/>
      <c r="AG272" s="9">
        <v>0</v>
      </c>
      <c r="AH272" s="9"/>
      <c r="AI272" s="9"/>
      <c r="AJ272" s="9"/>
      <c r="AK272" s="10"/>
      <c r="AL272" s="10"/>
      <c r="AM272" s="10"/>
      <c r="AN272" s="10"/>
      <c r="AO272" s="10"/>
      <c r="AP272" s="12"/>
      <c r="AQ272" s="10"/>
      <c r="AR272" s="26"/>
      <c r="AS272" s="26">
        <v>2500</v>
      </c>
      <c r="AT272" s="26"/>
      <c r="AU272" s="26"/>
      <c r="AV272" s="23"/>
      <c r="AW272" s="23"/>
      <c r="AX272" s="23"/>
      <c r="AY272" s="23">
        <v>2</v>
      </c>
      <c r="AZ272" s="53"/>
      <c r="BA272" s="53"/>
      <c r="BB272" s="43">
        <v>0</v>
      </c>
      <c r="BC272" s="43"/>
      <c r="BD272" s="43"/>
      <c r="BE272" s="23">
        <v>9</v>
      </c>
      <c r="BF272" s="53"/>
      <c r="BG272" s="53"/>
      <c r="BH272" s="53">
        <v>31</v>
      </c>
      <c r="BI272" s="53"/>
      <c r="BJ272" s="53"/>
      <c r="BK272" s="23">
        <v>2</v>
      </c>
      <c r="BL272" s="53"/>
      <c r="BM272" s="53"/>
    </row>
    <row r="273" spans="1:67" s="31" customFormat="1" ht="15" customHeight="1" x14ac:dyDescent="0.2">
      <c r="A273" s="8" t="s">
        <v>188</v>
      </c>
      <c r="B273" s="8">
        <v>3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10"/>
      <c r="AL273" s="10"/>
      <c r="AM273" s="10"/>
      <c r="AN273" s="10"/>
      <c r="AO273" s="10"/>
      <c r="AP273" s="12"/>
      <c r="AQ273" s="10"/>
      <c r="AR273" s="26"/>
      <c r="AS273" s="26">
        <v>260</v>
      </c>
      <c r="AT273" s="26"/>
      <c r="AU273" s="26"/>
      <c r="AV273" s="23"/>
      <c r="AW273" s="23"/>
      <c r="AX273" s="23"/>
      <c r="AY273" s="23">
        <v>0</v>
      </c>
      <c r="AZ273" s="53"/>
      <c r="BA273" s="53"/>
      <c r="BB273" s="43">
        <v>0</v>
      </c>
      <c r="BC273" s="43"/>
      <c r="BD273" s="43"/>
      <c r="BE273" s="23">
        <v>223</v>
      </c>
      <c r="BF273" s="53"/>
      <c r="BG273" s="53"/>
      <c r="BH273" s="53"/>
      <c r="BI273" s="53"/>
      <c r="BJ273" s="53"/>
      <c r="BK273" s="23">
        <v>6</v>
      </c>
      <c r="BL273" s="53"/>
      <c r="BM273" s="53"/>
    </row>
    <row r="274" spans="1:67" s="83" customFormat="1" ht="15" customHeight="1" x14ac:dyDescent="0.2">
      <c r="A274" s="75" t="s">
        <v>178</v>
      </c>
      <c r="B274" s="75"/>
      <c r="C274" s="76"/>
      <c r="D274" s="76">
        <f>SUM(C261:C273)</f>
        <v>18710</v>
      </c>
      <c r="E274" s="76">
        <f>AVERAGE(C261:C273)</f>
        <v>3118.3333333333335</v>
      </c>
      <c r="F274" s="76"/>
      <c r="G274" s="76">
        <f>SUM(F261:F273)</f>
        <v>28465</v>
      </c>
      <c r="H274" s="76">
        <f>AVERAGE(F261:F273)</f>
        <v>3558.125</v>
      </c>
      <c r="I274" s="76"/>
      <c r="J274" s="76">
        <f>SUM(I261:I273)</f>
        <v>4965</v>
      </c>
      <c r="K274" s="76">
        <f>AVERAGE(I261:I273)</f>
        <v>709.28571428571433</v>
      </c>
      <c r="L274" s="76"/>
      <c r="M274" s="76">
        <f>SUM(L261:L273)</f>
        <v>15305</v>
      </c>
      <c r="N274" s="76">
        <f>AVERAGE(L261:L273)</f>
        <v>2186.4285714285716</v>
      </c>
      <c r="O274" s="76"/>
      <c r="P274" s="76">
        <f>SUM(O261:O273)</f>
        <v>0</v>
      </c>
      <c r="Q274" s="76">
        <v>0</v>
      </c>
      <c r="R274" s="76"/>
      <c r="S274" s="76">
        <f>SUM(R261:R273)</f>
        <v>11533</v>
      </c>
      <c r="T274" s="76">
        <f>AVERAGE(R261:R273)</f>
        <v>3844.3333333333335</v>
      </c>
      <c r="U274" s="76"/>
      <c r="V274" s="76">
        <f>SUM(U261:U273)</f>
        <v>14751</v>
      </c>
      <c r="W274" s="76">
        <f>AVERAGE(U261:U273)</f>
        <v>2950.2</v>
      </c>
      <c r="X274" s="76"/>
      <c r="Y274" s="76">
        <f>SUM(X261:X273)</f>
        <v>7360</v>
      </c>
      <c r="Z274" s="76">
        <f>AVERAGE(X261:X273)</f>
        <v>1226.6666666666667</v>
      </c>
      <c r="AA274" s="76"/>
      <c r="AB274" s="76">
        <f>SUM(AA261:AA273)</f>
        <v>10425</v>
      </c>
      <c r="AC274" s="76">
        <f>AVERAGE(AA261:AA273)</f>
        <v>1303.125</v>
      </c>
      <c r="AD274" s="76"/>
      <c r="AE274" s="76">
        <f>SUM(AD261:AD273)</f>
        <v>0</v>
      </c>
      <c r="AF274" s="76">
        <v>0</v>
      </c>
      <c r="AG274" s="76"/>
      <c r="AH274" s="76">
        <f>SUM(AG261:AG273)</f>
        <v>23930</v>
      </c>
      <c r="AI274" s="76">
        <f>AVERAGE(AG261:AG273)</f>
        <v>2991.25</v>
      </c>
      <c r="AJ274" s="76"/>
      <c r="AK274" s="76">
        <f>SUM(AJ261:AJ273)</f>
        <v>18190</v>
      </c>
      <c r="AL274" s="76">
        <f>AVERAGE(AJ261:AJ273)</f>
        <v>3031.6666666666665</v>
      </c>
      <c r="AM274" s="77"/>
      <c r="AN274" s="76">
        <f>SUM(AM261:AM273)</f>
        <v>9850</v>
      </c>
      <c r="AO274" s="76">
        <f>AVERAGE(AM261:AM273)</f>
        <v>1970</v>
      </c>
      <c r="AP274" s="78"/>
      <c r="AQ274" s="76">
        <f>SUM(AP261:AP273)</f>
        <v>9923</v>
      </c>
      <c r="AR274" s="76">
        <f>AVERAGE(AP261:AP273)</f>
        <v>1653.8333333333333</v>
      </c>
      <c r="AS274" s="79"/>
      <c r="AT274" s="76">
        <f>SUM(AS261:AS273)</f>
        <v>12201</v>
      </c>
      <c r="AU274" s="76">
        <f>AVERAGE(AS261:AS273)</f>
        <v>1220.0999999999999</v>
      </c>
      <c r="AV274" s="80"/>
      <c r="AW274" s="76">
        <f>SUM(AV261:AV273)</f>
        <v>1104</v>
      </c>
      <c r="AX274" s="76">
        <f>AVERAGE(AV261:AV273)</f>
        <v>157.71428571428572</v>
      </c>
      <c r="AY274" s="80"/>
      <c r="AZ274" s="76">
        <f>SUM(AY261:AY273)</f>
        <v>8724</v>
      </c>
      <c r="BA274" s="76">
        <f>AVERAGE(AY261:AY273)</f>
        <v>872.4</v>
      </c>
      <c r="BB274" s="82"/>
      <c r="BC274" s="76">
        <f>SUM(BB261:BB273)</f>
        <v>3252</v>
      </c>
      <c r="BD274" s="76">
        <f>AVERAGE(BB261:BB273)</f>
        <v>271</v>
      </c>
      <c r="BE274" s="80"/>
      <c r="BF274" s="76">
        <f>SUM(BE261:BE273)</f>
        <v>1303</v>
      </c>
      <c r="BG274" s="76">
        <f>AVERAGE(BE261:BE273)</f>
        <v>130.30000000000001</v>
      </c>
      <c r="BH274" s="81"/>
      <c r="BI274" s="76">
        <f>SUM(BH261:BH273)</f>
        <v>459</v>
      </c>
      <c r="BJ274" s="76">
        <f>AVERAGE(BH261:BH273)</f>
        <v>41.727272727272727</v>
      </c>
      <c r="BK274" s="80"/>
      <c r="BL274" s="76">
        <f>SUM(BK261:BK273)</f>
        <v>41</v>
      </c>
      <c r="BM274" s="76">
        <f>AVERAGE(BK261:BK273)</f>
        <v>3.7272727272727271</v>
      </c>
      <c r="BN274" s="104">
        <f>SUM(BL274,BI274,BF274,BC274,AZ274,AW274,AT274,AQ274,AN274,AK274,AH274,AB274,Y274,AE274,V274,S274,M274,J274,G274,D274)</f>
        <v>200491</v>
      </c>
      <c r="BO274" s="104">
        <f>AVERAGE(BM274,BJ274,BG274,BD274,BA274,AX274,AU274,AR274,AO274,AL274,AI274,AF274,AC274,Z274,W274,T274,Q274,N274,K274,H274,E274)</f>
        <v>1487.6293547722119</v>
      </c>
    </row>
    <row r="275" spans="1:67" s="31" customFormat="1" ht="15" customHeight="1" x14ac:dyDescent="0.2">
      <c r="A275" s="8" t="s">
        <v>189</v>
      </c>
      <c r="B275" s="8">
        <v>3</v>
      </c>
      <c r="C275" s="9">
        <v>5</v>
      </c>
      <c r="D275" s="9"/>
      <c r="E275" s="9"/>
      <c r="F275" s="9">
        <v>90</v>
      </c>
      <c r="G275" s="9"/>
      <c r="H275" s="9"/>
      <c r="I275" s="9">
        <v>0</v>
      </c>
      <c r="J275" s="9"/>
      <c r="K275" s="9"/>
      <c r="L275" s="9">
        <v>80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10"/>
      <c r="AL275" s="10"/>
      <c r="AM275" s="10"/>
      <c r="AN275" s="10"/>
      <c r="AO275" s="10"/>
      <c r="AP275" s="12"/>
      <c r="AQ275" s="10"/>
      <c r="AR275" s="26"/>
      <c r="AS275" s="26">
        <v>60</v>
      </c>
      <c r="AT275" s="26"/>
      <c r="AU275" s="26"/>
      <c r="AV275" s="23"/>
      <c r="AW275" s="23"/>
      <c r="AX275" s="23"/>
      <c r="AY275" s="23">
        <v>240</v>
      </c>
      <c r="AZ275" s="53"/>
      <c r="BA275" s="53"/>
      <c r="BB275" s="43"/>
      <c r="BC275" s="43"/>
      <c r="BD275" s="43"/>
      <c r="BE275" s="23"/>
      <c r="BF275" s="53"/>
      <c r="BG275" s="53"/>
      <c r="BH275" s="53">
        <v>0</v>
      </c>
      <c r="BI275" s="53"/>
      <c r="BJ275" s="53"/>
      <c r="BK275" s="23"/>
      <c r="BL275" s="53"/>
      <c r="BM275" s="53"/>
    </row>
    <row r="276" spans="1:67" s="31" customFormat="1" ht="15" customHeight="1" x14ac:dyDescent="0.2">
      <c r="A276" s="8" t="s">
        <v>190</v>
      </c>
      <c r="B276" s="8">
        <v>3</v>
      </c>
      <c r="C276" s="9">
        <v>50</v>
      </c>
      <c r="D276" s="9"/>
      <c r="E276" s="9"/>
      <c r="F276" s="9">
        <v>10</v>
      </c>
      <c r="G276" s="9"/>
      <c r="H276" s="9"/>
      <c r="I276" s="9"/>
      <c r="J276" s="9"/>
      <c r="K276" s="9"/>
      <c r="L276" s="9">
        <v>6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>
        <v>20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10"/>
      <c r="AL276" s="10"/>
      <c r="AM276" s="10"/>
      <c r="AN276" s="10"/>
      <c r="AO276" s="10"/>
      <c r="AP276" s="12"/>
      <c r="AQ276" s="10"/>
      <c r="AR276" s="26"/>
      <c r="AS276" s="26">
        <v>0</v>
      </c>
      <c r="AT276" s="26"/>
      <c r="AU276" s="26"/>
      <c r="AV276" s="23"/>
      <c r="AW276" s="23"/>
      <c r="AX276" s="23"/>
      <c r="AY276" s="23"/>
      <c r="AZ276" s="53"/>
      <c r="BA276" s="53"/>
      <c r="BB276" s="43">
        <v>0</v>
      </c>
      <c r="BC276" s="43"/>
      <c r="BD276" s="43"/>
      <c r="BE276" s="23"/>
      <c r="BF276" s="53"/>
      <c r="BG276" s="53"/>
      <c r="BH276" s="53"/>
      <c r="BI276" s="53"/>
      <c r="BJ276" s="53"/>
      <c r="BK276" s="23"/>
      <c r="BL276" s="53"/>
      <c r="BM276" s="53"/>
    </row>
    <row r="277" spans="1:67" s="31" customFormat="1" ht="15" customHeight="1" x14ac:dyDescent="0.2">
      <c r="A277" s="8" t="s">
        <v>191</v>
      </c>
      <c r="B277" s="8">
        <v>3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10"/>
      <c r="AL277" s="10"/>
      <c r="AM277" s="10"/>
      <c r="AN277" s="10"/>
      <c r="AO277" s="10"/>
      <c r="AP277" s="12">
        <v>50</v>
      </c>
      <c r="AQ277" s="10"/>
      <c r="AR277" s="26"/>
      <c r="AS277" s="26"/>
      <c r="AT277" s="26"/>
      <c r="AU277" s="26"/>
      <c r="AV277" s="23"/>
      <c r="AW277" s="23"/>
      <c r="AX277" s="23"/>
      <c r="AY277" s="23"/>
      <c r="AZ277" s="53"/>
      <c r="BA277" s="53"/>
      <c r="BB277" s="43"/>
      <c r="BC277" s="43"/>
      <c r="BD277" s="43"/>
      <c r="BE277" s="23"/>
      <c r="BF277" s="53"/>
      <c r="BG277" s="53"/>
      <c r="BH277" s="53"/>
      <c r="BI277" s="53"/>
      <c r="BJ277" s="53"/>
      <c r="BK277" s="23"/>
      <c r="BL277" s="53"/>
      <c r="BM277" s="53"/>
    </row>
    <row r="278" spans="1:67" s="31" customFormat="1" ht="15" customHeight="1" x14ac:dyDescent="0.2">
      <c r="A278" s="8" t="s">
        <v>192</v>
      </c>
      <c r="B278" s="8">
        <v>3</v>
      </c>
      <c r="C278" s="9">
        <v>8200</v>
      </c>
      <c r="D278" s="9"/>
      <c r="E278" s="9"/>
      <c r="F278" s="9">
        <v>200</v>
      </c>
      <c r="G278" s="9"/>
      <c r="H278" s="9"/>
      <c r="I278" s="9"/>
      <c r="J278" s="9"/>
      <c r="K278" s="9"/>
      <c r="L278" s="9">
        <v>535</v>
      </c>
      <c r="M278" s="9"/>
      <c r="N278" s="9"/>
      <c r="O278" s="9"/>
      <c r="P278" s="9"/>
      <c r="Q278" s="9"/>
      <c r="R278" s="9">
        <v>2300</v>
      </c>
      <c r="S278" s="9"/>
      <c r="T278" s="9"/>
      <c r="U278" s="9"/>
      <c r="V278" s="9"/>
      <c r="W278" s="9"/>
      <c r="X278" s="9">
        <v>3600</v>
      </c>
      <c r="Y278" s="9"/>
      <c r="Z278" s="9"/>
      <c r="AA278" s="9">
        <v>2000</v>
      </c>
      <c r="AB278" s="9"/>
      <c r="AC278" s="9"/>
      <c r="AD278" s="9"/>
      <c r="AE278" s="9"/>
      <c r="AF278" s="9"/>
      <c r="AG278" s="9">
        <v>1000</v>
      </c>
      <c r="AH278" s="9"/>
      <c r="AI278" s="9"/>
      <c r="AJ278" s="9"/>
      <c r="AK278" s="10"/>
      <c r="AL278" s="10"/>
      <c r="AM278" s="10"/>
      <c r="AN278" s="10"/>
      <c r="AO278" s="10"/>
      <c r="AP278" s="37">
        <v>200</v>
      </c>
      <c r="AQ278" s="10"/>
      <c r="AR278" s="26"/>
      <c r="AS278" s="26">
        <v>50</v>
      </c>
      <c r="AT278" s="26"/>
      <c r="AU278" s="26"/>
      <c r="AV278" s="23">
        <v>1</v>
      </c>
      <c r="AW278" s="23"/>
      <c r="AX278" s="23"/>
      <c r="AY278" s="23">
        <v>80</v>
      </c>
      <c r="AZ278" s="53"/>
      <c r="BA278" s="53"/>
      <c r="BB278" s="43">
        <v>3</v>
      </c>
      <c r="BC278" s="43"/>
      <c r="BD278" s="43"/>
      <c r="BE278" s="23"/>
      <c r="BF278" s="53"/>
      <c r="BG278" s="53"/>
      <c r="BH278" s="53">
        <v>5</v>
      </c>
      <c r="BI278" s="53"/>
      <c r="BJ278" s="53"/>
      <c r="BK278" s="23">
        <v>0</v>
      </c>
      <c r="BL278" s="53"/>
      <c r="BM278" s="53"/>
    </row>
    <row r="279" spans="1:67" s="31" customFormat="1" ht="15" customHeight="1" x14ac:dyDescent="0.2">
      <c r="A279" s="8" t="s">
        <v>193</v>
      </c>
      <c r="B279" s="8">
        <v>3</v>
      </c>
      <c r="C279" s="9">
        <v>25</v>
      </c>
      <c r="D279" s="9"/>
      <c r="E279" s="9"/>
      <c r="F279" s="9">
        <v>500</v>
      </c>
      <c r="G279" s="9"/>
      <c r="H279" s="9"/>
      <c r="I279" s="9"/>
      <c r="J279" s="9"/>
      <c r="K279" s="9"/>
      <c r="L279" s="9">
        <v>10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10"/>
      <c r="AL279" s="10"/>
      <c r="AM279" s="10"/>
      <c r="AN279" s="10"/>
      <c r="AO279" s="10"/>
      <c r="AP279" s="12"/>
      <c r="AQ279" s="10"/>
      <c r="AR279" s="26"/>
      <c r="AS279" s="26">
        <v>30</v>
      </c>
      <c r="AT279" s="26"/>
      <c r="AU279" s="26"/>
      <c r="AV279" s="23"/>
      <c r="AW279" s="23"/>
      <c r="AX279" s="23"/>
      <c r="AY279" s="23"/>
      <c r="AZ279" s="53"/>
      <c r="BA279" s="53"/>
      <c r="BB279" s="43">
        <v>0</v>
      </c>
      <c r="BC279" s="43"/>
      <c r="BD279" s="43"/>
      <c r="BE279" s="23"/>
      <c r="BF279" s="53"/>
      <c r="BG279" s="53"/>
      <c r="BH279" s="53"/>
      <c r="BI279" s="53"/>
      <c r="BJ279" s="53"/>
      <c r="BK279" s="23"/>
      <c r="BL279" s="53"/>
      <c r="BM279" s="53"/>
    </row>
    <row r="280" spans="1:67" s="31" customFormat="1" ht="15" customHeight="1" x14ac:dyDescent="0.2">
      <c r="A280" s="8" t="s">
        <v>194</v>
      </c>
      <c r="B280" s="8">
        <v>3</v>
      </c>
      <c r="C280" s="9">
        <v>15</v>
      </c>
      <c r="D280" s="9"/>
      <c r="E280" s="9"/>
      <c r="F280" s="9">
        <v>5</v>
      </c>
      <c r="G280" s="9"/>
      <c r="H280" s="9"/>
      <c r="I280" s="9"/>
      <c r="J280" s="9"/>
      <c r="K280" s="9"/>
      <c r="L280" s="9">
        <v>10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>
        <v>0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10"/>
      <c r="AL280" s="10"/>
      <c r="AM280" s="10"/>
      <c r="AN280" s="10"/>
      <c r="AO280" s="10"/>
      <c r="AP280" s="37">
        <v>13</v>
      </c>
      <c r="AQ280" s="10"/>
      <c r="AR280" s="26"/>
      <c r="AS280" s="26">
        <v>180</v>
      </c>
      <c r="AT280" s="26"/>
      <c r="AU280" s="26"/>
      <c r="AV280" s="23">
        <v>6</v>
      </c>
      <c r="AW280" s="23"/>
      <c r="AX280" s="23"/>
      <c r="AY280" s="23">
        <v>0</v>
      </c>
      <c r="AZ280" s="53"/>
      <c r="BA280" s="53"/>
      <c r="BB280" s="43">
        <v>0</v>
      </c>
      <c r="BC280" s="43"/>
      <c r="BD280" s="43"/>
      <c r="BE280" s="23"/>
      <c r="BF280" s="53"/>
      <c r="BG280" s="53"/>
      <c r="BH280" s="53"/>
      <c r="BI280" s="53"/>
      <c r="BJ280" s="53"/>
      <c r="BK280" s="23"/>
      <c r="BL280" s="53"/>
      <c r="BM280" s="53"/>
    </row>
    <row r="281" spans="1:67" s="31" customFormat="1" ht="15" customHeight="1" x14ac:dyDescent="0.2">
      <c r="A281" s="8" t="s">
        <v>195</v>
      </c>
      <c r="B281" s="8">
        <v>3</v>
      </c>
      <c r="C281" s="9">
        <v>15</v>
      </c>
      <c r="D281" s="9"/>
      <c r="E281" s="9"/>
      <c r="F281" s="9">
        <v>30</v>
      </c>
      <c r="G281" s="9"/>
      <c r="H281" s="9"/>
      <c r="I281" s="9"/>
      <c r="J281" s="9"/>
      <c r="K281" s="9"/>
      <c r="L281" s="9">
        <v>8</v>
      </c>
      <c r="M281" s="9"/>
      <c r="N281" s="9"/>
      <c r="O281" s="9"/>
      <c r="P281" s="9"/>
      <c r="Q281" s="9"/>
      <c r="R281" s="9"/>
      <c r="S281" s="9"/>
      <c r="T281" s="9"/>
      <c r="U281" s="9">
        <v>25</v>
      </c>
      <c r="V281" s="9"/>
      <c r="W281" s="9"/>
      <c r="X281" s="9">
        <v>25</v>
      </c>
      <c r="Y281" s="9"/>
      <c r="Z281" s="9"/>
      <c r="AA281" s="9">
        <v>40</v>
      </c>
      <c r="AB281" s="9"/>
      <c r="AC281" s="9"/>
      <c r="AD281" s="9"/>
      <c r="AE281" s="9"/>
      <c r="AF281" s="9"/>
      <c r="AG281" s="9">
        <v>30</v>
      </c>
      <c r="AH281" s="9"/>
      <c r="AI281" s="9"/>
      <c r="AJ281" s="9">
        <v>30</v>
      </c>
      <c r="AK281" s="10"/>
      <c r="AL281" s="10"/>
      <c r="AM281" s="10">
        <v>5</v>
      </c>
      <c r="AN281" s="10"/>
      <c r="AO281" s="10"/>
      <c r="AP281" s="12">
        <v>85</v>
      </c>
      <c r="AQ281" s="10"/>
      <c r="AR281" s="26"/>
      <c r="AS281" s="26">
        <v>16</v>
      </c>
      <c r="AT281" s="26"/>
      <c r="AU281" s="26"/>
      <c r="AV281" s="23"/>
      <c r="AW281" s="23"/>
      <c r="AX281" s="23"/>
      <c r="AY281" s="23">
        <v>5</v>
      </c>
      <c r="AZ281" s="53"/>
      <c r="BA281" s="53"/>
      <c r="BB281" s="43">
        <v>0</v>
      </c>
      <c r="BC281" s="43"/>
      <c r="BD281" s="43"/>
      <c r="BE281" s="23"/>
      <c r="BF281" s="53"/>
      <c r="BG281" s="53"/>
      <c r="BH281" s="53"/>
      <c r="BI281" s="53"/>
      <c r="BJ281" s="53"/>
      <c r="BK281" s="23"/>
      <c r="BL281" s="53"/>
      <c r="BM281" s="53"/>
    </row>
    <row r="282" spans="1:67" s="31" customFormat="1" ht="15" customHeight="1" x14ac:dyDescent="0.2">
      <c r="A282" s="8" t="s">
        <v>196</v>
      </c>
      <c r="B282" s="8">
        <v>3</v>
      </c>
      <c r="C282" s="9">
        <v>10</v>
      </c>
      <c r="D282" s="9"/>
      <c r="E282" s="9"/>
      <c r="F282" s="9">
        <v>3</v>
      </c>
      <c r="G282" s="9"/>
      <c r="H282" s="9"/>
      <c r="I282" s="9"/>
      <c r="J282" s="9"/>
      <c r="K282" s="9"/>
      <c r="L282" s="9">
        <v>0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>
        <v>5</v>
      </c>
      <c r="AK282" s="10"/>
      <c r="AL282" s="10"/>
      <c r="AM282" s="10">
        <v>5</v>
      </c>
      <c r="AN282" s="10"/>
      <c r="AO282" s="10"/>
      <c r="AP282" s="12">
        <v>12</v>
      </c>
      <c r="AQ282" s="10"/>
      <c r="AR282" s="26"/>
      <c r="AS282" s="26">
        <v>0</v>
      </c>
      <c r="AT282" s="26"/>
      <c r="AU282" s="26"/>
      <c r="AV282" s="23"/>
      <c r="AW282" s="23"/>
      <c r="AX282" s="23"/>
      <c r="AY282" s="23">
        <v>0</v>
      </c>
      <c r="AZ282" s="53"/>
      <c r="BA282" s="53"/>
      <c r="BB282" s="43">
        <v>1</v>
      </c>
      <c r="BC282" s="43"/>
      <c r="BD282" s="43"/>
      <c r="BE282" s="23"/>
      <c r="BF282" s="53"/>
      <c r="BG282" s="53"/>
      <c r="BH282" s="53"/>
      <c r="BI282" s="53"/>
      <c r="BJ282" s="53"/>
      <c r="BK282" s="23"/>
      <c r="BL282" s="53"/>
      <c r="BM282" s="53"/>
    </row>
    <row r="283" spans="1:67" s="31" customFormat="1" ht="15" customHeight="1" x14ac:dyDescent="0.2">
      <c r="A283" s="8" t="s">
        <v>197</v>
      </c>
      <c r="B283" s="8">
        <v>3</v>
      </c>
      <c r="C283" s="9">
        <v>0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10"/>
      <c r="AL283" s="10"/>
      <c r="AM283" s="10"/>
      <c r="AN283" s="10"/>
      <c r="AO283" s="10"/>
      <c r="AP283" s="12"/>
      <c r="AQ283" s="10"/>
      <c r="AR283" s="26"/>
      <c r="AS283" s="26"/>
      <c r="AT283" s="26"/>
      <c r="AU283" s="26"/>
      <c r="AV283" s="23"/>
      <c r="AW283" s="23"/>
      <c r="AX283" s="23"/>
      <c r="AY283" s="23"/>
      <c r="AZ283" s="53"/>
      <c r="BA283" s="53"/>
      <c r="BB283" s="43">
        <v>0</v>
      </c>
      <c r="BC283" s="43"/>
      <c r="BD283" s="43"/>
      <c r="BE283" s="23"/>
      <c r="BF283" s="53"/>
      <c r="BG283" s="53"/>
      <c r="BH283" s="53"/>
      <c r="BI283" s="53"/>
      <c r="BJ283" s="53"/>
      <c r="BK283" s="23"/>
      <c r="BL283" s="53"/>
      <c r="BM283" s="53"/>
    </row>
    <row r="284" spans="1:67" s="31" customFormat="1" ht="15" customHeight="1" x14ac:dyDescent="0.2">
      <c r="A284" s="8" t="s">
        <v>189</v>
      </c>
      <c r="B284" s="8">
        <v>3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10"/>
      <c r="AL284" s="10"/>
      <c r="AM284" s="10"/>
      <c r="AN284" s="10"/>
      <c r="AO284" s="10"/>
      <c r="AP284" s="12"/>
      <c r="AQ284" s="10"/>
      <c r="AR284" s="26"/>
      <c r="AS284" s="26"/>
      <c r="AT284" s="26"/>
      <c r="AU284" s="26"/>
      <c r="AV284" s="23"/>
      <c r="AW284" s="23"/>
      <c r="AX284" s="23"/>
      <c r="AY284" s="23">
        <v>150</v>
      </c>
      <c r="AZ284" s="53"/>
      <c r="BA284" s="53"/>
      <c r="BB284" s="43">
        <v>0</v>
      </c>
      <c r="BC284" s="43"/>
      <c r="BD284" s="43"/>
      <c r="BE284" s="23"/>
      <c r="BF284" s="53"/>
      <c r="BG284" s="53"/>
      <c r="BH284" s="53"/>
      <c r="BI284" s="53"/>
      <c r="BJ284" s="53"/>
      <c r="BK284" s="23">
        <v>1</v>
      </c>
      <c r="BL284" s="53"/>
      <c r="BM284" s="53"/>
    </row>
    <row r="285" spans="1:67" s="31" customFormat="1" ht="15" customHeight="1" x14ac:dyDescent="0.2">
      <c r="A285" s="8" t="s">
        <v>198</v>
      </c>
      <c r="B285" s="8">
        <v>3</v>
      </c>
      <c r="C285" s="9">
        <v>60</v>
      </c>
      <c r="D285" s="9"/>
      <c r="E285" s="9"/>
      <c r="F285" s="9">
        <v>5</v>
      </c>
      <c r="G285" s="9"/>
      <c r="H285" s="9"/>
      <c r="I285" s="9">
        <v>45</v>
      </c>
      <c r="J285" s="9"/>
      <c r="K285" s="9"/>
      <c r="L285" s="9">
        <v>155</v>
      </c>
      <c r="M285" s="9"/>
      <c r="N285" s="9"/>
      <c r="O285" s="9"/>
      <c r="P285" s="9"/>
      <c r="Q285" s="9"/>
      <c r="R285" s="9">
        <v>35</v>
      </c>
      <c r="S285" s="9"/>
      <c r="T285" s="9"/>
      <c r="U285" s="9"/>
      <c r="V285" s="9"/>
      <c r="W285" s="9"/>
      <c r="X285" s="9">
        <v>10</v>
      </c>
      <c r="Y285" s="9"/>
      <c r="Z285" s="9"/>
      <c r="AA285" s="9">
        <v>40</v>
      </c>
      <c r="AB285" s="9"/>
      <c r="AC285" s="9"/>
      <c r="AD285" s="9"/>
      <c r="AE285" s="9"/>
      <c r="AF285" s="9"/>
      <c r="AG285" s="9">
        <v>15</v>
      </c>
      <c r="AH285" s="9"/>
      <c r="AI285" s="9"/>
      <c r="AJ285" s="9"/>
      <c r="AK285" s="10"/>
      <c r="AL285" s="10"/>
      <c r="AM285" s="10">
        <v>3</v>
      </c>
      <c r="AN285" s="10"/>
      <c r="AO285" s="10"/>
      <c r="AP285" s="37">
        <v>0</v>
      </c>
      <c r="AQ285" s="10"/>
      <c r="AR285" s="26"/>
      <c r="AS285" s="26">
        <v>120</v>
      </c>
      <c r="AT285" s="26"/>
      <c r="AU285" s="26"/>
      <c r="AV285" s="23">
        <v>5</v>
      </c>
      <c r="AW285" s="23"/>
      <c r="AX285" s="23"/>
      <c r="AY285" s="23"/>
      <c r="AZ285" s="53"/>
      <c r="BA285" s="53"/>
      <c r="BB285" s="43">
        <v>2</v>
      </c>
      <c r="BC285" s="43"/>
      <c r="BD285" s="43"/>
      <c r="BE285" s="23"/>
      <c r="BF285" s="53"/>
      <c r="BG285" s="53"/>
      <c r="BH285" s="53">
        <v>0</v>
      </c>
      <c r="BI285" s="53"/>
      <c r="BJ285" s="53"/>
      <c r="BK285" s="23">
        <v>0</v>
      </c>
      <c r="BL285" s="53"/>
      <c r="BM285" s="53"/>
    </row>
    <row r="286" spans="1:67" s="31" customFormat="1" ht="15" customHeight="1" x14ac:dyDescent="0.2">
      <c r="A286" s="8" t="s">
        <v>189</v>
      </c>
      <c r="B286" s="8">
        <v>3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10"/>
      <c r="AL286" s="10"/>
      <c r="AM286" s="10"/>
      <c r="AN286" s="10"/>
      <c r="AO286" s="10"/>
      <c r="AP286" s="37"/>
      <c r="AQ286" s="10"/>
      <c r="AR286" s="26"/>
      <c r="AS286" s="26">
        <v>2</v>
      </c>
      <c r="AT286" s="26"/>
      <c r="AU286" s="26"/>
      <c r="AV286" s="23"/>
      <c r="AW286" s="23"/>
      <c r="AX286" s="23"/>
      <c r="AY286" s="23"/>
      <c r="AZ286" s="53"/>
      <c r="BA286" s="53"/>
      <c r="BB286" s="43"/>
      <c r="BC286" s="43"/>
      <c r="BD286" s="43"/>
      <c r="BE286" s="23"/>
      <c r="BF286" s="53"/>
      <c r="BG286" s="53"/>
      <c r="BH286" s="53"/>
      <c r="BI286" s="53"/>
      <c r="BJ286" s="53"/>
      <c r="BK286" s="23"/>
      <c r="BL286" s="53"/>
      <c r="BM286" s="53"/>
    </row>
    <row r="287" spans="1:67" s="31" customFormat="1" ht="15" customHeight="1" x14ac:dyDescent="0.2">
      <c r="A287" s="8" t="s">
        <v>199</v>
      </c>
      <c r="B287" s="8">
        <v>3</v>
      </c>
      <c r="C287" s="9">
        <v>1</v>
      </c>
      <c r="D287" s="9"/>
      <c r="E287" s="9"/>
      <c r="F287" s="9"/>
      <c r="G287" s="9"/>
      <c r="H287" s="9"/>
      <c r="I287" s="9">
        <v>10</v>
      </c>
      <c r="J287" s="9"/>
      <c r="K287" s="9"/>
      <c r="L287" s="9">
        <v>300</v>
      </c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>
        <v>15</v>
      </c>
      <c r="Y287" s="9"/>
      <c r="Z287" s="9"/>
      <c r="AA287" s="9">
        <v>4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10"/>
      <c r="AL287" s="10"/>
      <c r="AM287" s="10"/>
      <c r="AN287" s="10"/>
      <c r="AO287" s="10"/>
      <c r="AP287" s="12"/>
      <c r="AQ287" s="10"/>
      <c r="AR287" s="26"/>
      <c r="AS287" s="26">
        <v>100</v>
      </c>
      <c r="AT287" s="26"/>
      <c r="AU287" s="26"/>
      <c r="AV287" s="23"/>
      <c r="AW287" s="23"/>
      <c r="AX287" s="23"/>
      <c r="AY287" s="23"/>
      <c r="AZ287" s="53"/>
      <c r="BA287" s="53"/>
      <c r="BB287" s="43"/>
      <c r="BC287" s="43"/>
      <c r="BD287" s="43"/>
      <c r="BE287" s="23"/>
      <c r="BF287" s="53"/>
      <c r="BG287" s="53"/>
      <c r="BH287" s="53"/>
      <c r="BI287" s="53"/>
      <c r="BJ287" s="53"/>
      <c r="BK287" s="23"/>
      <c r="BL287" s="53"/>
      <c r="BM287" s="53"/>
    </row>
    <row r="288" spans="1:67" s="31" customFormat="1" ht="17" x14ac:dyDescent="0.2">
      <c r="A288" s="8" t="s">
        <v>200</v>
      </c>
      <c r="B288" s="8">
        <v>3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10"/>
      <c r="AL288" s="10"/>
      <c r="AM288" s="10"/>
      <c r="AN288" s="10"/>
      <c r="AO288" s="10"/>
      <c r="AP288" s="12"/>
      <c r="AQ288" s="10"/>
      <c r="AR288" s="26"/>
      <c r="AS288" s="26"/>
      <c r="AT288" s="26"/>
      <c r="AU288" s="26"/>
      <c r="AV288" s="23"/>
      <c r="AW288" s="23"/>
      <c r="AX288" s="23"/>
      <c r="AY288" s="23"/>
      <c r="AZ288" s="53"/>
      <c r="BA288" s="53"/>
      <c r="BB288" s="43"/>
      <c r="BC288" s="43"/>
      <c r="BD288" s="43"/>
      <c r="BE288" s="23"/>
      <c r="BF288" s="53"/>
      <c r="BG288" s="53"/>
      <c r="BH288" s="53"/>
      <c r="BI288" s="53"/>
      <c r="BJ288" s="53"/>
      <c r="BK288" s="23">
        <v>0</v>
      </c>
      <c r="BL288" s="53"/>
      <c r="BM288" s="53"/>
    </row>
    <row r="289" spans="1:67" s="31" customFormat="1" ht="17" x14ac:dyDescent="0.2">
      <c r="A289" s="8" t="s">
        <v>201</v>
      </c>
      <c r="B289" s="8">
        <v>3</v>
      </c>
      <c r="C289" s="9">
        <v>130</v>
      </c>
      <c r="D289" s="9"/>
      <c r="E289" s="9"/>
      <c r="F289" s="9">
        <v>40</v>
      </c>
      <c r="G289" s="9"/>
      <c r="H289" s="9"/>
      <c r="I289" s="9"/>
      <c r="J289" s="9"/>
      <c r="K289" s="9"/>
      <c r="L289" s="9">
        <v>0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>
        <v>25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10"/>
      <c r="AL289" s="10"/>
      <c r="AM289" s="10"/>
      <c r="AN289" s="10"/>
      <c r="AO289" s="10"/>
      <c r="AP289" s="12"/>
      <c r="AQ289" s="10"/>
      <c r="AR289" s="26"/>
      <c r="AS289" s="26">
        <v>0</v>
      </c>
      <c r="AT289" s="26"/>
      <c r="AU289" s="26"/>
      <c r="AV289" s="23"/>
      <c r="AW289" s="23"/>
      <c r="AX289" s="23"/>
      <c r="AY289" s="23">
        <v>0</v>
      </c>
      <c r="AZ289" s="53"/>
      <c r="BA289" s="53"/>
      <c r="BB289" s="43">
        <v>0</v>
      </c>
      <c r="BC289" s="43"/>
      <c r="BD289" s="43"/>
      <c r="BE289" s="23"/>
      <c r="BF289" s="53"/>
      <c r="BG289" s="53"/>
      <c r="BH289" s="53"/>
      <c r="BI289" s="53"/>
      <c r="BJ289" s="53"/>
      <c r="BK289" s="23"/>
      <c r="BL289" s="53"/>
      <c r="BM289" s="53"/>
    </row>
    <row r="290" spans="1:67" s="31" customFormat="1" ht="15" customHeight="1" x14ac:dyDescent="0.2">
      <c r="A290" s="8" t="s">
        <v>202</v>
      </c>
      <c r="B290" s="8">
        <v>3</v>
      </c>
      <c r="C290" s="9">
        <v>20</v>
      </c>
      <c r="D290" s="9"/>
      <c r="E290" s="9"/>
      <c r="F290" s="9">
        <v>3</v>
      </c>
      <c r="G290" s="9"/>
      <c r="H290" s="9"/>
      <c r="I290" s="9"/>
      <c r="J290" s="9"/>
      <c r="K290" s="9"/>
      <c r="L290" s="9">
        <v>3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>
        <v>120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10"/>
      <c r="AL290" s="10"/>
      <c r="AM290" s="10"/>
      <c r="AN290" s="10"/>
      <c r="AO290" s="10"/>
      <c r="AP290" s="12"/>
      <c r="AQ290" s="10"/>
      <c r="AR290" s="26"/>
      <c r="AS290" s="26">
        <v>5</v>
      </c>
      <c r="AT290" s="26"/>
      <c r="AU290" s="26"/>
      <c r="AV290" s="23">
        <v>8</v>
      </c>
      <c r="AW290" s="23"/>
      <c r="AX290" s="23"/>
      <c r="AY290" s="23">
        <v>2</v>
      </c>
      <c r="AZ290" s="53"/>
      <c r="BA290" s="53"/>
      <c r="BB290" s="43">
        <v>0</v>
      </c>
      <c r="BC290" s="43"/>
      <c r="BD290" s="43"/>
      <c r="BE290" s="23"/>
      <c r="BF290" s="53"/>
      <c r="BG290" s="53"/>
      <c r="BH290" s="53"/>
      <c r="BI290" s="53"/>
      <c r="BJ290" s="53"/>
      <c r="BK290" s="23"/>
      <c r="BL290" s="53"/>
      <c r="BM290" s="53"/>
    </row>
    <row r="291" spans="1:67" s="31" customFormat="1" ht="15" customHeight="1" x14ac:dyDescent="0.2">
      <c r="A291" s="8" t="s">
        <v>203</v>
      </c>
      <c r="B291" s="8">
        <v>3</v>
      </c>
      <c r="C291" s="9"/>
      <c r="D291" s="9"/>
      <c r="E291" s="9"/>
      <c r="F291" s="9"/>
      <c r="G291" s="9"/>
      <c r="H291" s="9"/>
      <c r="I291" s="9">
        <v>7</v>
      </c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>
        <v>6</v>
      </c>
      <c r="Y291" s="9"/>
      <c r="Z291" s="9"/>
      <c r="AA291" s="9">
        <v>25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10"/>
      <c r="AL291" s="10"/>
      <c r="AM291" s="10"/>
      <c r="AN291" s="10"/>
      <c r="AO291" s="10"/>
      <c r="AP291" s="12"/>
      <c r="AQ291" s="10"/>
      <c r="AR291" s="26"/>
      <c r="AS291" s="26"/>
      <c r="AT291" s="26"/>
      <c r="AU291" s="26"/>
      <c r="AV291" s="23"/>
      <c r="AW291" s="23"/>
      <c r="AX291" s="23"/>
      <c r="AY291" s="23"/>
      <c r="AZ291" s="53"/>
      <c r="BA291" s="53"/>
      <c r="BB291" s="43"/>
      <c r="BC291" s="43"/>
      <c r="BD291" s="43"/>
      <c r="BE291" s="23"/>
      <c r="BF291" s="53"/>
      <c r="BG291" s="53"/>
      <c r="BH291" s="53"/>
      <c r="BI291" s="53"/>
      <c r="BJ291" s="53"/>
      <c r="BK291" s="23"/>
      <c r="BL291" s="53"/>
      <c r="BM291" s="53"/>
    </row>
    <row r="292" spans="1:67" s="31" customFormat="1" ht="15" customHeight="1" x14ac:dyDescent="0.2">
      <c r="A292" s="8" t="s">
        <v>204</v>
      </c>
      <c r="B292" s="8">
        <v>3</v>
      </c>
      <c r="C292" s="9">
        <v>150</v>
      </c>
      <c r="D292" s="9"/>
      <c r="E292" s="9"/>
      <c r="F292" s="9">
        <v>10</v>
      </c>
      <c r="G292" s="9"/>
      <c r="H292" s="9"/>
      <c r="I292" s="9"/>
      <c r="J292" s="9"/>
      <c r="K292" s="9"/>
      <c r="L292" s="9">
        <v>3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10"/>
      <c r="AL292" s="10"/>
      <c r="AM292" s="10"/>
      <c r="AN292" s="10"/>
      <c r="AO292" s="10"/>
      <c r="AP292" s="12"/>
      <c r="AQ292" s="10"/>
      <c r="AR292" s="26"/>
      <c r="AS292" s="26">
        <v>0</v>
      </c>
      <c r="AT292" s="26"/>
      <c r="AU292" s="26"/>
      <c r="AV292" s="23"/>
      <c r="AW292" s="23"/>
      <c r="AX292" s="23"/>
      <c r="AY292" s="23"/>
      <c r="AZ292" s="53"/>
      <c r="BA292" s="53"/>
      <c r="BB292" s="43"/>
      <c r="BC292" s="43"/>
      <c r="BD292" s="43"/>
      <c r="BE292" s="23"/>
      <c r="BF292" s="53"/>
      <c r="BG292" s="53"/>
      <c r="BH292" s="53"/>
      <c r="BI292" s="53"/>
      <c r="BJ292" s="53"/>
      <c r="BK292" s="23"/>
      <c r="BL292" s="53"/>
      <c r="BM292" s="53"/>
    </row>
    <row r="293" spans="1:67" s="31" customFormat="1" ht="15" customHeight="1" x14ac:dyDescent="0.2">
      <c r="A293" s="8" t="s">
        <v>205</v>
      </c>
      <c r="B293" s="8">
        <v>3</v>
      </c>
      <c r="C293" s="9">
        <v>0</v>
      </c>
      <c r="D293" s="9"/>
      <c r="E293" s="9"/>
      <c r="F293" s="9">
        <v>35</v>
      </c>
      <c r="G293" s="9"/>
      <c r="H293" s="9"/>
      <c r="I293" s="9"/>
      <c r="J293" s="9"/>
      <c r="K293" s="9"/>
      <c r="L293" s="9">
        <v>20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>
        <v>12</v>
      </c>
      <c r="Y293" s="9"/>
      <c r="Z293" s="9"/>
      <c r="AA293" s="9">
        <v>2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10"/>
      <c r="AL293" s="10"/>
      <c r="AM293" s="10"/>
      <c r="AN293" s="10"/>
      <c r="AO293" s="10"/>
      <c r="AP293" s="12"/>
      <c r="AQ293" s="10"/>
      <c r="AR293" s="26"/>
      <c r="AS293" s="26">
        <v>2</v>
      </c>
      <c r="AT293" s="26"/>
      <c r="AU293" s="26"/>
      <c r="AV293" s="23">
        <v>56</v>
      </c>
      <c r="AW293" s="23"/>
      <c r="AX293" s="23"/>
      <c r="AY293" s="23"/>
      <c r="AZ293" s="53"/>
      <c r="BA293" s="53"/>
      <c r="BB293" s="43">
        <v>3</v>
      </c>
      <c r="BC293" s="43"/>
      <c r="BD293" s="43"/>
      <c r="BE293" s="23"/>
      <c r="BF293" s="53"/>
      <c r="BG293" s="53"/>
      <c r="BH293" s="53"/>
      <c r="BI293" s="53"/>
      <c r="BJ293" s="53"/>
      <c r="BK293" s="23"/>
      <c r="BL293" s="53"/>
      <c r="BM293" s="53"/>
    </row>
    <row r="294" spans="1:67" s="31" customFormat="1" ht="15" customHeight="1" x14ac:dyDescent="0.2">
      <c r="A294" s="8" t="s">
        <v>206</v>
      </c>
      <c r="B294" s="8">
        <v>3</v>
      </c>
      <c r="C294" s="9">
        <v>15</v>
      </c>
      <c r="D294" s="9"/>
      <c r="E294" s="9"/>
      <c r="F294" s="9">
        <v>600</v>
      </c>
      <c r="G294" s="9"/>
      <c r="H294" s="9"/>
      <c r="I294" s="9">
        <v>60</v>
      </c>
      <c r="J294" s="9"/>
      <c r="K294" s="9"/>
      <c r="L294" s="9">
        <v>30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>
        <v>30</v>
      </c>
      <c r="AB294" s="9"/>
      <c r="AC294" s="9"/>
      <c r="AD294" s="9"/>
      <c r="AE294" s="9"/>
      <c r="AF294" s="9"/>
      <c r="AG294" s="9">
        <v>75</v>
      </c>
      <c r="AH294" s="9"/>
      <c r="AI294" s="9"/>
      <c r="AJ294" s="9"/>
      <c r="AK294" s="10"/>
      <c r="AL294" s="10"/>
      <c r="AM294" s="10"/>
      <c r="AN294" s="10"/>
      <c r="AO294" s="10"/>
      <c r="AP294" s="12"/>
      <c r="AQ294" s="10"/>
      <c r="AR294" s="26"/>
      <c r="AS294" s="26">
        <v>12</v>
      </c>
      <c r="AT294" s="26"/>
      <c r="AU294" s="26"/>
      <c r="AV294" s="23"/>
      <c r="AW294" s="23"/>
      <c r="AX294" s="23"/>
      <c r="AY294" s="23">
        <v>15</v>
      </c>
      <c r="AZ294" s="53"/>
      <c r="BA294" s="53"/>
      <c r="BB294" s="43"/>
      <c r="BC294" s="43"/>
      <c r="BD294" s="43"/>
      <c r="BE294" s="23"/>
      <c r="BF294" s="53"/>
      <c r="BG294" s="53"/>
      <c r="BH294" s="53"/>
      <c r="BI294" s="53"/>
      <c r="BJ294" s="53"/>
      <c r="BK294" s="23">
        <v>0</v>
      </c>
      <c r="BL294" s="53"/>
      <c r="BM294" s="53"/>
    </row>
    <row r="295" spans="1:67" s="31" customFormat="1" ht="15" customHeight="1" x14ac:dyDescent="0.2">
      <c r="A295" s="8" t="s">
        <v>207</v>
      </c>
      <c r="B295" s="8">
        <v>3</v>
      </c>
      <c r="C295" s="9">
        <v>5</v>
      </c>
      <c r="D295" s="9"/>
      <c r="E295" s="9"/>
      <c r="F295" s="9"/>
      <c r="G295" s="9"/>
      <c r="H295" s="9"/>
      <c r="I295" s="9"/>
      <c r="J295" s="9"/>
      <c r="K295" s="9"/>
      <c r="L295" s="9">
        <v>25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10"/>
      <c r="AL295" s="10"/>
      <c r="AM295" s="10"/>
      <c r="AN295" s="10"/>
      <c r="AO295" s="10"/>
      <c r="AP295" s="12"/>
      <c r="AQ295" s="10"/>
      <c r="AR295" s="26"/>
      <c r="AS295" s="26"/>
      <c r="AT295" s="26"/>
      <c r="AU295" s="26"/>
      <c r="AV295" s="23"/>
      <c r="AW295" s="23"/>
      <c r="AX295" s="23"/>
      <c r="AY295" s="23"/>
      <c r="AZ295" s="53"/>
      <c r="BA295" s="53"/>
      <c r="BB295" s="43"/>
      <c r="BC295" s="43"/>
      <c r="BD295" s="43"/>
      <c r="BE295" s="23"/>
      <c r="BF295" s="53"/>
      <c r="BG295" s="53"/>
      <c r="BH295" s="53"/>
      <c r="BI295" s="53"/>
      <c r="BJ295" s="53"/>
      <c r="BK295" s="23"/>
      <c r="BL295" s="53"/>
      <c r="BM295" s="53"/>
    </row>
    <row r="296" spans="1:67" s="31" customFormat="1" ht="15" customHeight="1" x14ac:dyDescent="0.2">
      <c r="A296" s="8" t="s">
        <v>208</v>
      </c>
      <c r="B296" s="8">
        <v>3</v>
      </c>
      <c r="C296" s="9">
        <v>0</v>
      </c>
      <c r="D296" s="9"/>
      <c r="E296" s="9"/>
      <c r="F296" s="9">
        <v>10</v>
      </c>
      <c r="G296" s="9"/>
      <c r="H296" s="9"/>
      <c r="I296" s="9"/>
      <c r="J296" s="9"/>
      <c r="K296" s="9"/>
      <c r="L296" s="9">
        <v>6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10"/>
      <c r="AL296" s="10"/>
      <c r="AM296" s="10"/>
      <c r="AN296" s="10"/>
      <c r="AO296" s="10"/>
      <c r="AP296" s="12"/>
      <c r="AQ296" s="10"/>
      <c r="AR296" s="26"/>
      <c r="AS296" s="26">
        <v>0</v>
      </c>
      <c r="AT296" s="26"/>
      <c r="AU296" s="26"/>
      <c r="AV296" s="23"/>
      <c r="AW296" s="23"/>
      <c r="AX296" s="23"/>
      <c r="AY296" s="23"/>
      <c r="AZ296" s="53"/>
      <c r="BA296" s="53"/>
      <c r="BB296" s="43"/>
      <c r="BC296" s="43"/>
      <c r="BD296" s="43"/>
      <c r="BE296" s="23"/>
      <c r="BF296" s="53"/>
      <c r="BG296" s="53"/>
      <c r="BH296" s="53"/>
      <c r="BI296" s="53"/>
      <c r="BJ296" s="53"/>
      <c r="BK296" s="23"/>
      <c r="BL296" s="53"/>
      <c r="BM296" s="53"/>
    </row>
    <row r="297" spans="1:67" s="83" customFormat="1" ht="15" customHeight="1" x14ac:dyDescent="0.2">
      <c r="A297" s="75" t="s">
        <v>189</v>
      </c>
      <c r="B297" s="75"/>
      <c r="C297" s="76"/>
      <c r="D297" s="76">
        <f>SUM(C275:C296)</f>
        <v>8701</v>
      </c>
      <c r="E297" s="76">
        <f>AVERAGE(C275:C296)</f>
        <v>511.8235294117647</v>
      </c>
      <c r="F297" s="76"/>
      <c r="G297" s="76">
        <f>SUM(F275:F296)</f>
        <v>1541</v>
      </c>
      <c r="H297" s="76">
        <f>AVERAGE(F275:F296)</f>
        <v>110.07142857142857</v>
      </c>
      <c r="I297" s="76"/>
      <c r="J297" s="76">
        <f>SUM(I275:I296)</f>
        <v>122</v>
      </c>
      <c r="K297" s="76">
        <f>AVERAGE(I275:I296)</f>
        <v>24.4</v>
      </c>
      <c r="L297" s="76"/>
      <c r="M297" s="76">
        <f>SUM(L275:L296)</f>
        <v>1191</v>
      </c>
      <c r="N297" s="76">
        <f>AVERAGE(L275:L296)</f>
        <v>74.4375</v>
      </c>
      <c r="O297" s="76"/>
      <c r="P297" s="76">
        <f>SUM(O275:O296)</f>
        <v>0</v>
      </c>
      <c r="Q297" s="76">
        <v>0</v>
      </c>
      <c r="R297" s="76"/>
      <c r="S297" s="76">
        <f>SUM(R275:R296)</f>
        <v>2335</v>
      </c>
      <c r="T297" s="76">
        <f>AVERAGE(R275:R296)</f>
        <v>1167.5</v>
      </c>
      <c r="U297" s="76"/>
      <c r="V297" s="76">
        <f>SUM(U275:U296)</f>
        <v>25</v>
      </c>
      <c r="W297" s="76">
        <f>AVERAGE(U275:U296)</f>
        <v>25</v>
      </c>
      <c r="X297" s="76"/>
      <c r="Y297" s="76">
        <f>SUM(X275:X296)</f>
        <v>3668</v>
      </c>
      <c r="Z297" s="76">
        <f>AVERAGE(X275:X296)</f>
        <v>611.33333333333337</v>
      </c>
      <c r="AA297" s="76"/>
      <c r="AB297" s="76">
        <f>SUM(AA275:AA296)</f>
        <v>2306</v>
      </c>
      <c r="AC297" s="76">
        <f>AVERAGE(AA275:AA296)</f>
        <v>209.63636363636363</v>
      </c>
      <c r="AD297" s="76"/>
      <c r="AE297" s="76">
        <f>SUM(AD275:AD296)</f>
        <v>0</v>
      </c>
      <c r="AF297" s="76">
        <v>0</v>
      </c>
      <c r="AG297" s="76"/>
      <c r="AH297" s="76">
        <f>SUM(AG275:AG296)</f>
        <v>1120</v>
      </c>
      <c r="AI297" s="76">
        <f>AVERAGE(AG275:AG296)</f>
        <v>280</v>
      </c>
      <c r="AJ297" s="76"/>
      <c r="AK297" s="76">
        <f>SUM(AJ275:AJ296)</f>
        <v>35</v>
      </c>
      <c r="AL297" s="76">
        <f>AVERAGE(AJ275:AJ296)</f>
        <v>17.5</v>
      </c>
      <c r="AM297" s="77"/>
      <c r="AN297" s="76">
        <f>SUM(AM275:AM296)</f>
        <v>13</v>
      </c>
      <c r="AO297" s="76">
        <f>AVERAGE(AM275:AM296)</f>
        <v>4.333333333333333</v>
      </c>
      <c r="AP297" s="78"/>
      <c r="AQ297" s="76">
        <f>SUM(AP275:AP296)</f>
        <v>360</v>
      </c>
      <c r="AR297" s="76">
        <f>AVERAGE(AP275:AP296)</f>
        <v>60</v>
      </c>
      <c r="AS297" s="79"/>
      <c r="AT297" s="76">
        <f>SUM(AS275:AS296)</f>
        <v>577</v>
      </c>
      <c r="AU297" s="76">
        <f>AVERAGE(AS275:AS296)</f>
        <v>36.0625</v>
      </c>
      <c r="AV297" s="80"/>
      <c r="AW297" s="76">
        <f>SUM(AV275:AV296)</f>
        <v>76</v>
      </c>
      <c r="AX297" s="76">
        <f>AVERAGE(AV275:AV296)</f>
        <v>15.2</v>
      </c>
      <c r="AY297" s="80"/>
      <c r="AZ297" s="76">
        <f>SUM(AY275:AY296)</f>
        <v>492</v>
      </c>
      <c r="BA297" s="76">
        <f>AVERAGE(AY275:AY296)</f>
        <v>54.666666666666664</v>
      </c>
      <c r="BB297" s="82"/>
      <c r="BC297" s="76">
        <f>SUM(BB275:BB296)</f>
        <v>9</v>
      </c>
      <c r="BD297" s="76">
        <f>AVERAGE(BB275:BB296)</f>
        <v>0.75</v>
      </c>
      <c r="BE297" s="80"/>
      <c r="BF297" s="76">
        <f>SUM(BE275:BE296)</f>
        <v>0</v>
      </c>
      <c r="BG297" s="76">
        <v>0</v>
      </c>
      <c r="BH297" s="81"/>
      <c r="BI297" s="76">
        <f>SUM(BH275:BH296)</f>
        <v>5</v>
      </c>
      <c r="BJ297" s="76">
        <f>AVERAGE(BH275:BH296)</f>
        <v>1.6666666666666667</v>
      </c>
      <c r="BK297" s="80"/>
      <c r="BL297" s="76">
        <f>SUM(BK275:BK296)</f>
        <v>1</v>
      </c>
      <c r="BM297" s="76">
        <f>AVERAGE(BK275:BK296)</f>
        <v>0.2</v>
      </c>
      <c r="BN297" s="104">
        <f>SUM(BL297,BI297,BF297,BC297,AZ297,AW297,AT297,AQ297,AN297,AK297,AH297,AE297,AB297,Y297,V297,S297,P297,M297,J297,G297,D297)</f>
        <v>22577</v>
      </c>
      <c r="BO297" s="104">
        <f>AVERAGE(BM297,BJ297,BG297,BD297,BA297,AX297,AU297,AR297,AO297,AL297,AI297,AF297,AC297,Z297,W297,T297,Q297,N297,K297,H297,E297)</f>
        <v>152.59911055331224</v>
      </c>
    </row>
    <row r="298" spans="1:67" s="31" customFormat="1" ht="15" customHeight="1" x14ac:dyDescent="0.2">
      <c r="A298" s="8" t="s">
        <v>209</v>
      </c>
      <c r="B298" s="8">
        <v>3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10"/>
      <c r="AL298" s="10"/>
      <c r="AM298" s="10"/>
      <c r="AN298" s="10"/>
      <c r="AO298" s="10"/>
      <c r="AP298" s="12"/>
      <c r="AQ298" s="10"/>
      <c r="AR298" s="26"/>
      <c r="AS298" s="26"/>
      <c r="AT298" s="26"/>
      <c r="AU298" s="26"/>
      <c r="AV298" s="23"/>
      <c r="AW298" s="23"/>
      <c r="AX298" s="23"/>
      <c r="AY298" s="23"/>
      <c r="AZ298" s="53"/>
      <c r="BA298" s="53"/>
      <c r="BB298" s="43"/>
      <c r="BC298" s="43"/>
      <c r="BD298" s="43"/>
      <c r="BE298" s="23"/>
      <c r="BF298" s="53"/>
      <c r="BG298" s="53"/>
      <c r="BH298" s="53"/>
      <c r="BI298" s="53"/>
      <c r="BJ298" s="53"/>
      <c r="BK298" s="23"/>
      <c r="BL298" s="53"/>
      <c r="BM298" s="53"/>
    </row>
    <row r="299" spans="1:67" s="31" customFormat="1" ht="15" customHeight="1" x14ac:dyDescent="0.2">
      <c r="A299" s="8" t="s">
        <v>210</v>
      </c>
      <c r="B299" s="8">
        <v>3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>
        <v>15</v>
      </c>
      <c r="AH299" s="9"/>
      <c r="AI299" s="9"/>
      <c r="AJ299" s="9">
        <v>6</v>
      </c>
      <c r="AK299" s="10"/>
      <c r="AL299" s="10"/>
      <c r="AM299" s="10">
        <v>25</v>
      </c>
      <c r="AN299" s="10"/>
      <c r="AO299" s="10"/>
      <c r="AP299" s="12">
        <v>15</v>
      </c>
      <c r="AQ299" s="10"/>
      <c r="AR299" s="26"/>
      <c r="AS299" s="26">
        <v>2</v>
      </c>
      <c r="AT299" s="26"/>
      <c r="AU299" s="26"/>
      <c r="AV299" s="23"/>
      <c r="AW299" s="23"/>
      <c r="AX299" s="23"/>
      <c r="AY299" s="23"/>
      <c r="AZ299" s="53"/>
      <c r="BA299" s="53"/>
      <c r="BB299" s="43">
        <v>3</v>
      </c>
      <c r="BC299" s="43"/>
      <c r="BD299" s="43"/>
      <c r="BE299" s="23">
        <v>0</v>
      </c>
      <c r="BF299" s="53"/>
      <c r="BG299" s="53"/>
      <c r="BH299" s="53"/>
      <c r="BI299" s="53"/>
      <c r="BJ299" s="53"/>
      <c r="BK299" s="23"/>
      <c r="BL299" s="53"/>
      <c r="BM299" s="53"/>
    </row>
    <row r="300" spans="1:67" s="31" customFormat="1" ht="15" customHeight="1" x14ac:dyDescent="0.2">
      <c r="A300" s="8" t="s">
        <v>211</v>
      </c>
      <c r="B300" s="8">
        <v>3</v>
      </c>
      <c r="C300" s="9">
        <v>15</v>
      </c>
      <c r="D300" s="9"/>
      <c r="E300" s="9"/>
      <c r="F300" s="9">
        <v>0</v>
      </c>
      <c r="G300" s="9"/>
      <c r="H300" s="9"/>
      <c r="I300" s="9"/>
      <c r="J300" s="9"/>
      <c r="K300" s="9"/>
      <c r="L300" s="9">
        <v>0</v>
      </c>
      <c r="M300" s="9"/>
      <c r="N300" s="9"/>
      <c r="O300" s="9">
        <v>0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>
        <v>3</v>
      </c>
      <c r="AB300" s="9"/>
      <c r="AC300" s="9"/>
      <c r="AD300" s="9"/>
      <c r="AE300" s="9"/>
      <c r="AF300" s="9"/>
      <c r="AG300" s="9"/>
      <c r="AH300" s="9"/>
      <c r="AI300" s="9"/>
      <c r="AJ300" s="9">
        <v>0</v>
      </c>
      <c r="AK300" s="10"/>
      <c r="AL300" s="10"/>
      <c r="AM300" s="10"/>
      <c r="AN300" s="10"/>
      <c r="AO300" s="10"/>
      <c r="AP300" s="12"/>
      <c r="AQ300" s="10"/>
      <c r="AR300" s="26"/>
      <c r="AS300" s="26"/>
      <c r="AT300" s="26"/>
      <c r="AU300" s="26"/>
      <c r="AV300" s="23"/>
      <c r="AW300" s="23"/>
      <c r="AX300" s="23"/>
      <c r="AY300" s="23"/>
      <c r="AZ300" s="53"/>
      <c r="BA300" s="53"/>
      <c r="BB300" s="43">
        <v>0</v>
      </c>
      <c r="BC300" s="43"/>
      <c r="BD300" s="43"/>
      <c r="BE300" s="23">
        <v>0</v>
      </c>
      <c r="BF300" s="53"/>
      <c r="BG300" s="53"/>
      <c r="BH300" s="53">
        <v>0</v>
      </c>
      <c r="BI300" s="53"/>
      <c r="BJ300" s="53"/>
      <c r="BK300" s="23"/>
      <c r="BL300" s="53"/>
      <c r="BM300" s="53"/>
    </row>
    <row r="301" spans="1:67" s="31" customFormat="1" ht="15" customHeight="1" x14ac:dyDescent="0.2">
      <c r="A301" s="8" t="s">
        <v>212</v>
      </c>
      <c r="B301" s="8">
        <v>3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>
        <v>5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10"/>
      <c r="AL301" s="10"/>
      <c r="AM301" s="10"/>
      <c r="AN301" s="10"/>
      <c r="AO301" s="10"/>
      <c r="AP301" s="12"/>
      <c r="AQ301" s="10"/>
      <c r="AR301" s="26"/>
      <c r="AS301" s="26"/>
      <c r="AT301" s="26"/>
      <c r="AU301" s="26"/>
      <c r="AV301" s="23"/>
      <c r="AW301" s="23"/>
      <c r="AX301" s="23"/>
      <c r="AY301" s="23"/>
      <c r="AZ301" s="53"/>
      <c r="BA301" s="53"/>
      <c r="BB301" s="43"/>
      <c r="BC301" s="43"/>
      <c r="BD301" s="43"/>
      <c r="BE301" s="23">
        <v>0</v>
      </c>
      <c r="BF301" s="53"/>
      <c r="BG301" s="53"/>
      <c r="BH301" s="53">
        <v>0</v>
      </c>
      <c r="BI301" s="53"/>
      <c r="BJ301" s="53"/>
      <c r="BK301" s="23">
        <v>0</v>
      </c>
      <c r="BL301" s="53"/>
      <c r="BM301" s="53"/>
    </row>
    <row r="302" spans="1:67" s="31" customFormat="1" ht="15" customHeight="1" x14ac:dyDescent="0.2">
      <c r="A302" s="8" t="s">
        <v>213</v>
      </c>
      <c r="B302" s="8">
        <v>3</v>
      </c>
      <c r="C302" s="9">
        <v>1</v>
      </c>
      <c r="D302" s="9"/>
      <c r="E302" s="9"/>
      <c r="F302" s="9">
        <v>35</v>
      </c>
      <c r="G302" s="9"/>
      <c r="H302" s="9"/>
      <c r="I302" s="9"/>
      <c r="J302" s="9"/>
      <c r="K302" s="9"/>
      <c r="L302" s="9">
        <v>0</v>
      </c>
      <c r="M302" s="9"/>
      <c r="N302" s="9"/>
      <c r="O302" s="9">
        <v>235</v>
      </c>
      <c r="P302" s="9"/>
      <c r="Q302" s="9"/>
      <c r="R302" s="9">
        <v>140</v>
      </c>
      <c r="S302" s="9"/>
      <c r="T302" s="9"/>
      <c r="U302" s="9">
        <v>15</v>
      </c>
      <c r="V302" s="9"/>
      <c r="W302" s="9"/>
      <c r="X302" s="9">
        <v>8</v>
      </c>
      <c r="Y302" s="9"/>
      <c r="Z302" s="9"/>
      <c r="AA302" s="9">
        <v>20</v>
      </c>
      <c r="AB302" s="9"/>
      <c r="AC302" s="9"/>
      <c r="AD302" s="9"/>
      <c r="AE302" s="9"/>
      <c r="AF302" s="9"/>
      <c r="AG302" s="9">
        <v>60</v>
      </c>
      <c r="AH302" s="9"/>
      <c r="AI302" s="9"/>
      <c r="AJ302" s="9">
        <v>50</v>
      </c>
      <c r="AK302" s="10"/>
      <c r="AL302" s="10"/>
      <c r="AM302" s="10">
        <v>15</v>
      </c>
      <c r="AN302" s="10"/>
      <c r="AO302" s="10"/>
      <c r="AP302" s="12">
        <v>45</v>
      </c>
      <c r="AQ302" s="10"/>
      <c r="AR302" s="26"/>
      <c r="AS302" s="26">
        <v>8</v>
      </c>
      <c r="AT302" s="26"/>
      <c r="AU302" s="26"/>
      <c r="AV302" s="23"/>
      <c r="AW302" s="23"/>
      <c r="AX302" s="23"/>
      <c r="AY302" s="23">
        <v>15</v>
      </c>
      <c r="AZ302" s="53"/>
      <c r="BA302" s="53"/>
      <c r="BB302" s="43">
        <v>0</v>
      </c>
      <c r="BC302" s="43"/>
      <c r="BD302" s="43"/>
      <c r="BE302" s="23">
        <v>2</v>
      </c>
      <c r="BF302" s="53"/>
      <c r="BG302" s="53"/>
      <c r="BH302" s="53">
        <v>0</v>
      </c>
      <c r="BI302" s="53"/>
      <c r="BJ302" s="53"/>
      <c r="BK302" s="23">
        <v>0</v>
      </c>
      <c r="BL302" s="53"/>
      <c r="BM302" s="53"/>
    </row>
    <row r="303" spans="1:67" s="31" customFormat="1" ht="15" customHeight="1" x14ac:dyDescent="0.2">
      <c r="A303" s="8" t="s">
        <v>214</v>
      </c>
      <c r="B303" s="8">
        <v>3</v>
      </c>
      <c r="C303" s="9">
        <v>0</v>
      </c>
      <c r="D303" s="9"/>
      <c r="E303" s="9"/>
      <c r="F303" s="9">
        <v>0</v>
      </c>
      <c r="G303" s="9"/>
      <c r="H303" s="9"/>
      <c r="I303" s="9"/>
      <c r="J303" s="9"/>
      <c r="K303" s="9"/>
      <c r="L303" s="9">
        <v>0</v>
      </c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>
        <v>2</v>
      </c>
      <c r="Y303" s="9"/>
      <c r="Z303" s="9"/>
      <c r="AA303" s="9">
        <v>25</v>
      </c>
      <c r="AB303" s="9"/>
      <c r="AC303" s="9"/>
      <c r="AD303" s="9"/>
      <c r="AE303" s="9"/>
      <c r="AF303" s="9"/>
      <c r="AG303" s="9">
        <v>40</v>
      </c>
      <c r="AH303" s="9"/>
      <c r="AI303" s="9"/>
      <c r="AJ303" s="9">
        <v>40</v>
      </c>
      <c r="AK303" s="10"/>
      <c r="AL303" s="10"/>
      <c r="AM303" s="10">
        <v>20</v>
      </c>
      <c r="AN303" s="10"/>
      <c r="AO303" s="10"/>
      <c r="AP303" s="12">
        <v>25</v>
      </c>
      <c r="AQ303" s="10"/>
      <c r="AR303" s="26"/>
      <c r="AS303" s="26">
        <v>12</v>
      </c>
      <c r="AT303" s="26"/>
      <c r="AU303" s="26"/>
      <c r="AV303" s="23">
        <v>0</v>
      </c>
      <c r="AW303" s="23"/>
      <c r="AX303" s="23"/>
      <c r="AY303" s="23">
        <v>35</v>
      </c>
      <c r="AZ303" s="53"/>
      <c r="BA303" s="53"/>
      <c r="BB303" s="43">
        <v>0</v>
      </c>
      <c r="BC303" s="43"/>
      <c r="BD303" s="43"/>
      <c r="BE303" s="23">
        <v>8</v>
      </c>
      <c r="BF303" s="53"/>
      <c r="BG303" s="53"/>
      <c r="BH303" s="53">
        <v>0</v>
      </c>
      <c r="BI303" s="53"/>
      <c r="BJ303" s="53"/>
      <c r="BK303" s="23">
        <v>0</v>
      </c>
      <c r="BL303" s="53"/>
      <c r="BM303" s="53"/>
    </row>
    <row r="304" spans="1:67" s="31" customFormat="1" ht="15" customHeight="1" x14ac:dyDescent="0.2">
      <c r="A304" s="8" t="s">
        <v>215</v>
      </c>
      <c r="B304" s="8">
        <v>3</v>
      </c>
      <c r="C304" s="9">
        <v>0</v>
      </c>
      <c r="D304" s="9"/>
      <c r="E304" s="9"/>
      <c r="F304" s="9">
        <v>0</v>
      </c>
      <c r="G304" s="9"/>
      <c r="H304" s="9"/>
      <c r="I304" s="9"/>
      <c r="J304" s="9"/>
      <c r="K304" s="9"/>
      <c r="L304" s="9">
        <v>0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>
        <v>5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10"/>
      <c r="AL304" s="10"/>
      <c r="AM304" s="10"/>
      <c r="AN304" s="10"/>
      <c r="AO304" s="10"/>
      <c r="AP304" s="12"/>
      <c r="AQ304" s="10"/>
      <c r="AR304" s="26"/>
      <c r="AS304" s="26"/>
      <c r="AT304" s="26"/>
      <c r="AU304" s="26"/>
      <c r="AV304" s="23"/>
      <c r="AW304" s="23"/>
      <c r="AX304" s="23"/>
      <c r="AY304" s="23"/>
      <c r="AZ304" s="53"/>
      <c r="BA304" s="53"/>
      <c r="BB304" s="43"/>
      <c r="BC304" s="43"/>
      <c r="BD304" s="43"/>
      <c r="BE304" s="23">
        <v>0</v>
      </c>
      <c r="BF304" s="53"/>
      <c r="BG304" s="53"/>
      <c r="BH304" s="53">
        <v>0</v>
      </c>
      <c r="BI304" s="53"/>
      <c r="BJ304" s="53"/>
      <c r="BK304" s="23"/>
      <c r="BL304" s="53"/>
      <c r="BM304" s="53"/>
    </row>
    <row r="305" spans="1:67" s="31" customFormat="1" ht="15" customHeight="1" x14ac:dyDescent="0.2">
      <c r="A305" s="8" t="s">
        <v>216</v>
      </c>
      <c r="B305" s="8">
        <v>3</v>
      </c>
      <c r="C305" s="9">
        <v>1</v>
      </c>
      <c r="D305" s="9"/>
      <c r="E305" s="9"/>
      <c r="F305" s="9">
        <v>19</v>
      </c>
      <c r="G305" s="9"/>
      <c r="H305" s="9"/>
      <c r="I305" s="9"/>
      <c r="J305" s="9"/>
      <c r="K305" s="9"/>
      <c r="L305" s="9">
        <v>0</v>
      </c>
      <c r="M305" s="9"/>
      <c r="N305" s="9"/>
      <c r="O305" s="9">
        <v>123</v>
      </c>
      <c r="P305" s="9"/>
      <c r="Q305" s="9"/>
      <c r="R305" s="9">
        <v>450</v>
      </c>
      <c r="S305" s="9"/>
      <c r="T305" s="9"/>
      <c r="U305" s="9">
        <v>25</v>
      </c>
      <c r="V305" s="9"/>
      <c r="W305" s="9"/>
      <c r="X305" s="9">
        <v>60</v>
      </c>
      <c r="Y305" s="9"/>
      <c r="Z305" s="9"/>
      <c r="AA305" s="9">
        <v>25</v>
      </c>
      <c r="AB305" s="9"/>
      <c r="AC305" s="9"/>
      <c r="AD305" s="9">
        <v>17</v>
      </c>
      <c r="AE305" s="9"/>
      <c r="AF305" s="9"/>
      <c r="AG305" s="9">
        <v>30</v>
      </c>
      <c r="AH305" s="9"/>
      <c r="AI305" s="9"/>
      <c r="AJ305" s="9">
        <v>30</v>
      </c>
      <c r="AK305" s="10"/>
      <c r="AL305" s="10"/>
      <c r="AM305" s="10">
        <v>12</v>
      </c>
      <c r="AN305" s="10"/>
      <c r="AO305" s="10"/>
      <c r="AP305" s="12">
        <v>10</v>
      </c>
      <c r="AQ305" s="10"/>
      <c r="AR305" s="26"/>
      <c r="AS305" s="26">
        <v>12</v>
      </c>
      <c r="AT305" s="26"/>
      <c r="AU305" s="26"/>
      <c r="AV305" s="23"/>
      <c r="AW305" s="23"/>
      <c r="AX305" s="23"/>
      <c r="AY305" s="23">
        <v>100</v>
      </c>
      <c r="AZ305" s="53"/>
      <c r="BA305" s="53"/>
      <c r="BB305" s="43">
        <v>35</v>
      </c>
      <c r="BC305" s="43"/>
      <c r="BD305" s="43"/>
      <c r="BE305" s="23">
        <v>1</v>
      </c>
      <c r="BF305" s="53"/>
      <c r="BG305" s="53"/>
      <c r="BH305" s="53">
        <v>0</v>
      </c>
      <c r="BI305" s="53"/>
      <c r="BJ305" s="53"/>
      <c r="BK305" s="23">
        <v>0</v>
      </c>
      <c r="BL305" s="53"/>
      <c r="BM305" s="53"/>
    </row>
    <row r="306" spans="1:67" s="31" customFormat="1" ht="15" customHeight="1" x14ac:dyDescent="0.2">
      <c r="A306" s="8" t="s">
        <v>217</v>
      </c>
      <c r="B306" s="8">
        <v>3</v>
      </c>
      <c r="C306" s="9">
        <v>1</v>
      </c>
      <c r="D306" s="9"/>
      <c r="E306" s="9"/>
      <c r="F306" s="9">
        <v>1</v>
      </c>
      <c r="G306" s="9"/>
      <c r="H306" s="9"/>
      <c r="I306" s="9"/>
      <c r="J306" s="9"/>
      <c r="K306" s="9"/>
      <c r="L306" s="9">
        <v>0</v>
      </c>
      <c r="M306" s="9"/>
      <c r="N306" s="9"/>
      <c r="O306" s="9">
        <v>45</v>
      </c>
      <c r="P306" s="9"/>
      <c r="Q306" s="9"/>
      <c r="R306" s="9"/>
      <c r="S306" s="9"/>
      <c r="T306" s="9"/>
      <c r="U306" s="9">
        <v>40</v>
      </c>
      <c r="V306" s="9"/>
      <c r="W306" s="9"/>
      <c r="X306" s="9"/>
      <c r="Y306" s="9"/>
      <c r="Z306" s="9"/>
      <c r="AA306" s="9">
        <v>0</v>
      </c>
      <c r="AB306" s="9"/>
      <c r="AC306" s="9"/>
      <c r="AD306" s="9">
        <v>4</v>
      </c>
      <c r="AE306" s="9"/>
      <c r="AF306" s="9"/>
      <c r="AG306" s="9"/>
      <c r="AH306" s="9"/>
      <c r="AI306" s="9"/>
      <c r="AJ306" s="9">
        <v>2</v>
      </c>
      <c r="AK306" s="10"/>
      <c r="AL306" s="10"/>
      <c r="AM306" s="10">
        <v>3</v>
      </c>
      <c r="AN306" s="10"/>
      <c r="AO306" s="10"/>
      <c r="AP306" s="12">
        <v>0</v>
      </c>
      <c r="AQ306" s="10"/>
      <c r="AR306" s="26"/>
      <c r="AS306" s="26">
        <v>0</v>
      </c>
      <c r="AT306" s="26"/>
      <c r="AU306" s="26"/>
      <c r="AV306" s="23"/>
      <c r="AW306" s="23"/>
      <c r="AX306" s="23"/>
      <c r="AY306" s="23">
        <v>12</v>
      </c>
      <c r="AZ306" s="53"/>
      <c r="BA306" s="53"/>
      <c r="BB306" s="43">
        <v>1</v>
      </c>
      <c r="BC306" s="43"/>
      <c r="BD306" s="43"/>
      <c r="BE306" s="23">
        <v>9</v>
      </c>
      <c r="BF306" s="53"/>
      <c r="BG306" s="53"/>
      <c r="BH306" s="53">
        <v>0</v>
      </c>
      <c r="BI306" s="53"/>
      <c r="BJ306" s="53"/>
      <c r="BK306" s="23">
        <v>0</v>
      </c>
      <c r="BL306" s="53"/>
      <c r="BM306" s="53"/>
    </row>
    <row r="307" spans="1:67" s="31" customFormat="1" ht="15" customHeight="1" x14ac:dyDescent="0.2">
      <c r="A307" s="8" t="s">
        <v>218</v>
      </c>
      <c r="B307" s="8">
        <v>3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>
        <v>5</v>
      </c>
      <c r="AH307" s="9"/>
      <c r="AI307" s="9"/>
      <c r="AJ307" s="9">
        <v>0</v>
      </c>
      <c r="AK307" s="10"/>
      <c r="AL307" s="10"/>
      <c r="AM307" s="10"/>
      <c r="AN307" s="10"/>
      <c r="AO307" s="10"/>
      <c r="AP307" s="12"/>
      <c r="AQ307" s="10"/>
      <c r="AR307" s="26"/>
      <c r="AS307" s="26">
        <v>0</v>
      </c>
      <c r="AT307" s="26"/>
      <c r="AU307" s="26"/>
      <c r="AV307" s="23"/>
      <c r="AW307" s="23"/>
      <c r="AX307" s="23"/>
      <c r="AY307" s="23"/>
      <c r="AZ307" s="53"/>
      <c r="BA307" s="53"/>
      <c r="BB307" s="43"/>
      <c r="BC307" s="43"/>
      <c r="BD307" s="43"/>
      <c r="BE307" s="23">
        <v>0</v>
      </c>
      <c r="BF307" s="53"/>
      <c r="BG307" s="53"/>
      <c r="BH307" s="53">
        <v>0</v>
      </c>
      <c r="BI307" s="53"/>
      <c r="BJ307" s="53"/>
      <c r="BK307" s="23">
        <v>0</v>
      </c>
      <c r="BL307" s="53"/>
      <c r="BM307" s="53"/>
    </row>
    <row r="308" spans="1:67" s="31" customFormat="1" ht="15" customHeight="1" x14ac:dyDescent="0.2">
      <c r="A308" s="8" t="s">
        <v>219</v>
      </c>
      <c r="B308" s="8">
        <v>3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>
        <v>7</v>
      </c>
      <c r="AH308" s="9"/>
      <c r="AI308" s="9"/>
      <c r="AJ308" s="9"/>
      <c r="AK308" s="10"/>
      <c r="AL308" s="10"/>
      <c r="AM308" s="10">
        <v>0</v>
      </c>
      <c r="AN308" s="10"/>
      <c r="AO308" s="10"/>
      <c r="AP308" s="12"/>
      <c r="AQ308" s="10"/>
      <c r="AR308" s="26"/>
      <c r="AS308" s="26">
        <v>2</v>
      </c>
      <c r="AT308" s="26"/>
      <c r="AU308" s="26"/>
      <c r="AV308" s="23"/>
      <c r="AW308" s="23"/>
      <c r="AX308" s="23"/>
      <c r="AY308" s="23"/>
      <c r="AZ308" s="53"/>
      <c r="BA308" s="53"/>
      <c r="BB308" s="43"/>
      <c r="BC308" s="43"/>
      <c r="BD308" s="43"/>
      <c r="BE308" s="23">
        <v>1</v>
      </c>
      <c r="BF308" s="53"/>
      <c r="BG308" s="53"/>
      <c r="BH308" s="53">
        <v>0</v>
      </c>
      <c r="BI308" s="53"/>
      <c r="BJ308" s="53"/>
      <c r="BK308" s="23">
        <v>0</v>
      </c>
      <c r="BL308" s="53"/>
      <c r="BM308" s="53"/>
    </row>
    <row r="309" spans="1:67" s="31" customFormat="1" ht="15" customHeight="1" x14ac:dyDescent="0.2">
      <c r="A309" s="8" t="s">
        <v>220</v>
      </c>
      <c r="B309" s="8">
        <v>3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10"/>
      <c r="AL309" s="10"/>
      <c r="AM309" s="10"/>
      <c r="AN309" s="10"/>
      <c r="AO309" s="10"/>
      <c r="AP309" s="12"/>
      <c r="AQ309" s="10"/>
      <c r="AR309" s="26"/>
      <c r="AS309" s="26"/>
      <c r="AT309" s="26"/>
      <c r="AU309" s="26"/>
      <c r="AV309" s="23"/>
      <c r="AW309" s="23"/>
      <c r="AX309" s="23"/>
      <c r="AY309" s="23"/>
      <c r="AZ309" s="53"/>
      <c r="BA309" s="53"/>
      <c r="BB309" s="43"/>
      <c r="BC309" s="43"/>
      <c r="BD309" s="43"/>
      <c r="BE309" s="23">
        <v>0</v>
      </c>
      <c r="BF309" s="53"/>
      <c r="BG309" s="53"/>
      <c r="BH309" s="53"/>
      <c r="BI309" s="53"/>
      <c r="BJ309" s="53"/>
      <c r="BK309" s="23"/>
      <c r="BL309" s="53"/>
      <c r="BM309" s="53"/>
    </row>
    <row r="310" spans="1:67" s="31" customFormat="1" ht="15" customHeight="1" x14ac:dyDescent="0.2">
      <c r="A310" s="8" t="s">
        <v>221</v>
      </c>
      <c r="B310" s="8">
        <v>3</v>
      </c>
      <c r="C310" s="9">
        <v>0</v>
      </c>
      <c r="D310" s="9"/>
      <c r="E310" s="9"/>
      <c r="F310" s="9">
        <v>8</v>
      </c>
      <c r="G310" s="9"/>
      <c r="H310" s="9"/>
      <c r="I310" s="9"/>
      <c r="J310" s="9"/>
      <c r="K310" s="9"/>
      <c r="L310" s="9">
        <v>1</v>
      </c>
      <c r="M310" s="9"/>
      <c r="N310" s="9"/>
      <c r="O310" s="9">
        <v>20</v>
      </c>
      <c r="P310" s="9"/>
      <c r="Q310" s="9"/>
      <c r="R310" s="9">
        <v>60</v>
      </c>
      <c r="S310" s="9"/>
      <c r="T310" s="9"/>
      <c r="U310" s="9"/>
      <c r="V310" s="9"/>
      <c r="W310" s="9"/>
      <c r="X310" s="9">
        <v>1</v>
      </c>
      <c r="Y310" s="9"/>
      <c r="Z310" s="9"/>
      <c r="AA310" s="9">
        <v>30</v>
      </c>
      <c r="AB310" s="9"/>
      <c r="AC310" s="9"/>
      <c r="AD310" s="9">
        <v>175</v>
      </c>
      <c r="AE310" s="9"/>
      <c r="AF310" s="9"/>
      <c r="AG310" s="9">
        <v>100</v>
      </c>
      <c r="AH310" s="9"/>
      <c r="AI310" s="9"/>
      <c r="AJ310" s="9">
        <v>25</v>
      </c>
      <c r="AK310" s="10"/>
      <c r="AL310" s="10"/>
      <c r="AM310" s="10">
        <v>2</v>
      </c>
      <c r="AN310" s="10"/>
      <c r="AO310" s="10"/>
      <c r="AP310" s="12">
        <v>135</v>
      </c>
      <c r="AQ310" s="10"/>
      <c r="AR310" s="26"/>
      <c r="AS310" s="26">
        <v>50</v>
      </c>
      <c r="AT310" s="26"/>
      <c r="AU310" s="26"/>
      <c r="AV310" s="23"/>
      <c r="AW310" s="23"/>
      <c r="AX310" s="23"/>
      <c r="AY310" s="23">
        <v>0</v>
      </c>
      <c r="AZ310" s="53"/>
      <c r="BA310" s="53"/>
      <c r="BB310" s="43">
        <v>25</v>
      </c>
      <c r="BC310" s="43"/>
      <c r="BD310" s="43"/>
      <c r="BE310" s="23">
        <v>33</v>
      </c>
      <c r="BF310" s="53"/>
      <c r="BG310" s="53"/>
      <c r="BH310" s="53">
        <v>0</v>
      </c>
      <c r="BI310" s="53"/>
      <c r="BJ310" s="53"/>
      <c r="BK310" s="23">
        <v>0</v>
      </c>
      <c r="BL310" s="53"/>
      <c r="BM310" s="53"/>
    </row>
    <row r="311" spans="1:67" s="31" customFormat="1" ht="15" customHeight="1" x14ac:dyDescent="0.2">
      <c r="A311" s="8" t="s">
        <v>222</v>
      </c>
      <c r="B311" s="8">
        <v>3</v>
      </c>
      <c r="C311" s="9">
        <v>20</v>
      </c>
      <c r="D311" s="9"/>
      <c r="E311" s="9"/>
      <c r="F311" s="9">
        <v>0</v>
      </c>
      <c r="G311" s="9"/>
      <c r="H311" s="9"/>
      <c r="I311" s="9"/>
      <c r="J311" s="9"/>
      <c r="K311" s="9"/>
      <c r="L311" s="9"/>
      <c r="M311" s="9"/>
      <c r="N311" s="9"/>
      <c r="O311" s="9">
        <v>104</v>
      </c>
      <c r="P311" s="9"/>
      <c r="Q311" s="9"/>
      <c r="R311" s="9">
        <v>110</v>
      </c>
      <c r="S311" s="9"/>
      <c r="T311" s="9"/>
      <c r="U311" s="9">
        <v>20</v>
      </c>
      <c r="V311" s="9"/>
      <c r="W311" s="9"/>
      <c r="X311" s="9">
        <v>1</v>
      </c>
      <c r="Y311" s="9"/>
      <c r="Z311" s="9"/>
      <c r="AA311" s="9">
        <v>100</v>
      </c>
      <c r="AB311" s="9"/>
      <c r="AC311" s="9"/>
      <c r="AD311" s="9">
        <v>15</v>
      </c>
      <c r="AE311" s="9"/>
      <c r="AF311" s="9"/>
      <c r="AG311" s="9">
        <v>240</v>
      </c>
      <c r="AH311" s="9"/>
      <c r="AI311" s="9"/>
      <c r="AJ311" s="9">
        <v>175</v>
      </c>
      <c r="AK311" s="10"/>
      <c r="AL311" s="10"/>
      <c r="AM311" s="10">
        <v>225</v>
      </c>
      <c r="AN311" s="10"/>
      <c r="AO311" s="10"/>
      <c r="AP311" s="12">
        <v>120</v>
      </c>
      <c r="AQ311" s="10"/>
      <c r="AR311" s="26"/>
      <c r="AS311" s="26">
        <v>1</v>
      </c>
      <c r="AT311" s="26"/>
      <c r="AU311" s="26"/>
      <c r="AV311" s="23">
        <v>1</v>
      </c>
      <c r="AW311" s="23"/>
      <c r="AX311" s="23"/>
      <c r="AY311" s="23">
        <v>0</v>
      </c>
      <c r="AZ311" s="53"/>
      <c r="BA311" s="53"/>
      <c r="BB311" s="43">
        <v>3</v>
      </c>
      <c r="BC311" s="43"/>
      <c r="BD311" s="43"/>
      <c r="BE311" s="23">
        <v>0</v>
      </c>
      <c r="BF311" s="53"/>
      <c r="BG311" s="53"/>
      <c r="BH311" s="53">
        <v>3</v>
      </c>
      <c r="BI311" s="53"/>
      <c r="BJ311" s="53"/>
      <c r="BK311" s="23">
        <v>1</v>
      </c>
      <c r="BL311" s="53"/>
      <c r="BM311" s="53"/>
    </row>
    <row r="312" spans="1:67" s="31" customFormat="1" ht="15" customHeight="1" x14ac:dyDescent="0.2">
      <c r="A312" s="8" t="s">
        <v>223</v>
      </c>
      <c r="B312" s="8">
        <v>3</v>
      </c>
      <c r="C312" s="9">
        <v>5</v>
      </c>
      <c r="D312" s="9"/>
      <c r="E312" s="9"/>
      <c r="F312" s="9">
        <v>23</v>
      </c>
      <c r="G312" s="9"/>
      <c r="H312" s="9"/>
      <c r="I312" s="9"/>
      <c r="J312" s="9"/>
      <c r="K312" s="9"/>
      <c r="L312" s="9">
        <v>6</v>
      </c>
      <c r="M312" s="9"/>
      <c r="N312" s="9"/>
      <c r="O312" s="9">
        <v>20</v>
      </c>
      <c r="P312" s="9"/>
      <c r="Q312" s="9"/>
      <c r="R312" s="9"/>
      <c r="S312" s="9"/>
      <c r="T312" s="9"/>
      <c r="U312" s="9">
        <v>3</v>
      </c>
      <c r="V312" s="9"/>
      <c r="W312" s="9"/>
      <c r="X312" s="9">
        <v>10</v>
      </c>
      <c r="Y312" s="9"/>
      <c r="Z312" s="9"/>
      <c r="AA312" s="9">
        <v>3</v>
      </c>
      <c r="AB312" s="9"/>
      <c r="AC312" s="9"/>
      <c r="AD312" s="9"/>
      <c r="AE312" s="9"/>
      <c r="AF312" s="9"/>
      <c r="AG312" s="9"/>
      <c r="AH312" s="9"/>
      <c r="AI312" s="9"/>
      <c r="AJ312" s="9">
        <v>280</v>
      </c>
      <c r="AK312" s="10"/>
      <c r="AL312" s="10"/>
      <c r="AM312" s="10">
        <v>10</v>
      </c>
      <c r="AN312" s="10"/>
      <c r="AO312" s="10"/>
      <c r="AP312" s="12">
        <v>30</v>
      </c>
      <c r="AQ312" s="10"/>
      <c r="AR312" s="26"/>
      <c r="AS312" s="26">
        <v>29</v>
      </c>
      <c r="AT312" s="26"/>
      <c r="AU312" s="26"/>
      <c r="AV312" s="23"/>
      <c r="AW312" s="23"/>
      <c r="AX312" s="23"/>
      <c r="AY312" s="23">
        <v>1</v>
      </c>
      <c r="AZ312" s="53"/>
      <c r="BA312" s="53"/>
      <c r="BB312" s="43">
        <v>1</v>
      </c>
      <c r="BC312" s="43"/>
      <c r="BD312" s="43"/>
      <c r="BE312" s="23">
        <v>1</v>
      </c>
      <c r="BF312" s="53"/>
      <c r="BG312" s="53"/>
      <c r="BH312" s="53"/>
      <c r="BI312" s="53"/>
      <c r="BJ312" s="53"/>
      <c r="BK312" s="23"/>
      <c r="BL312" s="53"/>
      <c r="BM312" s="53"/>
    </row>
    <row r="313" spans="1:67" s="31" customFormat="1" ht="15" customHeight="1" x14ac:dyDescent="0.2">
      <c r="A313" s="8" t="s">
        <v>224</v>
      </c>
      <c r="B313" s="8">
        <v>3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>
        <v>5</v>
      </c>
      <c r="AH313" s="9"/>
      <c r="AI313" s="9"/>
      <c r="AJ313" s="9">
        <v>1</v>
      </c>
      <c r="AK313" s="10"/>
      <c r="AL313" s="10"/>
      <c r="AM313" s="10"/>
      <c r="AN313" s="10"/>
      <c r="AO313" s="10"/>
      <c r="AP313" s="12"/>
      <c r="AQ313" s="10"/>
      <c r="AR313" s="26"/>
      <c r="AS313" s="26">
        <v>0</v>
      </c>
      <c r="AT313" s="26"/>
      <c r="AU313" s="26"/>
      <c r="AV313" s="23"/>
      <c r="AW313" s="23"/>
      <c r="AX313" s="23"/>
      <c r="AY313" s="23"/>
      <c r="AZ313" s="53"/>
      <c r="BA313" s="53"/>
      <c r="BB313" s="43"/>
      <c r="BC313" s="43"/>
      <c r="BD313" s="43"/>
      <c r="BE313" s="23">
        <v>1</v>
      </c>
      <c r="BF313" s="53"/>
      <c r="BG313" s="53"/>
      <c r="BH313" s="53">
        <v>0</v>
      </c>
      <c r="BI313" s="53"/>
      <c r="BJ313" s="53"/>
      <c r="BK313" s="23"/>
      <c r="BL313" s="53"/>
      <c r="BM313" s="53"/>
    </row>
    <row r="314" spans="1:67" s="93" customFormat="1" ht="15" customHeight="1" x14ac:dyDescent="0.2">
      <c r="A314" s="85" t="s">
        <v>209</v>
      </c>
      <c r="B314" s="85"/>
      <c r="C314" s="86"/>
      <c r="D314" s="86">
        <f>SUM(C298:C313)</f>
        <v>43</v>
      </c>
      <c r="E314" s="86">
        <f>AVERAGE(C298:C313)</f>
        <v>4.7777777777777777</v>
      </c>
      <c r="F314" s="86"/>
      <c r="G314" s="86">
        <f>SUM(F298:F313)</f>
        <v>86</v>
      </c>
      <c r="H314" s="86">
        <f>AVERAGE(F298:F313)</f>
        <v>9.5555555555555554</v>
      </c>
      <c r="I314" s="86"/>
      <c r="J314" s="86">
        <f>SUM(I298:I313)</f>
        <v>0</v>
      </c>
      <c r="K314" s="86">
        <v>0</v>
      </c>
      <c r="L314" s="86"/>
      <c r="M314" s="86">
        <f>SUM(L298:L313)</f>
        <v>7</v>
      </c>
      <c r="N314" s="86">
        <f>AVERAGE(L298:L313)</f>
        <v>0.875</v>
      </c>
      <c r="O314" s="86"/>
      <c r="P314" s="86">
        <f>SUM(O298:O313)</f>
        <v>547</v>
      </c>
      <c r="Q314" s="86">
        <f>AVERAGE(O298:O313)</f>
        <v>78.142857142857139</v>
      </c>
      <c r="R314" s="86"/>
      <c r="S314" s="86">
        <f>SUM(R298:R313)</f>
        <v>760</v>
      </c>
      <c r="T314" s="86">
        <f>AVERAGE(R298:R313)</f>
        <v>190</v>
      </c>
      <c r="U314" s="86"/>
      <c r="V314" s="86">
        <f>SUM(U298:U313)</f>
        <v>103</v>
      </c>
      <c r="W314" s="86">
        <f>AVERAGE(U298:U313)</f>
        <v>20.6</v>
      </c>
      <c r="X314" s="86"/>
      <c r="Y314" s="86">
        <f>SUM(X298:X313)</f>
        <v>82</v>
      </c>
      <c r="Z314" s="86">
        <f>AVERAGE(X298:X313)</f>
        <v>13.666666666666666</v>
      </c>
      <c r="AA314" s="86"/>
      <c r="AB314" s="86">
        <f>SUM(AA298:AA313)</f>
        <v>216</v>
      </c>
      <c r="AC314" s="86">
        <f>AVERAGE(AA298:AA313)</f>
        <v>21.6</v>
      </c>
      <c r="AD314" s="86"/>
      <c r="AE314" s="86">
        <f>SUM(AD298:AD313)</f>
        <v>211</v>
      </c>
      <c r="AF314" s="86">
        <f>AVERAGE(AD298:AD313)</f>
        <v>52.75</v>
      </c>
      <c r="AG314" s="86"/>
      <c r="AH314" s="86">
        <f>SUM(AG298:AG313)</f>
        <v>502</v>
      </c>
      <c r="AI314" s="86">
        <f>AVERAGE(AG298:AG313)</f>
        <v>55.777777777777779</v>
      </c>
      <c r="AJ314" s="86"/>
      <c r="AK314" s="86">
        <f>SUM(AJ298:AJ313)</f>
        <v>609</v>
      </c>
      <c r="AL314" s="86">
        <f>AVERAGE(AJ298:AJ313)</f>
        <v>55.363636363636367</v>
      </c>
      <c r="AM314" s="87"/>
      <c r="AN314" s="86">
        <f>SUM(AM298:AM313)</f>
        <v>312</v>
      </c>
      <c r="AO314" s="86">
        <f>AVERAGE(AM298:AM313)</f>
        <v>34.666666666666664</v>
      </c>
      <c r="AP314" s="88"/>
      <c r="AQ314" s="86">
        <f>SUM(AP298:AP313)</f>
        <v>380</v>
      </c>
      <c r="AR314" s="86">
        <f>AVERAGE(AP298:AP313)</f>
        <v>47.5</v>
      </c>
      <c r="AS314" s="89"/>
      <c r="AT314" s="86">
        <f>SUM(AS298:AS313)</f>
        <v>116</v>
      </c>
      <c r="AU314" s="86">
        <f>AVERAGE(AS298:AS313)</f>
        <v>10.545454545454545</v>
      </c>
      <c r="AV314" s="90"/>
      <c r="AW314" s="86">
        <f>SUM(AV298:AV313)</f>
        <v>1</v>
      </c>
      <c r="AX314" s="86">
        <f>AVERAGE(AV298:AV313)</f>
        <v>0.5</v>
      </c>
      <c r="AY314" s="90"/>
      <c r="AZ314" s="86">
        <f>SUM(AY298:AY313)</f>
        <v>163</v>
      </c>
      <c r="BA314" s="86">
        <f>AVERAGE(AY298:AY313)</f>
        <v>23.285714285714285</v>
      </c>
      <c r="BB314" s="92"/>
      <c r="BC314" s="86">
        <f>SUM(BB298:BB313)</f>
        <v>68</v>
      </c>
      <c r="BD314" s="86">
        <f>AVERAGE(BB298:BB313)</f>
        <v>7.5555555555555554</v>
      </c>
      <c r="BE314" s="90"/>
      <c r="BF314" s="86">
        <f>SUM(BE298:BE313)</f>
        <v>56</v>
      </c>
      <c r="BG314" s="86">
        <f>AVERAGE(BE298:BE313)</f>
        <v>3.7333333333333334</v>
      </c>
      <c r="BH314" s="91"/>
      <c r="BI314" s="86">
        <f>SUM(BH298:BH313)</f>
        <v>3</v>
      </c>
      <c r="BJ314" s="86">
        <f>AVERAGE(BH298:BH313)</f>
        <v>0.25</v>
      </c>
      <c r="BK314" s="90"/>
      <c r="BL314" s="86">
        <f>SUM(BK298:BK313)</f>
        <v>1</v>
      </c>
      <c r="BM314" s="86">
        <f>AVERAGE(BK298:BK313)</f>
        <v>0.1111111111111111</v>
      </c>
      <c r="BN314" s="105">
        <f>SUM(BL314,BI314,BF314,BC314,AZ314,AW314,AT314,AQ314,AN314,AK314,AH314,AE314,AB314,Y314,V314,S314,P314,M314,G314,D314)</f>
        <v>4266</v>
      </c>
      <c r="BO314" s="105">
        <f>AVERAGE(BM314,BJ314,BG314,BD314,BA314,AX314,AU314,AR314,AO314,AL314,AI314,AF314,AC314,Z314,W314,T314,Q314,N314,K314,H314,E314)</f>
        <v>30.059862227719378</v>
      </c>
    </row>
    <row r="315" spans="1:67" s="31" customFormat="1" ht="15" customHeight="1" x14ac:dyDescent="0.2">
      <c r="A315" s="8" t="s">
        <v>225</v>
      </c>
      <c r="B315" s="8">
        <v>3</v>
      </c>
      <c r="C315" s="9">
        <v>225</v>
      </c>
      <c r="D315" s="9"/>
      <c r="E315" s="9"/>
      <c r="F315" s="9"/>
      <c r="G315" s="9"/>
      <c r="H315" s="9"/>
      <c r="I315" s="9">
        <v>20</v>
      </c>
      <c r="J315" s="9"/>
      <c r="K315" s="9"/>
      <c r="L315" s="9">
        <v>15</v>
      </c>
      <c r="M315" s="9"/>
      <c r="N315" s="9"/>
      <c r="O315" s="9">
        <v>130</v>
      </c>
      <c r="P315" s="9"/>
      <c r="Q315" s="9"/>
      <c r="R315" s="9">
        <v>830</v>
      </c>
      <c r="S315" s="9"/>
      <c r="T315" s="9"/>
      <c r="U315" s="9">
        <v>300</v>
      </c>
      <c r="V315" s="9"/>
      <c r="W315" s="9"/>
      <c r="X315" s="9"/>
      <c r="Y315" s="9"/>
      <c r="Z315" s="9"/>
      <c r="AA315" s="9">
        <v>50</v>
      </c>
      <c r="AB315" s="9"/>
      <c r="AC315" s="9"/>
      <c r="AD315" s="9">
        <v>12</v>
      </c>
      <c r="AE315" s="9"/>
      <c r="AF315" s="9"/>
      <c r="AG315" s="9">
        <v>2</v>
      </c>
      <c r="AH315" s="9"/>
      <c r="AI315" s="9"/>
      <c r="AJ315" s="9"/>
      <c r="AK315" s="10"/>
      <c r="AL315" s="10"/>
      <c r="AM315" s="10"/>
      <c r="AN315" s="10"/>
      <c r="AO315" s="10"/>
      <c r="AP315" s="12"/>
      <c r="AQ315" s="10"/>
      <c r="AR315" s="26"/>
      <c r="AS315" s="26"/>
      <c r="AT315" s="26"/>
      <c r="AU315" s="26"/>
      <c r="AV315" s="23"/>
      <c r="AW315" s="23"/>
      <c r="AX315" s="23"/>
      <c r="AY315" s="23"/>
      <c r="AZ315" s="53"/>
      <c r="BA315" s="53"/>
      <c r="BB315" s="43"/>
      <c r="BC315" s="43"/>
      <c r="BD315" s="43"/>
      <c r="BE315" s="23"/>
      <c r="BF315" s="53"/>
      <c r="BG315" s="53"/>
      <c r="BH315" s="53">
        <v>0</v>
      </c>
      <c r="BI315" s="53"/>
      <c r="BJ315" s="53"/>
      <c r="BK315" s="23"/>
      <c r="BL315" s="53"/>
      <c r="BM315" s="53"/>
    </row>
    <row r="316" spans="1:67" s="31" customFormat="1" ht="15" customHeight="1" x14ac:dyDescent="0.2">
      <c r="A316" s="8" t="s">
        <v>226</v>
      </c>
      <c r="B316" s="8">
        <v>3</v>
      </c>
      <c r="C316" s="9">
        <v>0</v>
      </c>
      <c r="D316" s="9"/>
      <c r="E316" s="9"/>
      <c r="F316" s="9"/>
      <c r="G316" s="9"/>
      <c r="H316" s="9"/>
      <c r="I316" s="9"/>
      <c r="J316" s="9"/>
      <c r="K316" s="9"/>
      <c r="L316" s="9">
        <v>0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10"/>
      <c r="AL316" s="10"/>
      <c r="AM316" s="10"/>
      <c r="AN316" s="10"/>
      <c r="AO316" s="10"/>
      <c r="AP316" s="12"/>
      <c r="AQ316" s="10"/>
      <c r="AR316" s="26"/>
      <c r="AS316" s="26">
        <v>0</v>
      </c>
      <c r="AT316" s="26"/>
      <c r="AU316" s="26"/>
      <c r="AV316" s="23"/>
      <c r="AW316" s="23"/>
      <c r="AX316" s="23"/>
      <c r="AY316" s="23"/>
      <c r="AZ316" s="53"/>
      <c r="BA316" s="53"/>
      <c r="BB316" s="43">
        <v>0</v>
      </c>
      <c r="BC316" s="43"/>
      <c r="BD316" s="43"/>
      <c r="BE316" s="23"/>
      <c r="BF316" s="53"/>
      <c r="BG316" s="53"/>
      <c r="BH316" s="53">
        <v>0</v>
      </c>
      <c r="BI316" s="53"/>
      <c r="BJ316" s="53"/>
      <c r="BK316" s="23">
        <v>1</v>
      </c>
      <c r="BL316" s="53"/>
      <c r="BM316" s="53"/>
    </row>
    <row r="317" spans="1:67" s="31" customFormat="1" ht="15" customHeight="1" x14ac:dyDescent="0.2">
      <c r="A317" s="8" t="s">
        <v>227</v>
      </c>
      <c r="B317" s="8">
        <v>3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10"/>
      <c r="AL317" s="10"/>
      <c r="AM317" s="10">
        <v>0</v>
      </c>
      <c r="AN317" s="10"/>
      <c r="AO317" s="10"/>
      <c r="AP317" s="12"/>
      <c r="AQ317" s="10"/>
      <c r="AR317" s="26"/>
      <c r="AS317" s="26">
        <v>0</v>
      </c>
      <c r="AT317" s="26"/>
      <c r="AU317" s="26"/>
      <c r="AV317" s="23"/>
      <c r="AW317" s="23"/>
      <c r="AX317" s="23"/>
      <c r="AY317" s="23"/>
      <c r="AZ317" s="53"/>
      <c r="BA317" s="53"/>
      <c r="BB317" s="43">
        <v>0</v>
      </c>
      <c r="BC317" s="43"/>
      <c r="BD317" s="43"/>
      <c r="BE317" s="23"/>
      <c r="BF317" s="53"/>
      <c r="BG317" s="53"/>
      <c r="BH317" s="53">
        <v>0</v>
      </c>
      <c r="BI317" s="53"/>
      <c r="BJ317" s="53"/>
      <c r="BK317" s="23">
        <v>0</v>
      </c>
      <c r="BL317" s="53"/>
      <c r="BM317" s="53"/>
    </row>
    <row r="318" spans="1:67" s="31" customFormat="1" ht="15" customHeight="1" x14ac:dyDescent="0.2">
      <c r="A318" s="8" t="s">
        <v>228</v>
      </c>
      <c r="B318" s="8">
        <v>3</v>
      </c>
      <c r="C318" s="9">
        <v>0</v>
      </c>
      <c r="D318" s="9"/>
      <c r="E318" s="9"/>
      <c r="F318" s="9">
        <v>0</v>
      </c>
      <c r="G318" s="9"/>
      <c r="H318" s="9"/>
      <c r="I318" s="9">
        <v>0</v>
      </c>
      <c r="J318" s="9"/>
      <c r="K318" s="9"/>
      <c r="L318" s="9">
        <v>0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>
        <v>1</v>
      </c>
      <c r="Y318" s="9"/>
      <c r="Z318" s="9"/>
      <c r="AA318" s="9">
        <v>25</v>
      </c>
      <c r="AB318" s="9"/>
      <c r="AC318" s="9"/>
      <c r="AD318" s="9"/>
      <c r="AE318" s="9"/>
      <c r="AF318" s="9"/>
      <c r="AG318" s="9"/>
      <c r="AH318" s="9"/>
      <c r="AI318" s="9"/>
      <c r="AJ318" s="9">
        <v>0</v>
      </c>
      <c r="AK318" s="10"/>
      <c r="AL318" s="10"/>
      <c r="AM318" s="10">
        <v>20</v>
      </c>
      <c r="AN318" s="10"/>
      <c r="AO318" s="10"/>
      <c r="AP318" s="12">
        <v>0</v>
      </c>
      <c r="AQ318" s="10"/>
      <c r="AR318" s="26"/>
      <c r="AS318" s="26">
        <v>1</v>
      </c>
      <c r="AT318" s="26"/>
      <c r="AU318" s="26"/>
      <c r="AV318" s="23"/>
      <c r="AW318" s="23"/>
      <c r="AX318" s="23"/>
      <c r="AY318" s="23">
        <v>0</v>
      </c>
      <c r="AZ318" s="53"/>
      <c r="BA318" s="53"/>
      <c r="BB318" s="43">
        <v>4</v>
      </c>
      <c r="BC318" s="43"/>
      <c r="BD318" s="43"/>
      <c r="BE318" s="23"/>
      <c r="BF318" s="53"/>
      <c r="BG318" s="53"/>
      <c r="BH318" s="53">
        <v>10</v>
      </c>
      <c r="BI318" s="53"/>
      <c r="BJ318" s="53"/>
      <c r="BK318" s="23"/>
      <c r="BL318" s="53"/>
      <c r="BM318" s="53"/>
    </row>
    <row r="319" spans="1:67" s="31" customFormat="1" ht="15" customHeight="1" x14ac:dyDescent="0.2">
      <c r="A319" s="8" t="s">
        <v>229</v>
      </c>
      <c r="B319" s="8">
        <v>3</v>
      </c>
      <c r="C319" s="9">
        <v>0</v>
      </c>
      <c r="D319" s="9"/>
      <c r="E319" s="9"/>
      <c r="F319" s="9">
        <v>0</v>
      </c>
      <c r="G319" s="9"/>
      <c r="H319" s="9"/>
      <c r="I319" s="9"/>
      <c r="J319" s="9"/>
      <c r="K319" s="9"/>
      <c r="L319" s="9">
        <v>0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>
        <v>1</v>
      </c>
      <c r="AB319" s="9"/>
      <c r="AC319" s="9"/>
      <c r="AD319" s="9"/>
      <c r="AE319" s="9"/>
      <c r="AF319" s="9"/>
      <c r="AG319" s="9"/>
      <c r="AH319" s="9"/>
      <c r="AI319" s="9"/>
      <c r="AJ319" s="9">
        <v>0</v>
      </c>
      <c r="AK319" s="10"/>
      <c r="AL319" s="10"/>
      <c r="AM319" s="10"/>
      <c r="AN319" s="10"/>
      <c r="AO319" s="10"/>
      <c r="AP319" s="12">
        <v>0</v>
      </c>
      <c r="AQ319" s="10"/>
      <c r="AR319" s="26"/>
      <c r="AS319" s="26">
        <v>1</v>
      </c>
      <c r="AT319" s="26"/>
      <c r="AU319" s="26"/>
      <c r="AV319" s="23"/>
      <c r="AW319" s="23"/>
      <c r="AX319" s="23"/>
      <c r="AY319" s="23"/>
      <c r="AZ319" s="53"/>
      <c r="BA319" s="53"/>
      <c r="BB319" s="43">
        <v>0</v>
      </c>
      <c r="BC319" s="43"/>
      <c r="BD319" s="43"/>
      <c r="BE319" s="23">
        <v>0</v>
      </c>
      <c r="BF319" s="53"/>
      <c r="BG319" s="53"/>
      <c r="BH319" s="53">
        <v>0</v>
      </c>
      <c r="BI319" s="53"/>
      <c r="BJ319" s="53"/>
      <c r="BK319" s="23">
        <v>0</v>
      </c>
      <c r="BL319" s="53"/>
      <c r="BM319" s="53"/>
    </row>
    <row r="320" spans="1:67" s="31" customFormat="1" ht="15" customHeight="1" x14ac:dyDescent="0.2">
      <c r="A320" s="8" t="s">
        <v>225</v>
      </c>
      <c r="B320" s="8">
        <v>3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10"/>
      <c r="AL320" s="10"/>
      <c r="AM320" s="10"/>
      <c r="AN320" s="10"/>
      <c r="AO320" s="10"/>
      <c r="AP320" s="12"/>
      <c r="AQ320" s="10"/>
      <c r="AR320" s="26"/>
      <c r="AS320" s="26"/>
      <c r="AT320" s="26"/>
      <c r="AU320" s="26"/>
      <c r="AV320" s="23"/>
      <c r="AW320" s="23"/>
      <c r="AX320" s="23"/>
      <c r="AY320" s="23"/>
      <c r="AZ320" s="53"/>
      <c r="BA320" s="53"/>
      <c r="BB320" s="43"/>
      <c r="BC320" s="43"/>
      <c r="BD320" s="43"/>
      <c r="BE320" s="23"/>
      <c r="BF320" s="53"/>
      <c r="BG320" s="53"/>
      <c r="BH320" s="53"/>
      <c r="BI320" s="53"/>
      <c r="BJ320" s="53"/>
      <c r="BK320" s="23">
        <v>16</v>
      </c>
      <c r="BL320" s="53"/>
      <c r="BM320" s="53"/>
    </row>
    <row r="321" spans="1:65" s="31" customFormat="1" ht="15" customHeight="1" x14ac:dyDescent="0.2">
      <c r="A321" s="8" t="s">
        <v>230</v>
      </c>
      <c r="B321" s="8">
        <v>3</v>
      </c>
      <c r="C321" s="9">
        <v>0</v>
      </c>
      <c r="D321" s="9"/>
      <c r="E321" s="9"/>
      <c r="F321" s="9">
        <v>0</v>
      </c>
      <c r="G321" s="9"/>
      <c r="H321" s="9"/>
      <c r="I321" s="9"/>
      <c r="J321" s="9"/>
      <c r="K321" s="9"/>
      <c r="L321" s="9">
        <v>3</v>
      </c>
      <c r="M321" s="9"/>
      <c r="N321" s="9"/>
      <c r="O321" s="9"/>
      <c r="P321" s="9"/>
      <c r="Q321" s="9"/>
      <c r="R321" s="9"/>
      <c r="S321" s="9"/>
      <c r="T321" s="9"/>
      <c r="U321" s="9">
        <v>0</v>
      </c>
      <c r="V321" s="9"/>
      <c r="W321" s="9"/>
      <c r="X321" s="9">
        <v>0</v>
      </c>
      <c r="Y321" s="9"/>
      <c r="Z321" s="9"/>
      <c r="AA321" s="9">
        <v>50</v>
      </c>
      <c r="AB321" s="9"/>
      <c r="AC321" s="9"/>
      <c r="AD321" s="9">
        <v>0</v>
      </c>
      <c r="AE321" s="9"/>
      <c r="AF321" s="9"/>
      <c r="AG321" s="9">
        <v>20</v>
      </c>
      <c r="AH321" s="9"/>
      <c r="AI321" s="9"/>
      <c r="AJ321" s="9">
        <v>0</v>
      </c>
      <c r="AK321" s="10"/>
      <c r="AL321" s="10"/>
      <c r="AM321" s="10">
        <v>30</v>
      </c>
      <c r="AN321" s="10"/>
      <c r="AO321" s="10"/>
      <c r="AP321" s="12">
        <v>2</v>
      </c>
      <c r="AQ321" s="10"/>
      <c r="AR321" s="26"/>
      <c r="AS321" s="26">
        <v>10</v>
      </c>
      <c r="AT321" s="26"/>
      <c r="AU321" s="26"/>
      <c r="AV321" s="23">
        <v>0</v>
      </c>
      <c r="AW321" s="23"/>
      <c r="AX321" s="23"/>
      <c r="AY321" s="23">
        <v>0</v>
      </c>
      <c r="AZ321" s="53"/>
      <c r="BA321" s="53"/>
      <c r="BB321" s="43">
        <v>0</v>
      </c>
      <c r="BC321" s="43"/>
      <c r="BD321" s="43"/>
      <c r="BE321" s="23">
        <v>0</v>
      </c>
      <c r="BF321" s="53"/>
      <c r="BG321" s="53"/>
      <c r="BH321" s="53"/>
      <c r="BI321" s="53"/>
      <c r="BJ321" s="53"/>
      <c r="BK321" s="23">
        <v>0</v>
      </c>
      <c r="BL321" s="53"/>
      <c r="BM321" s="53"/>
    </row>
    <row r="322" spans="1:65" s="31" customFormat="1" ht="15" customHeight="1" x14ac:dyDescent="0.2">
      <c r="A322" s="8" t="s">
        <v>231</v>
      </c>
      <c r="B322" s="8">
        <v>3</v>
      </c>
      <c r="C322" s="9">
        <v>0</v>
      </c>
      <c r="D322" s="9"/>
      <c r="E322" s="9"/>
      <c r="F322" s="9">
        <v>0</v>
      </c>
      <c r="G322" s="9"/>
      <c r="H322" s="9"/>
      <c r="I322" s="9"/>
      <c r="J322" s="9"/>
      <c r="K322" s="9"/>
      <c r="L322" s="9">
        <v>0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>
        <v>90</v>
      </c>
      <c r="AB322" s="9"/>
      <c r="AC322" s="9"/>
      <c r="AD322" s="9">
        <v>0</v>
      </c>
      <c r="AE322" s="9"/>
      <c r="AF322" s="9"/>
      <c r="AG322" s="9">
        <v>30</v>
      </c>
      <c r="AH322" s="9"/>
      <c r="AI322" s="9"/>
      <c r="AJ322" s="9">
        <v>30</v>
      </c>
      <c r="AK322" s="10"/>
      <c r="AL322" s="10"/>
      <c r="AM322" s="10">
        <v>10</v>
      </c>
      <c r="AN322" s="10"/>
      <c r="AO322" s="10"/>
      <c r="AP322" s="12">
        <v>15</v>
      </c>
      <c r="AQ322" s="10"/>
      <c r="AR322" s="26"/>
      <c r="AS322" s="26">
        <v>30</v>
      </c>
      <c r="AT322" s="26"/>
      <c r="AU322" s="26"/>
      <c r="AV322" s="23">
        <v>20</v>
      </c>
      <c r="AW322" s="23"/>
      <c r="AX322" s="23"/>
      <c r="AY322" s="23">
        <v>2</v>
      </c>
      <c r="AZ322" s="53"/>
      <c r="BA322" s="53"/>
      <c r="BB322" s="43">
        <v>0</v>
      </c>
      <c r="BC322" s="43"/>
      <c r="BD322" s="43"/>
      <c r="BE322" s="23">
        <v>0</v>
      </c>
      <c r="BF322" s="53"/>
      <c r="BG322" s="53"/>
      <c r="BH322" s="53">
        <v>0</v>
      </c>
      <c r="BI322" s="53"/>
      <c r="BJ322" s="53"/>
      <c r="BK322" s="23"/>
      <c r="BL322" s="53"/>
      <c r="BM322" s="53"/>
    </row>
    <row r="323" spans="1:65" s="31" customFormat="1" ht="15" customHeight="1" x14ac:dyDescent="0.2">
      <c r="A323" s="8" t="s">
        <v>232</v>
      </c>
      <c r="B323" s="8">
        <v>3</v>
      </c>
      <c r="C323" s="9">
        <v>1</v>
      </c>
      <c r="D323" s="9"/>
      <c r="E323" s="9"/>
      <c r="F323" s="9">
        <v>15</v>
      </c>
      <c r="G323" s="9"/>
      <c r="H323" s="9"/>
      <c r="I323" s="9">
        <v>0</v>
      </c>
      <c r="J323" s="9"/>
      <c r="K323" s="9"/>
      <c r="L323" s="9">
        <v>0</v>
      </c>
      <c r="M323" s="9"/>
      <c r="N323" s="9"/>
      <c r="O323" s="9"/>
      <c r="P323" s="9"/>
      <c r="Q323" s="9"/>
      <c r="R323" s="9">
        <v>0</v>
      </c>
      <c r="S323" s="9"/>
      <c r="T323" s="9"/>
      <c r="U323" s="9"/>
      <c r="V323" s="9"/>
      <c r="W323" s="9"/>
      <c r="X323" s="9"/>
      <c r="Y323" s="9"/>
      <c r="Z323" s="9"/>
      <c r="AA323" s="9">
        <v>5</v>
      </c>
      <c r="AB323" s="9"/>
      <c r="AC323" s="9"/>
      <c r="AD323" s="9"/>
      <c r="AE323" s="9"/>
      <c r="AF323" s="9"/>
      <c r="AG323" s="9"/>
      <c r="AH323" s="9"/>
      <c r="AI323" s="9"/>
      <c r="AJ323" s="9">
        <v>0</v>
      </c>
      <c r="AK323" s="10"/>
      <c r="AL323" s="10"/>
      <c r="AM323" s="10">
        <v>30</v>
      </c>
      <c r="AN323" s="10"/>
      <c r="AO323" s="10"/>
      <c r="AP323" s="12">
        <v>0</v>
      </c>
      <c r="AQ323" s="10"/>
      <c r="AR323" s="26"/>
      <c r="AS323" s="26">
        <v>5</v>
      </c>
      <c r="AT323" s="26"/>
      <c r="AU323" s="26"/>
      <c r="AV323" s="23"/>
      <c r="AW323" s="23"/>
      <c r="AX323" s="23"/>
      <c r="AY323" s="23"/>
      <c r="AZ323" s="53"/>
      <c r="BA323" s="53"/>
      <c r="BB323" s="43">
        <v>0</v>
      </c>
      <c r="BC323" s="43"/>
      <c r="BD323" s="43"/>
      <c r="BE323" s="23"/>
      <c r="BF323" s="53"/>
      <c r="BG323" s="53"/>
      <c r="BH323" s="53">
        <v>2</v>
      </c>
      <c r="BI323" s="53"/>
      <c r="BJ323" s="53"/>
      <c r="BK323" s="23">
        <v>0</v>
      </c>
      <c r="BL323" s="53"/>
      <c r="BM323" s="53"/>
    </row>
    <row r="324" spans="1:65" s="31" customFormat="1" ht="15" customHeight="1" x14ac:dyDescent="0.2">
      <c r="A324" s="8" t="s">
        <v>233</v>
      </c>
      <c r="B324" s="8">
        <v>3</v>
      </c>
      <c r="C324" s="9">
        <v>0</v>
      </c>
      <c r="D324" s="9"/>
      <c r="E324" s="9"/>
      <c r="F324" s="9">
        <v>6</v>
      </c>
      <c r="G324" s="9"/>
      <c r="H324" s="9"/>
      <c r="I324" s="9">
        <v>0</v>
      </c>
      <c r="J324" s="9"/>
      <c r="K324" s="9"/>
      <c r="L324" s="9">
        <v>0</v>
      </c>
      <c r="M324" s="9"/>
      <c r="N324" s="9"/>
      <c r="O324" s="9">
        <v>0</v>
      </c>
      <c r="P324" s="9"/>
      <c r="Q324" s="9"/>
      <c r="R324" s="9">
        <v>0</v>
      </c>
      <c r="S324" s="9"/>
      <c r="T324" s="9"/>
      <c r="U324" s="9"/>
      <c r="V324" s="9"/>
      <c r="W324" s="9"/>
      <c r="X324" s="9">
        <v>0</v>
      </c>
      <c r="Y324" s="9"/>
      <c r="Z324" s="9"/>
      <c r="AA324" s="9">
        <v>15</v>
      </c>
      <c r="AB324" s="9"/>
      <c r="AC324" s="9"/>
      <c r="AD324" s="9"/>
      <c r="AE324" s="9"/>
      <c r="AF324" s="9"/>
      <c r="AG324" s="9">
        <v>40</v>
      </c>
      <c r="AH324" s="9"/>
      <c r="AI324" s="9"/>
      <c r="AJ324" s="9">
        <v>5</v>
      </c>
      <c r="AK324" s="10"/>
      <c r="AL324" s="10"/>
      <c r="AM324" s="10">
        <v>35</v>
      </c>
      <c r="AN324" s="10"/>
      <c r="AO324" s="10"/>
      <c r="AP324" s="12">
        <v>0</v>
      </c>
      <c r="AQ324" s="10"/>
      <c r="AR324" s="26"/>
      <c r="AS324" s="26">
        <v>0</v>
      </c>
      <c r="AT324" s="26"/>
      <c r="AU324" s="26"/>
      <c r="AV324" s="23">
        <v>0</v>
      </c>
      <c r="AW324" s="23"/>
      <c r="AX324" s="23"/>
      <c r="AY324" s="23">
        <v>0</v>
      </c>
      <c r="AZ324" s="53"/>
      <c r="BA324" s="53"/>
      <c r="BB324" s="43">
        <v>0</v>
      </c>
      <c r="BC324" s="43"/>
      <c r="BD324" s="43"/>
      <c r="BE324" s="23">
        <v>2</v>
      </c>
      <c r="BF324" s="53"/>
      <c r="BG324" s="53"/>
      <c r="BH324" s="53">
        <v>8</v>
      </c>
      <c r="BI324" s="53"/>
      <c r="BJ324" s="53"/>
      <c r="BK324" s="23"/>
      <c r="BL324" s="53"/>
      <c r="BM324" s="53"/>
    </row>
    <row r="325" spans="1:65" s="31" customFormat="1" ht="15" customHeight="1" x14ac:dyDescent="0.2">
      <c r="A325" s="8" t="s">
        <v>234</v>
      </c>
      <c r="B325" s="8">
        <v>3</v>
      </c>
      <c r="C325" s="9"/>
      <c r="D325" s="9"/>
      <c r="E325" s="9"/>
      <c r="F325" s="9">
        <v>0</v>
      </c>
      <c r="G325" s="9"/>
      <c r="H325" s="9"/>
      <c r="I325" s="9"/>
      <c r="J325" s="9"/>
      <c r="K325" s="9"/>
      <c r="L325" s="9">
        <v>0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10"/>
      <c r="AL325" s="10"/>
      <c r="AM325" s="10"/>
      <c r="AN325" s="10"/>
      <c r="AO325" s="10"/>
      <c r="AP325" s="12"/>
      <c r="AQ325" s="10"/>
      <c r="AR325" s="26"/>
      <c r="AS325" s="26"/>
      <c r="AT325" s="26"/>
      <c r="AU325" s="26"/>
      <c r="AV325" s="23"/>
      <c r="AW325" s="23"/>
      <c r="AX325" s="23"/>
      <c r="AY325" s="23"/>
      <c r="AZ325" s="53"/>
      <c r="BA325" s="53"/>
      <c r="BB325" s="43"/>
      <c r="BC325" s="43"/>
      <c r="BD325" s="43"/>
      <c r="BE325" s="23"/>
      <c r="BF325" s="53"/>
      <c r="BG325" s="53"/>
      <c r="BH325" s="53"/>
      <c r="BI325" s="53"/>
      <c r="BJ325" s="53"/>
      <c r="BK325" s="23">
        <v>0</v>
      </c>
      <c r="BL325" s="53"/>
      <c r="BM325" s="53"/>
    </row>
    <row r="326" spans="1:65" s="31" customFormat="1" ht="15" customHeight="1" x14ac:dyDescent="0.2">
      <c r="A326" s="8" t="s">
        <v>235</v>
      </c>
      <c r="B326" s="8">
        <v>3</v>
      </c>
      <c r="C326" s="9">
        <v>40</v>
      </c>
      <c r="D326" s="9"/>
      <c r="E326" s="9"/>
      <c r="F326" s="9">
        <v>1</v>
      </c>
      <c r="G326" s="9"/>
      <c r="H326" s="9"/>
      <c r="I326" s="9">
        <v>0</v>
      </c>
      <c r="J326" s="9"/>
      <c r="K326" s="9"/>
      <c r="L326" s="9">
        <v>3</v>
      </c>
      <c r="M326" s="9"/>
      <c r="N326" s="9"/>
      <c r="O326" s="9">
        <v>45</v>
      </c>
      <c r="P326" s="9"/>
      <c r="Q326" s="9"/>
      <c r="R326" s="9">
        <v>12</v>
      </c>
      <c r="S326" s="9"/>
      <c r="T326" s="9"/>
      <c r="U326" s="9">
        <v>30</v>
      </c>
      <c r="V326" s="9"/>
      <c r="W326" s="9"/>
      <c r="X326" s="9">
        <v>20</v>
      </c>
      <c r="Y326" s="9"/>
      <c r="Z326" s="9"/>
      <c r="AA326" s="9">
        <v>75</v>
      </c>
      <c r="AB326" s="9"/>
      <c r="AC326" s="9"/>
      <c r="AD326" s="9"/>
      <c r="AE326" s="9"/>
      <c r="AF326" s="9"/>
      <c r="AG326" s="9">
        <v>20</v>
      </c>
      <c r="AH326" s="9"/>
      <c r="AI326" s="9"/>
      <c r="AJ326" s="9">
        <v>15</v>
      </c>
      <c r="AK326" s="10"/>
      <c r="AL326" s="10"/>
      <c r="AM326" s="10">
        <v>75</v>
      </c>
      <c r="AN326" s="10"/>
      <c r="AO326" s="10"/>
      <c r="AP326" s="12">
        <v>30</v>
      </c>
      <c r="AQ326" s="10"/>
      <c r="AR326" s="26"/>
      <c r="AS326" s="26">
        <v>45</v>
      </c>
      <c r="AT326" s="26"/>
      <c r="AU326" s="26"/>
      <c r="AV326" s="23"/>
      <c r="AW326" s="23"/>
      <c r="AX326" s="23"/>
      <c r="AY326" s="23">
        <v>30</v>
      </c>
      <c r="AZ326" s="53"/>
      <c r="BA326" s="53"/>
      <c r="BB326" s="43">
        <v>3</v>
      </c>
      <c r="BC326" s="43"/>
      <c r="BD326" s="43"/>
      <c r="BE326" s="23"/>
      <c r="BF326" s="53"/>
      <c r="BG326" s="53"/>
      <c r="BH326" s="53">
        <v>0</v>
      </c>
      <c r="BI326" s="53"/>
      <c r="BJ326" s="53"/>
      <c r="BK326" s="23">
        <v>0</v>
      </c>
      <c r="BL326" s="53"/>
      <c r="BM326" s="53"/>
    </row>
    <row r="327" spans="1:65" s="31" customFormat="1" ht="15" customHeight="1" x14ac:dyDescent="0.2">
      <c r="A327" s="8" t="s">
        <v>236</v>
      </c>
      <c r="B327" s="8">
        <v>3</v>
      </c>
      <c r="C327" s="9">
        <v>0</v>
      </c>
      <c r="D327" s="9"/>
      <c r="E327" s="9"/>
      <c r="F327" s="9">
        <v>0</v>
      </c>
      <c r="G327" s="9"/>
      <c r="H327" s="9"/>
      <c r="I327" s="9"/>
      <c r="J327" s="9"/>
      <c r="K327" s="9"/>
      <c r="L327" s="9">
        <v>1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>
        <v>0</v>
      </c>
      <c r="AB327" s="9"/>
      <c r="AC327" s="9"/>
      <c r="AD327" s="9"/>
      <c r="AE327" s="9"/>
      <c r="AF327" s="9"/>
      <c r="AG327" s="9"/>
      <c r="AH327" s="9"/>
      <c r="AI327" s="9"/>
      <c r="AJ327" s="9">
        <v>0</v>
      </c>
      <c r="AK327" s="10"/>
      <c r="AL327" s="10"/>
      <c r="AM327" s="10"/>
      <c r="AN327" s="10"/>
      <c r="AO327" s="10"/>
      <c r="AP327" s="12"/>
      <c r="AQ327" s="10"/>
      <c r="AR327" s="26"/>
      <c r="AS327" s="26">
        <v>20</v>
      </c>
      <c r="AT327" s="26"/>
      <c r="AU327" s="26"/>
      <c r="AV327" s="23">
        <v>6</v>
      </c>
      <c r="AW327" s="23"/>
      <c r="AX327" s="23"/>
      <c r="AY327" s="23">
        <v>8</v>
      </c>
      <c r="AZ327" s="53"/>
      <c r="BA327" s="53"/>
      <c r="BB327" s="43">
        <v>0</v>
      </c>
      <c r="BC327" s="43"/>
      <c r="BD327" s="43"/>
      <c r="BE327" s="23"/>
      <c r="BF327" s="53"/>
      <c r="BG327" s="53"/>
      <c r="BH327" s="53">
        <v>0</v>
      </c>
      <c r="BI327" s="53"/>
      <c r="BJ327" s="53"/>
      <c r="BK327" s="23">
        <v>2</v>
      </c>
      <c r="BL327" s="53"/>
      <c r="BM327" s="53"/>
    </row>
    <row r="328" spans="1:65" s="31" customFormat="1" ht="15" customHeight="1" x14ac:dyDescent="0.2">
      <c r="A328" s="8" t="s">
        <v>237</v>
      </c>
      <c r="B328" s="8">
        <v>3</v>
      </c>
      <c r="C328" s="9">
        <v>32</v>
      </c>
      <c r="D328" s="9"/>
      <c r="E328" s="9"/>
      <c r="F328" s="9">
        <v>25</v>
      </c>
      <c r="G328" s="9"/>
      <c r="H328" s="9"/>
      <c r="I328" s="9">
        <v>5</v>
      </c>
      <c r="J328" s="9"/>
      <c r="K328" s="9"/>
      <c r="L328" s="9">
        <v>13</v>
      </c>
      <c r="M328" s="9"/>
      <c r="N328" s="9"/>
      <c r="O328" s="9">
        <v>50</v>
      </c>
      <c r="P328" s="9"/>
      <c r="Q328" s="9"/>
      <c r="R328" s="9">
        <v>20</v>
      </c>
      <c r="S328" s="9"/>
      <c r="T328" s="9"/>
      <c r="U328" s="9">
        <v>25</v>
      </c>
      <c r="V328" s="9"/>
      <c r="W328" s="9"/>
      <c r="X328" s="9">
        <v>20</v>
      </c>
      <c r="Y328" s="9"/>
      <c r="Z328" s="9"/>
      <c r="AA328" s="9">
        <v>60</v>
      </c>
      <c r="AB328" s="9"/>
      <c r="AC328" s="9"/>
      <c r="AD328" s="9">
        <v>5</v>
      </c>
      <c r="AE328" s="9"/>
      <c r="AF328" s="9"/>
      <c r="AG328" s="9">
        <v>50</v>
      </c>
      <c r="AH328" s="9"/>
      <c r="AI328" s="9"/>
      <c r="AJ328" s="9">
        <v>10</v>
      </c>
      <c r="AK328" s="10"/>
      <c r="AL328" s="10"/>
      <c r="AM328" s="10">
        <v>40</v>
      </c>
      <c r="AN328" s="10"/>
      <c r="AO328" s="10"/>
      <c r="AP328" s="12">
        <v>15</v>
      </c>
      <c r="AQ328" s="10"/>
      <c r="AR328" s="26"/>
      <c r="AS328" s="26">
        <v>30</v>
      </c>
      <c r="AT328" s="26"/>
      <c r="AU328" s="26"/>
      <c r="AV328" s="23">
        <v>3</v>
      </c>
      <c r="AW328" s="23"/>
      <c r="AX328" s="23"/>
      <c r="AY328" s="23">
        <v>0</v>
      </c>
      <c r="AZ328" s="53"/>
      <c r="BA328" s="53"/>
      <c r="BB328" s="43">
        <v>1</v>
      </c>
      <c r="BC328" s="43"/>
      <c r="BD328" s="43"/>
      <c r="BE328" s="23">
        <v>3</v>
      </c>
      <c r="BF328" s="53"/>
      <c r="BG328" s="53"/>
      <c r="BH328" s="53">
        <v>0</v>
      </c>
      <c r="BI328" s="53"/>
      <c r="BJ328" s="53"/>
      <c r="BK328" s="23">
        <v>1</v>
      </c>
      <c r="BL328" s="53"/>
      <c r="BM328" s="53"/>
    </row>
    <row r="329" spans="1:65" s="31" customFormat="1" ht="15" customHeight="1" x14ac:dyDescent="0.2">
      <c r="A329" s="8" t="s">
        <v>238</v>
      </c>
      <c r="B329" s="8">
        <v>3</v>
      </c>
      <c r="C329" s="9">
        <v>0</v>
      </c>
      <c r="D329" s="9"/>
      <c r="E329" s="9"/>
      <c r="F329" s="9">
        <v>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10"/>
      <c r="AL329" s="10"/>
      <c r="AM329" s="10"/>
      <c r="AN329" s="10"/>
      <c r="AO329" s="10"/>
      <c r="AP329" s="12"/>
      <c r="AQ329" s="10"/>
      <c r="AR329" s="26"/>
      <c r="AS329" s="26">
        <v>0</v>
      </c>
      <c r="AT329" s="26"/>
      <c r="AU329" s="26"/>
      <c r="AV329" s="23"/>
      <c r="AW329" s="23"/>
      <c r="AX329" s="23"/>
      <c r="AY329" s="23"/>
      <c r="AZ329" s="53"/>
      <c r="BA329" s="53"/>
      <c r="BB329" s="44"/>
      <c r="BC329" s="44"/>
      <c r="BD329" s="44"/>
      <c r="BE329" s="23"/>
      <c r="BF329" s="53"/>
      <c r="BG329" s="53"/>
      <c r="BH329" s="53">
        <v>0</v>
      </c>
      <c r="BI329" s="53"/>
      <c r="BJ329" s="53"/>
      <c r="BK329" s="23"/>
      <c r="BL329" s="53"/>
      <c r="BM329" s="53"/>
    </row>
    <row r="330" spans="1:65" s="31" customFormat="1" ht="15" customHeight="1" x14ac:dyDescent="0.2">
      <c r="A330" s="8" t="s">
        <v>239</v>
      </c>
      <c r="B330" s="8">
        <v>3</v>
      </c>
      <c r="C330" s="9">
        <v>17</v>
      </c>
      <c r="D330" s="9"/>
      <c r="E330" s="9"/>
      <c r="F330" s="9">
        <v>6</v>
      </c>
      <c r="G330" s="9"/>
      <c r="H330" s="9"/>
      <c r="I330" s="9">
        <v>15</v>
      </c>
      <c r="J330" s="9"/>
      <c r="K330" s="9"/>
      <c r="L330" s="9">
        <v>15</v>
      </c>
      <c r="M330" s="9"/>
      <c r="N330" s="9"/>
      <c r="O330" s="9"/>
      <c r="P330" s="9"/>
      <c r="Q330" s="9"/>
      <c r="R330" s="9"/>
      <c r="S330" s="9"/>
      <c r="T330" s="9"/>
      <c r="U330" s="9">
        <v>20</v>
      </c>
      <c r="V330" s="9"/>
      <c r="W330" s="9"/>
      <c r="X330" s="9">
        <v>10</v>
      </c>
      <c r="Y330" s="9"/>
      <c r="Z330" s="9"/>
      <c r="AA330" s="9">
        <v>30</v>
      </c>
      <c r="AB330" s="9"/>
      <c r="AC330" s="9"/>
      <c r="AD330" s="9"/>
      <c r="AE330" s="9"/>
      <c r="AF330" s="9"/>
      <c r="AG330" s="9">
        <v>40</v>
      </c>
      <c r="AH330" s="9"/>
      <c r="AI330" s="9"/>
      <c r="AJ330" s="9">
        <v>15</v>
      </c>
      <c r="AK330" s="10"/>
      <c r="AL330" s="10"/>
      <c r="AM330" s="10">
        <v>12</v>
      </c>
      <c r="AN330" s="10"/>
      <c r="AO330" s="10"/>
      <c r="AP330" s="12">
        <v>0</v>
      </c>
      <c r="AQ330" s="10"/>
      <c r="AR330" s="26"/>
      <c r="AS330" s="26">
        <v>25</v>
      </c>
      <c r="AT330" s="26"/>
      <c r="AU330" s="26"/>
      <c r="AV330" s="23"/>
      <c r="AW330" s="23"/>
      <c r="AX330" s="23"/>
      <c r="AY330" s="23"/>
      <c r="AZ330" s="53"/>
      <c r="BA330" s="53"/>
      <c r="BB330" s="43">
        <v>0</v>
      </c>
      <c r="BC330" s="43"/>
      <c r="BD330" s="43"/>
      <c r="BE330" s="23"/>
      <c r="BF330" s="53"/>
      <c r="BG330" s="53"/>
      <c r="BH330" s="53">
        <v>0</v>
      </c>
      <c r="BI330" s="53"/>
      <c r="BJ330" s="53"/>
      <c r="BK330" s="23"/>
      <c r="BL330" s="53"/>
      <c r="BM330" s="53"/>
    </row>
    <row r="331" spans="1:65" s="31" customFormat="1" ht="15" customHeight="1" x14ac:dyDescent="0.2">
      <c r="A331" s="8" t="s">
        <v>240</v>
      </c>
      <c r="B331" s="8">
        <v>3</v>
      </c>
      <c r="C331" s="9">
        <v>0</v>
      </c>
      <c r="D331" s="9"/>
      <c r="E331" s="9"/>
      <c r="F331" s="9">
        <v>0</v>
      </c>
      <c r="G331" s="9"/>
      <c r="H331" s="9"/>
      <c r="I331" s="9"/>
      <c r="J331" s="9"/>
      <c r="K331" s="9"/>
      <c r="L331" s="9">
        <v>0</v>
      </c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>
        <v>0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10"/>
      <c r="AL331" s="10"/>
      <c r="AM331" s="10"/>
      <c r="AN331" s="10"/>
      <c r="AO331" s="10"/>
      <c r="AP331" s="12"/>
      <c r="AQ331" s="10"/>
      <c r="AR331" s="26"/>
      <c r="AS331" s="26">
        <v>0</v>
      </c>
      <c r="AT331" s="26"/>
      <c r="AU331" s="26"/>
      <c r="AV331" s="23"/>
      <c r="AW331" s="23"/>
      <c r="AX331" s="23"/>
      <c r="AY331" s="23">
        <v>0</v>
      </c>
      <c r="AZ331" s="53"/>
      <c r="BA331" s="53"/>
      <c r="BB331" s="43">
        <v>0</v>
      </c>
      <c r="BC331" s="43"/>
      <c r="BD331" s="43"/>
      <c r="BE331" s="23"/>
      <c r="BF331" s="53"/>
      <c r="BG331" s="53"/>
      <c r="BH331" s="53">
        <v>0</v>
      </c>
      <c r="BI331" s="53"/>
      <c r="BJ331" s="53"/>
      <c r="BK331" s="23">
        <v>0</v>
      </c>
      <c r="BL331" s="53"/>
      <c r="BM331" s="53"/>
    </row>
    <row r="332" spans="1:65" s="31" customFormat="1" ht="15" customHeight="1" x14ac:dyDescent="0.2">
      <c r="A332" s="8" t="s">
        <v>241</v>
      </c>
      <c r="B332" s="8">
        <v>3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>
        <v>150</v>
      </c>
      <c r="AB332" s="9"/>
      <c r="AC332" s="9"/>
      <c r="AD332" s="9">
        <v>1</v>
      </c>
      <c r="AE332" s="9"/>
      <c r="AF332" s="9"/>
      <c r="AG332" s="9">
        <v>35</v>
      </c>
      <c r="AH332" s="9"/>
      <c r="AI332" s="9"/>
      <c r="AJ332" s="9"/>
      <c r="AK332" s="10"/>
      <c r="AL332" s="10"/>
      <c r="AM332" s="10"/>
      <c r="AN332" s="10"/>
      <c r="AO332" s="10"/>
      <c r="AP332" s="12"/>
      <c r="AQ332" s="10"/>
      <c r="AR332" s="26"/>
      <c r="AS332" s="26"/>
      <c r="AT332" s="26"/>
      <c r="AU332" s="26"/>
      <c r="AV332" s="23"/>
      <c r="AW332" s="23"/>
      <c r="AX332" s="23"/>
      <c r="AY332" s="23">
        <v>0</v>
      </c>
      <c r="AZ332" s="53"/>
      <c r="BA332" s="53"/>
      <c r="BB332" s="43"/>
      <c r="BC332" s="43"/>
      <c r="BD332" s="43"/>
      <c r="BE332" s="23"/>
      <c r="BF332" s="53"/>
      <c r="BG332" s="53"/>
      <c r="BH332" s="53"/>
      <c r="BI332" s="53"/>
      <c r="BJ332" s="53"/>
      <c r="BK332" s="23">
        <v>0</v>
      </c>
      <c r="BL332" s="53"/>
      <c r="BM332" s="53"/>
    </row>
    <row r="333" spans="1:65" s="31" customFormat="1" ht="15" customHeight="1" x14ac:dyDescent="0.2">
      <c r="A333" s="8" t="s">
        <v>242</v>
      </c>
      <c r="B333" s="8">
        <v>3</v>
      </c>
      <c r="C333" s="9">
        <v>0</v>
      </c>
      <c r="D333" s="9"/>
      <c r="E333" s="9"/>
      <c r="F333" s="9">
        <v>5</v>
      </c>
      <c r="G333" s="9"/>
      <c r="H333" s="9"/>
      <c r="I333" s="9">
        <v>0</v>
      </c>
      <c r="J333" s="9"/>
      <c r="K333" s="9"/>
      <c r="L333" s="9">
        <v>0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>
        <v>0</v>
      </c>
      <c r="Y333" s="9"/>
      <c r="Z333" s="9"/>
      <c r="AA333" s="9"/>
      <c r="AB333" s="9"/>
      <c r="AC333" s="9"/>
      <c r="AD333" s="9"/>
      <c r="AE333" s="9"/>
      <c r="AF333" s="9"/>
      <c r="AG333" s="9">
        <v>2</v>
      </c>
      <c r="AH333" s="9"/>
      <c r="AI333" s="9"/>
      <c r="AJ333" s="9"/>
      <c r="AK333" s="10"/>
      <c r="AL333" s="10"/>
      <c r="AM333" s="10">
        <v>0</v>
      </c>
      <c r="AN333" s="10"/>
      <c r="AO333" s="10"/>
      <c r="AP333" s="12">
        <v>0</v>
      </c>
      <c r="AQ333" s="10"/>
      <c r="AR333" s="26"/>
      <c r="AS333" s="26">
        <v>0</v>
      </c>
      <c r="AT333" s="26"/>
      <c r="AU333" s="26"/>
      <c r="AV333" s="23">
        <v>0</v>
      </c>
      <c r="AW333" s="23"/>
      <c r="AX333" s="23"/>
      <c r="AY333" s="23"/>
      <c r="AZ333" s="53"/>
      <c r="BA333" s="53"/>
      <c r="BB333" s="43"/>
      <c r="BC333" s="43"/>
      <c r="BD333" s="43"/>
      <c r="BE333" s="23"/>
      <c r="BF333" s="53"/>
      <c r="BG333" s="53"/>
      <c r="BH333" s="53">
        <v>0</v>
      </c>
      <c r="BI333" s="53"/>
      <c r="BJ333" s="53"/>
      <c r="BK333" s="23"/>
      <c r="BL333" s="53"/>
      <c r="BM333" s="53"/>
    </row>
    <row r="334" spans="1:65" s="31" customFormat="1" ht="15" customHeight="1" x14ac:dyDescent="0.2">
      <c r="A334" s="8" t="s">
        <v>243</v>
      </c>
      <c r="B334" s="8">
        <v>3</v>
      </c>
      <c r="C334" s="9">
        <v>0</v>
      </c>
      <c r="D334" s="9"/>
      <c r="E334" s="9"/>
      <c r="F334" s="9">
        <v>2</v>
      </c>
      <c r="G334" s="9"/>
      <c r="H334" s="9"/>
      <c r="I334" s="9"/>
      <c r="J334" s="9"/>
      <c r="K334" s="9"/>
      <c r="L334" s="9">
        <v>0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>
        <v>10</v>
      </c>
      <c r="AB334" s="9"/>
      <c r="AC334" s="9"/>
      <c r="AD334" s="9"/>
      <c r="AE334" s="9"/>
      <c r="AF334" s="9"/>
      <c r="AG334" s="9"/>
      <c r="AH334" s="9"/>
      <c r="AI334" s="9"/>
      <c r="AJ334" s="9">
        <v>10</v>
      </c>
      <c r="AK334" s="10"/>
      <c r="AL334" s="10"/>
      <c r="AM334" s="10"/>
      <c r="AN334" s="10"/>
      <c r="AO334" s="10"/>
      <c r="AP334" s="12">
        <v>10</v>
      </c>
      <c r="AQ334" s="10"/>
      <c r="AR334" s="26"/>
      <c r="AS334" s="26">
        <v>10</v>
      </c>
      <c r="AT334" s="26"/>
      <c r="AU334" s="26"/>
      <c r="AV334" s="23"/>
      <c r="AW334" s="23"/>
      <c r="AX334" s="23"/>
      <c r="AY334" s="23">
        <v>0</v>
      </c>
      <c r="AZ334" s="53"/>
      <c r="BA334" s="53"/>
      <c r="BB334" s="43">
        <v>0</v>
      </c>
      <c r="BC334" s="43"/>
      <c r="BD334" s="43"/>
      <c r="BE334" s="23">
        <v>0</v>
      </c>
      <c r="BF334" s="53"/>
      <c r="BG334" s="53"/>
      <c r="BH334" s="53">
        <v>0</v>
      </c>
      <c r="BI334" s="53"/>
      <c r="BJ334" s="53"/>
      <c r="BK334" s="23">
        <v>3</v>
      </c>
      <c r="BL334" s="53"/>
      <c r="BM334" s="53"/>
    </row>
    <row r="335" spans="1:65" s="31" customFormat="1" ht="15" customHeight="1" x14ac:dyDescent="0.2">
      <c r="A335" s="8" t="s">
        <v>244</v>
      </c>
      <c r="B335" s="8">
        <v>3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>
        <v>30</v>
      </c>
      <c r="S335" s="9"/>
      <c r="T335" s="9"/>
      <c r="U335" s="9"/>
      <c r="V335" s="9"/>
      <c r="W335" s="9"/>
      <c r="X335" s="9"/>
      <c r="Y335" s="9"/>
      <c r="Z335" s="9"/>
      <c r="AA335" s="9">
        <v>130</v>
      </c>
      <c r="AB335" s="9"/>
      <c r="AC335" s="9"/>
      <c r="AD335" s="9">
        <v>50</v>
      </c>
      <c r="AE335" s="9"/>
      <c r="AF335" s="9"/>
      <c r="AG335" s="9">
        <v>20</v>
      </c>
      <c r="AH335" s="9"/>
      <c r="AI335" s="9"/>
      <c r="AJ335" s="9"/>
      <c r="AK335" s="10"/>
      <c r="AL335" s="10"/>
      <c r="AM335" s="10"/>
      <c r="AN335" s="10"/>
      <c r="AO335" s="10"/>
      <c r="AP335" s="12"/>
      <c r="AQ335" s="10"/>
      <c r="AR335" s="26"/>
      <c r="AS335" s="26"/>
      <c r="AT335" s="26"/>
      <c r="AU335" s="26"/>
      <c r="AV335" s="23"/>
      <c r="AW335" s="23"/>
      <c r="AX335" s="23"/>
      <c r="AY335" s="23"/>
      <c r="AZ335" s="53"/>
      <c r="BA335" s="53"/>
      <c r="BB335" s="43"/>
      <c r="BC335" s="43"/>
      <c r="BD335" s="43"/>
      <c r="BE335" s="23"/>
      <c r="BF335" s="53"/>
      <c r="BG335" s="53"/>
      <c r="BH335" s="53"/>
      <c r="BI335" s="53"/>
      <c r="BJ335" s="53"/>
      <c r="BK335" s="23">
        <v>0</v>
      </c>
      <c r="BL335" s="53"/>
      <c r="BM335" s="53"/>
    </row>
    <row r="336" spans="1:65" s="31" customFormat="1" ht="14.25" customHeight="1" x14ac:dyDescent="0.2">
      <c r="A336" s="8" t="s">
        <v>245</v>
      </c>
      <c r="B336" s="8">
        <v>3</v>
      </c>
      <c r="C336" s="9">
        <v>0</v>
      </c>
      <c r="D336" s="9"/>
      <c r="E336" s="9"/>
      <c r="F336" s="9">
        <v>0</v>
      </c>
      <c r="G336" s="9"/>
      <c r="H336" s="9"/>
      <c r="I336" s="9">
        <v>0</v>
      </c>
      <c r="J336" s="9"/>
      <c r="K336" s="9"/>
      <c r="L336" s="9">
        <v>0</v>
      </c>
      <c r="M336" s="9"/>
      <c r="N336" s="9"/>
      <c r="O336" s="9">
        <v>0</v>
      </c>
      <c r="P336" s="9"/>
      <c r="Q336" s="9"/>
      <c r="R336" s="9"/>
      <c r="S336" s="9"/>
      <c r="T336" s="9"/>
      <c r="U336" s="9"/>
      <c r="V336" s="9"/>
      <c r="W336" s="9"/>
      <c r="X336" s="9">
        <v>0</v>
      </c>
      <c r="Y336" s="9"/>
      <c r="Z336" s="9"/>
      <c r="AA336" s="9">
        <v>0</v>
      </c>
      <c r="AB336" s="9"/>
      <c r="AC336" s="9"/>
      <c r="AD336" s="9"/>
      <c r="AE336" s="9"/>
      <c r="AF336" s="9"/>
      <c r="AG336" s="9">
        <v>1</v>
      </c>
      <c r="AH336" s="9"/>
      <c r="AI336" s="9"/>
      <c r="AJ336" s="9">
        <v>0</v>
      </c>
      <c r="AK336" s="10"/>
      <c r="AL336" s="10"/>
      <c r="AM336" s="10">
        <v>0</v>
      </c>
      <c r="AN336" s="10"/>
      <c r="AO336" s="10"/>
      <c r="AP336" s="12">
        <v>0</v>
      </c>
      <c r="AQ336" s="10"/>
      <c r="AR336" s="26"/>
      <c r="AS336" s="26">
        <v>0</v>
      </c>
      <c r="AT336" s="26"/>
      <c r="AU336" s="26"/>
      <c r="AV336" s="23"/>
      <c r="AW336" s="23"/>
      <c r="AX336" s="23"/>
      <c r="AY336" s="23"/>
      <c r="AZ336" s="53"/>
      <c r="BA336" s="53"/>
      <c r="BB336" s="43">
        <v>2</v>
      </c>
      <c r="BC336" s="43"/>
      <c r="BD336" s="43"/>
      <c r="BE336" s="23"/>
      <c r="BF336" s="53"/>
      <c r="BG336" s="53"/>
      <c r="BH336" s="53">
        <v>0</v>
      </c>
      <c r="BI336" s="53"/>
      <c r="BJ336" s="53"/>
      <c r="BK336" s="23">
        <v>0</v>
      </c>
      <c r="BL336" s="53"/>
      <c r="BM336" s="53"/>
    </row>
    <row r="337" spans="1:67" s="31" customFormat="1" ht="15" customHeight="1" x14ac:dyDescent="0.2">
      <c r="A337" s="8" t="s">
        <v>246</v>
      </c>
      <c r="B337" s="8">
        <v>3</v>
      </c>
      <c r="C337" s="9">
        <v>26</v>
      </c>
      <c r="D337" s="9"/>
      <c r="E337" s="9"/>
      <c r="F337" s="9">
        <v>15</v>
      </c>
      <c r="G337" s="9"/>
      <c r="H337" s="9"/>
      <c r="I337" s="9">
        <v>0</v>
      </c>
      <c r="J337" s="9"/>
      <c r="K337" s="9"/>
      <c r="L337" s="9">
        <v>0</v>
      </c>
      <c r="M337" s="9"/>
      <c r="N337" s="9"/>
      <c r="O337" s="9">
        <v>35</v>
      </c>
      <c r="P337" s="9"/>
      <c r="Q337" s="9"/>
      <c r="R337" s="9">
        <v>10</v>
      </c>
      <c r="S337" s="9"/>
      <c r="T337" s="9"/>
      <c r="U337" s="9">
        <v>20</v>
      </c>
      <c r="V337" s="9"/>
      <c r="W337" s="9"/>
      <c r="X337" s="9">
        <v>0</v>
      </c>
      <c r="Y337" s="9"/>
      <c r="Z337" s="9"/>
      <c r="AA337" s="9">
        <v>30</v>
      </c>
      <c r="AB337" s="9"/>
      <c r="AC337" s="9"/>
      <c r="AD337" s="9">
        <v>5</v>
      </c>
      <c r="AE337" s="9"/>
      <c r="AF337" s="9"/>
      <c r="AG337" s="9">
        <v>90</v>
      </c>
      <c r="AH337" s="9"/>
      <c r="AI337" s="9"/>
      <c r="AJ337" s="9">
        <v>2</v>
      </c>
      <c r="AK337" s="10"/>
      <c r="AL337" s="10"/>
      <c r="AM337" s="10">
        <v>25</v>
      </c>
      <c r="AN337" s="10"/>
      <c r="AO337" s="10"/>
      <c r="AP337" s="12">
        <v>60</v>
      </c>
      <c r="AQ337" s="10"/>
      <c r="AR337" s="26"/>
      <c r="AS337" s="26">
        <v>30</v>
      </c>
      <c r="AT337" s="26"/>
      <c r="AU337" s="26"/>
      <c r="AV337" s="23">
        <v>150</v>
      </c>
      <c r="AW337" s="23"/>
      <c r="AX337" s="23"/>
      <c r="AY337" s="23">
        <v>10</v>
      </c>
      <c r="AZ337" s="53"/>
      <c r="BA337" s="53"/>
      <c r="BB337" s="43">
        <v>0</v>
      </c>
      <c r="BC337" s="43"/>
      <c r="BD337" s="43"/>
      <c r="BE337" s="23">
        <v>0</v>
      </c>
      <c r="BF337" s="53"/>
      <c r="BG337" s="53"/>
      <c r="BH337" s="53">
        <v>1</v>
      </c>
      <c r="BI337" s="53"/>
      <c r="BJ337" s="53"/>
      <c r="BK337" s="23"/>
      <c r="BL337" s="53"/>
      <c r="BM337" s="53"/>
    </row>
    <row r="338" spans="1:67" s="31" customFormat="1" ht="15" customHeight="1" x14ac:dyDescent="0.2">
      <c r="A338" s="8" t="s">
        <v>247</v>
      </c>
      <c r="B338" s="8">
        <v>3</v>
      </c>
      <c r="C338" s="9">
        <v>1</v>
      </c>
      <c r="D338" s="9"/>
      <c r="E338" s="9"/>
      <c r="F338" s="9">
        <v>1</v>
      </c>
      <c r="G338" s="9"/>
      <c r="H338" s="9"/>
      <c r="I338" s="9">
        <v>0</v>
      </c>
      <c r="J338" s="9"/>
      <c r="K338" s="9"/>
      <c r="L338" s="9">
        <v>0</v>
      </c>
      <c r="M338" s="9"/>
      <c r="N338" s="9"/>
      <c r="O338" s="9">
        <v>0</v>
      </c>
      <c r="P338" s="9"/>
      <c r="Q338" s="9"/>
      <c r="R338" s="9"/>
      <c r="S338" s="9"/>
      <c r="T338" s="9"/>
      <c r="U338" s="9"/>
      <c r="V338" s="9"/>
      <c r="W338" s="9"/>
      <c r="X338" s="9">
        <v>0</v>
      </c>
      <c r="Y338" s="9"/>
      <c r="Z338" s="9"/>
      <c r="AA338" s="9">
        <v>1</v>
      </c>
      <c r="AB338" s="9"/>
      <c r="AC338" s="9"/>
      <c r="AD338" s="9"/>
      <c r="AE338" s="9"/>
      <c r="AF338" s="9"/>
      <c r="AG338" s="9">
        <v>10</v>
      </c>
      <c r="AH338" s="9"/>
      <c r="AI338" s="9"/>
      <c r="AJ338" s="9">
        <v>0</v>
      </c>
      <c r="AK338" s="10"/>
      <c r="AL338" s="10"/>
      <c r="AM338" s="10">
        <v>0</v>
      </c>
      <c r="AN338" s="10"/>
      <c r="AO338" s="10"/>
      <c r="AP338" s="12">
        <v>0</v>
      </c>
      <c r="AQ338" s="10"/>
      <c r="AR338" s="26"/>
      <c r="AS338" s="26">
        <v>0</v>
      </c>
      <c r="AT338" s="26"/>
      <c r="AU338" s="26"/>
      <c r="AV338" s="23"/>
      <c r="AW338" s="23"/>
      <c r="AX338" s="23"/>
      <c r="AY338" s="23"/>
      <c r="AZ338" s="53"/>
      <c r="BA338" s="53"/>
      <c r="BB338" s="43">
        <v>0</v>
      </c>
      <c r="BC338" s="43"/>
      <c r="BD338" s="43"/>
      <c r="BE338" s="23">
        <v>0</v>
      </c>
      <c r="BF338" s="53"/>
      <c r="BG338" s="53"/>
      <c r="BH338" s="53">
        <v>0</v>
      </c>
      <c r="BI338" s="53"/>
      <c r="BJ338" s="53"/>
      <c r="BK338" s="23">
        <v>0</v>
      </c>
      <c r="BL338" s="53"/>
      <c r="BM338" s="53"/>
    </row>
    <row r="339" spans="1:67" s="31" customFormat="1" ht="15" customHeight="1" x14ac:dyDescent="0.2">
      <c r="A339" s="8" t="s">
        <v>248</v>
      </c>
      <c r="B339" s="8">
        <v>3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10"/>
      <c r="AL339" s="10"/>
      <c r="AM339" s="10"/>
      <c r="AN339" s="10"/>
      <c r="AO339" s="10"/>
      <c r="AP339" s="12"/>
      <c r="AQ339" s="10"/>
      <c r="AR339" s="26"/>
      <c r="AS339" s="26">
        <v>0</v>
      </c>
      <c r="AT339" s="26"/>
      <c r="AU339" s="26"/>
      <c r="AV339" s="23"/>
      <c r="AW339" s="23"/>
      <c r="AX339" s="23"/>
      <c r="AY339" s="23"/>
      <c r="AZ339" s="53"/>
      <c r="BA339" s="53"/>
      <c r="BB339" s="43"/>
      <c r="BC339" s="43"/>
      <c r="BD339" s="43"/>
      <c r="BE339" s="23">
        <v>0</v>
      </c>
      <c r="BF339" s="53"/>
      <c r="BG339" s="53"/>
      <c r="BH339" s="53"/>
      <c r="BI339" s="53"/>
      <c r="BJ339" s="53"/>
      <c r="BK339" s="23">
        <v>0</v>
      </c>
      <c r="BL339" s="53"/>
      <c r="BM339" s="53"/>
    </row>
    <row r="340" spans="1:67" s="31" customFormat="1" ht="15" customHeight="1" x14ac:dyDescent="0.2">
      <c r="A340" s="8" t="s">
        <v>249</v>
      </c>
      <c r="B340" s="8">
        <v>3</v>
      </c>
      <c r="C340" s="9">
        <v>0</v>
      </c>
      <c r="D340" s="9"/>
      <c r="E340" s="9"/>
      <c r="F340" s="9">
        <v>0</v>
      </c>
      <c r="G340" s="9"/>
      <c r="H340" s="9"/>
      <c r="I340" s="9">
        <v>0</v>
      </c>
      <c r="J340" s="9"/>
      <c r="K340" s="9"/>
      <c r="L340" s="9">
        <v>0</v>
      </c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>
        <v>0</v>
      </c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10"/>
      <c r="AL340" s="10"/>
      <c r="AM340" s="10">
        <v>0</v>
      </c>
      <c r="AN340" s="10"/>
      <c r="AO340" s="10"/>
      <c r="AP340" s="12">
        <v>0</v>
      </c>
      <c r="AQ340" s="10"/>
      <c r="AR340" s="26"/>
      <c r="AS340" s="26">
        <v>0</v>
      </c>
      <c r="AT340" s="26"/>
      <c r="AU340" s="26"/>
      <c r="AV340" s="23"/>
      <c r="AW340" s="23"/>
      <c r="AX340" s="23"/>
      <c r="AY340" s="23"/>
      <c r="AZ340" s="53"/>
      <c r="BA340" s="53"/>
      <c r="BB340" s="43"/>
      <c r="BC340" s="43"/>
      <c r="BD340" s="43"/>
      <c r="BE340" s="23">
        <v>0</v>
      </c>
      <c r="BF340" s="53"/>
      <c r="BG340" s="53"/>
      <c r="BH340" s="53">
        <v>0</v>
      </c>
      <c r="BI340" s="53"/>
      <c r="BJ340" s="53"/>
      <c r="BK340" s="23">
        <v>0</v>
      </c>
      <c r="BL340" s="53"/>
      <c r="BM340" s="53"/>
    </row>
    <row r="341" spans="1:67" s="31" customFormat="1" ht="15" customHeight="1" x14ac:dyDescent="0.2">
      <c r="A341" s="8" t="s">
        <v>250</v>
      </c>
      <c r="B341" s="8">
        <v>3</v>
      </c>
      <c r="C341" s="9">
        <v>6</v>
      </c>
      <c r="D341" s="9"/>
      <c r="E341" s="9"/>
      <c r="F341" s="9">
        <v>2</v>
      </c>
      <c r="G341" s="9"/>
      <c r="H341" s="9"/>
      <c r="I341" s="9">
        <v>0</v>
      </c>
      <c r="J341" s="9"/>
      <c r="K341" s="9"/>
      <c r="L341" s="9">
        <v>0</v>
      </c>
      <c r="M341" s="9"/>
      <c r="N341" s="9"/>
      <c r="O341" s="9">
        <v>0</v>
      </c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>
        <v>1</v>
      </c>
      <c r="AB341" s="9"/>
      <c r="AC341" s="9"/>
      <c r="AD341" s="9"/>
      <c r="AE341" s="9"/>
      <c r="AF341" s="9"/>
      <c r="AG341" s="9">
        <v>0</v>
      </c>
      <c r="AH341" s="9"/>
      <c r="AI341" s="9"/>
      <c r="AJ341" s="9">
        <v>0</v>
      </c>
      <c r="AK341" s="10"/>
      <c r="AL341" s="10"/>
      <c r="AM341" s="10">
        <v>0</v>
      </c>
      <c r="AN341" s="10"/>
      <c r="AO341" s="10"/>
      <c r="AP341" s="12">
        <v>0</v>
      </c>
      <c r="AQ341" s="10"/>
      <c r="AR341" s="26"/>
      <c r="AS341" s="26">
        <v>0</v>
      </c>
      <c r="AT341" s="26"/>
      <c r="AU341" s="26"/>
      <c r="AV341" s="23"/>
      <c r="AW341" s="23"/>
      <c r="AX341" s="23"/>
      <c r="AY341" s="23"/>
      <c r="AZ341" s="53"/>
      <c r="BA341" s="53"/>
      <c r="BB341" s="43">
        <v>3</v>
      </c>
      <c r="BC341" s="43"/>
      <c r="BD341" s="43"/>
      <c r="BE341" s="23">
        <v>0</v>
      </c>
      <c r="BF341" s="53"/>
      <c r="BG341" s="53"/>
      <c r="BH341" s="53">
        <v>0</v>
      </c>
      <c r="BI341" s="53"/>
      <c r="BJ341" s="53"/>
      <c r="BK341" s="23">
        <v>0</v>
      </c>
      <c r="BL341" s="53"/>
      <c r="BM341" s="53"/>
    </row>
    <row r="342" spans="1:67" s="31" customFormat="1" ht="15" customHeight="1" x14ac:dyDescent="0.2">
      <c r="A342" s="8" t="s">
        <v>251</v>
      </c>
      <c r="B342" s="8">
        <v>3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>
        <v>12</v>
      </c>
      <c r="AH342" s="9"/>
      <c r="AI342" s="9"/>
      <c r="AJ342" s="9">
        <v>5</v>
      </c>
      <c r="AK342" s="10"/>
      <c r="AL342" s="10"/>
      <c r="AM342" s="10">
        <v>15</v>
      </c>
      <c r="AN342" s="10"/>
      <c r="AO342" s="10"/>
      <c r="AP342" s="12">
        <v>12</v>
      </c>
      <c r="AQ342" s="10"/>
      <c r="AR342" s="26"/>
      <c r="AS342" s="26">
        <v>25</v>
      </c>
      <c r="AT342" s="26"/>
      <c r="AU342" s="26"/>
      <c r="AV342" s="23">
        <v>15</v>
      </c>
      <c r="AW342" s="23"/>
      <c r="AX342" s="23"/>
      <c r="AY342" s="23">
        <v>0</v>
      </c>
      <c r="AZ342" s="53"/>
      <c r="BA342" s="53"/>
      <c r="BB342" s="43">
        <v>47</v>
      </c>
      <c r="BC342" s="43"/>
      <c r="BD342" s="43"/>
      <c r="BE342" s="23">
        <v>7</v>
      </c>
      <c r="BF342" s="53"/>
      <c r="BG342" s="53"/>
      <c r="BH342" s="53">
        <v>1</v>
      </c>
      <c r="BI342" s="53"/>
      <c r="BJ342" s="53"/>
      <c r="BK342" s="23">
        <v>7</v>
      </c>
      <c r="BL342" s="53"/>
      <c r="BM342" s="53"/>
    </row>
    <row r="343" spans="1:67" s="83" customFormat="1" ht="15" customHeight="1" x14ac:dyDescent="0.2">
      <c r="A343" s="95" t="s">
        <v>225</v>
      </c>
      <c r="B343" s="95"/>
      <c r="C343" s="99"/>
      <c r="D343" s="99">
        <f>SUM(C315:C342)</f>
        <v>348</v>
      </c>
      <c r="E343" s="99">
        <f>AVERAGE(C315:C342)</f>
        <v>16.571428571428573</v>
      </c>
      <c r="F343" s="99"/>
      <c r="G343" s="99">
        <f>SUM(F315:F342)</f>
        <v>78</v>
      </c>
      <c r="H343" s="99">
        <f>AVERAGE(F315:F342)</f>
        <v>3.9</v>
      </c>
      <c r="I343" s="99"/>
      <c r="J343" s="99">
        <f>SUM(I315:I342)</f>
        <v>40</v>
      </c>
      <c r="K343" s="99">
        <f>AVERAGE(I315:I342)</f>
        <v>3.0769230769230771</v>
      </c>
      <c r="L343" s="99"/>
      <c r="M343" s="99">
        <f>SUM(L315:L342)</f>
        <v>50</v>
      </c>
      <c r="N343" s="99">
        <f>AVERAGE(L315:L342)</f>
        <v>2.3809523809523809</v>
      </c>
      <c r="O343" s="99"/>
      <c r="P343" s="99">
        <f>SUM(O315:O342)</f>
        <v>260</v>
      </c>
      <c r="Q343" s="99">
        <f>AVERAGE(O315:O342)</f>
        <v>32.5</v>
      </c>
      <c r="R343" s="99"/>
      <c r="S343" s="99">
        <f>SUM(R315:R342)</f>
        <v>902</v>
      </c>
      <c r="T343" s="99">
        <f>AVERAGE(R315:R342)</f>
        <v>128.85714285714286</v>
      </c>
      <c r="U343" s="99"/>
      <c r="V343" s="99">
        <f>SUM(U315:U342)</f>
        <v>395</v>
      </c>
      <c r="W343" s="99">
        <f>AVERAGE(U315:U342)</f>
        <v>65.833333333333329</v>
      </c>
      <c r="X343" s="99"/>
      <c r="Y343" s="99">
        <f>SUM(X315:X342)</f>
        <v>51</v>
      </c>
      <c r="Z343" s="99">
        <f>AVERAGE(X315:X342)</f>
        <v>4.6363636363636367</v>
      </c>
      <c r="AA343" s="99"/>
      <c r="AB343" s="99">
        <f>SUM(AA315:AA342)</f>
        <v>723</v>
      </c>
      <c r="AC343" s="99">
        <f>AVERAGE(AA315:AA342)</f>
        <v>38.05263157894737</v>
      </c>
      <c r="AD343" s="99"/>
      <c r="AE343" s="99">
        <f>SUM(AD315:AD342)</f>
        <v>73</v>
      </c>
      <c r="AF343" s="99">
        <f>AVERAGE(AD315:AD342)</f>
        <v>10.428571428571429</v>
      </c>
      <c r="AG343" s="99"/>
      <c r="AH343" s="99">
        <f>SUM(AG315:AG342)</f>
        <v>372</v>
      </c>
      <c r="AI343" s="99">
        <f>AVERAGE(AG315:AG342)</f>
        <v>24.8</v>
      </c>
      <c r="AJ343" s="99"/>
      <c r="AK343" s="99">
        <f>SUM(AJ315:AJ342)</f>
        <v>92</v>
      </c>
      <c r="AL343" s="99">
        <f>AVERAGE(AJ315:AJ342)</f>
        <v>5.75</v>
      </c>
      <c r="AM343" s="100"/>
      <c r="AN343" s="99">
        <f>SUM(AM315:AM342)</f>
        <v>292</v>
      </c>
      <c r="AO343" s="99">
        <f>AVERAGE(AM315:AM342)</f>
        <v>18.25</v>
      </c>
      <c r="AP343" s="78"/>
      <c r="AQ343" s="99">
        <f>SUM(AP315:AP342)</f>
        <v>144</v>
      </c>
      <c r="AR343" s="99">
        <f>AVERAGE(AP315:AP342)</f>
        <v>8.4705882352941178</v>
      </c>
      <c r="AS343" s="79"/>
      <c r="AT343" s="99">
        <f>SUM(AS315:AS342)</f>
        <v>232</v>
      </c>
      <c r="AU343" s="99">
        <f>AVERAGE(AS315:AS342)</f>
        <v>10.086956521739131</v>
      </c>
      <c r="AV343" s="80"/>
      <c r="AW343" s="99">
        <f>SUM(AV315:AV342)</f>
        <v>194</v>
      </c>
      <c r="AX343" s="99">
        <f>AVERAGE(AV315:AV342)</f>
        <v>24.25</v>
      </c>
      <c r="AY343" s="80"/>
      <c r="AZ343" s="99">
        <f>SUM(AY315:AY342)</f>
        <v>50</v>
      </c>
      <c r="BA343" s="99">
        <f>AVERAGE(AY315:AY342)</f>
        <v>4.166666666666667</v>
      </c>
      <c r="BB343" s="82"/>
      <c r="BC343" s="99">
        <f>SUM(BB315:BB342)</f>
        <v>60</v>
      </c>
      <c r="BD343" s="99">
        <f>AVERAGE(BB315:BB342)</f>
        <v>3.1578947368421053</v>
      </c>
      <c r="BE343" s="80"/>
      <c r="BF343" s="99">
        <f>SUM(BE315:BE342)</f>
        <v>12</v>
      </c>
      <c r="BG343" s="99">
        <f>AVERAGE(BE315:BE342)</f>
        <v>1</v>
      </c>
      <c r="BH343" s="81"/>
      <c r="BI343" s="99">
        <f>SUM(BH315:BH342)</f>
        <v>22</v>
      </c>
      <c r="BJ343" s="99">
        <f>AVERAGE(BH315:BH342)</f>
        <v>1</v>
      </c>
      <c r="BK343" s="80"/>
      <c r="BL343" s="99">
        <f>SUM(BK315:BK342)</f>
        <v>30</v>
      </c>
      <c r="BM343" s="99">
        <f>AVERAGE(BK315:BK342)</f>
        <v>1.5</v>
      </c>
      <c r="BN343" s="104">
        <f>SUM(BL343,BI343,BF343,BC343,AZ343,AW343,AT343,AQ343,AN343,AK343,AH343,AE343,AB343,Y343,V343,S343,P343,M343,J343,G343,D343)</f>
        <v>4420</v>
      </c>
      <c r="BO343" s="104">
        <f>AVERAGE(BM343,BJ343,BG343,BD343,BA343,AX343,AU343,AR343,AO343,AL343,AI343,AF343,AC343,Z343,W343,T343,Q343,N343,K343,H343,E343)</f>
        <v>19.460450144009748</v>
      </c>
    </row>
    <row r="344" spans="1:67" s="31" customFormat="1" ht="15" customHeight="1" x14ac:dyDescent="0.2">
      <c r="A344" s="33" t="s">
        <v>257</v>
      </c>
      <c r="B344" s="33">
        <v>3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5"/>
      <c r="AL344" s="35"/>
      <c r="AM344" s="35"/>
      <c r="AN344" s="35"/>
      <c r="AO344" s="35"/>
      <c r="AP344" s="12"/>
      <c r="AQ344" s="35"/>
      <c r="AR344" s="26"/>
      <c r="AS344" s="26"/>
      <c r="AT344" s="26"/>
      <c r="AU344" s="26"/>
      <c r="AV344" s="23"/>
      <c r="AW344" s="23"/>
      <c r="AX344" s="23"/>
      <c r="AY344" s="23"/>
      <c r="AZ344" s="53"/>
      <c r="BA344" s="53"/>
      <c r="BB344" s="45">
        <v>137</v>
      </c>
      <c r="BC344" s="45"/>
      <c r="BD344" s="45"/>
      <c r="BE344" s="23">
        <v>20</v>
      </c>
      <c r="BF344" s="53"/>
      <c r="BG344" s="53"/>
      <c r="BH344" s="53">
        <v>19</v>
      </c>
      <c r="BI344" s="53"/>
      <c r="BJ344" s="53"/>
      <c r="BK344" s="23">
        <v>3</v>
      </c>
      <c r="BL344" s="53"/>
      <c r="BM344" s="53"/>
    </row>
    <row r="345" spans="1:67" s="31" customFormat="1" ht="15" customHeight="1" x14ac:dyDescent="0.2">
      <c r="A345" s="33" t="s">
        <v>257</v>
      </c>
      <c r="B345" s="33">
        <v>3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5"/>
      <c r="AL345" s="35"/>
      <c r="AM345" s="35"/>
      <c r="AN345" s="35"/>
      <c r="AO345" s="35"/>
      <c r="AP345" s="12"/>
      <c r="AQ345" s="35"/>
      <c r="AR345" s="26"/>
      <c r="AS345" s="26"/>
      <c r="AT345" s="26"/>
      <c r="AU345" s="26"/>
      <c r="AV345" s="23"/>
      <c r="AW345" s="23"/>
      <c r="AX345" s="23"/>
      <c r="AY345" s="23"/>
      <c r="AZ345" s="53"/>
      <c r="BA345" s="53"/>
      <c r="BB345" s="45">
        <v>5</v>
      </c>
      <c r="BC345" s="45"/>
      <c r="BD345" s="45"/>
      <c r="BE345" s="23">
        <v>2</v>
      </c>
      <c r="BF345" s="53"/>
      <c r="BG345" s="53"/>
      <c r="BH345" s="53"/>
      <c r="BI345" s="53"/>
      <c r="BJ345" s="53"/>
      <c r="BK345" s="23">
        <v>4</v>
      </c>
      <c r="BL345" s="53"/>
      <c r="BM345" s="53"/>
    </row>
    <row r="346" spans="1:67" s="31" customFormat="1" ht="15" customHeight="1" x14ac:dyDescent="0.2">
      <c r="A346" s="33" t="s">
        <v>257</v>
      </c>
      <c r="B346" s="33">
        <v>3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5"/>
      <c r="AL346" s="35"/>
      <c r="AM346" s="35"/>
      <c r="AN346" s="35"/>
      <c r="AO346" s="35"/>
      <c r="AP346" s="12"/>
      <c r="AQ346" s="35"/>
      <c r="AR346" s="26"/>
      <c r="AS346" s="26"/>
      <c r="AT346" s="26"/>
      <c r="AU346" s="26"/>
      <c r="AV346" s="23"/>
      <c r="AW346" s="23"/>
      <c r="AX346" s="23"/>
      <c r="AY346" s="23"/>
      <c r="AZ346" s="53"/>
      <c r="BA346" s="53"/>
      <c r="BB346" s="45">
        <v>3</v>
      </c>
      <c r="BC346" s="45"/>
      <c r="BD346" s="45"/>
      <c r="BE346" s="23"/>
      <c r="BF346" s="53"/>
      <c r="BG346" s="53"/>
      <c r="BH346" s="53"/>
      <c r="BI346" s="53"/>
      <c r="BJ346" s="53"/>
      <c r="BK346" s="23">
        <v>26</v>
      </c>
      <c r="BL346" s="53"/>
      <c r="BM346" s="53"/>
    </row>
    <row r="347" spans="1:67" s="83" customFormat="1" ht="15" customHeight="1" x14ac:dyDescent="0.2">
      <c r="A347" s="95" t="s">
        <v>257</v>
      </c>
      <c r="B347" s="95"/>
      <c r="C347" s="99"/>
      <c r="D347" s="99">
        <f>SUM(C344:C346)</f>
        <v>0</v>
      </c>
      <c r="E347" s="99">
        <v>0</v>
      </c>
      <c r="F347" s="99"/>
      <c r="G347" s="99">
        <v>0</v>
      </c>
      <c r="H347" s="99">
        <v>0</v>
      </c>
      <c r="I347" s="99"/>
      <c r="J347" s="99">
        <v>0</v>
      </c>
      <c r="K347" s="99">
        <v>0</v>
      </c>
      <c r="L347" s="99"/>
      <c r="M347" s="99">
        <v>0</v>
      </c>
      <c r="N347" s="99">
        <v>0</v>
      </c>
      <c r="O347" s="99"/>
      <c r="P347" s="99">
        <v>0</v>
      </c>
      <c r="Q347" s="99">
        <v>0</v>
      </c>
      <c r="R347" s="99"/>
      <c r="S347" s="99">
        <v>0</v>
      </c>
      <c r="T347" s="99">
        <v>0</v>
      </c>
      <c r="U347" s="99"/>
      <c r="V347" s="99">
        <v>0</v>
      </c>
      <c r="W347" s="99">
        <v>0</v>
      </c>
      <c r="X347" s="99"/>
      <c r="Y347" s="99">
        <v>0</v>
      </c>
      <c r="Z347" s="99">
        <v>0</v>
      </c>
      <c r="AA347" s="99"/>
      <c r="AB347" s="99">
        <v>0</v>
      </c>
      <c r="AC347" s="99">
        <v>0</v>
      </c>
      <c r="AD347" s="99"/>
      <c r="AE347" s="99">
        <v>0</v>
      </c>
      <c r="AF347" s="99">
        <v>0</v>
      </c>
      <c r="AG347" s="99"/>
      <c r="AH347" s="99">
        <v>0</v>
      </c>
      <c r="AI347" s="99">
        <v>0</v>
      </c>
      <c r="AJ347" s="99"/>
      <c r="AK347" s="100">
        <v>0</v>
      </c>
      <c r="AL347" s="100">
        <v>0</v>
      </c>
      <c r="AM347" s="100"/>
      <c r="AN347" s="100">
        <v>0</v>
      </c>
      <c r="AO347" s="100">
        <v>0</v>
      </c>
      <c r="AP347" s="78"/>
      <c r="AQ347" s="100">
        <v>0</v>
      </c>
      <c r="AR347" s="79">
        <v>0</v>
      </c>
      <c r="AS347" s="79"/>
      <c r="AT347" s="79">
        <v>0</v>
      </c>
      <c r="AU347" s="79">
        <v>0</v>
      </c>
      <c r="AV347" s="80"/>
      <c r="AW347" s="80">
        <v>0</v>
      </c>
      <c r="AX347" s="80">
        <v>0</v>
      </c>
      <c r="AY347" s="80"/>
      <c r="AZ347" s="81">
        <v>0</v>
      </c>
      <c r="BA347" s="81">
        <v>0</v>
      </c>
      <c r="BB347" s="101"/>
      <c r="BC347" s="101">
        <f>SUM(BB344:BB346)</f>
        <v>145</v>
      </c>
      <c r="BD347" s="101">
        <f>AVERAGE(BB344:BB346)</f>
        <v>48.333333333333336</v>
      </c>
      <c r="BE347" s="80"/>
      <c r="BF347" s="101">
        <f>SUM(BE344:BE346)</f>
        <v>22</v>
      </c>
      <c r="BG347" s="101">
        <f>AVERAGE(BE344:BE346)</f>
        <v>11</v>
      </c>
      <c r="BH347" s="81"/>
      <c r="BI347" s="101">
        <f>SUM(BH344:BH346)</f>
        <v>19</v>
      </c>
      <c r="BJ347" s="101">
        <f>AVERAGE(BH344:BH346)</f>
        <v>19</v>
      </c>
      <c r="BK347" s="80"/>
      <c r="BL347" s="101">
        <f>SUM(BK344:BK346)</f>
        <v>33</v>
      </c>
      <c r="BM347" s="101">
        <f>AVERAGE(BK344:BK346)</f>
        <v>11</v>
      </c>
      <c r="BN347" s="104">
        <f>SUM(BL347,BI347,BF347,BC347,AZ347,AW347,AT347,AQ347,AN347,AK347,AH347,AE347,AB347,Y347,V347,S347,P347,M347,J347,G347,D347)</f>
        <v>219</v>
      </c>
      <c r="BO347" s="104">
        <f>AVERAGE(BM347,BJ347,BG347,BD347,BA347,AX347,AU347,AR347,AO347,AL347,AI347,AF347,AC347,Z347,W347,T347,Q347,N347,K347,H347,E347)</f>
        <v>4.2539682539682548</v>
      </c>
    </row>
    <row r="348" spans="1:67" ht="15" customHeight="1" x14ac:dyDescent="0.2">
      <c r="A348" s="25" t="s">
        <v>252</v>
      </c>
      <c r="B348" s="25"/>
      <c r="C348" s="5">
        <f>SUM(C2:C342)</f>
        <v>389859</v>
      </c>
      <c r="D348" s="5"/>
      <c r="E348" s="5"/>
      <c r="F348" s="4">
        <f>SUM(F2:F342)</f>
        <v>209570</v>
      </c>
      <c r="G348" s="4"/>
      <c r="H348" s="4"/>
      <c r="I348" s="5">
        <f>SUM(I2:I342)</f>
        <v>99353</v>
      </c>
      <c r="J348" s="5"/>
      <c r="K348" s="5"/>
      <c r="L348" s="4">
        <f>SUM(L2:L342)</f>
        <v>254296</v>
      </c>
      <c r="M348" s="4"/>
      <c r="N348" s="4"/>
      <c r="O348" s="4">
        <f>SUM(O2:O342)</f>
        <v>204991</v>
      </c>
      <c r="P348" s="4"/>
      <c r="Q348" s="4"/>
      <c r="R348" s="5">
        <f>SUM(R2:R342)</f>
        <v>218679</v>
      </c>
      <c r="S348" s="5"/>
      <c r="T348" s="5"/>
      <c r="U348" s="5">
        <f>SUM(U2:U342)</f>
        <v>221058</v>
      </c>
      <c r="V348" s="5"/>
      <c r="W348" s="5"/>
      <c r="X348" s="5">
        <f>SUM(X2:X342)</f>
        <v>86437</v>
      </c>
      <c r="Y348" s="5"/>
      <c r="Z348" s="5"/>
      <c r="AA348" s="4">
        <f>SUM(AA2:AA342)</f>
        <v>131889</v>
      </c>
      <c r="AB348" s="4"/>
      <c r="AC348" s="4"/>
      <c r="AD348" s="5">
        <f>SUM(AD2:AD342)</f>
        <v>58468</v>
      </c>
      <c r="AE348" s="5"/>
      <c r="AF348" s="5"/>
      <c r="AG348" s="4">
        <f>SUM(AG2:AG342)</f>
        <v>143152</v>
      </c>
      <c r="AH348" s="4"/>
      <c r="AI348" s="4"/>
      <c r="AJ348" s="4">
        <f>SUM(AJ2:AJ342)</f>
        <v>222411</v>
      </c>
      <c r="AK348" s="6"/>
      <c r="AL348" s="6"/>
      <c r="AM348" s="6">
        <f>SUM(AM2:AM342)</f>
        <v>144812</v>
      </c>
      <c r="AN348" s="6"/>
      <c r="AO348" s="6"/>
      <c r="AP348" s="20">
        <f>SUM(AP2:AP342)</f>
        <v>211254</v>
      </c>
      <c r="AQ348" s="6"/>
      <c r="AR348" s="39"/>
      <c r="AS348" s="39">
        <f>SUM(AS2:AS342)</f>
        <v>234717</v>
      </c>
      <c r="AT348" s="39"/>
      <c r="AU348" s="39"/>
      <c r="AV348" s="26">
        <f>SUM(AV2:AV342)</f>
        <v>292877</v>
      </c>
      <c r="AW348" s="26"/>
      <c r="AX348" s="26"/>
      <c r="AY348" s="26">
        <f>SUM(AY2:AY342)</f>
        <v>298287</v>
      </c>
      <c r="AZ348" s="46"/>
      <c r="BA348" s="46"/>
      <c r="BB348" s="46">
        <f>SUM(BB2:BB346)</f>
        <v>192561</v>
      </c>
      <c r="BC348" s="46"/>
      <c r="BD348" s="46"/>
      <c r="BE348" s="17">
        <f>SUM(BE2:BE346)</f>
        <v>27718</v>
      </c>
      <c r="BF348" s="17"/>
      <c r="BG348" s="17"/>
      <c r="BH348" s="17">
        <f>SUM(BH2:BH346)</f>
        <v>29430</v>
      </c>
      <c r="BI348" s="17"/>
      <c r="BJ348" s="17"/>
      <c r="BK348" s="17">
        <f>SUM(BK2:BK346)</f>
        <v>1853</v>
      </c>
      <c r="BL348" s="17"/>
      <c r="BM348" s="17"/>
    </row>
    <row r="349" spans="1:67" ht="15" customHeight="1" x14ac:dyDescent="0.2">
      <c r="A349" s="27" t="s">
        <v>253</v>
      </c>
      <c r="B349" s="25"/>
      <c r="C349" s="7">
        <f>COUNT(C2:C342)</f>
        <v>134</v>
      </c>
      <c r="D349" s="7"/>
      <c r="E349" s="7"/>
      <c r="F349" s="1">
        <f>COUNT(F2:F342)</f>
        <v>126</v>
      </c>
      <c r="G349" s="1"/>
      <c r="H349" s="1"/>
      <c r="I349" s="7">
        <f>COUNT(I2:I342)</f>
        <v>94</v>
      </c>
      <c r="J349" s="7"/>
      <c r="K349" s="7"/>
      <c r="L349" s="1">
        <f>COUNT(L2:L342)</f>
        <v>118</v>
      </c>
      <c r="M349" s="1"/>
      <c r="N349" s="1"/>
      <c r="O349" s="1">
        <f>COUNT(O2:O342)</f>
        <v>79</v>
      </c>
      <c r="P349" s="1"/>
      <c r="Q349" s="1"/>
      <c r="R349" s="7">
        <f>COUNT(R2:R342)</f>
        <v>91</v>
      </c>
      <c r="S349" s="7"/>
      <c r="T349" s="7"/>
      <c r="U349" s="7">
        <f>COUNT(U2:U342)</f>
        <v>87</v>
      </c>
      <c r="V349" s="7"/>
      <c r="W349" s="7"/>
      <c r="X349" s="7">
        <f>COUNT(X2:X342)</f>
        <v>92</v>
      </c>
      <c r="Y349" s="7"/>
      <c r="Z349" s="7"/>
      <c r="AA349" s="7">
        <f>COUNT(AA2:AA342)</f>
        <v>116</v>
      </c>
      <c r="AB349" s="7"/>
      <c r="AC349" s="7"/>
      <c r="AD349" s="7">
        <f>COUNT(AD2:AD342)</f>
        <v>76</v>
      </c>
      <c r="AE349" s="7"/>
      <c r="AF349" s="7"/>
      <c r="AG349" s="1">
        <f>COUNT(AG2:AG342)</f>
        <v>108</v>
      </c>
      <c r="AH349" s="1"/>
      <c r="AI349" s="1"/>
      <c r="AJ349" s="1">
        <f>COUNT(AJ2:AJ342)</f>
        <v>123</v>
      </c>
      <c r="AK349" s="2"/>
      <c r="AL349" s="2"/>
      <c r="AM349" s="2">
        <f>COUNT(AM2:AM342)</f>
        <v>136</v>
      </c>
      <c r="AN349" s="2"/>
      <c r="AO349" s="2"/>
      <c r="AP349" s="3">
        <f>COUNT(AP2:AP342)</f>
        <v>157</v>
      </c>
      <c r="AQ349" s="2"/>
      <c r="AR349" s="40"/>
      <c r="AS349" s="40">
        <f>COUNT(AS2:AS342)</f>
        <v>179</v>
      </c>
      <c r="AT349" s="40"/>
      <c r="AU349" s="40"/>
      <c r="AV349" s="28">
        <f>COUNT(AV2:AV342)</f>
        <v>183</v>
      </c>
      <c r="AW349" s="28"/>
      <c r="AX349" s="28"/>
      <c r="AY349" s="28">
        <f>COUNT(AY2:AY342)</f>
        <v>247</v>
      </c>
      <c r="AZ349" s="47"/>
      <c r="BA349" s="47"/>
      <c r="BB349" s="47">
        <f>COUNT(BB2:BB346)</f>
        <v>252</v>
      </c>
      <c r="BC349" s="47"/>
      <c r="BD349" s="47"/>
      <c r="BE349" s="17">
        <f>COUNT(BE2:BE346)</f>
        <v>204</v>
      </c>
      <c r="BF349" s="17"/>
      <c r="BG349" s="17"/>
      <c r="BH349" s="17">
        <f>COUNT(BH1:BH346)</f>
        <v>238</v>
      </c>
      <c r="BI349" s="17"/>
      <c r="BJ349" s="17"/>
      <c r="BK349" s="17">
        <f>COUNT(BK2:BK346)</f>
        <v>234</v>
      </c>
      <c r="BL349" s="17"/>
      <c r="BM349" s="17"/>
      <c r="BN349" s="83" t="s">
        <v>340</v>
      </c>
    </row>
    <row r="350" spans="1:67" ht="15" customHeight="1" x14ac:dyDescent="0.2">
      <c r="A350" s="29" t="s">
        <v>254</v>
      </c>
      <c r="B350" s="29"/>
      <c r="C350" s="15">
        <f>AVERAGE(C2:C342)</f>
        <v>2909.3955223880598</v>
      </c>
      <c r="D350" s="15"/>
      <c r="E350" s="15"/>
      <c r="F350" s="14">
        <f>AVERAGE(F2:F342)</f>
        <v>1663.2539682539682</v>
      </c>
      <c r="G350" s="14"/>
      <c r="H350" s="14"/>
      <c r="I350" s="15">
        <f>AVERAGE(I2:I342)</f>
        <v>1056.9468085106382</v>
      </c>
      <c r="J350" s="15"/>
      <c r="K350" s="15"/>
      <c r="L350" s="14">
        <f>AVERAGE(L2:L342)</f>
        <v>2155.0508474576272</v>
      </c>
      <c r="M350" s="14"/>
      <c r="N350" s="14"/>
      <c r="O350" s="14">
        <f>AVERAGE(O2:O342)</f>
        <v>2594.8227848101264</v>
      </c>
      <c r="P350" s="14"/>
      <c r="Q350" s="14"/>
      <c r="R350" s="15">
        <f>AVERAGE(R2:R342)</f>
        <v>2403.065934065934</v>
      </c>
      <c r="S350" s="15"/>
      <c r="T350" s="15"/>
      <c r="U350" s="15">
        <f>AVERAGE(U2:U342)</f>
        <v>2540.8965517241381</v>
      </c>
      <c r="V350" s="15"/>
      <c r="W350" s="15"/>
      <c r="X350" s="15">
        <f>AVERAGE(X2:X342)</f>
        <v>939.53260869565213</v>
      </c>
      <c r="Y350" s="15"/>
      <c r="Z350" s="15"/>
      <c r="AA350" s="15">
        <f>AVERAGE(AA2:AA342)</f>
        <v>1136.9741379310344</v>
      </c>
      <c r="AB350" s="15"/>
      <c r="AC350" s="15"/>
      <c r="AD350" s="15">
        <f>AVERAGE(AD2:AD342)</f>
        <v>769.31578947368416</v>
      </c>
      <c r="AE350" s="15"/>
      <c r="AF350" s="15"/>
      <c r="AG350" s="14">
        <f>AVERAGE(AG2:AG342)</f>
        <v>1325.4814814814815</v>
      </c>
      <c r="AH350" s="14"/>
      <c r="AI350" s="14"/>
      <c r="AJ350" s="14">
        <f>AVERAGE(AJ2:AJ342)</f>
        <v>1808.219512195122</v>
      </c>
      <c r="AK350" s="16"/>
      <c r="AL350" s="16"/>
      <c r="AM350" s="16">
        <f>AVERAGE(AM2:AM342)</f>
        <v>1064.7941176470588</v>
      </c>
      <c r="AN350" s="16"/>
      <c r="AO350" s="16"/>
      <c r="AP350" s="21">
        <f>AVERAGE(AP2:AP342)</f>
        <v>1345.5668789808917</v>
      </c>
      <c r="AQ350" s="16"/>
      <c r="AR350" s="41"/>
      <c r="AS350" s="41">
        <f>AVERAGE(AS2:AS342)</f>
        <v>1311.2681564245811</v>
      </c>
      <c r="AT350" s="41"/>
      <c r="AU350" s="41"/>
      <c r="AV350" s="42">
        <f>AVERAGE(AV2:AV342)</f>
        <v>1600.4207650273224</v>
      </c>
      <c r="AW350" s="42"/>
      <c r="AX350" s="42"/>
      <c r="AY350" s="42">
        <f>AVERAGE(AY2:AY342)</f>
        <v>1207.6396761133603</v>
      </c>
      <c r="AZ350" s="48"/>
      <c r="BA350" s="48"/>
      <c r="BB350" s="48">
        <f>AVERAGE(BB2:BB346)</f>
        <v>764.13095238095241</v>
      </c>
      <c r="BC350" s="48"/>
      <c r="BD350" s="48"/>
      <c r="BE350" s="17">
        <f>AVERAGE(BE2:BE346)</f>
        <v>135.87254901960785</v>
      </c>
      <c r="BF350" s="17"/>
      <c r="BG350" s="17"/>
      <c r="BH350" s="17">
        <f>AVERAGE(BH2:BH346)</f>
        <v>124.17721518987342</v>
      </c>
      <c r="BI350" s="17"/>
      <c r="BJ350" s="17"/>
      <c r="BK350" s="17">
        <f>AVERAGE(BK2:BK346)</f>
        <v>7.9188034188034191</v>
      </c>
      <c r="BL350" s="17"/>
      <c r="BM350" s="17"/>
      <c r="BN350" s="102">
        <f>SUM(C348,F348,I348,L348,O348,R348,U348,X348,AA348,AD348,AG348,AJ348,AM348,AP348,AS348,AV348,AY348,BB348,BE348,BH348,BK348)</f>
        <v>3673672</v>
      </c>
      <c r="BO350" s="13">
        <f>AVERAGE(BN350/20)</f>
        <v>183683.6</v>
      </c>
    </row>
    <row r="351" spans="1:67" ht="15" customHeight="1" x14ac:dyDescent="0.2">
      <c r="A351" s="18" t="s">
        <v>255</v>
      </c>
      <c r="B351" s="18"/>
      <c r="C351" s="19">
        <f>(STDEV(C2:C342))/(SQRT(COUNT(C2:C342)))</f>
        <v>631.42504484206597</v>
      </c>
      <c r="D351" s="19"/>
      <c r="E351" s="19"/>
      <c r="F351" s="19">
        <f>(STDEV(F2:F342))/(SQRT(COUNT(F2:F342)))</f>
        <v>438.27780215857774</v>
      </c>
      <c r="G351" s="19"/>
      <c r="H351" s="19"/>
      <c r="I351" s="19">
        <f>(STDEV(I2:I342))/(SQRT(COUNT(I2:I342)))</f>
        <v>359.99891467814149</v>
      </c>
      <c r="J351" s="19"/>
      <c r="K351" s="19"/>
      <c r="L351" s="19">
        <f>(STDEV(L2:L342))/(SQRT(COUNT(L2:L342)))</f>
        <v>486.87448633317496</v>
      </c>
      <c r="M351" s="19"/>
      <c r="N351" s="19"/>
      <c r="O351" s="19">
        <f>(STDEV(O2:O342))/(SQRT(COUNT(O2:O342)))</f>
        <v>613.66827887261718</v>
      </c>
      <c r="P351" s="19"/>
      <c r="Q351" s="19"/>
      <c r="R351" s="19">
        <f>(STDEV(R2:R342))/(SQRT(COUNT(R2:R342)))</f>
        <v>712.93512331879595</v>
      </c>
      <c r="S351" s="19"/>
      <c r="T351" s="19"/>
      <c r="U351" s="19">
        <f>(STDEV(U2:U342))/(SQRT(COUNT(U2:U342)))</f>
        <v>530.29265573921498</v>
      </c>
      <c r="V351" s="19"/>
      <c r="W351" s="19"/>
      <c r="X351" s="19">
        <f>(STDEV(X2:X342))/(SQRT(COUNT(X2:X342)))</f>
        <v>265.1988253622248</v>
      </c>
      <c r="Y351" s="19"/>
      <c r="Z351" s="19"/>
      <c r="AA351" s="19">
        <f>(STDEV(AA2:AA342))/(SQRT(COUNT(AA2:AA342)))</f>
        <v>294.02978677580495</v>
      </c>
      <c r="AB351" s="19"/>
      <c r="AC351" s="19"/>
      <c r="AD351" s="19">
        <f>(STDEV(AD2:AD342))/(SQRT(COUNT(AD2:AD342)))</f>
        <v>260.38497693649634</v>
      </c>
      <c r="AE351" s="19"/>
      <c r="AF351" s="19"/>
      <c r="AG351" s="19">
        <f>(STDEV(AG2:AG342))/(SQRT(COUNT(AG2:AG342)))</f>
        <v>360.73777989435564</v>
      </c>
      <c r="AH351" s="19"/>
      <c r="AI351" s="19"/>
      <c r="AJ351" s="19">
        <f>(STDEV(AJ2:AJ342))/(SQRT(COUNT(AJ2:AJ342)))</f>
        <v>347.62136752336517</v>
      </c>
      <c r="AK351" s="19"/>
      <c r="AL351" s="19"/>
      <c r="AM351" s="19">
        <f>(STDEV(AM2:AM342))/(SQRT(COUNT(AM2:AM342)))</f>
        <v>295.47140617099893</v>
      </c>
      <c r="AN351" s="22"/>
      <c r="AO351" s="22"/>
      <c r="AP351" s="22">
        <f>(STDEV(AP2:AP342))/(SQRT(COUNT(AP2:AP342)))</f>
        <v>307.11561663677884</v>
      </c>
      <c r="AQ351" s="22"/>
      <c r="AR351" s="19"/>
      <c r="AS351" s="19">
        <f>(STDEV(AS2:AS342))/(SQRT(COUNT(AS2:AS342)))</f>
        <v>300.3109609241078</v>
      </c>
      <c r="AT351" s="19"/>
      <c r="AU351" s="19"/>
      <c r="AV351" s="30">
        <f>(STDEV(AV2:AV342))/(SQRT(COUNT(AV2:AV342)))</f>
        <v>272.38402972080297</v>
      </c>
      <c r="AW351" s="30"/>
      <c r="AX351" s="30"/>
      <c r="AY351" s="30">
        <f>(STDEV(AY2:AY342))/(SQRT(COUNT(AY2:AY342)))</f>
        <v>225.89505950640768</v>
      </c>
      <c r="AZ351" s="49"/>
      <c r="BA351" s="49"/>
      <c r="BB351" s="49">
        <f>(STDEV(BB2:BB37))/(SQRT(COUNT(BB2:BB346)))</f>
        <v>165.08407236596233</v>
      </c>
      <c r="BC351" s="49"/>
      <c r="BD351" s="49"/>
      <c r="BE351" s="17">
        <f>(STDEV(BE2:BE37))/(SQRT(COUNT(BE2:BE346)))</f>
        <v>23.619917235165715</v>
      </c>
      <c r="BF351" s="17"/>
      <c r="BG351" s="17"/>
      <c r="BH351" s="17">
        <f>(STDEV(BH2:BH37))/(SQRT(COUNT(BH2:BH346)))</f>
        <v>2.6620258249682522</v>
      </c>
      <c r="BI351" s="17"/>
      <c r="BJ351" s="17"/>
      <c r="BK351" s="17">
        <f>(STDEV(BK2:BK37))/(SQRT(COUNT(BK2:BK346)))</f>
        <v>1.3855626726293977</v>
      </c>
      <c r="BL351" s="17"/>
      <c r="BM351" s="17"/>
    </row>
    <row r="353" spans="1:2" ht="15.75" customHeight="1" x14ac:dyDescent="0.2">
      <c r="A353" s="51" t="s">
        <v>258</v>
      </c>
      <c r="B353" s="51"/>
    </row>
    <row r="354" spans="1:2" ht="15.75" customHeight="1" x14ac:dyDescent="0.2">
      <c r="A354" s="52" t="s">
        <v>259</v>
      </c>
      <c r="B354" s="52"/>
    </row>
  </sheetData>
  <autoFilter ref="A1:BK1" xr:uid="{00000000-0009-0000-0000-000000000000}"/>
  <pageMargins left="0.7" right="0.7" top="0.75" bottom="0.75" header="0.3" footer="0.3"/>
  <pageSetup scale="42" fitToHeight="0" orientation="landscape" r:id="rId1"/>
  <headerFooter>
    <oddHeader>&amp;C&amp;"Arial,Bold"&amp;16The Xerces Society 
Western Monarch Thanksgiving Count
1997-2020</oddHeader>
    <oddFooter>&amp;C&amp;12NOTE: Blank cells indicate no Thanksgiving count in that year.
Xerces Society Western Monarch Thanksgiving Count. 2021. Western Monarch Thanksgiving Count Data, 1997-2020. Available at www.westernmonarchcount.org.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F0EC-4DE5-344F-8215-7D8D4E7E44E1}">
  <dimension ref="A1:D18"/>
  <sheetViews>
    <sheetView workbookViewId="0">
      <selection activeCell="H19" sqref="H19"/>
    </sheetView>
  </sheetViews>
  <sheetFormatPr baseColWidth="10" defaultRowHeight="13" x14ac:dyDescent="0.15"/>
  <cols>
    <col min="2" max="3" width="10.83203125" style="52"/>
  </cols>
  <sheetData>
    <row r="1" spans="1:4" x14ac:dyDescent="0.15">
      <c r="A1" t="s">
        <v>282</v>
      </c>
      <c r="B1" s="52" t="s">
        <v>283</v>
      </c>
      <c r="C1" s="52" t="s">
        <v>284</v>
      </c>
      <c r="D1" s="52" t="s">
        <v>342</v>
      </c>
    </row>
    <row r="2" spans="1:4" ht="16" x14ac:dyDescent="0.2">
      <c r="A2" t="s">
        <v>1</v>
      </c>
      <c r="B2" s="84" t="s">
        <v>286</v>
      </c>
      <c r="C2" s="84" t="s">
        <v>285</v>
      </c>
      <c r="D2" s="107">
        <v>0.25396825396825401</v>
      </c>
    </row>
    <row r="3" spans="1:4" ht="16" x14ac:dyDescent="0.2">
      <c r="A3" t="s">
        <v>6</v>
      </c>
      <c r="B3" s="84" t="s">
        <v>288</v>
      </c>
      <c r="C3" s="84" t="s">
        <v>287</v>
      </c>
      <c r="D3" s="106">
        <v>66.030952380952385</v>
      </c>
    </row>
    <row r="4" spans="1:4" x14ac:dyDescent="0.15">
      <c r="A4" t="s">
        <v>11</v>
      </c>
      <c r="B4" s="84" t="s">
        <v>290</v>
      </c>
      <c r="C4" s="84" t="s">
        <v>289</v>
      </c>
      <c r="D4" s="108">
        <v>1135.5131872294373</v>
      </c>
    </row>
    <row r="5" spans="1:4" x14ac:dyDescent="0.15">
      <c r="A5" t="s">
        <v>19</v>
      </c>
      <c r="B5" s="84" t="s">
        <v>292</v>
      </c>
      <c r="C5" s="84" t="s">
        <v>291</v>
      </c>
      <c r="D5" s="108">
        <v>8.4922524565381696</v>
      </c>
    </row>
    <row r="6" spans="1:4" x14ac:dyDescent="0.15">
      <c r="A6" t="s">
        <v>29</v>
      </c>
      <c r="B6" s="84" t="s">
        <v>294</v>
      </c>
      <c r="C6" s="84" t="s">
        <v>293</v>
      </c>
      <c r="D6" s="108">
        <v>12.285714285714286</v>
      </c>
    </row>
    <row r="7" spans="1:4" x14ac:dyDescent="0.15">
      <c r="A7" t="s">
        <v>30</v>
      </c>
      <c r="B7" s="84" t="s">
        <v>294</v>
      </c>
      <c r="C7" s="84" t="s">
        <v>295</v>
      </c>
      <c r="D7" s="108">
        <v>70.11904761904762</v>
      </c>
    </row>
    <row r="8" spans="1:4" x14ac:dyDescent="0.15">
      <c r="A8" t="s">
        <v>32</v>
      </c>
      <c r="B8" s="84" t="s">
        <v>297</v>
      </c>
      <c r="C8" s="84" t="s">
        <v>296</v>
      </c>
      <c r="D8" s="108">
        <v>1507.8650793650795</v>
      </c>
    </row>
    <row r="9" spans="1:4" x14ac:dyDescent="0.15">
      <c r="A9" t="s">
        <v>39</v>
      </c>
      <c r="B9" s="84" t="s">
        <v>299</v>
      </c>
      <c r="C9" s="84" t="s">
        <v>298</v>
      </c>
      <c r="D9" s="108">
        <v>1.5952380952380953</v>
      </c>
    </row>
    <row r="10" spans="1:4" x14ac:dyDescent="0.15">
      <c r="A10" t="s">
        <v>40</v>
      </c>
      <c r="B10" s="84" t="s">
        <v>301</v>
      </c>
      <c r="C10" s="84" t="s">
        <v>300</v>
      </c>
      <c r="D10" s="108">
        <v>2050.0953509453511</v>
      </c>
    </row>
    <row r="11" spans="1:4" x14ac:dyDescent="0.15">
      <c r="A11" t="s">
        <v>54</v>
      </c>
      <c r="B11" s="84" t="s">
        <v>303</v>
      </c>
      <c r="C11" s="84" t="s">
        <v>302</v>
      </c>
      <c r="D11" s="108">
        <v>3094.8936049273507</v>
      </c>
    </row>
    <row r="12" spans="1:4" x14ac:dyDescent="0.15">
      <c r="A12" t="s">
        <v>68</v>
      </c>
      <c r="B12" s="84" t="s">
        <v>304</v>
      </c>
      <c r="C12" s="84" t="s">
        <v>305</v>
      </c>
      <c r="D12" s="108">
        <v>2287.2379933524462</v>
      </c>
    </row>
    <row r="13" spans="1:4" x14ac:dyDescent="0.15">
      <c r="A13" t="s">
        <v>104</v>
      </c>
      <c r="B13" s="84" t="s">
        <v>307</v>
      </c>
      <c r="C13" s="84" t="s">
        <v>306</v>
      </c>
      <c r="D13" s="108">
        <v>2171.7065594734845</v>
      </c>
    </row>
    <row r="14" spans="1:4" ht="16" x14ac:dyDescent="0.2">
      <c r="A14" t="s">
        <v>178</v>
      </c>
      <c r="B14" s="84" t="s">
        <v>309</v>
      </c>
      <c r="C14" s="84" t="s">
        <v>308</v>
      </c>
      <c r="D14" s="106">
        <v>1487.6293547722119</v>
      </c>
    </row>
    <row r="15" spans="1:4" x14ac:dyDescent="0.15">
      <c r="A15" t="s">
        <v>189</v>
      </c>
      <c r="B15" s="84" t="s">
        <v>311</v>
      </c>
      <c r="C15" s="84" t="s">
        <v>310</v>
      </c>
      <c r="D15" s="108">
        <v>152.59911055331224</v>
      </c>
    </row>
    <row r="16" spans="1:4" ht="16" x14ac:dyDescent="0.2">
      <c r="A16" t="s">
        <v>209</v>
      </c>
      <c r="B16" s="84" t="s">
        <v>313</v>
      </c>
      <c r="C16" s="84" t="s">
        <v>312</v>
      </c>
      <c r="D16" s="106">
        <v>30.059862227719378</v>
      </c>
    </row>
    <row r="17" spans="1:4" x14ac:dyDescent="0.15">
      <c r="A17" t="s">
        <v>225</v>
      </c>
      <c r="B17" s="84" t="s">
        <v>315</v>
      </c>
      <c r="C17" s="84" t="s">
        <v>314</v>
      </c>
      <c r="D17" s="108">
        <v>19.460450144009748</v>
      </c>
    </row>
    <row r="18" spans="1:4" x14ac:dyDescent="0.15">
      <c r="A18" t="s">
        <v>257</v>
      </c>
      <c r="B18" s="84" t="s">
        <v>316</v>
      </c>
      <c r="C18" s="84" t="s">
        <v>317</v>
      </c>
      <c r="D18" s="108">
        <v>4.2539682539682548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zoomScaleNormal="100" workbookViewId="0">
      <selection activeCell="B27" sqref="B27"/>
    </sheetView>
  </sheetViews>
  <sheetFormatPr baseColWidth="10" defaultColWidth="17.33203125" defaultRowHeight="15.75" customHeight="1" x14ac:dyDescent="0.15"/>
  <cols>
    <col min="1" max="1" width="5.83203125" customWidth="1"/>
    <col min="2" max="2" width="23.1640625" customWidth="1"/>
    <col min="3" max="3" width="20.83203125" customWidth="1"/>
    <col min="4" max="18" width="8.6640625" customWidth="1"/>
  </cols>
  <sheetData>
    <row r="1" spans="1:3" ht="15" customHeight="1" x14ac:dyDescent="0.2">
      <c r="A1" s="69" t="s">
        <v>3</v>
      </c>
      <c r="B1" s="70" t="s">
        <v>4</v>
      </c>
      <c r="C1" s="70" t="s">
        <v>256</v>
      </c>
    </row>
    <row r="2" spans="1:3" ht="15" customHeight="1" x14ac:dyDescent="0.2">
      <c r="A2" s="69">
        <v>1997</v>
      </c>
      <c r="B2" s="62">
        <v>1235490</v>
      </c>
      <c r="C2" s="63">
        <v>101</v>
      </c>
    </row>
    <row r="3" spans="1:3" ht="15" customHeight="1" x14ac:dyDescent="0.2">
      <c r="A3" s="69">
        <v>1998</v>
      </c>
      <c r="B3" s="62">
        <v>564349</v>
      </c>
      <c r="C3" s="64">
        <v>111</v>
      </c>
    </row>
    <row r="4" spans="1:3" ht="15" customHeight="1" x14ac:dyDescent="0.2">
      <c r="A4" s="69">
        <v>1999</v>
      </c>
      <c r="B4" s="62">
        <v>267574</v>
      </c>
      <c r="C4" s="63">
        <v>118</v>
      </c>
    </row>
    <row r="5" spans="1:3" ht="15" customHeight="1" x14ac:dyDescent="0.2">
      <c r="A5" s="69">
        <v>2000</v>
      </c>
      <c r="B5" s="62">
        <v>390057</v>
      </c>
      <c r="C5" s="63">
        <v>139</v>
      </c>
    </row>
    <row r="6" spans="1:3" ht="15" customHeight="1" x14ac:dyDescent="0.2">
      <c r="A6" s="69">
        <v>2001</v>
      </c>
      <c r="B6" s="62">
        <v>209570</v>
      </c>
      <c r="C6" s="63">
        <v>126</v>
      </c>
    </row>
    <row r="7" spans="1:3" ht="15" customHeight="1" x14ac:dyDescent="0.2">
      <c r="A7" s="69">
        <v>2002</v>
      </c>
      <c r="B7" s="62">
        <v>99353</v>
      </c>
      <c r="C7" s="63">
        <v>94</v>
      </c>
    </row>
    <row r="8" spans="1:3" ht="15" customHeight="1" x14ac:dyDescent="0.2">
      <c r="A8" s="69">
        <v>2003</v>
      </c>
      <c r="B8" s="62">
        <v>254378</v>
      </c>
      <c r="C8" s="63">
        <v>123</v>
      </c>
    </row>
    <row r="9" spans="1:3" ht="15" customHeight="1" x14ac:dyDescent="0.2">
      <c r="A9" s="69">
        <v>2004</v>
      </c>
      <c r="B9" s="62">
        <v>205085</v>
      </c>
      <c r="C9" s="63">
        <v>83</v>
      </c>
    </row>
    <row r="10" spans="1:3" ht="15" customHeight="1" x14ac:dyDescent="0.2">
      <c r="A10" s="69">
        <v>2005</v>
      </c>
      <c r="B10" s="62">
        <v>218679</v>
      </c>
      <c r="C10" s="63">
        <v>91</v>
      </c>
    </row>
    <row r="11" spans="1:3" ht="15" customHeight="1" x14ac:dyDescent="0.2">
      <c r="A11" s="69">
        <v>2006</v>
      </c>
      <c r="B11" s="62">
        <v>221058</v>
      </c>
      <c r="C11" s="63">
        <v>87</v>
      </c>
    </row>
    <row r="12" spans="1:3" ht="15" customHeight="1" x14ac:dyDescent="0.2">
      <c r="A12" s="69">
        <v>2007</v>
      </c>
      <c r="B12" s="62">
        <v>86437</v>
      </c>
      <c r="C12" s="63">
        <v>92</v>
      </c>
    </row>
    <row r="13" spans="1:3" ht="15" customHeight="1" x14ac:dyDescent="0.2">
      <c r="A13" s="69">
        <v>2008</v>
      </c>
      <c r="B13" s="62">
        <v>131889</v>
      </c>
      <c r="C13" s="63">
        <v>116</v>
      </c>
    </row>
    <row r="14" spans="1:3" ht="15" customHeight="1" x14ac:dyDescent="0.2">
      <c r="A14" s="69">
        <v>2009</v>
      </c>
      <c r="B14" s="62">
        <v>58468</v>
      </c>
      <c r="C14" s="63">
        <v>76</v>
      </c>
    </row>
    <row r="15" spans="1:3" ht="15" customHeight="1" x14ac:dyDescent="0.2">
      <c r="A15" s="69">
        <v>2010</v>
      </c>
      <c r="B15" s="62">
        <v>143204</v>
      </c>
      <c r="C15" s="63">
        <v>114</v>
      </c>
    </row>
    <row r="16" spans="1:3" ht="15" customHeight="1" x14ac:dyDescent="0.2">
      <c r="A16" s="69">
        <v>2011</v>
      </c>
      <c r="B16" s="62">
        <v>222525</v>
      </c>
      <c r="C16" s="63">
        <v>129</v>
      </c>
    </row>
    <row r="17" spans="1:3" ht="15" customHeight="1" x14ac:dyDescent="0.2">
      <c r="A17" s="69">
        <v>2012</v>
      </c>
      <c r="B17" s="62">
        <v>144812</v>
      </c>
      <c r="C17" s="63">
        <v>136</v>
      </c>
    </row>
    <row r="18" spans="1:3" ht="15" customHeight="1" x14ac:dyDescent="0.2">
      <c r="A18" s="71">
        <v>2013</v>
      </c>
      <c r="B18" s="65">
        <v>211275</v>
      </c>
      <c r="C18" s="66">
        <v>163</v>
      </c>
    </row>
    <row r="19" spans="1:3" ht="15" customHeight="1" x14ac:dyDescent="0.2">
      <c r="A19" s="71">
        <v>2014</v>
      </c>
      <c r="B19" s="65">
        <v>234731</v>
      </c>
      <c r="C19" s="66">
        <v>185</v>
      </c>
    </row>
    <row r="20" spans="1:3" ht="12.75" customHeight="1" x14ac:dyDescent="0.2">
      <c r="A20" s="71">
        <v>2015</v>
      </c>
      <c r="B20" s="65">
        <v>292888</v>
      </c>
      <c r="C20" s="66">
        <v>187</v>
      </c>
    </row>
    <row r="21" spans="1:3" ht="12.75" customHeight="1" x14ac:dyDescent="0.2">
      <c r="A21" s="71">
        <v>2016</v>
      </c>
      <c r="B21" s="67">
        <v>298464</v>
      </c>
      <c r="C21" s="66">
        <v>253</v>
      </c>
    </row>
    <row r="22" spans="1:3" ht="12.75" customHeight="1" x14ac:dyDescent="0.2">
      <c r="A22" s="71">
        <v>2017</v>
      </c>
      <c r="B22" s="67">
        <v>192624</v>
      </c>
      <c r="C22" s="66">
        <v>262</v>
      </c>
    </row>
    <row r="23" spans="1:3" ht="12.75" customHeight="1" x14ac:dyDescent="0.2">
      <c r="A23" s="71">
        <v>2018</v>
      </c>
      <c r="B23" s="67">
        <v>27721</v>
      </c>
      <c r="C23" s="66">
        <v>213</v>
      </c>
    </row>
    <row r="24" spans="1:3" ht="12.75" customHeight="1" x14ac:dyDescent="0.2">
      <c r="A24" s="71">
        <v>2019</v>
      </c>
      <c r="B24" s="67">
        <v>29436</v>
      </c>
      <c r="C24" s="66">
        <v>243</v>
      </c>
    </row>
    <row r="25" spans="1:3" ht="12.75" customHeight="1" x14ac:dyDescent="0.2">
      <c r="A25" s="71">
        <v>2020</v>
      </c>
      <c r="B25" s="68">
        <v>1870</v>
      </c>
      <c r="C25" s="66">
        <v>246</v>
      </c>
    </row>
    <row r="26" spans="1:3" ht="12.75" customHeight="1" x14ac:dyDescent="0.15"/>
    <row r="27" spans="1:3" ht="12.75" customHeight="1" x14ac:dyDescent="0.15"/>
    <row r="28" spans="1:3" ht="12.75" customHeight="1" x14ac:dyDescent="0.15"/>
    <row r="29" spans="1:3" ht="12.75" customHeight="1" x14ac:dyDescent="0.15"/>
    <row r="30" spans="1:3" ht="12.75" customHeight="1" x14ac:dyDescent="0.15"/>
    <row r="31" spans="1:3" ht="15.75" customHeight="1" x14ac:dyDescent="0.15">
      <c r="A31" s="51" t="s">
        <v>258</v>
      </c>
    </row>
    <row r="32" spans="1:3" ht="15.75" customHeight="1" x14ac:dyDescent="0.15">
      <c r="A32" s="52" t="s">
        <v>259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6" sqref="B6"/>
    </sheetView>
  </sheetViews>
  <sheetFormatPr baseColWidth="10" defaultColWidth="8.83203125" defaultRowHeight="13" x14ac:dyDescent="0.15"/>
  <sheetData>
    <row r="1" spans="1:1" ht="35.25" customHeight="1" x14ac:dyDescent="0.15">
      <c r="A1" s="51" t="s">
        <v>259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Counts by County</vt:lpstr>
      <vt:lpstr>Locations</vt:lpstr>
      <vt:lpstr>Graph</vt:lpstr>
      <vt:lpstr>Data Citation</vt:lpstr>
      <vt:lpstr>'Counts by County'!Print_Titles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Fallon</dc:creator>
  <cp:lastModifiedBy>Karen Warburton</cp:lastModifiedBy>
  <cp:lastPrinted>2021-02-16T20:30:19Z</cp:lastPrinted>
  <dcterms:created xsi:type="dcterms:W3CDTF">2015-01-05T22:43:24Z</dcterms:created>
  <dcterms:modified xsi:type="dcterms:W3CDTF">2021-03-27T17:07:39Z</dcterms:modified>
</cp:coreProperties>
</file>