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ataClass2\excel-challenge\Instructions\"/>
    </mc:Choice>
  </mc:AlternateContent>
  <xr:revisionPtr revIDLastSave="0" documentId="13_ncr:1_{961BB371-1BB9-491F-977B-D85158F50D38}" xr6:coauthVersionLast="47" xr6:coauthVersionMax="47" xr10:uidLastSave="{00000000-0000-0000-0000-000000000000}"/>
  <bookViews>
    <workbookView xWindow="450" yWindow="834" windowWidth="22926" windowHeight="6000" firstSheet="4" activeTab="5" xr2:uid="{00000000-000D-0000-FFFF-FFFF00000000}"/>
  </bookViews>
  <sheets>
    <sheet name="Crowdfunding" sheetId="1" r:id="rId1"/>
    <sheet name="Category Outcomes" sheetId="2" r:id="rId2"/>
    <sheet name="Sub-Category Outcomes" sheetId="3" r:id="rId3"/>
    <sheet name="Starting Month Trends" sheetId="4" r:id="rId4"/>
    <sheet name="Bonus" sheetId="5" r:id="rId5"/>
    <sheet name="Bonus Statistical Analysis" sheetId="6" r:id="rId6"/>
  </sheets>
  <definedNames>
    <definedName name="_xlchart.v1.0" hidden="1">'Bonus Statistical Analysis'!$D$2:$D$436</definedName>
    <definedName name="_xlchart.v1.1" hidden="1">'Bonus Statistical Analysis'!$B$2:$B$566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6" l="1"/>
  <c r="J7" i="6"/>
  <c r="J6" i="6"/>
  <c r="J5" i="6"/>
  <c r="J4" i="6"/>
  <c r="J3" i="6"/>
  <c r="H8" i="6"/>
  <c r="H7" i="6"/>
  <c r="H6" i="6"/>
  <c r="H5" i="6"/>
  <c r="H4" i="6"/>
  <c r="H3" i="6"/>
  <c r="I4" i="6"/>
  <c r="I5" i="6"/>
  <c r="I6" i="6"/>
  <c r="I7" i="6"/>
  <c r="I8" i="6"/>
  <c r="I3" i="6"/>
  <c r="D2" i="6" a="1"/>
  <c r="D2" i="6" s="1"/>
  <c r="C2" i="6" a="1"/>
  <c r="C2" i="6" s="1"/>
  <c r="B2" i="6" a="1"/>
  <c r="B2" i="6" s="1"/>
  <c r="A2" i="6" a="1"/>
  <c r="A2" i="6" s="1"/>
  <c r="F3" i="5"/>
  <c r="F4" i="5"/>
  <c r="F5" i="5"/>
  <c r="F6" i="5"/>
  <c r="F7" i="5"/>
  <c r="F8" i="5"/>
  <c r="F9" i="5"/>
  <c r="F10" i="5"/>
  <c r="F11" i="5"/>
  <c r="F12" i="5"/>
  <c r="F13" i="5"/>
  <c r="F2" i="5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E3" i="5"/>
  <c r="E4" i="5"/>
  <c r="E5" i="5"/>
  <c r="E6" i="5"/>
  <c r="E7" i="5"/>
  <c r="E8" i="5"/>
  <c r="E9" i="5"/>
  <c r="E10" i="5"/>
  <c r="E11" i="5"/>
  <c r="E12" i="5"/>
  <c r="E13" i="5"/>
  <c r="E2" i="5"/>
  <c r="C2" i="5"/>
  <c r="D2" i="5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B11" i="5"/>
  <c r="B13" i="5"/>
  <c r="B12" i="5"/>
  <c r="B10" i="5"/>
  <c r="B9" i="5"/>
  <c r="B8" i="5"/>
  <c r="B7" i="5"/>
  <c r="B6" i="5"/>
  <c r="B5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C18" i="2"/>
  <c r="D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<sst xmlns="http://schemas.openxmlformats.org/spreadsheetml/2006/main" count="6135" uniqueCount="2118">
  <si>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</si>
  <si>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</si>
  <si>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</si>
  <si>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</si>
  <si>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</si>
  <si>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</si>
  <si>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</si>
  <si>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</si>
  <si>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</si>
  <si>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</si>
  <si>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</si>
  <si>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</si>
  <si>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</si>
  <si>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</si>
  <si>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</si>
  <si>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</si>
  <si>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</si>
  <si>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</si>
  <si>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</si>
  <si>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</si>
  <si>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</si>
  <si>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</si>
  <si>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</si>
  <si>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</si>
  <si>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</si>
  <si>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</si>
  <si>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</si>
  <si>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</si>
  <si>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</si>
  <si>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</si>
  <si>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</si>
  <si>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</si>
  <si>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</si>
  <si>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</si>
  <si>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</si>
  <si>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</si>
  <si>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</si>
  <si>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</si>
  <si>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</si>
  <si>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</si>
  <si>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</si>
  <si>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</si>
  <si>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</si>
  <si>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</si>
  <si>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</si>
  <si>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</si>
  <si>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</si>
  <si>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</si>
  <si>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</si>
  <si>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</si>
  <si>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</si>
  <si>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</si>
  <si>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</si>
  <si>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</si>
  <si>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</si>
  <si>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</si>
  <si>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</si>
  <si>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</si>
  <si>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</si>
  <si>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</si>
  <si>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</si>
  <si>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</si>
  <si>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</si>
  <si>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</si>
  <si>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</si>
  <si>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</si>
  <si>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</si>
  <si>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</si>
  <si>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</si>
  <si>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</si>
  <si>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</si>
  <si>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</si>
  <si>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</si>
  <si>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</si>
  <si>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</si>
  <si>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</si>
  <si>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</si>
  <si>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</si>
  <si>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</si>
  <si>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</si>
  <si>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</si>
  <si>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</si>
  <si>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</si>
  <si>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</si>
  <si>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</si>
  <si>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</si>
  <si>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</si>
  <si>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</si>
  <si>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</si>
  <si>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</si>
  <si>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</si>
  <si>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</si>
  <si>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</si>
  <si>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</si>
  <si>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</si>
  <si>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</si>
  <si>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</si>
  <si>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</si>
  <si>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</si>
  <si>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</si>
  <si>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</si>
  <si>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</si>
  <si>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</si>
  <si>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</si>
  <si>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</si>
  <si>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</si>
  <si>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</si>
  <si>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</si>
  <si>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</si>
  <si>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</si>
  <si>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</si>
  <si>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</si>
  <si>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</si>
  <si>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</si>
  <si>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</si>
  <si>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</si>
  <si>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</si>
  <si>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</si>
  <si>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</si>
  <si>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</si>
  <si>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</si>
  <si>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</si>
  <si>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</si>
  <si>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</si>
  <si>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</si>
  <si>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</si>
  <si>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</si>
  <si>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</si>
  <si>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</si>
  <si>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</si>
  <si>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</si>
  <si>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</si>
  <si>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</si>
  <si>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</si>
  <si>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</si>
  <si>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</si>
  <si>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</si>
  <si>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</si>
  <si>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</si>
  <si>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</si>
  <si>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</si>
  <si>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</si>
  <si>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</si>
  <si>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</si>
  <si>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</si>
  <si>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</si>
  <si>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</si>
  <si>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</si>
  <si>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</si>
  <si>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</si>
  <si>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</si>
  <si>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</si>
  <si>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</si>
  <si>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</si>
  <si>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</si>
  <si>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</si>
  <si>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</si>
  <si>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</si>
  <si>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</si>
  <si>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</si>
  <si>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</si>
  <si>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</si>
  <si>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</si>
  <si>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</si>
  <si>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</si>
  <si>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</si>
  <si>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</si>
  <si>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</si>
  <si>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</si>
  <si>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</si>
  <si>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</si>
  <si>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</si>
  <si>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</si>
  <si>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</si>
  <si>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</si>
  <si>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</si>
  <si>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</si>
  <si>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</si>
  <si>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</si>
  <si>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</si>
  <si>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</si>
  <si>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</si>
  <si>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</si>
  <si>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</si>
  <si>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</si>
  <si>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</si>
  <si>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</si>
  <si>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</si>
  <si>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</si>
  <si>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</si>
  <si>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</si>
  <si>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</si>
  <si>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</si>
  <si>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</si>
  <si>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</si>
  <si>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</si>
  <si>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</si>
  <si>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</si>
  <si>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</si>
  <si>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</si>
  <si>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</si>
  <si>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</si>
  <si>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</si>
  <si>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</si>
  <si>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</si>
  <si>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</si>
  <si>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</si>
  <si>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</si>
  <si>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</si>
  <si>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</si>
  <si>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</si>
  <si>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</si>
  <si>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</si>
  <si>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</si>
  <si>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</si>
  <si>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</si>
  <si>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</si>
  <si>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</si>
  <si>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</si>
  <si>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</si>
  <si>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</si>
  <si>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</si>
  <si>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</si>
  <si>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</si>
  <si>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</si>
  <si>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</si>
  <si>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</si>
  <si>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</si>
  <si>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</si>
  <si>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</si>
  <si>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</si>
  <si>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</si>
  <si>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</si>
  <si>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</si>
  <si>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</si>
  <si>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</si>
  <si>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</si>
  <si>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</si>
  <si>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</si>
  <si>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</si>
  <si>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</si>
  <si>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</si>
  <si>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</si>
  <si>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</si>
  <si>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</si>
  <si>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</si>
  <si>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</si>
  <si>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</si>
  <si>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</si>
  <si>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</si>
  <si>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</si>
  <si>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</si>
  <si>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</si>
  <si>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</si>
  <si>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</si>
  <si>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</si>
  <si>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</si>
  <si>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</si>
  <si>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</si>
  <si>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</si>
  <si>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</si>
  <si>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</si>
  <si>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</si>
  <si>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</si>
  <si>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</si>
  <si>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</si>
  <si>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</si>
  <si>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</si>
  <si>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</si>
  <si>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</si>
  <si>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</si>
  <si>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</si>
  <si>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</si>
  <si>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</si>
  <si>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</si>
  <si>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</si>
  <si>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</si>
  <si>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</si>
  <si>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</si>
  <si>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</si>
  <si>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</si>
  <si>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</si>
  <si>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</si>
  <si>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</si>
  <si>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</si>
  <si>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</si>
  <si>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</si>
  <si>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</si>
  <si>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</si>
  <si>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</si>
  <si>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</si>
  <si>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</si>
  <si>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</si>
  <si>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</si>
  <si>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</si>
  <si>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</si>
  <si>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</si>
  <si>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</si>
  <si>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</si>
  <si>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</si>
  <si>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</si>
  <si>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</si>
  <si>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</si>
  <si>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</si>
  <si>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</si>
  <si>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</si>
  <si>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</si>
  <si>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</si>
  <si>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</si>
  <si>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</si>
  <si>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</si>
  <si>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</si>
  <si>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</si>
  <si>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</si>
  <si>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</si>
  <si>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</si>
  <si>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</si>
  <si>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</si>
  <si>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</si>
  <si>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</si>
  <si>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</si>
  <si>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</si>
  <si>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</si>
  <si>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</si>
  <si>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</si>
  <si>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</si>
  <si>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</si>
  <si>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</si>
  <si>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</si>
  <si>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</si>
  <si>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</si>
  <si>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</si>
  <si>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</si>
  <si>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</si>
  <si>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</si>
  <si>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</si>
  <si>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</si>
  <si>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</si>
  <si>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</si>
  <si>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</si>
  <si>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</si>
  <si>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</si>
  <si>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</si>
  <si>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</si>
  <si>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</si>
  <si>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</si>
  <si>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</si>
  <si>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</si>
  <si>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</si>
  <si>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</si>
  <si>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</si>
  <si>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</si>
  <si>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</si>
  <si>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</si>
  <si>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</si>
  <si>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</si>
  <si>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</si>
  <si>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</si>
  <si>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</si>
  <si>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</si>
  <si>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</si>
  <si>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</si>
  <si>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</si>
  <si>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</si>
  <si>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</si>
  <si>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</si>
  <si>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</si>
  <si>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</si>
  <si>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</si>
  <si>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</si>
  <si>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</si>
  <si>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</si>
  <si>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</si>
  <si>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</si>
  <si>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</si>
  <si>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</si>
  <si>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</si>
  <si>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</si>
  <si>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</si>
  <si>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</si>
  <si>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</si>
  <si>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</si>
  <si>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</si>
  <si>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</si>
  <si>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</si>
  <si>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</si>
  <si>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</si>
  <si>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</si>
  <si>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</si>
  <si>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</si>
  <si>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</si>
  <si>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</si>
  <si>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</si>
  <si>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</si>
  <si>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</si>
  <si>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</si>
  <si>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</si>
  <si>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</si>
  <si>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</si>
  <si>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</si>
  <si>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</si>
  <si>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</si>
  <si>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</si>
  <si>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</si>
  <si>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</si>
  <si>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</si>
  <si>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</si>
  <si>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</si>
  <si>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</si>
  <si>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</si>
  <si>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</si>
  <si>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</si>
  <si>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</si>
  <si>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</si>
  <si>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</si>
  <si>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</si>
  <si>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</si>
  <si>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</si>
  <si>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</si>
  <si>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</si>
  <si>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</si>
  <si>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</si>
  <si>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</si>
  <si>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</si>
  <si>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</si>
  <si>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</si>
  <si>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</si>
  <si>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</si>
  <si>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</si>
  <si>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</si>
  <si>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</si>
  <si>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</si>
  <si>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</si>
  <si>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</si>
  <si>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</si>
  <si>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</si>
  <si>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</si>
  <si>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</si>
  <si>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</si>
  <si>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</si>
  <si>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</si>
  <si>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</si>
  <si>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</si>
  <si>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</si>
  <si>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</si>
  <si>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</si>
  <si>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</si>
  <si>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</si>
  <si>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</si>
  <si>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</si>
  <si>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</si>
  <si>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</si>
  <si>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</si>
  <si>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</si>
  <si>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</si>
  <si>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</si>
  <si>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</si>
  <si>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</si>
  <si>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</si>
  <si>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</si>
  <si>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</si>
  <si>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</si>
  <si>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</si>
  <si>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</si>
  <si>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</si>
  <si>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</si>
  <si>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</si>
  <si>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</si>
  <si>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</si>
  <si>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</si>
  <si>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</si>
  <si>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</si>
  <si>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</si>
  <si>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</si>
  <si>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</si>
  <si>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</si>
  <si>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</si>
  <si>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</si>
  <si>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</si>
  <si>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</si>
  <si>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</si>
  <si>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</si>
  <si>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</si>
  <si>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</si>
  <si>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</si>
  <si>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</si>
  <si>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</si>
  <si>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</si>
  <si>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</si>
  <si>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</si>
  <si>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</si>
  <si>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</si>
  <si>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</si>
  <si>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</si>
  <si>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</si>
  <si>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</si>
  <si>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</si>
  <si>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</si>
  <si>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</si>
  <si>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</si>
  <si>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</si>
  <si>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</si>
  <si>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</si>
  <si>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</si>
  <si>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</si>
  <si>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</si>
  <si>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</si>
  <si>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</si>
  <si>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</si>
  <si>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</si>
  <si>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</si>
  <si>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</si>
  <si>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</si>
  <si>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</si>
  <si>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</si>
  <si>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</si>
  <si>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</si>
  <si>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</si>
  <si>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</si>
  <si>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</si>
  <si>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</si>
  <si>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</si>
  <si>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</si>
  <si>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</si>
  <si>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</si>
  <si>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</si>
  <si>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</si>
  <si>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</si>
  <si>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</si>
  <si>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</si>
  <si>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</si>
  <si>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</si>
  <si>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</si>
  <si>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</si>
  <si>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</si>
  <si>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</si>
  <si>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</si>
  <si>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</si>
  <si>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</si>
  <si>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</si>
  <si>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</si>
  <si>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</si>
  <si>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</si>
  <si>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</si>
  <si>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</si>
  <si>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</si>
  <si>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</si>
  <si>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</si>
  <si>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</si>
  <si>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</si>
  <si>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</si>
  <si>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</si>
  <si>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</si>
  <si>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</si>
  <si>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</si>
  <si>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</si>
  <si>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</si>
  <si>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</si>
  <si>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</si>
  <si>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</si>
  <si>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</si>
  <si>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</si>
  <si>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</si>
  <si>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</si>
  <si>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</si>
  <si>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</si>
  <si>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</si>
  <si>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</si>
  <si>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</si>
  <si>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</si>
  <si>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</si>
  <si>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</si>
  <si>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</si>
  <si>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</si>
  <si>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</si>
  <si>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</si>
  <si>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</si>
  <si>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</si>
  <si>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</si>
  <si>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</si>
  <si>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</si>
  <si>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</si>
  <si>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</si>
  <si>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</si>
  <si>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</si>
  <si>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</si>
  <si>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</si>
  <si>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</si>
  <si>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</si>
  <si>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</si>
  <si>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</si>
  <si>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</si>
  <si>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</si>
  <si>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</si>
  <si>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</si>
  <si>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</si>
  <si>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</si>
  <si>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</si>
  <si>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</si>
  <si>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</si>
  <si>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</si>
  <si>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</si>
  <si>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</si>
  <si>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</si>
  <si>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</si>
  <si>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</si>
  <si>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</si>
  <si>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</si>
  <si>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</si>
  <si>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</si>
  <si>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</si>
  <si>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</si>
  <si>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</si>
  <si>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</si>
  <si>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</si>
  <si>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</si>
  <si>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</si>
  <si>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</si>
  <si>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</si>
  <si>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</si>
  <si>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</si>
  <si>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</si>
  <si>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</si>
  <si>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</si>
  <si>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</si>
  <si>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</si>
  <si>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</si>
  <si>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</si>
  <si>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</si>
  <si>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</si>
  <si>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</si>
  <si>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</si>
  <si>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</si>
  <si>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</si>
  <si>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</si>
  <si>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</si>
  <si>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</si>
  <si>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</si>
  <si>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</si>
  <si>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</si>
  <si>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</si>
  <si>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</si>
  <si>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</si>
  <si>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</si>
  <si>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</si>
  <si>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</si>
  <si>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</si>
  <si>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</si>
  <si>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</si>
  <si>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</si>
  <si>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</si>
  <si>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</si>
  <si>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</si>
  <si>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</si>
  <si>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</si>
  <si>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</si>
  <si>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</si>
  <si>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</si>
  <si>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</si>
  <si>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</si>
  <si>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</si>
  <si>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</si>
  <si>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</si>
  <si>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</si>
  <si>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</si>
  <si>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</si>
  <si>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</si>
  <si>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</si>
  <si>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</si>
  <si>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</si>
  <si>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</si>
  <si>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</si>
  <si>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</si>
  <si>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</si>
  <si>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</si>
  <si>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</si>
  <si>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</si>
  <si>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</si>
  <si>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</si>
  <si>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</si>
  <si>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</si>
  <si>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</si>
  <si>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</si>
  <si>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</si>
  <si>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</si>
  <si>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</si>
  <si>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</si>
  <si>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</si>
  <si>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</si>
  <si>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</si>
  <si>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</si>
  <si>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</si>
  <si>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</si>
  <si>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</si>
  <si>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</si>
  <si>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</si>
  <si>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</si>
  <si>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</si>
  <si>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</si>
  <si>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</si>
  <si>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</si>
  <si>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</si>
  <si>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</si>
  <si>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</si>
  <si>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</si>
  <si>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</si>
  <si>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</si>
  <si>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</si>
  <si>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</si>
  <si>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</si>
  <si>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</si>
  <si>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</si>
  <si>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</si>
  <si>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</si>
  <si>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</si>
  <si>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</si>
  <si>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</si>
  <si>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</si>
  <si>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</si>
  <si>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</si>
  <si>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</si>
  <si>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</si>
  <si>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</si>
  <si>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</si>
  <si>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</si>
  <si>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</si>
  <si>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</si>
  <si>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</si>
  <si>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</si>
  <si>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</si>
  <si>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</si>
  <si>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</si>
  <si>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</si>
  <si>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</si>
  <si>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</si>
  <si>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</si>
  <si>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</si>
  <si>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</si>
  <si>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</si>
  <si>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</si>
  <si>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</si>
  <si>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</si>
  <si>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</si>
  <si>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</si>
  <si>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</si>
  <si>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</si>
  <si>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</si>
  <si>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</si>
  <si>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</si>
  <si>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</si>
  <si>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</si>
  <si>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</si>
  <si>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</si>
  <si>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</si>
  <si>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</si>
  <si>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</si>
  <si>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</si>
  <si>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</si>
  <si>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</si>
  <si>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</si>
  <si>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</si>
  <si>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</si>
  <si>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</si>
  <si>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</si>
  <si>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</si>
  <si>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</si>
  <si>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</si>
  <si>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</si>
  <si>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</si>
  <si>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</si>
  <si>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</si>
  <si>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</si>
  <si>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</si>
  <si>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</si>
  <si>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</si>
  <si>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</si>
  <si>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</si>
  <si>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</si>
  <si>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</si>
  <si>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</si>
  <si>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</si>
  <si>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</si>
  <si>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</si>
  <si>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</si>
  <si>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</si>
  <si>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</si>
  <si>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</si>
  <si>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</si>
  <si>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</si>
  <si>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</si>
  <si>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</si>
  <si>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</si>
  <si>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</si>
  <si>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</si>
  <si>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</si>
  <si>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</si>
  <si>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</si>
  <si>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</si>
  <si>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</si>
  <si>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</si>
  <si>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</si>
  <si>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</si>
  <si>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</si>
  <si>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</si>
  <si>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</si>
  <si>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</si>
  <si>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</si>
  <si>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</si>
  <si>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</si>
  <si>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</si>
  <si>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</si>
  <si>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</si>
  <si>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</si>
  <si>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</si>
  <si>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</si>
  <si>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</si>
  <si>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</si>
  <si>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</si>
  <si>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</si>
  <si>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</si>
  <si>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</si>
  <si>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</si>
  <si>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</si>
  <si>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</si>
  <si>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</si>
  <si>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</si>
  <si>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</si>
  <si>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</si>
  <si>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</si>
  <si>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</si>
  <si>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</si>
  <si>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</si>
  <si>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</si>
  <si>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</si>
  <si>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</si>
  <si>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</si>
  <si>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</si>
  <si>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</si>
  <si>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</si>
  <si>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</si>
  <si>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</si>
  <si>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</si>
  <si>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</si>
  <si>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</si>
  <si>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</si>
  <si>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</si>
  <si>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</si>
  <si>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</si>
  <si>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</si>
  <si>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</si>
  <si>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</si>
  <si>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</si>
  <si>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</si>
  <si>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</si>
  <si>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</si>
  <si>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</si>
  <si>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</si>
  <si>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</si>
  <si>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</si>
  <si>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</si>
  <si>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</si>
  <si>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</si>
  <si>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</si>
  <si>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</si>
  <si>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</si>
  <si>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</si>
  <si>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</si>
  <si>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</si>
  <si>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</si>
  <si>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</si>
  <si>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</si>
  <si>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</si>
  <si>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</si>
  <si>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</si>
  <si>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</si>
  <si>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</si>
  <si>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</si>
  <si>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</si>
  <si>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</si>
  <si>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</si>
  <si>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</si>
  <si>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</si>
  <si>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</si>
  <si>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</si>
  <si>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</si>
  <si>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</si>
  <si>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</si>
  <si>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</si>
  <si>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</si>
  <si>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</si>
  <si>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</si>
  <si>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</si>
  <si>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</si>
  <si>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</si>
  <si>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</si>
  <si>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</si>
  <si>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</si>
  <si>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</si>
  <si>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</si>
  <si>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</si>
  <si>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</si>
  <si>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</si>
  <si>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</si>
  <si>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</si>
  <si>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</si>
  <si>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</si>
  <si>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</si>
  <si>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</si>
  <si>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</si>
  <si>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</si>
  <si>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</si>
  <si>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</si>
  <si>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</si>
  <si>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</si>
  <si>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</si>
  <si>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</si>
  <si>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</si>
  <si>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</si>
  <si>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</si>
  <si>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</si>
  <si>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</si>
  <si>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</si>
  <si>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</si>
  <si>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</si>
  <si>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</si>
  <si>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</si>
  <si>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</si>
  <si>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</si>
  <si>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</si>
  <si>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</si>
  <si>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</si>
  <si>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</si>
  <si>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</si>
  <si>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</si>
  <si>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</si>
  <si>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</si>
  <si>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</si>
  <si>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</si>
  <si>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</si>
  <si>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</si>
  <si>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</si>
  <si>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</si>
  <si>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</si>
  <si>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</si>
  <si>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</si>
  <si>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</si>
  <si>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</si>
  <si>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</si>
  <si>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</si>
  <si>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</si>
  <si>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</si>
  <si>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</si>
  <si>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</si>
  <si>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</si>
  <si>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</si>
  <si>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</si>
  <si>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</si>
  <si>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</si>
  <si>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</si>
  <si>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</si>
  <si>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</si>
  <si>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</si>
  <si>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</si>
  <si>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</si>
  <si>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</si>
  <si>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</si>
  <si>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</si>
  <si>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</si>
  <si>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</si>
  <si>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</si>
  <si>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</si>
  <si>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</si>
  <si>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</si>
  <si>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</si>
  <si>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</si>
  <si>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</si>
  <si>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</si>
  <si>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</si>
  <si>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</si>
  <si>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</si>
  <si>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</si>
  <si>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</si>
  <si>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</si>
  <si>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</si>
  <si>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</si>
  <si>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</si>
  <si>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</si>
  <si>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</si>
  <si>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</si>
  <si>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</si>
  <si>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</si>
  <si>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</si>
  <si>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</si>
  <si>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</si>
  <si>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</si>
  <si>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</si>
  <si>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</si>
  <si>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</si>
  <si>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</si>
  <si>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</si>
  <si>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</si>
  <si>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</si>
  <si>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</si>
  <si>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</si>
  <si>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</si>
  <si>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</si>
  <si>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</si>
  <si>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</si>
  <si>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</si>
  <si>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</si>
  <si>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</si>
  <si>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</si>
  <si>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</si>
  <si>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</si>
  <si>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</si>
  <si>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</si>
  <si>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</si>
  <si>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</si>
  <si>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</si>
  <si>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</si>
  <si>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</si>
  <si>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</si>
  <si>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</si>
  <si>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</si>
  <si>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</si>
  <si>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</si>
  <si>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</si>
  <si>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</si>
  <si>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</si>
  <si>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</si>
  <si>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</si>
  <si>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</si>
  <si>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</si>
  <si>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</si>
  <si>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</si>
  <si>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</si>
  <si>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</si>
  <si>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</si>
  <si>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</si>
  <si>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</si>
  <si>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</si>
  <si>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</si>
  <si>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</si>
  <si>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</si>
  <si>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</si>
  <si>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</si>
  <si>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</si>
  <si>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</si>
  <si>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</si>
  <si>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</si>
  <si>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</si>
  <si>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</si>
  <si>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</si>
  <si>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</si>
  <si>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</si>
  <si>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</si>
  <si>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</si>
  <si>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</si>
  <si>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</si>
  <si>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</si>
  <si>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</si>
  <si>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</si>
  <si>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</si>
  <si>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</si>
  <si>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</si>
  <si>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</si>
  <si>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</si>
  <si>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</si>
  <si>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</si>
  <si>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</si>
  <si>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</si>
  <si>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</si>
  <si>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</si>
  <si>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</si>
  <si>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</si>
  <si>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</si>
  <si>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</si>
  <si>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</si>
  <si>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</si>
  <si>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</si>
  <si>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</si>
  <si>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</si>
  <si>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</si>
  <si>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</si>
  <si>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</si>
  <si>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</si>
  <si>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</si>
  <si>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</si>
  <si>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</si>
  <si>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</si>
  <si>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</si>
  <si>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</si>
  <si>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</si>
  <si>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</si>
  <si>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</si>
  <si>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</si>
  <si>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</si>
  <si>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</si>
  <si>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</si>
  <si>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</si>
  <si>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</si>
  <si>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</si>
  <si>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</si>
  <si>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</si>
  <si>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</si>
  <si>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</si>
  <si>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</si>
  <si>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</si>
  <si>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</si>
  <si>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</si>
  <si>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</si>
  <si>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</si>
  <si>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</si>
  <si>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</si>
  <si>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</si>
  <si>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</si>
  <si>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</si>
  <si>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</si>
  <si>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</si>
  <si>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</si>
  <si>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</si>
  <si>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</si>
  <si>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</si>
  <si>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</si>
  <si>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</si>
  <si>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</si>
  <si>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</si>
  <si>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</si>
  <si>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</si>
  <si>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</si>
  <si>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</si>
  <si>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</si>
  <si>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</si>
  <si>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</si>
  <si>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</si>
  <si>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</si>
  <si>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</si>
  <si>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</si>
  <si>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</si>
  <si>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</si>
  <si>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</si>
  <si>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</si>
  <si>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</si>
  <si>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</si>
  <si>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</si>
  <si>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</si>
  <si>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</si>
  <si>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</si>
  <si>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</si>
  <si>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</si>
  <si>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</si>
  <si>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</si>
  <si>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</si>
  <si>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</si>
  <si>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</si>
  <si>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</si>
  <si>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</si>
  <si>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</si>
  <si>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</si>
  <si>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</si>
  <si>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</si>
  <si>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</si>
  <si>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</si>
  <si>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</si>
  <si>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</si>
  <si>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</si>
  <si>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</si>
  <si>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</si>
  <si>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</si>
  <si>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</si>
  <si>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</si>
  <si>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</si>
  <si>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</si>
  <si>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</si>
  <si>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</si>
  <si>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</si>
  <si>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</si>
  <si>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</si>
  <si>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</si>
  <si>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</si>
  <si>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</si>
  <si>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</si>
  <si>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</si>
  <si>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</si>
  <si>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</si>
  <si>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</si>
  <si>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</si>
  <si>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</si>
  <si>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</si>
  <si>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</si>
  <si>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</si>
  <si>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</si>
  <si>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</si>
  <si>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</si>
  <si>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</si>
  <si>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</si>
  <si>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</si>
  <si>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</si>
  <si>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</si>
  <si>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</si>
  <si>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</si>
  <si>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</si>
  <si>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</si>
  <si>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</si>
  <si>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</si>
  <si>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</si>
  <si>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</si>
  <si>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</si>
  <si>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</si>
  <si>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</si>
  <si>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</si>
  <si>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</si>
  <si>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</si>
  <si>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</si>
  <si>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</si>
  <si>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</si>
  <si>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</si>
  <si>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</si>
  <si>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</si>
  <si>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</si>
  <si>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</si>
  <si>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</si>
  <si>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</si>
  <si>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</si>
  <si>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</si>
  <si>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</si>
  <si>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</si>
  <si>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</si>
  <si>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</si>
  <si>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</si>
  <si>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</si>
  <si>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</si>
  <si>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</si>
  <si>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</si>
  <si>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</si>
  <si>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</si>
  <si>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</si>
  <si>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</si>
  <si>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</si>
  <si>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</si>
  <si>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</si>
  <si>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</si>
  <si>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</si>
  <si>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</si>
  <si>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</si>
  <si>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</si>
  <si>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</si>
  <si>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</si>
  <si>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</si>
  <si>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</si>
  <si>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</si>
  <si>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</si>
  <si>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</si>
  <si>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</si>
  <si>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</si>
  <si>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</si>
  <si>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</si>
  <si>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</si>
  <si>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</si>
  <si>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</si>
  <si>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</si>
  <si>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</si>
  <si>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</si>
  <si>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</si>
  <si>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</si>
  <si>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</si>
  <si>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</si>
  <si>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</si>
  <si>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</si>
  <si>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</si>
  <si>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</si>
  <si>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</si>
  <si>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</si>
  <si>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</si>
  <si>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</si>
  <si>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</si>
  <si>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</si>
  <si>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</si>
  <si>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</si>
  <si>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</si>
  <si>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</si>
  <si>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</si>
  <si>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</si>
  <si>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</si>
  <si>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</si>
  <si>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</si>
  <si>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</si>
  <si>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</si>
  <si>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</si>
  <si>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</si>
  <si>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</si>
  <si>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</si>
  <si>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</si>
  <si>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</si>
  <si>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</si>
  <si>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</si>
  <si>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</si>
  <si>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</si>
  <si>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</si>
  <si>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</si>
  <si>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</si>
  <si>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</si>
  <si>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</si>
  <si>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</si>
  <si>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</si>
  <si>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</si>
  <si>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</si>
  <si>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</si>
  <si>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</si>
  <si>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</si>
  <si>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</si>
  <si>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</si>
  <si>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</si>
  <si>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</si>
  <si>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</si>
  <si>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</si>
  <si>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</si>
  <si>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</si>
  <si>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</si>
  <si>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</si>
  <si>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</si>
  <si>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</si>
  <si>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</si>
  <si>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</si>
  <si>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</si>
  <si>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</si>
  <si>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</si>
  <si>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</si>
  <si>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</si>
  <si>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</si>
  <si>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</si>
  <si>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</si>
  <si>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</si>
  <si>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</si>
  <si>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</si>
  <si>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</si>
  <si>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</si>
  <si>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</si>
  <si>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</si>
  <si>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</si>
  <si>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</si>
  <si>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</si>
  <si>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</si>
  <si>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</si>
  <si>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</si>
  <si>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</si>
  <si>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</si>
  <si>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</si>
  <si>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</si>
  <si>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</si>
  <si>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</si>
  <si>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</si>
  <si>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</si>
  <si>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</si>
  <si>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</si>
  <si>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</si>
  <si>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</si>
  <si>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</si>
  <si>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</si>
  <si>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</si>
  <si>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</si>
  <si>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</si>
  <si>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</si>
  <si>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</si>
  <si>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</si>
  <si>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</si>
  <si>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</si>
  <si>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</si>
  <si>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</si>
  <si>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</si>
  <si>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</si>
  <si>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</si>
  <si>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</si>
  <si>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</si>
  <si>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</si>
  <si>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</si>
  <si>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</si>
  <si>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</si>
  <si>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</si>
  <si>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</si>
  <si>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</si>
  <si>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</si>
  <si>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</si>
  <si>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</si>
  <si>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</si>
  <si>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</si>
  <si>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</si>
  <si>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</si>
  <si>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</si>
  <si>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</si>
  <si>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</si>
  <si>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</si>
  <si>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</si>
  <si>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</si>
  <si>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</si>
  <si>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</si>
  <si>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</si>
  <si>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</si>
  <si>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</si>
  <si>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</si>
  <si>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</si>
  <si>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</si>
  <si>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</si>
  <si>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</si>
  <si>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</si>
  <si>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</si>
  <si>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</si>
  <si>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</si>
  <si>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</si>
  <si>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</si>
  <si>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</si>
  <si>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</si>
  <si>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</si>
  <si>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</si>
  <si>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</si>
  <si>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</si>
  <si>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</si>
  <si>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</si>
  <si>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</si>
  <si>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</si>
  <si>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</si>
  <si>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</si>
  <si>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</si>
  <si>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</si>
  <si>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</si>
  <si>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</si>
  <si>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</si>
  <si>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</si>
  <si>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</si>
  <si>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</si>
  <si>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</si>
  <si>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</si>
  <si>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</si>
  <si>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</si>
  <si>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</si>
  <si>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</si>
  <si>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</si>
  <si>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</si>
  <si>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</si>
  <si>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</si>
  <si>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</si>
  <si>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</si>
  <si>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</si>
  <si>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</si>
  <si>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</si>
  <si>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</si>
  <si>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</si>
  <si>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</si>
  <si>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</si>
  <si>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</si>
  <si>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</si>
  <si>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</si>
  <si>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</si>
  <si>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</si>
  <si>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</si>
  <si>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</si>
  <si>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</si>
  <si>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</si>
  <si>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</si>
  <si>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</si>
  <si>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</si>
  <si>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</si>
  <si>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</si>
  <si>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</si>
  <si>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</si>
  <si>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</si>
  <si>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</si>
  <si>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</si>
  <si>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</si>
  <si>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</si>
  <si>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</si>
  <si>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</si>
  <si>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</si>
  <si>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</si>
  <si>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</si>
  <si>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</si>
  <si>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</si>
  <si>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</si>
  <si>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</si>
  <si>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</si>
  <si>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</si>
  <si>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</si>
  <si>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</si>
  <si>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</si>
  <si>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</si>
  <si>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</si>
  <si>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</si>
  <si>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</si>
  <si>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</si>
  <si>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</si>
  <si>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</si>
  <si>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</si>
  <si>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</si>
  <si>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</si>
  <si>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</si>
  <si>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</si>
  <si>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</si>
  <si>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</si>
  <si>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</si>
  <si>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</si>
  <si>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</si>
  <si>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</si>
  <si>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</si>
  <si>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</si>
  <si>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</si>
  <si>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</si>
  <si>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</si>
  <si>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</si>
  <si>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</si>
  <si>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</si>
  <si>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</si>
  <si>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</si>
  <si>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</si>
  <si>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</si>
  <si>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</si>
  <si>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</si>
  <si>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</si>
  <si>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</si>
  <si>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</si>
  <si>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</si>
  <si>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</si>
  <si>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</si>
  <si>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</si>
  <si>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</si>
  <si>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</si>
  <si>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</si>
  <si>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</si>
  <si>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</si>
  <si>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</si>
  <si>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</si>
  <si>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</si>
  <si>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</si>
  <si>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</si>
  <si>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</si>
  <si>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</si>
  <si>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</si>
  <si>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</si>
  <si>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</si>
  <si>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</si>
  <si>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</si>
  <si>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</si>
  <si>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</si>
  <si>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</si>
  <si>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</si>
  <si>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</si>
  <si>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</si>
  <si>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</si>
  <si>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</si>
  <si>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</si>
  <si>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</si>
  <si>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</si>
  <si>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</si>
  <si>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</si>
  <si>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</si>
  <si>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</si>
  <si>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</si>
  <si>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</si>
  <si>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</si>
  <si>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</si>
  <si>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</si>
  <si>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</si>
  <si>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</si>
  <si>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</si>
  <si>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</si>
  <si>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</si>
  <si>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</si>
  <si>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</si>
  <si>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</si>
  <si>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</si>
  <si>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</si>
  <si>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</si>
  <si>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</si>
  <si>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</si>
  <si>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</si>
  <si>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</si>
  <si>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</si>
  <si>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</si>
  <si>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</si>
  <si>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</si>
  <si>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</si>
  <si>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</si>
  <si>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</si>
  <si>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</si>
  <si>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</si>
  <si>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</si>
  <si>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</si>
  <si>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</si>
  <si>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</si>
  <si>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</si>
  <si>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</si>
  <si>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</si>
  <si>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</si>
  <si>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</si>
  <si>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</si>
  <si>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</si>
  <si>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</si>
  <si>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</si>
  <si>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</si>
  <si>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</si>
  <si>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</si>
  <si>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</si>
  <si>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</si>
  <si>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</si>
  <si>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</si>
  <si>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</si>
  <si>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</si>
  <si>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</si>
  <si>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</si>
  <si>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</si>
  <si>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</si>
  <si>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</si>
  <si>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</si>
  <si>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</si>
  <si>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</si>
  <si>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</si>
  <si>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</si>
  <si>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</si>
  <si>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</si>
  <si>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</si>
  <si>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</si>
  <si>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</si>
  <si>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</si>
  <si>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</si>
  <si>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</si>
  <si>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</si>
  <si>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</si>
  <si>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</si>
  <si>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</si>
  <si>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</si>
  <si>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</si>
  <si>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</si>
  <si>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</si>
  <si>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</si>
  <si>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</si>
  <si>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</si>
  <si>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</si>
  <si>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</si>
  <si>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</si>
  <si>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</si>
  <si>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</si>
  <si>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</si>
  <si>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</si>
  <si>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</si>
  <si>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</si>
  <si>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</si>
  <si>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</si>
  <si>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</si>
  <si>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</si>
  <si>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</si>
  <si>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</si>
  <si>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</si>
  <si>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</si>
  <si>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</si>
  <si>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</si>
  <si>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</si>
  <si>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</si>
  <si>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</si>
  <si>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</si>
  <si>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</si>
  <si>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</si>
  <si>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</si>
  <si>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</si>
  <si>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</si>
  <si>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</si>
  <si>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</si>
  <si>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</si>
  <si>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</si>
  <si>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</si>
  <si>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</si>
  <si>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</si>
  <si>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</si>
  <si>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</si>
  <si>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</si>
  <si>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</si>
  <si>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</si>
  <si>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</si>
  <si>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</si>
  <si>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</si>
  <si>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</si>
  <si>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</si>
  <si>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</si>
  <si>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</si>
  <si>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</si>
  <si>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</si>
  <si>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</si>
  <si>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</si>
  <si>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</si>
  <si>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</si>
  <si>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</si>
  <si>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</si>
  <si>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</si>
  <si>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</si>
  <si>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</si>
  <si>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</si>
  <si>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</si>
  <si>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</si>
  <si>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</si>
  <si>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</si>
  <si>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</si>
  <si>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</si>
  <si>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</si>
  <si>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</si>
  <si>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</si>
  <si>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</si>
  <si>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</si>
  <si>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</si>
  <si>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</si>
  <si>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</si>
  <si>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</si>
  <si>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</si>
  <si>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</si>
  <si>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</si>
  <si>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</si>
  <si>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</si>
  <si>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</si>
  <si>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</si>
  <si>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</si>
  <si>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</si>
  <si>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</si>
  <si>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</si>
  <si>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</si>
  <si>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</si>
  <si>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</si>
  <si>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</si>
  <si>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</si>
  <si>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</si>
  <si>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</si>
  <si>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</si>
  <si>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</si>
  <si>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</si>
  <si>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</si>
  <si>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</si>
  <si>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</si>
  <si>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</si>
  <si>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</si>
  <si>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</si>
  <si>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</si>
  <si>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</si>
  <si>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</si>
  <si>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</si>
  <si>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</si>
  <si>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</si>
  <si>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</si>
  <si>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</si>
  <si>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</si>
  <si>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</si>
  <si>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</si>
  <si>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</si>
  <si>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</si>
  <si>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</si>
  <si>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</si>
  <si>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</si>
  <si>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</si>
  <si>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</si>
  <si>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</si>
  <si>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</si>
  <si>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</si>
  <si>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</si>
  <si>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</si>
  <si>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</si>
  <si>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</si>
  <si>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</si>
  <si>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</si>
  <si>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</si>
  <si>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</si>
  <si>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</si>
  <si>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</si>
  <si>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</si>
  <si>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</si>
  <si>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</si>
  <si>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</si>
  <si>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</si>
  <si>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</si>
  <si>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</si>
  <si>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</si>
  <si>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</si>
  <si>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</si>
  <si>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</si>
  <si>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</si>
  <si>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</si>
  <si>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</si>
  <si>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</si>
  <si>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</si>
  <si>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</si>
  <si>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</si>
  <si>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</si>
  <si>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</si>
  <si>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</si>
  <si>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</si>
  <si>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</si>
  <si>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</si>
  <si>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</si>
  <si>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</si>
  <si>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</si>
  <si>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</si>
  <si>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</si>
  <si>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</si>
  <si>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</si>
  <si>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</si>
  <si>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</si>
  <si>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</si>
  <si>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</si>
  <si>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</si>
  <si>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</si>
  <si>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</si>
  <si>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</si>
  <si>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</si>
  <si>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</si>
  <si>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</si>
  <si>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</si>
  <si>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</si>
  <si>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</si>
  <si>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</si>
  <si>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</si>
  <si>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</si>
  <si>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</si>
  <si>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</si>
  <si>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</si>
  <si>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</si>
  <si>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</si>
  <si>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</si>
  <si>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</si>
  <si>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</si>
  <si>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</si>
  <si>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</si>
  <si>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</si>
  <si>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</si>
  <si>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</si>
  <si>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</si>
  <si>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</si>
  <si>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</si>
  <si>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</si>
  <si>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</si>
  <si>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</si>
  <si>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</si>
  <si>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</si>
  <si>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</si>
  <si>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</si>
  <si>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</si>
  <si>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</si>
  <si>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</si>
  <si>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</si>
  <si>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</si>
  <si>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</si>
  <si>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</si>
  <si>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</si>
  <si>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</si>
  <si>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</si>
  <si>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</si>
  <si>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</si>
  <si>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</si>
  <si>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</si>
  <si>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</si>
  <si>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</si>
  <si>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</si>
  <si>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</si>
  <si>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</si>
  <si>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</si>
  <si>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</si>
  <si>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</si>
  <si>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</si>
  <si>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</si>
  <si>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</si>
  <si>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</si>
  <si>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</si>
  <si>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</si>
  <si>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</si>
  <si>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</si>
  <si>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</si>
  <si>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</si>
  <si>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</si>
  <si>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</si>
  <si>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</si>
  <si>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</si>
  <si>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</si>
  <si>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</si>
  <si>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</si>
  <si>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</si>
  <si>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</si>
  <si>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</si>
  <si>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</si>
  <si>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</si>
  <si>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</si>
  <si>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</si>
  <si>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</si>
  <si>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</si>
  <si>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</si>
  <si>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</si>
  <si>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</si>
  <si>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</si>
  <si>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</si>
  <si>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</si>
  <si>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</si>
  <si>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</si>
  <si>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</si>
  <si>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</si>
  <si>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</si>
  <si>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</si>
  <si>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</si>
  <si>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</si>
  <si>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</si>
  <si>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</si>
  <si>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</si>
  <si>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</si>
  <si>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</si>
  <si>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</si>
  <si>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</si>
  <si>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</si>
  <si>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</si>
  <si>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</si>
  <si>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</si>
  <si>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</si>
  <si>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</si>
  <si>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</si>
  <si>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</si>
  <si>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</si>
  <si>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</si>
  <si>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</si>
  <si>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</si>
  <si>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</si>
  <si>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</si>
  <si>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</si>
  <si>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</si>
  <si>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</si>
  <si>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</si>
  <si>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</si>
  <si>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</si>
  <si>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</si>
  <si>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</si>
  <si>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</si>
  <si>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</si>
  <si>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</si>
  <si>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</si>
  <si>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</si>
  <si>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</si>
  <si>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</si>
  <si>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</si>
  <si>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</si>
  <si>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</si>
  <si>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</si>
  <si>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</si>
  <si>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</si>
  <si>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</si>
  <si>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</si>
  <si>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</si>
  <si>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</si>
  <si>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</si>
  <si>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</si>
  <si>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</si>
  <si>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</si>
  <si>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</si>
  <si>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</si>
  <si>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</si>
  <si>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</si>
  <si>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</si>
  <si>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</si>
  <si>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</si>
  <si>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</si>
  <si>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</si>
  <si>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</si>
  <si>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</si>
  <si>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</si>
  <si>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</si>
  <si>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</si>
  <si>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</si>
  <si>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</si>
  <si>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</si>
  <si>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</si>
  <si>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</si>
  <si>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</si>
  <si>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</si>
  <si>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</si>
  <si>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</si>
  <si>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</si>
  <si>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</si>
  <si>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</si>
  <si>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</si>
  <si>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</si>
  <si>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</si>
  <si>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</si>
  <si>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</si>
  <si>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</si>
  <si>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</si>
  <si>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</si>
  <si>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</si>
  <si>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</si>
  <si>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</si>
  <si>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</si>
  <si>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</si>
  <si>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</si>
  <si>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</si>
  <si>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</si>
  <si>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</si>
  <si>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</si>
  <si>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</si>
  <si>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</si>
  <si>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</si>
  <si>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</si>
  <si>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</si>
  <si>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</si>
  <si>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</si>
  <si>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</si>
  <si>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</si>
  <si>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</si>
  <si>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</si>
  <si>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</si>
  <si>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</si>
  <si>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</si>
  <si>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</si>
  <si>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</si>
  <si>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</si>
  <si>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</si>
  <si>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</si>
  <si>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</si>
  <si>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</si>
  <si>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</si>
  <si>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</si>
  <si>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</si>
  <si>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</si>
  <si>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</si>
  <si>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</si>
  <si>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</si>
  <si>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</si>
  <si>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</si>
  <si>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</si>
  <si>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</si>
  <si>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</si>
  <si>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</si>
  <si>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</si>
  <si>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</si>
  <si>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avg_donation</t>
  </si>
  <si>
    <t>sub-category</t>
  </si>
  <si>
    <t>parent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</si>
  <si>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</si>
  <si>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</si>
  <si>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</si>
  <si>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</si>
  <si>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</si>
  <si>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</si>
  <si>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</si>
  <si>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</si>
  <si>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</si>
  <si>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</si>
  <si>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</si>
  <si>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</si>
  <si>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</si>
  <si>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</si>
  <si>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</si>
  <si>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</si>
  <si>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</si>
  <si>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</si>
  <si>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</si>
  <si>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</si>
  <si>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</si>
  <si>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</si>
  <si>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</si>
  <si>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</si>
  <si>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</si>
  <si>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</si>
  <si>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</si>
  <si>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</si>
  <si>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</si>
  <si>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</si>
  <si>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</si>
  <si>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</si>
  <si>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</si>
  <si>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</si>
  <si>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</si>
  <si>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</si>
  <si>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</si>
  <si>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</si>
  <si>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name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</si>
  <si>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</si>
  <si>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</si>
  <si>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</si>
  <si>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</si>
  <si>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</si>
  <si>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</si>
  <si>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</si>
  <si>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</si>
  <si>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</si>
  <si>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</si>
  <si>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</si>
  <si>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</si>
  <si>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</si>
  <si>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</si>
  <si>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</si>
  <si>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</si>
  <si>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</si>
  <si>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</si>
  <si>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</si>
  <si>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</si>
  <si>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</si>
  <si>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</si>
  <si>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</si>
  <si>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</si>
  <si>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</si>
  <si>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</si>
  <si>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</si>
  <si>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</si>
  <si>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</si>
  <si>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</si>
  <si>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</si>
  <si>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</si>
  <si>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</si>
  <si>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</si>
  <si>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</si>
  <si>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backers_unsuccessful</t>
  </si>
  <si>
    <t>Outcome</t>
  </si>
  <si>
    <t>Statistical Summary</t>
  </si>
  <si>
    <t>Successful Campaigns</t>
  </si>
  <si>
    <t>Mean</t>
  </si>
  <si>
    <t>Median</t>
  </si>
  <si>
    <t>Maximum</t>
  </si>
  <si>
    <t>Minimum</t>
  </si>
  <si>
    <t>Variance</t>
  </si>
  <si>
    <t>Standard Deviation</t>
  </si>
  <si>
    <t>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</si>
</sst>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42" applyFont="1"/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7" fillId="34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4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Outcomes</a:t>
            </a:r>
            <a:endParaRPr lang="en-US" b="1"/>
          </a:p>
        </c:rich>
      </c:tx>
      <c:layout>
        <c:manualLayout>
          <c:xMode val="edge"/>
          <c:yMode val="edge"/>
          <c:x val="0.38306753620664041"/>
          <c:y val="3.6504191516704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52802695368999"/>
          <c:y val="0.13280811725902261"/>
          <c:w val="0.7236734477806408"/>
          <c:h val="0.569291072686111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'Category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D-4113-BCAC-D9A88BB776A9}"/>
            </c:ext>
          </c:extLst>
        </c:ser>
        <c:ser>
          <c:idx val="1"/>
          <c:order val="1"/>
          <c:tx>
            <c:strRef>
              <c:f>'Category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D-4113-BCAC-D9A88BB776A9}"/>
            </c:ext>
          </c:extLst>
        </c:ser>
        <c:ser>
          <c:idx val="2"/>
          <c:order val="2"/>
          <c:tx>
            <c:strRef>
              <c:f>'Category Outcomes'!$D$3:$D$4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9D-4113-BCAC-D9A88BB776A9}"/>
            </c:ext>
          </c:extLst>
        </c:ser>
        <c:ser>
          <c:idx val="3"/>
          <c:order val="3"/>
          <c:tx>
            <c:strRef>
              <c:f>'Category Outcomes'!$E$3:$E$4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9D-4113-BCAC-D9A88BB77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1854671"/>
        <c:axId val="1461840111"/>
      </c:barChart>
      <c:catAx>
        <c:axId val="146185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111"/>
        <c:crosses val="autoZero"/>
        <c:auto val="1"/>
        <c:lblAlgn val="ctr"/>
        <c:lblOffset val="100"/>
        <c:noMultiLvlLbl val="0"/>
      </c:catAx>
      <c:valAx>
        <c:axId val="146184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layout>
            <c:manualLayout>
              <c:xMode val="edge"/>
              <c:yMode val="edge"/>
              <c:x val="2.3855996530036869E-2"/>
              <c:y val="0.38040177487954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Outcomes!PivotTable2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Sub-Category</a:t>
            </a:r>
            <a:r>
              <a:rPr lang="en-US" b="1" baseline="0"/>
              <a:t> Outcomes</a:t>
            </a:r>
            <a:endParaRPr lang="en-US" b="1"/>
          </a:p>
        </c:rich>
      </c:tx>
      <c:layout>
        <c:manualLayout>
          <c:xMode val="edge"/>
          <c:yMode val="edge"/>
          <c:x val="0.32326049917335464"/>
          <c:y val="0.15028548007457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4-4BE5-BD27-D4ABDE5931FB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A4-4BE5-BD27-D4ABDE5931FB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A4-4BE5-BD27-D4ABDE5931FB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A4-4BE5-BD27-D4ABDE593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4293807"/>
        <c:axId val="1774294639"/>
      </c:barChart>
      <c:catAx>
        <c:axId val="1774293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94639"/>
        <c:crosses val="autoZero"/>
        <c:auto val="1"/>
        <c:lblAlgn val="ctr"/>
        <c:lblOffset val="100"/>
        <c:noMultiLvlLbl val="0"/>
      </c:catAx>
      <c:valAx>
        <c:axId val="17742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9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[CrowdfundingBook.xlsx]Starting Month Trends!PivotTable3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Month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'Starting Month Trends'!$B$4:$B$5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F-4BD7-9A3E-D0E947DE7E71}"/>
            </c:ext>
          </c:extLst>
        </c:ser>
        <c:ser>
          <c:idx val="1"/>
          <c:order val="1"/>
          <c:tx>
            <c:strRef>
              <c:f>'Starting Month Trends'!$C$4:$C$5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FF-4BD7-9A3E-D0E947DE7E71}"/>
            </c:ext>
          </c:extLst>
        </c:ser>
        <c:ser>
          <c:idx val="2"/>
          <c:order val="2"/>
          <c:tx>
            <c:strRef>
              <c:f>'Starting Month Trends'!$D$4:$D$5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4FF-4BD7-9A3E-D0E947DE7E71}"/>
            </c:ext>
          </c:extLst>
        </c:ser>
        <c:ser>
          <c:idx val="3"/>
          <c:order val="3"/>
          <c:tx>
            <c:strRef>
              <c:f>'Starting Month Trends'!$E$4:$E$5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'Starting Month Trends'!$A$6:$A$18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'Starting Month Trends'!$E$6:$E$18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4FF-4BD7-9A3E-D0E947DE7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298383"/>
        <c:axId val="1774289647"/>
      </c:lineChart>
      <c:catAx>
        <c:axId val="177429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89647"/>
        <c:crosses val="autoZero"/>
        <c:auto val="1"/>
        <c:lblAlgn val="ctr"/>
        <c:lblOffset val="100"/>
        <c:noMultiLvlLbl val="0"/>
      </c:catAx>
      <c:valAx>
        <c:axId val="177428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29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Amount and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0.58819999999999995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8-4384-A067-79F982AEFE45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78-4384-A067-79F982AEFE45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78-4384-A067-79F982AEF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140016"/>
        <c:axId val="1904136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078-4384-A067-79F982AEFE4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078-4384-A067-79F982AEFE4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78-4384-A067-79F982AEFE4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78-4384-A067-79F982AEFE45}"/>
                  </c:ext>
                </c:extLst>
              </c15:ser>
            </c15:filteredLineSeries>
          </c:ext>
        </c:extLst>
      </c:lineChart>
      <c:catAx>
        <c:axId val="190414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36688"/>
        <c:crosses val="autoZero"/>
        <c:auto val="1"/>
        <c:lblAlgn val="ctr"/>
        <c:lblOffset val="100"/>
        <c:noMultiLvlLbl val="0"/>
      </c:catAx>
      <c:valAx>
        <c:axId val="19041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4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Successful Campaigns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</cx:rich>
      </cx:tx>
    </cx:title>
    <cx:plotArea>
      <cx:plotAreaRegion>
        <cx:series layoutId="clusteredColumn" uniqueId="{9C086DAF-59D7-4202-BCCD-84763993C2D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Unsuccessful Campaigns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</cx:rich>
      </cx:tx>
    </cx:title>
    <cx:plotArea>
      <cx:plotAreaRegion>
        <cx:series layoutId="clusteredColumn" uniqueId="{A0746147-BE7F-4CD3-AE6C-F4FEC1DF3BD0}"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453390</xdr:colOff>
      <xdr:row>1</xdr:row>
      <xdr:rowOff>139064</xdr:rowOff>
    </xdr:from>
    <xdr:to>
      <xdr:col>15</xdr:col>
      <xdr:colOff>274320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BD9DE-CC15-499C-99DE-8153413F7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293370</xdr:colOff>
      <xdr:row>3</xdr:row>
      <xdr:rowOff>24764</xdr:rowOff>
    </xdr:from>
    <xdr:to>
      <xdr:col>14</xdr:col>
      <xdr:colOff>76200</xdr:colOff>
      <xdr:row>22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3B3E6-3F42-4A81-BDFC-1B55FA631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2</xdr:row>
      <xdr:rowOff>192405</xdr:rowOff>
    </xdr:from>
    <xdr:to>
      <xdr:col>15</xdr:col>
      <xdr:colOff>64770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59E521-1FA4-4DFB-A23D-99D869299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878205</xdr:colOff>
      <xdr:row>13</xdr:row>
      <xdr:rowOff>196215</xdr:rowOff>
    </xdr:from>
    <xdr:to>
      <xdr:col>5</xdr:col>
      <xdr:colOff>1194435</xdr:colOff>
      <xdr:row>27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9E6E8-483E-420D-8875-3A3611032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655320</xdr:colOff>
      <xdr:row>12</xdr:row>
      <xdr:rowOff>175260</xdr:rowOff>
    </xdr:from>
    <xdr:to>
      <xdr:col>11</xdr:col>
      <xdr:colOff>45720</xdr:colOff>
      <xdr:row>26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3719A4-0757-49EF-8059-CBA1D4A5E7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3590" y="255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38100</xdr:colOff>
      <xdr:row>27</xdr:row>
      <xdr:rowOff>66675</xdr:rowOff>
    </xdr:from>
    <xdr:to>
      <xdr:col>11</xdr:col>
      <xdr:colOff>99060</xdr:colOff>
      <xdr:row>41</xdr:row>
      <xdr:rowOff>36195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F5403C0-4A3C-492E-B331-204EFB7120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930" y="54159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y Le" refreshedDate="44755.878245486114" createdVersion="7" refreshedVersion="7" minRefreshableVersion="3" recordCount="1000" xr:uid="{65AD97D0-0197-4DDB-92AD-B88BBB99AD6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_funded" numFmtId="0">
      <sharedItems containsSemiMixedTypes="0" containsString="0" containsNumber="1" minValue="0" maxValue="2338.83"/>
    </cacheField>
    <cacheField name="backers_count" numFmtId="0">
      <sharedItems containsSemiMixedTypes="0" containsString="0" containsNumber="1" containsInteger="1" minValue="0" maxValue="7295"/>
    </cacheField>
    <cacheField name="avg_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n v="0"/>
    <s v="No backers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x v="1"/>
    <n v="1040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x v="1"/>
    <n v="131.47999999999999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x v="0"/>
    <n v="58.98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x v="0"/>
    <n v="69.28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x v="1"/>
    <n v="173.62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x v="0"/>
    <n v="20.96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x v="1"/>
    <n v="327.58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x v="2"/>
    <n v="19.93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x v="0"/>
    <n v="51.74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x v="1"/>
    <n v="266.12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x v="0"/>
    <n v="48.1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x v="0"/>
    <n v="89.35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x v="1"/>
    <n v="245.12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x v="0"/>
    <n v="66.77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x v="0"/>
    <n v="47.31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x v="1"/>
    <n v="649.47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x v="1"/>
    <n v="159.38999999999999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x v="3"/>
    <n v="66.91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x v="0"/>
    <n v="48.53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x v="1"/>
    <n v="112.24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x v="0"/>
    <n v="40.99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x v="1"/>
    <n v="128.07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x v="1"/>
    <n v="332.04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x v="1"/>
    <n v="112.83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x v="1"/>
    <n v="216.44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x v="3"/>
    <n v="48.2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x v="0"/>
    <n v="79.95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x v="1"/>
    <n v="105.23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x v="1"/>
    <n v="328.9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x v="1"/>
    <n v="160.6100000000000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x v="1"/>
    <n v="310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x v="0"/>
    <n v="86.81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x v="1"/>
    <n v="377.82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x v="1"/>
    <n v="150.8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x v="1"/>
    <n v="150.3000000000000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x v="1"/>
    <n v="157.29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x v="1"/>
    <n v="139.99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x v="1"/>
    <n v="325.32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x v="0"/>
    <n v="50.78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x v="1"/>
    <n v="169.07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x v="1"/>
    <n v="212.93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x v="1"/>
    <n v="443.94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x v="1"/>
    <n v="185.94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x v="1"/>
    <n v="658.8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x v="0"/>
    <n v="47.68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x v="1"/>
    <n v="114.78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x v="1"/>
    <n v="475.27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x v="1"/>
    <n v="386.97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x v="1"/>
    <n v="189.63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x v="0"/>
    <n v="2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x v="0"/>
    <n v="91.87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x v="0"/>
    <n v="34.15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x v="1"/>
    <n v="140.4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x v="0"/>
    <n v="89.87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x v="1"/>
    <n v="177.97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x v="1"/>
    <n v="143.66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x v="1"/>
    <n v="215.28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x v="1"/>
    <n v="227.1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x v="1"/>
    <n v="275.07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x v="1"/>
    <n v="144.37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x v="0"/>
    <n v="92.75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x v="1"/>
    <n v="722.6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x v="0"/>
    <n v="11.85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x v="0"/>
    <n v="97.64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x v="1"/>
    <n v="236.15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x v="0"/>
    <n v="45.07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x v="1"/>
    <n v="162.38999999999999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x v="1"/>
    <n v="254.53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x v="3"/>
    <n v="24.06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x v="1"/>
    <n v="123.74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x v="1"/>
    <n v="108.07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x v="1"/>
    <n v="670.33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x v="1"/>
    <n v="660.93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x v="1"/>
    <n v="122.46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x v="1"/>
    <n v="150.5800000000000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x v="0"/>
    <n v="78.11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x v="0"/>
    <n v="46.95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x v="1"/>
    <n v="300.8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x v="0"/>
    <n v="69.599999999999994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x v="1"/>
    <n v="637.45000000000005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x v="1"/>
    <n v="225.34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x v="1"/>
    <n v="1497.3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x v="0"/>
    <n v="37.590000000000003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x v="1"/>
    <n v="132.37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x v="1"/>
    <n v="131.22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x v="1"/>
    <n v="167.64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x v="0"/>
    <n v="61.98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x v="1"/>
    <n v="260.75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x v="1"/>
    <n v="252.59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x v="0"/>
    <n v="78.62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x v="0"/>
    <n v="48.4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x v="1"/>
    <n v="258.88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x v="3"/>
    <n v="60.55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x v="1"/>
    <n v="303.69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x v="1"/>
    <n v="113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x v="1"/>
    <n v="217.38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x v="1"/>
    <n v="926.69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x v="0"/>
    <n v="33.69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x v="1"/>
    <n v="196.72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x v="1"/>
    <n v="1021.44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x v="1"/>
    <n v="281.68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x v="0"/>
    <n v="24.61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x v="1"/>
    <n v="143.13999999999999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x v="1"/>
    <n v="144.54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x v="1"/>
    <n v="359.13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x v="1"/>
    <n v="186.49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x v="1"/>
    <n v="595.27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x v="0"/>
    <n v="59.21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x v="0"/>
    <n v="14.96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x v="1"/>
    <n v="119.96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x v="1"/>
    <n v="268.83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x v="1"/>
    <n v="376.88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x v="1"/>
    <n v="727.16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x v="0"/>
    <n v="87.21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x v="0"/>
    <n v="88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x v="1"/>
    <n v="173.94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x v="1"/>
    <n v="117.6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x v="1"/>
    <n v="214.96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x v="1"/>
    <n v="149.5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x v="1"/>
    <n v="219.34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x v="0"/>
    <n v="64.37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x v="0"/>
    <n v="18.62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x v="1"/>
    <n v="367.77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x v="1"/>
    <n v="159.9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x v="0"/>
    <n v="38.630000000000003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x v="0"/>
    <n v="51.42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x v="3"/>
    <n v="60.3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x v="3"/>
    <n v="3.2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x v="1"/>
    <n v="155.47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x v="1"/>
    <n v="100.86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x v="1"/>
    <n v="116.18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x v="1"/>
    <n v="310.77999999999997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x v="0"/>
    <n v="89.74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x v="0"/>
    <n v="71.27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x v="3"/>
    <n v="3.29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x v="1"/>
    <n v="261.77999999999997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x v="0"/>
    <n v="96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x v="0"/>
    <n v="20.9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x v="1"/>
    <n v="223.16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x v="1"/>
    <n v="101.59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x v="1"/>
    <n v="230.04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x v="1"/>
    <n v="135.59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x v="1"/>
    <n v="129.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x v="1"/>
    <n v="236.5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x v="3"/>
    <n v="17.25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x v="1"/>
    <n v="112.49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x v="1"/>
    <n v="121.02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x v="1"/>
    <n v="219.87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x v="0"/>
    <n v="64.17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x v="1"/>
    <n v="423.07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x v="0"/>
    <n v="92.98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x v="0"/>
    <n v="58.76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x v="0"/>
    <n v="65.02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x v="3"/>
    <n v="73.94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x v="0"/>
    <n v="52.67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x v="1"/>
    <n v="220.95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x v="1"/>
    <n v="100.0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x v="1"/>
    <n v="162.3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x v="0"/>
    <n v="78.180000000000007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x v="1"/>
    <n v="149.74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x v="1"/>
    <n v="253.26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x v="1"/>
    <n v="100.17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x v="1"/>
    <n v="121.99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x v="1"/>
    <n v="137.13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x v="1"/>
    <n v="415.54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x v="0"/>
    <n v="31.31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x v="1"/>
    <n v="424.08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x v="0"/>
    <n v="2.94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x v="0"/>
    <n v="10.63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x v="0"/>
    <n v="82.88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x v="1"/>
    <n v="163.0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x v="1"/>
    <n v="894.67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x v="0"/>
    <n v="26.19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x v="0"/>
    <n v="74.83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x v="1"/>
    <n v="416.48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x v="0"/>
    <n v="96.21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x v="1"/>
    <n v="357.72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x v="1"/>
    <n v="308.45999999999998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x v="0"/>
    <n v="61.8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x v="1"/>
    <n v="722.32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x v="0"/>
    <n v="69.12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x v="1"/>
    <n v="293.06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x v="0"/>
    <n v="71.8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x v="0"/>
    <n v="31.93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x v="1"/>
    <n v="229.87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x v="0"/>
    <n v="32.01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x v="3"/>
    <n v="23.5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x v="0"/>
    <n v="68.59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x v="0"/>
    <n v="37.950000000000003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x v="0"/>
    <n v="19.989999999999998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x v="0"/>
    <n v="45.64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x v="1"/>
    <n v="122.76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x v="1"/>
    <n v="361.75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x v="0"/>
    <n v="63.15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x v="1"/>
    <n v="298.2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x v="0"/>
    <n v="9.56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x v="0"/>
    <n v="53.78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x v="0"/>
    <n v="2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x v="1"/>
    <n v="681.19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x v="3"/>
    <n v="78.8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x v="1"/>
    <n v="134.4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x v="0"/>
    <n v="3.37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x v="1"/>
    <n v="431.85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x v="3"/>
    <n v="38.84000000000000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x v="1"/>
    <n v="425.7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x v="1"/>
    <n v="101.12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x v="2"/>
    <n v="21.19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x v="0"/>
    <n v="67.430000000000007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x v="0"/>
    <n v="94.92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x v="1"/>
    <n v="151.85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x v="1"/>
    <n v="195.16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x v="1"/>
    <n v="1023.14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x v="0"/>
    <n v="3.84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x v="1"/>
    <n v="155.07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x v="0"/>
    <n v="44.75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x v="1"/>
    <n v="215.95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x v="1"/>
    <n v="332.13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x v="0"/>
    <n v="8.44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x v="0"/>
    <n v="98.63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x v="1"/>
    <n v="137.97999999999999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x v="0"/>
    <n v="93.81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x v="1"/>
    <n v="403.64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x v="1"/>
    <n v="260.17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x v="1"/>
    <n v="366.63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x v="1"/>
    <n v="168.72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x v="1"/>
    <n v="119.9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x v="1"/>
    <n v="193.69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x v="1"/>
    <n v="420.17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x v="3"/>
    <n v="76.709999999999994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x v="1"/>
    <n v="171.26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x v="1"/>
    <n v="157.88999999999999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x v="1"/>
    <n v="109.08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x v="0"/>
    <n v="41.73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x v="0"/>
    <n v="10.94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x v="1"/>
    <n v="159.38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x v="1"/>
    <n v="422.42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x v="0"/>
    <n v="97.72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x v="1"/>
    <n v="418.79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x v="1"/>
    <n v="101.92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x v="1"/>
    <n v="127.73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x v="1"/>
    <n v="445.22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x v="1"/>
    <n v="569.7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x v="1"/>
    <n v="509.34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x v="1"/>
    <n v="325.52999999999997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x v="1"/>
    <n v="932.62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x v="1"/>
    <n v="211.34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x v="1"/>
    <n v="273.33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x v="0"/>
    <n v="3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x v="0"/>
    <n v="54.08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x v="1"/>
    <n v="626.29999999999995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x v="0"/>
    <n v="89.02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x v="1"/>
    <n v="184.89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x v="1"/>
    <n v="120.17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x v="0"/>
    <n v="23.39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x v="1"/>
    <n v="146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x v="1"/>
    <n v="268.48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x v="1"/>
    <n v="597.5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x v="1"/>
    <n v="157.69999999999999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x v="0"/>
    <n v="31.2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x v="1"/>
    <n v="313.41000000000003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x v="1"/>
    <n v="370.9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x v="1"/>
    <n v="362.66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x v="1"/>
    <n v="123.08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x v="0"/>
    <n v="76.77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x v="1"/>
    <n v="233.62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x v="1"/>
    <n v="180.53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x v="1"/>
    <n v="252.63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x v="3"/>
    <n v="27.18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x v="2"/>
    <n v="1.27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x v="1"/>
    <n v="304.0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x v="1"/>
    <n v="137.22999999999999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x v="0"/>
    <n v="32.21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x v="1"/>
    <n v="241.5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x v="0"/>
    <n v="96.8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x v="1"/>
    <n v="1066.43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x v="1"/>
    <n v="325.89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x v="1"/>
    <n v="170.7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x v="1"/>
    <n v="581.44000000000005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x v="0"/>
    <n v="91.52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x v="1"/>
    <n v="108.05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x v="0"/>
    <n v="18.73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x v="0"/>
    <n v="83.19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x v="1"/>
    <n v="706.33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x v="3"/>
    <n v="17.45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x v="1"/>
    <n v="209.73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x v="0"/>
    <n v="97.79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x v="1"/>
    <n v="1684.25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x v="0"/>
    <n v="54.4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x v="1"/>
    <n v="456.6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x v="0"/>
    <n v="9.82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x v="3"/>
    <n v="16.38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x v="1"/>
    <n v="1339.67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x v="0"/>
    <n v="35.65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x v="0"/>
    <n v="54.95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x v="0"/>
    <n v="94.24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x v="1"/>
    <n v="143.9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x v="0"/>
    <n v="51.42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x v="0"/>
    <n v="5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x v="1"/>
    <n v="1344.67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x v="0"/>
    <n v="31.84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x v="0"/>
    <n v="82.62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x v="1"/>
    <n v="546.14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x v="1"/>
    <n v="286.20999999999998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x v="0"/>
    <n v="7.91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x v="1"/>
    <n v="132.13999999999999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x v="0"/>
    <n v="74.08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x v="3"/>
    <n v="75.290000000000006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x v="0"/>
    <n v="20.329999999999998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x v="1"/>
    <n v="203.37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x v="1"/>
    <n v="310.23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x v="1"/>
    <n v="395.32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x v="1"/>
    <n v="294.70999999999998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x v="0"/>
    <n v="33.89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x v="0"/>
    <n v="66.680000000000007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x v="0"/>
    <n v="19.23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x v="0"/>
    <n v="15.84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x v="3"/>
    <n v="38.70000000000000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x v="0"/>
    <n v="9.59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x v="0"/>
    <n v="94.14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x v="1"/>
    <n v="166.56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x v="0"/>
    <n v="24.13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x v="1"/>
    <n v="164.06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x v="0"/>
    <n v="90.72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x v="0"/>
    <n v="46.19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x v="0"/>
    <n v="38.54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x v="1"/>
    <n v="133.56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x v="2"/>
    <n v="22.9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x v="1"/>
    <n v="184.96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x v="1"/>
    <n v="443.73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x v="1"/>
    <n v="199.98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x v="1"/>
    <n v="123.96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x v="1"/>
    <n v="186.6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x v="1"/>
    <n v="114.29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x v="0"/>
    <n v="97.03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x v="1"/>
    <n v="122.82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x v="1"/>
    <n v="179.14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x v="3"/>
    <n v="79.95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x v="0"/>
    <n v="94.24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x v="0"/>
    <n v="84.67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x v="0"/>
    <n v="66.52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x v="0"/>
    <n v="53.92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x v="0"/>
    <n v="41.98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x v="0"/>
    <n v="14.69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x v="0"/>
    <n v="34.479999999999997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x v="1"/>
    <n v="1400.78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x v="0"/>
    <n v="71.77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x v="0"/>
    <n v="53.07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x v="0"/>
    <n v="5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x v="1"/>
    <n v="127.7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x v="0"/>
    <n v="34.89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x v="1"/>
    <n v="410.6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x v="1"/>
    <n v="123.74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x v="2"/>
    <n v="58.97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x v="0"/>
    <n v="36.89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x v="1"/>
    <n v="184.9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x v="0"/>
    <n v="11.81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x v="1"/>
    <n v="298.7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x v="1"/>
    <n v="226.35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x v="1"/>
    <n v="173.56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x v="1"/>
    <n v="371.76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x v="1"/>
    <n v="160.19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x v="1"/>
    <n v="1616.33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x v="1"/>
    <n v="733.44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x v="1"/>
    <n v="592.1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x v="0"/>
    <n v="18.89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x v="1"/>
    <n v="276.8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x v="1"/>
    <n v="273.02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x v="1"/>
    <n v="159.3600000000000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x v="0"/>
    <n v="67.87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x v="1"/>
    <n v="1591.56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x v="1"/>
    <n v="730.18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x v="0"/>
    <n v="13.19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x v="0"/>
    <n v="54.78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x v="1"/>
    <n v="361.03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x v="0"/>
    <n v="10.26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x v="0"/>
    <n v="13.96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x v="0"/>
    <n v="40.44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x v="1"/>
    <n v="160.32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x v="1"/>
    <n v="183.94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x v="0"/>
    <n v="63.77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x v="1"/>
    <n v="225.38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x v="1"/>
    <n v="172.0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x v="1"/>
    <n v="146.16999999999999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x v="0"/>
    <n v="76.42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x v="0"/>
    <n v="39.26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x v="3"/>
    <n v="11.27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x v="1"/>
    <n v="122.1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x v="1"/>
    <n v="186.54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x v="0"/>
    <n v="7.27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x v="0"/>
    <n v="65.64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x v="1"/>
    <n v="228.96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x v="1"/>
    <n v="469.38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x v="1"/>
    <n v="130.1100000000000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x v="1"/>
    <n v="167.05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x v="1"/>
    <n v="173.86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x v="1"/>
    <n v="717.76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x v="0"/>
    <n v="63.85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x v="0"/>
    <n v="2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x v="1"/>
    <n v="1530.22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x v="0"/>
    <n v="40.36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x v="0"/>
    <n v="86.22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x v="1"/>
    <n v="315.58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x v="0"/>
    <n v="89.62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x v="1"/>
    <n v="182.15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x v="1"/>
    <n v="355.88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x v="1"/>
    <n v="131.84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x v="0"/>
    <n v="46.32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x v="2"/>
    <n v="36.130000000000003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x v="1"/>
    <n v="104.63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x v="1"/>
    <n v="668.86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x v="2"/>
    <n v="62.07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x v="0"/>
    <n v="84.7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x v="0"/>
    <n v="11.06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x v="0"/>
    <n v="43.84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x v="0"/>
    <n v="55.47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x v="0"/>
    <n v="57.4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x v="1"/>
    <n v="123.43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x v="1"/>
    <n v="128.46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x v="0"/>
    <n v="63.99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x v="1"/>
    <n v="127.3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x v="0"/>
    <n v="10.64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x v="0"/>
    <n v="40.47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x v="1"/>
    <n v="287.67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x v="1"/>
    <n v="572.94000000000005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x v="1"/>
    <n v="112.9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x v="0"/>
    <n v="46.39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x v="3"/>
    <n v="90.68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x v="0"/>
    <n v="67.739999999999995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x v="1"/>
    <n v="192.49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x v="0"/>
    <n v="82.71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x v="0"/>
    <n v="54.16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x v="3"/>
    <n v="16.72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x v="1"/>
    <n v="116.88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x v="1"/>
    <n v="1052.150000000000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x v="1"/>
    <n v="123.07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x v="1"/>
    <n v="178.64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x v="1"/>
    <n v="355.28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x v="1"/>
    <n v="161.9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x v="0"/>
    <n v="24.91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x v="1"/>
    <n v="198.72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x v="3"/>
    <n v="34.75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x v="1"/>
    <n v="176.42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x v="1"/>
    <n v="511.38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x v="0"/>
    <n v="82.04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x v="3"/>
    <n v="24.3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x v="0"/>
    <n v="50.48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x v="1"/>
    <n v="967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x v="0"/>
    <n v="4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x v="1"/>
    <n v="122.85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x v="0"/>
    <n v="63.44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x v="0"/>
    <n v="56.33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x v="0"/>
    <n v="44.08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x v="1"/>
    <n v="118.37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x v="1"/>
    <n v="104.12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x v="0"/>
    <n v="26.64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x v="1"/>
    <n v="351.2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x v="0"/>
    <n v="90.06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x v="1"/>
    <n v="171.63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x v="1"/>
    <n v="141.0500000000000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x v="0"/>
    <n v="30.58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x v="1"/>
    <n v="108.16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x v="1"/>
    <n v="133.46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x v="1"/>
    <n v="187.85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x v="1"/>
    <n v="332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x v="1"/>
    <n v="575.2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x v="0"/>
    <n v="40.5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x v="1"/>
    <n v="184.43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x v="1"/>
    <n v="285.8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x v="1"/>
    <n v="319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x v="0"/>
    <n v="39.229999999999997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x v="1"/>
    <n v="178.14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x v="1"/>
    <n v="365.15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x v="1"/>
    <n v="113.95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x v="0"/>
    <n v="29.83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x v="0"/>
    <n v="54.27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x v="1"/>
    <n v="236.34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x v="1"/>
    <n v="512.91999999999996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x v="1"/>
    <n v="100.65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x v="0"/>
    <n v="81.349999999999994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x v="0"/>
    <n v="16.399999999999999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x v="0"/>
    <n v="52.77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x v="1"/>
    <n v="260.20999999999998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x v="0"/>
    <n v="30.73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x v="0"/>
    <n v="13.5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x v="1"/>
    <n v="178.63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x v="1"/>
    <n v="220.06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x v="1"/>
    <n v="101.5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x v="1"/>
    <n v="191.5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x v="1"/>
    <n v="305.35000000000002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x v="3"/>
    <n v="24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x v="1"/>
    <n v="723.78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x v="1"/>
    <n v="547.36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x v="1"/>
    <n v="414.5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x v="0"/>
    <n v="0.91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x v="0"/>
    <n v="34.17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x v="0"/>
    <n v="23.95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x v="0"/>
    <n v="48.07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x v="0"/>
    <n v="0"/>
    <n v="0"/>
    <s v="No backers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x v="0"/>
    <n v="70.150000000000006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x v="1"/>
    <n v="529.91999999999996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x v="1"/>
    <n v="180.33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x v="0"/>
    <n v="92.32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x v="0"/>
    <n v="13.9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x v="1"/>
    <n v="927.08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x v="0"/>
    <n v="39.86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x v="1"/>
    <n v="112.23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x v="0"/>
    <n v="70.930000000000007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x v="1"/>
    <n v="119.09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x v="0"/>
    <n v="24.02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x v="1"/>
    <n v="139.32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x v="3"/>
    <n v="39.28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x v="3"/>
    <n v="22.44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x v="0"/>
    <n v="55.78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x v="0"/>
    <n v="42.52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x v="1"/>
    <n v="112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x v="0"/>
    <n v="7.07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x v="1"/>
    <n v="101.75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x v="1"/>
    <n v="425.75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x v="1"/>
    <n v="145.54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x v="0"/>
    <n v="32.450000000000003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x v="1"/>
    <n v="700.33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x v="0"/>
    <n v="83.9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x v="0"/>
    <n v="84.19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x v="1"/>
    <n v="155.94999999999999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x v="0"/>
    <n v="99.62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x v="0"/>
    <n v="80.3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x v="0"/>
    <n v="11.25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x v="0"/>
    <n v="91.74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x v="2"/>
    <n v="95.5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x v="1"/>
    <n v="502.88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x v="1"/>
    <n v="159.24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x v="0"/>
    <n v="15.02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x v="1"/>
    <n v="482.04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x v="1"/>
    <n v="149.97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x v="1"/>
    <n v="117.22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x v="0"/>
    <n v="37.700000000000003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x v="0"/>
    <n v="72.650000000000006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x v="1"/>
    <n v="265.98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x v="0"/>
    <n v="24.21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x v="0"/>
    <n v="2.5099999999999998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x v="0"/>
    <n v="16.329999999999998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x v="1"/>
    <n v="276.5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x v="0"/>
    <n v="88.8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x v="1"/>
    <n v="163.57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x v="1"/>
    <n v="969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x v="1"/>
    <n v="270.91000000000003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x v="1"/>
    <n v="284.20999999999998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x v="3"/>
    <n v="4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x v="0"/>
    <n v="58.63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x v="0"/>
    <n v="98.51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x v="0"/>
    <n v="43.98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x v="1"/>
    <n v="151.66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x v="1"/>
    <n v="223.63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x v="1"/>
    <n v="239.75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x v="1"/>
    <n v="199.33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x v="1"/>
    <n v="137.34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x v="1"/>
    <n v="100.97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x v="1"/>
    <n v="794.16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x v="1"/>
    <n v="369.7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x v="0"/>
    <n v="12.82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x v="1"/>
    <n v="138.03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x v="0"/>
    <n v="83.81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x v="1"/>
    <n v="204.6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x v="0"/>
    <n v="44.34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x v="1"/>
    <n v="218.6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x v="1"/>
    <n v="186.03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x v="1"/>
    <n v="237.34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x v="1"/>
    <n v="305.64999999999998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x v="0"/>
    <n v="94.14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x v="3"/>
    <n v="54.4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x v="1"/>
    <n v="111.88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x v="1"/>
    <n v="369.15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x v="0"/>
    <n v="62.93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x v="0"/>
    <n v="64.930000000000007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x v="3"/>
    <n v="18.850000000000001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x v="0"/>
    <n v="16.75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x v="1"/>
    <n v="101.1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x v="1"/>
    <n v="341.5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x v="0"/>
    <n v="64.02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x v="0"/>
    <n v="52.08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x v="1"/>
    <n v="322.39999999999998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x v="1"/>
    <n v="119.5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x v="1"/>
    <n v="146.8000000000000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x v="1"/>
    <n v="950.57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x v="0"/>
    <n v="72.89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x v="0"/>
    <n v="79.010000000000005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x v="0"/>
    <n v="64.72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x v="0"/>
    <n v="82.03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x v="1"/>
    <n v="1037.67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x v="0"/>
    <n v="12.91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x v="1"/>
    <n v="154.84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x v="0"/>
    <n v="7.1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x v="1"/>
    <n v="208.53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x v="0"/>
    <n v="99.68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x v="1"/>
    <n v="201.6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x v="1"/>
    <n v="162.09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x v="0"/>
    <n v="3.64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x v="0"/>
    <n v="5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x v="1"/>
    <n v="206.63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x v="1"/>
    <n v="128.24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x v="1"/>
    <n v="119.66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x v="1"/>
    <n v="170.73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x v="1"/>
    <n v="187.2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x v="1"/>
    <n v="188.38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x v="1"/>
    <n v="131.3000000000000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x v="1"/>
    <n v="283.97000000000003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x v="1"/>
    <n v="120.42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x v="1"/>
    <n v="419.06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x v="3"/>
    <n v="13.85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x v="1"/>
    <n v="139.44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x v="1"/>
    <n v="174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x v="1"/>
    <n v="155.49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x v="1"/>
    <n v="170.45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x v="1"/>
    <n v="189.52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x v="1"/>
    <n v="249.7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x v="0"/>
    <n v="48.86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x v="0"/>
    <n v="28.46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x v="1"/>
    <n v="268.02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x v="1"/>
    <n v="619.79999999999995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x v="0"/>
    <n v="3.13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x v="1"/>
    <n v="159.91999999999999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x v="1"/>
    <n v="279.39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x v="0"/>
    <n v="77.37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x v="1"/>
    <n v="206.33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x v="1"/>
    <n v="694.25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x v="1"/>
    <n v="151.79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x v="0"/>
    <n v="64.58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x v="3"/>
    <n v="62.87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x v="1"/>
    <n v="310.39999999999998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x v="2"/>
    <n v="42.86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x v="0"/>
    <n v="83.12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x v="3"/>
    <n v="78.5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x v="1"/>
    <n v="114.09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x v="0"/>
    <n v="64.540000000000006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x v="0"/>
    <n v="79.41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x v="0"/>
    <n v="11.42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x v="2"/>
    <n v="56.19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x v="0"/>
    <n v="16.5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x v="1"/>
    <n v="119.97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x v="1"/>
    <n v="145.46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x v="1"/>
    <n v="221.38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x v="0"/>
    <n v="48.4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x v="0"/>
    <n v="92.91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x v="0"/>
    <n v="88.6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x v="0"/>
    <n v="41.4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x v="3"/>
    <n v="63.06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x v="0"/>
    <n v="48.48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x v="0"/>
    <n v="2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x v="0"/>
    <n v="88.48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x v="1"/>
    <n v="126.84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x v="1"/>
    <n v="2338.83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x v="1"/>
    <n v="508.39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x v="1"/>
    <n v="191.48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x v="0"/>
    <n v="42.13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x v="0"/>
    <n v="8.24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x v="3"/>
    <n v="60.06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x v="0"/>
    <n v="47.23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x v="0"/>
    <n v="81.739999999999995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x v="0"/>
    <n v="54.19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x v="0"/>
    <n v="97.87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x v="0"/>
    <n v="77.239999999999995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x v="0"/>
    <n v="33.46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x v="1"/>
    <n v="239.59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x v="3"/>
    <n v="64.0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x v="1"/>
    <n v="176.16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x v="0"/>
    <n v="20.34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x v="1"/>
    <n v="358.65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x v="1"/>
    <n v="468.86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x v="1"/>
    <n v="122.06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x v="0"/>
    <n v="55.93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x v="0"/>
    <n v="43.66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x v="3"/>
    <n v="33.54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x v="1"/>
    <n v="122.98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x v="1"/>
    <n v="189.75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x v="0"/>
    <n v="83.62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x v="3"/>
    <n v="17.97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x v="1"/>
    <n v="1036.5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x v="0"/>
    <n v="97.41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x v="0"/>
    <n v="86.39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x v="1"/>
    <n v="150.16999999999999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x v="1"/>
    <n v="358.43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x v="1"/>
    <n v="542.86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x v="0"/>
    <n v="67.5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x v="1"/>
    <n v="191.75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x v="1"/>
    <n v="932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x v="1"/>
    <n v="429.28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x v="1"/>
    <n v="100.66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x v="1"/>
    <n v="226.6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x v="1"/>
    <n v="142.38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x v="0"/>
    <n v="90.63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x v="0"/>
    <n v="63.97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x v="0"/>
    <n v="84.13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x v="1"/>
    <n v="133.93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x v="0"/>
    <n v="59.04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x v="1"/>
    <n v="152.8000000000000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x v="1"/>
    <n v="446.69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x v="0"/>
    <n v="84.39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x v="0"/>
    <n v="3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x v="1"/>
    <n v="175.03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x v="0"/>
    <n v="54.14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x v="1"/>
    <n v="311.87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x v="1"/>
    <n v="122.78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x v="0"/>
    <n v="99.03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x v="1"/>
    <n v="127.85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x v="1"/>
    <n v="158.62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x v="1"/>
    <n v="707.06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x v="1"/>
    <n v="142.38999999999999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x v="1"/>
    <n v="147.8600000000000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x v="0"/>
    <n v="20.32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x v="1"/>
    <n v="1840.63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x v="1"/>
    <n v="161.94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x v="1"/>
    <n v="472.82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x v="0"/>
    <n v="24.47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x v="1"/>
    <n v="517.65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x v="1"/>
    <n v="247.64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x v="1"/>
    <n v="100.2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x v="1"/>
    <n v="153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x v="3"/>
    <n v="37.09000000000000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x v="3"/>
    <n v="4.3899999999999997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x v="1"/>
    <n v="156.5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x v="1"/>
    <n v="270.41000000000003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x v="1"/>
    <n v="134.06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x v="0"/>
    <n v="50.4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x v="3"/>
    <n v="88.82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x v="1"/>
    <n v="165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x v="0"/>
    <n v="17.5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x v="1"/>
    <n v="185.66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x v="1"/>
    <n v="412.66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x v="3"/>
    <n v="90.25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x v="0"/>
    <n v="91.98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x v="1"/>
    <n v="527.0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x v="1"/>
    <n v="319.14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x v="1"/>
    <n v="354.19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x v="3"/>
    <n v="32.9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x v="1"/>
    <n v="135.88999999999999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x v="0"/>
    <n v="2.08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x v="0"/>
    <n v="61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x v="0"/>
    <n v="30.04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x v="1"/>
    <n v="1179.17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x v="1"/>
    <n v="1126.08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x v="0"/>
    <n v="12.92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x v="1"/>
    <n v="712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x v="0"/>
    <n v="30.3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x v="1"/>
    <n v="212.5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x v="1"/>
    <n v="228.86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x v="3"/>
    <n v="34.96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x v="1"/>
    <n v="157.29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x v="1"/>
    <n v="232.3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x v="3"/>
    <n v="92.45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x v="1"/>
    <n v="256.7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x v="1"/>
    <n v="168.47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x v="1"/>
    <n v="166.58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x v="1"/>
    <n v="772.08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x v="1"/>
    <n v="406.86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x v="1"/>
    <n v="564.2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x v="0"/>
    <n v="68.430000000000007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x v="0"/>
    <n v="34.35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x v="1"/>
    <n v="655.45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x v="1"/>
    <n v="177.26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x v="1"/>
    <n v="113.18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x v="1"/>
    <n v="728.18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x v="1"/>
    <n v="208.33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x v="0"/>
    <n v="31.17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x v="0"/>
    <n v="56.97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x v="1"/>
    <n v="23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x v="0"/>
    <n v="86.87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x v="1"/>
    <n v="270.74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x v="3"/>
    <n v="49.45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x v="1"/>
    <n v="113.36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x v="1"/>
    <n v="190.56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x v="1"/>
    <n v="135.5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x v="0"/>
    <n v="10.3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x v="0"/>
    <n v="65.540000000000006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x v="0"/>
    <n v="49.03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x v="1"/>
    <n v="787.92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x v="0"/>
    <n v="80.31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x v="1"/>
    <n v="106.29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x v="3"/>
    <n v="50.74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x v="1"/>
    <n v="215.3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x v="1"/>
    <n v="141.22999999999999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x v="1"/>
    <n v="115.34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x v="1"/>
    <n v="193.12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x v="1"/>
    <n v="729.73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x v="0"/>
    <n v="99.66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x v="2"/>
    <n v="88.17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x v="0"/>
    <n v="37.229999999999997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x v="3"/>
    <n v="30.54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x v="0"/>
    <n v="25.71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x v="0"/>
    <n v="34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x v="1"/>
    <n v="1185.910000000000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x v="1"/>
    <n v="125.39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x v="0"/>
    <n v="14.39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x v="0"/>
    <n v="54.81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x v="1"/>
    <n v="109.63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x v="1"/>
    <n v="188.47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x v="0"/>
    <n v="87.01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x v="1"/>
    <n v="202.9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x v="1"/>
    <n v="197.03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x v="1"/>
    <n v="107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x v="1"/>
    <n v="268.73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x v="0"/>
    <n v="50.85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x v="1"/>
    <n v="1180.29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x v="1"/>
    <n v="264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x v="0"/>
    <n v="30.44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x v="0"/>
    <n v="62.88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x v="1"/>
    <n v="193.13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x v="0"/>
    <n v="77.099999999999994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x v="1"/>
    <n v="225.53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x v="1"/>
    <n v="239.4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x v="0"/>
    <n v="92.19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x v="1"/>
    <n v="130.22999999999999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x v="1"/>
    <n v="615.22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x v="1"/>
    <n v="368.8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x v="1"/>
    <n v="1094.8599999999999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x v="0"/>
    <n v="50.66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x v="1"/>
    <n v="800.6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x v="1"/>
    <n v="291.29000000000002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x v="1"/>
    <n v="349.97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x v="1"/>
    <n v="357.07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x v="1"/>
    <n v="126.49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x v="1"/>
    <n v="387.5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x v="1"/>
    <n v="457.04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x v="1"/>
    <n v="266.7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x v="0"/>
    <n v="69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x v="0"/>
    <n v="51.34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x v="0"/>
    <n v="1.17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x v="1"/>
    <n v="108.98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x v="1"/>
    <n v="315.18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x v="1"/>
    <n v="157.69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x v="1"/>
    <n v="153.8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x v="0"/>
    <n v="89.74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x v="0"/>
    <n v="75.14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x v="1"/>
    <n v="852.88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x v="1"/>
    <n v="138.9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x v="1"/>
    <n v="190.18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x v="1"/>
    <n v="100.24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x v="1"/>
    <n v="142.76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x v="1"/>
    <n v="563.13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x v="0"/>
    <n v="30.72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x v="3"/>
    <n v="99.4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x v="1"/>
    <n v="197.55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x v="1"/>
    <n v="508.5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x v="1"/>
    <n v="237.74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x v="1"/>
    <n v="338.47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x v="1"/>
    <n v="133.09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x v="1"/>
    <n v="207.8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x v="0"/>
    <n v="51.12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x v="1"/>
    <n v="652.05999999999995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x v="1"/>
    <n v="113.63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x v="1"/>
    <n v="102.38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x v="1"/>
    <n v="356.58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x v="1"/>
    <n v="139.87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x v="0"/>
    <n v="69.45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x v="0"/>
    <n v="35.53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x v="1"/>
    <n v="251.65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x v="1"/>
    <n v="105.88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x v="1"/>
    <n v="187.43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x v="1"/>
    <n v="386.79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x v="1"/>
    <n v="347.07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x v="1"/>
    <n v="185.82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x v="3"/>
    <n v="43.24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x v="1"/>
    <n v="162.44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x v="1"/>
    <n v="184.84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x v="0"/>
    <n v="23.7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x v="0"/>
    <n v="89.87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x v="1"/>
    <n v="272.60000000000002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x v="1"/>
    <n v="170.04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x v="1"/>
    <n v="188.29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x v="1"/>
    <n v="346.94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x v="0"/>
    <n v="69.180000000000007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x v="0"/>
    <n v="25.43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x v="0"/>
    <n v="77.400000000000006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x v="0"/>
    <n v="37.479999999999997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x v="1"/>
    <n v="543.79999999999995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x v="1"/>
    <n v="228.52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x v="0"/>
    <n v="38.950000000000003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x v="1"/>
    <n v="370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x v="1"/>
    <n v="237.9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x v="0"/>
    <n v="64.040000000000006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x v="1"/>
    <n v="118.28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x v="0"/>
    <n v="84.82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x v="0"/>
    <n v="29.35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x v="1"/>
    <n v="209.9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x v="1"/>
    <n v="169.79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x v="1"/>
    <n v="115.96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x v="1"/>
    <n v="258.60000000000002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x v="1"/>
    <n v="230.58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x v="1"/>
    <n v="128.2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x v="1"/>
    <n v="188.7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x v="0"/>
    <n v="6.95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x v="1"/>
    <n v="774.43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x v="0"/>
    <n v="27.69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x v="0"/>
    <n v="52.48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x v="1"/>
    <n v="407.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x v="0"/>
    <n v="2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x v="1"/>
    <n v="156.18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x v="1"/>
    <n v="252.43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x v="2"/>
    <n v="1.73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x v="0"/>
    <n v="12.23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x v="1"/>
    <n v="163.99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x v="1"/>
    <n v="162.97999999999999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x v="0"/>
    <n v="20.25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x v="1"/>
    <n v="319.24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x v="1"/>
    <n v="478.94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x v="3"/>
    <n v="19.559999999999999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x v="1"/>
    <n v="198.95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x v="1"/>
    <n v="795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x v="0"/>
    <n v="50.62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x v="0"/>
    <n v="57.44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x v="1"/>
    <n v="155.63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x v="0"/>
    <n v="36.299999999999997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x v="2"/>
    <n v="58.25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x v="1"/>
    <n v="237.39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x v="0"/>
    <n v="58.75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x v="1"/>
    <n v="182.57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x v="0"/>
    <n v="0.75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x v="1"/>
    <n v="175.95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x v="1"/>
    <n v="237.88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x v="1"/>
    <n v="488.05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x v="1"/>
    <n v="224.07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x v="0"/>
    <n v="18.13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x v="0"/>
    <n v="45.85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x v="1"/>
    <n v="117.32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x v="1"/>
    <n v="217.3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x v="1"/>
    <n v="112.29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x v="0"/>
    <n v="72.52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x v="1"/>
    <n v="212.3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x v="1"/>
    <n v="239.75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x v="1"/>
    <n v="181.94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x v="1"/>
    <n v="164.13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x v="0"/>
    <n v="1.64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x v="3"/>
    <n v="49.64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x v="1"/>
    <n v="109.7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x v="0"/>
    <n v="49.22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x v="2"/>
    <n v="62.23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x v="0"/>
    <n v="13.06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x v="0"/>
    <n v="64.64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x v="1"/>
    <n v="159.59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x v="0"/>
    <n v="81.42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x v="0"/>
    <n v="32.44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x v="0"/>
    <n v="9.91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x v="0"/>
    <n v="26.69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x v="3"/>
    <n v="62.96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x v="1"/>
    <n v="161.3600000000000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x v="0"/>
    <n v="5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x v="1"/>
    <n v="1096.94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x v="3"/>
    <n v="70.09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x v="0"/>
    <n v="6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x v="1"/>
    <n v="367.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x v="1"/>
    <n v="1109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x v="0"/>
    <n v="19.03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x v="1"/>
    <n v="126.88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x v="1"/>
    <n v="734.64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x v="0"/>
    <n v="4.57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x v="0"/>
    <n v="85.05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x v="1"/>
    <n v="119.3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x v="1"/>
    <n v="296.02999999999997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x v="0"/>
    <n v="84.69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x v="1"/>
    <n v="355.78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x v="1"/>
    <n v="386.4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x v="1"/>
    <n v="792.24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x v="1"/>
    <n v="137.03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x v="1"/>
    <n v="338.2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x v="1"/>
    <n v="108.23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x v="0"/>
    <n v="60.76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x v="0"/>
    <n v="27.73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x v="1"/>
    <n v="228.39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x v="0"/>
    <n v="21.62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x v="1"/>
    <n v="373.88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x v="1"/>
    <n v="154.93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x v="1"/>
    <n v="322.14999999999998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x v="0"/>
    <n v="73.959999999999994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x v="1"/>
    <n v="864.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x v="1"/>
    <n v="143.26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x v="0"/>
    <n v="40.28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x v="1"/>
    <n v="178.22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x v="0"/>
    <n v="84.93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x v="1"/>
    <n v="145.94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x v="1"/>
    <n v="152.46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x v="0"/>
    <n v="67.13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x v="0"/>
    <n v="40.31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x v="1"/>
    <n v="216.79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x v="0"/>
    <n v="52.12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x v="1"/>
    <n v="499.58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x v="0"/>
    <n v="87.68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x v="1"/>
    <n v="113.17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x v="1"/>
    <n v="426.55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x v="3"/>
    <n v="77.6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x v="0"/>
    <n v="52.5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x v="1"/>
    <n v="157.47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x v="0"/>
    <n v="72.94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x v="3"/>
    <n v="60.57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x v="0"/>
    <n v="56.79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x v="3"/>
    <n v="56.54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75D2B-CD4D-4CE7-AD05-FE75BFA6BAC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14" firstHeaderRow="1" firstDataRow="2" firstDataCol="1" rowPageCount="1" colPageCount="1"/>
  <pivotFields count="22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8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56018-E937-49B1-81E1-1276709B515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3626A-E8E1-4231-B258-C1D930E356C6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O1" workbookViewId="0">
      <selection activeCell="S1" sqref="S1"/>
    </sheetView>
  </sheetViews>
  <sheetFormatPr defaultColWidth="10.796875" defaultRowHeight="15.6" x14ac:dyDescent="0.6"/>
  <cols>
    <col min="1" max="1" width="4.1484375" bestFit="1" customWidth="1"/>
    <col min="2" max="2" width="30.6484375" style="4" bestFit="1" customWidth="1"/>
    <col min="3" max="3" width="33.5" style="3" customWidth="1"/>
    <col min="7" max="7" width="13.8984375" bestFit="1" customWidth="1"/>
    <col min="8" max="8" width="13" bestFit="1" customWidth="1"/>
    <col min="9" max="9" width="13" customWidth="1"/>
    <col min="12" max="13" width="11.1484375" bestFit="1" customWidth="1"/>
    <col min="14" max="14" width="11.1484375" style="8" customWidth="1"/>
    <col min="15" max="15" width="11.1484375" customWidth="1"/>
    <col min="18" max="18" width="28" bestFit="1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9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x14ac:dyDescent="0.6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f>ROUND(E2/D2*100,2)</f>
        <v>0</v>
      </c>
      <c r="H2">
        <v>0</v>
      </c>
      <c r="I2" t="str">
        <f>IFERROR(ROUND(E2/H2,2), "No backers")</f>
        <v>No backers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 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RIGHT(R2,LEN(R2)-FIND("/",R2))</f>
        <v>food trucks</v>
      </c>
    </row>
    <row r="3" spans="1:20" x14ac:dyDescent="0.6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f t="shared" ref="G3:G66" si="0">ROUND(E3/D3*100,2)</f>
        <v>1040</v>
      </c>
      <c r="H3">
        <v>158</v>
      </c>
      <c r="I3">
        <f t="shared" ref="I3:I66" si="1">IFERROR(ROUND(E3/H3,2), "No backers")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 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LEFT(R3,FIND("/",R3)-1)</f>
        <v>music</v>
      </c>
      <c r="T3" t="str">
        <f t="shared" ref="T3:T66" si="5">RIGHT(R3,LEN(R3)-FIND("/",R3))</f>
        <v>rock</v>
      </c>
    </row>
    <row r="4" spans="1:20" ht="31.2" x14ac:dyDescent="0.6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f t="shared" si="0"/>
        <v>131.47999999999999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2" x14ac:dyDescent="0.6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f t="shared" si="0"/>
        <v>58.98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6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f t="shared" si="0"/>
        <v>69.28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6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f t="shared" si="0"/>
        <v>173.62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6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f t="shared" si="0"/>
        <v>20.96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6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f t="shared" si="0"/>
        <v>327.58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6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f t="shared" si="0"/>
        <v>19.93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6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f t="shared" si="0"/>
        <v>51.74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6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f t="shared" si="0"/>
        <v>266.12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2" x14ac:dyDescent="0.6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f t="shared" si="0"/>
        <v>48.1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6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f t="shared" si="0"/>
        <v>89.35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2" x14ac:dyDescent="0.6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f t="shared" si="0"/>
        <v>245.12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6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f t="shared" si="0"/>
        <v>66.77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6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f t="shared" si="0"/>
        <v>47.31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6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f t="shared" si="0"/>
        <v>649.47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6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f t="shared" si="0"/>
        <v>159.38999999999999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6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f t="shared" si="0"/>
        <v>66.91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6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f t="shared" si="0"/>
        <v>48.53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6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f t="shared" si="0"/>
        <v>112.24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6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f t="shared" si="0"/>
        <v>40.99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6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f t="shared" si="0"/>
        <v>128.07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6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f t="shared" si="0"/>
        <v>332.04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6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f t="shared" si="0"/>
        <v>112.83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6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f t="shared" si="0"/>
        <v>216.44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6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f t="shared" si="0"/>
        <v>48.2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6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f t="shared" si="0"/>
        <v>79.95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6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f t="shared" si="0"/>
        <v>105.23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6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f t="shared" si="0"/>
        <v>328.9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6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f t="shared" si="0"/>
        <v>160.61000000000001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6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f t="shared" si="0"/>
        <v>310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6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f t="shared" si="0"/>
        <v>86.81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6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f t="shared" si="0"/>
        <v>377.82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2" x14ac:dyDescent="0.6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f t="shared" si="0"/>
        <v>150.81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6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f t="shared" si="0"/>
        <v>150.30000000000001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6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f t="shared" si="0"/>
        <v>157.29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2" x14ac:dyDescent="0.6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f t="shared" si="0"/>
        <v>139.99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6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f t="shared" si="0"/>
        <v>325.32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6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f t="shared" si="0"/>
        <v>50.78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6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f t="shared" si="0"/>
        <v>169.07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6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f t="shared" si="0"/>
        <v>212.93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6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f t="shared" si="0"/>
        <v>443.94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6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f t="shared" si="0"/>
        <v>185.94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6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f t="shared" si="0"/>
        <v>658.81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2" x14ac:dyDescent="0.6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f t="shared" si="0"/>
        <v>47.68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6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f t="shared" si="0"/>
        <v>114.78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6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f t="shared" si="0"/>
        <v>475.27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6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f t="shared" si="0"/>
        <v>386.97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6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f t="shared" si="0"/>
        <v>189.63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x14ac:dyDescent="0.6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f t="shared" si="0"/>
        <v>2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6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f t="shared" si="0"/>
        <v>91.87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6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f t="shared" si="0"/>
        <v>34.15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6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f t="shared" si="0"/>
        <v>140.41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2" x14ac:dyDescent="0.6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f t="shared" si="0"/>
        <v>89.87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6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f t="shared" si="0"/>
        <v>177.97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2" x14ac:dyDescent="0.6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f t="shared" si="0"/>
        <v>143.66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6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f t="shared" si="0"/>
        <v>215.28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6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f t="shared" si="0"/>
        <v>227.11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6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f t="shared" si="0"/>
        <v>275.07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6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f t="shared" si="0"/>
        <v>144.37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2" x14ac:dyDescent="0.6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f t="shared" si="0"/>
        <v>92.75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6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f t="shared" si="0"/>
        <v>722.6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6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f t="shared" si="0"/>
        <v>11.85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6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f t="shared" si="0"/>
        <v>97.64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6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f t="shared" ref="G67:G130" si="6">ROUND(E67/D67*100,2)</f>
        <v>236.15</v>
      </c>
      <c r="H67">
        <v>236</v>
      </c>
      <c r="I67">
        <f t="shared" ref="I67:I130" si="7">IFERROR(ROUND(E67/H67,2), "No backers")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8">(((L67/60)/60)/24)+DATE(1970, 1,1)</f>
        <v>40570.25</v>
      </c>
      <c r="O67" s="8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LEFT(R67,FIND("/",R67)-1)</f>
        <v>theater</v>
      </c>
      <c r="T67" t="str">
        <f t="shared" ref="T67:T130" si="11">RIGHT(R67,LEN(R67)-FIND("/",R67))</f>
        <v>plays</v>
      </c>
    </row>
    <row r="68" spans="1:20" x14ac:dyDescent="0.6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f t="shared" si="6"/>
        <v>45.07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8"/>
        <v>42102.208333333328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2" x14ac:dyDescent="0.6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f t="shared" si="6"/>
        <v>162.38999999999999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8"/>
        <v>40203.25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6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f t="shared" si="6"/>
        <v>254.53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8"/>
        <v>42943.208333333328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6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f t="shared" si="6"/>
        <v>24.06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8"/>
        <v>40531.25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6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f t="shared" si="6"/>
        <v>123.74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8"/>
        <v>40484.208333333336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2" x14ac:dyDescent="0.6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f t="shared" si="6"/>
        <v>108.07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8"/>
        <v>43799.25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6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f t="shared" si="6"/>
        <v>670.33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8"/>
        <v>42186.208333333328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6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f t="shared" si="6"/>
        <v>660.93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8"/>
        <v>42701.25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6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f t="shared" si="6"/>
        <v>122.46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8"/>
        <v>42456.208333333328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6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f t="shared" si="6"/>
        <v>150.58000000000001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8"/>
        <v>43296.208333333328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6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f t="shared" si="6"/>
        <v>78.11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8"/>
        <v>42027.25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6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f t="shared" si="6"/>
        <v>46.95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6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f t="shared" si="6"/>
        <v>300.8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6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f t="shared" si="6"/>
        <v>69.599999999999994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6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f t="shared" si="6"/>
        <v>637.45000000000005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6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f t="shared" si="6"/>
        <v>225.34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6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f t="shared" si="6"/>
        <v>1497.3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6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f t="shared" si="6"/>
        <v>37.590000000000003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6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f t="shared" si="6"/>
        <v>132.37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6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f t="shared" si="6"/>
        <v>131.22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6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f t="shared" si="6"/>
        <v>167.64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2" x14ac:dyDescent="0.6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f t="shared" si="6"/>
        <v>61.98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6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f t="shared" si="6"/>
        <v>260.75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6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f t="shared" si="6"/>
        <v>252.59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6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f t="shared" si="6"/>
        <v>78.62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6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f t="shared" si="6"/>
        <v>48.4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x14ac:dyDescent="0.6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f t="shared" si="6"/>
        <v>258.88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6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f t="shared" si="6"/>
        <v>60.55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6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f t="shared" si="6"/>
        <v>303.69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2" x14ac:dyDescent="0.6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f t="shared" si="6"/>
        <v>113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6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f t="shared" si="6"/>
        <v>217.38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6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f t="shared" si="6"/>
        <v>926.69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6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f t="shared" si="6"/>
        <v>33.69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6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f t="shared" si="6"/>
        <v>196.72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6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f t="shared" si="6"/>
        <v>1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6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f t="shared" si="6"/>
        <v>1021.44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6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f t="shared" si="6"/>
        <v>281.68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6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f t="shared" si="6"/>
        <v>24.61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6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f t="shared" si="6"/>
        <v>143.13999999999999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6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f t="shared" si="6"/>
        <v>144.54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6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f t="shared" si="6"/>
        <v>359.13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x14ac:dyDescent="0.6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f t="shared" si="6"/>
        <v>186.49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2" x14ac:dyDescent="0.6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f t="shared" si="6"/>
        <v>595.27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6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f t="shared" si="6"/>
        <v>59.21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6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f t="shared" si="6"/>
        <v>14.96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6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f t="shared" si="6"/>
        <v>119.96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6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f t="shared" si="6"/>
        <v>268.83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6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f t="shared" si="6"/>
        <v>376.88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6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f t="shared" si="6"/>
        <v>727.16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6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f t="shared" si="6"/>
        <v>87.21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2" x14ac:dyDescent="0.6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f t="shared" si="6"/>
        <v>88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6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f t="shared" si="6"/>
        <v>173.94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6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f t="shared" si="6"/>
        <v>117.61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2" x14ac:dyDescent="0.6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f t="shared" si="6"/>
        <v>214.96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6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f t="shared" si="6"/>
        <v>149.5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6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f t="shared" si="6"/>
        <v>219.34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6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f t="shared" si="6"/>
        <v>64.37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6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f t="shared" si="6"/>
        <v>18.62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6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f t="shared" si="6"/>
        <v>367.77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6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f t="shared" si="6"/>
        <v>159.91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6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f t="shared" si="6"/>
        <v>38.630000000000003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6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f t="shared" si="6"/>
        <v>51.42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6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f t="shared" si="6"/>
        <v>60.33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6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f t="shared" ref="G131:G194" si="12">ROUND(E131/D131*100,2)</f>
        <v>3.2</v>
      </c>
      <c r="H131">
        <v>55</v>
      </c>
      <c r="I131">
        <f t="shared" ref="I131:I194" si="13">IFERROR(ROUND(E131/H131,2), "No backers")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4">(((L131/60)/60)/24)+DATE(1970, 1,1)</f>
        <v>42038.25</v>
      </c>
      <c r="O131" s="8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LEFT(R131,FIND("/",R131)-1)</f>
        <v>food</v>
      </c>
      <c r="T131" t="str">
        <f t="shared" ref="T131:T194" si="17">RIGHT(R131,LEN(R131)-FIND("/",R131))</f>
        <v>food trucks</v>
      </c>
    </row>
    <row r="132" spans="1:20" x14ac:dyDescent="0.6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f t="shared" si="12"/>
        <v>155.47</v>
      </c>
      <c r="H132">
        <v>533</v>
      </c>
      <c r="I132">
        <f t="shared" si="13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4"/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2" x14ac:dyDescent="0.6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f t="shared" si="12"/>
        <v>100.86</v>
      </c>
      <c r="H133">
        <v>2443</v>
      </c>
      <c r="I133">
        <f t="shared" si="13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4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6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f t="shared" si="12"/>
        <v>116.18</v>
      </c>
      <c r="H134">
        <v>89</v>
      </c>
      <c r="I134">
        <f t="shared" si="13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4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6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f t="shared" si="12"/>
        <v>310.77999999999997</v>
      </c>
      <c r="H135">
        <v>159</v>
      </c>
      <c r="I135">
        <f t="shared" si="13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4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6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f t="shared" si="12"/>
        <v>89.74</v>
      </c>
      <c r="H136">
        <v>940</v>
      </c>
      <c r="I136">
        <f t="shared" si="13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4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6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f t="shared" si="12"/>
        <v>71.27</v>
      </c>
      <c r="H137">
        <v>117</v>
      </c>
      <c r="I137">
        <f t="shared" si="13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4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6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f t="shared" si="12"/>
        <v>3.29</v>
      </c>
      <c r="H138">
        <v>58</v>
      </c>
      <c r="I138">
        <f t="shared" si="13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4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6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f t="shared" si="12"/>
        <v>261.77999999999997</v>
      </c>
      <c r="H139">
        <v>50</v>
      </c>
      <c r="I139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4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x14ac:dyDescent="0.6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f t="shared" si="12"/>
        <v>96</v>
      </c>
      <c r="H140">
        <v>115</v>
      </c>
      <c r="I140">
        <f t="shared" si="13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4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6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f t="shared" si="12"/>
        <v>20.9</v>
      </c>
      <c r="H141">
        <v>326</v>
      </c>
      <c r="I141">
        <f t="shared" si="13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4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2" x14ac:dyDescent="0.6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f t="shared" si="12"/>
        <v>223.16</v>
      </c>
      <c r="H142">
        <v>186</v>
      </c>
      <c r="I142">
        <f t="shared" si="13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4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6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f t="shared" si="12"/>
        <v>101.59</v>
      </c>
      <c r="H143">
        <v>1071</v>
      </c>
      <c r="I143">
        <f t="shared" si="13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4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6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f t="shared" si="12"/>
        <v>230.04</v>
      </c>
      <c r="H144">
        <v>117</v>
      </c>
      <c r="I144">
        <f t="shared" si="13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4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6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f t="shared" si="12"/>
        <v>135.59</v>
      </c>
      <c r="H145">
        <v>70</v>
      </c>
      <c r="I14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4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6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f t="shared" si="12"/>
        <v>129.1</v>
      </c>
      <c r="H146">
        <v>135</v>
      </c>
      <c r="I146">
        <f t="shared" si="13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4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6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f t="shared" si="12"/>
        <v>236.51</v>
      </c>
      <c r="H147">
        <v>768</v>
      </c>
      <c r="I147">
        <f t="shared" si="13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4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2" x14ac:dyDescent="0.6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f t="shared" si="12"/>
        <v>17.25</v>
      </c>
      <c r="H148">
        <v>51</v>
      </c>
      <c r="I148">
        <f t="shared" si="13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4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6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f t="shared" si="12"/>
        <v>112.49</v>
      </c>
      <c r="H149">
        <v>199</v>
      </c>
      <c r="I149">
        <f t="shared" si="13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4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6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f t="shared" si="12"/>
        <v>121.02</v>
      </c>
      <c r="H150">
        <v>107</v>
      </c>
      <c r="I150">
        <f t="shared" si="13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4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6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f t="shared" si="12"/>
        <v>219.87</v>
      </c>
      <c r="H151">
        <v>195</v>
      </c>
      <c r="I151">
        <f t="shared" si="13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4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6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f t="shared" si="12"/>
        <v>1</v>
      </c>
      <c r="H152">
        <v>1</v>
      </c>
      <c r="I152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4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6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f t="shared" si="12"/>
        <v>64.17</v>
      </c>
      <c r="H153">
        <v>1467</v>
      </c>
      <c r="I153">
        <f t="shared" si="13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4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6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f t="shared" si="12"/>
        <v>423.07</v>
      </c>
      <c r="H154">
        <v>3376</v>
      </c>
      <c r="I154">
        <f t="shared" si="13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4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6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f t="shared" si="12"/>
        <v>92.98</v>
      </c>
      <c r="H155">
        <v>5681</v>
      </c>
      <c r="I155">
        <f t="shared" si="13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4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6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f t="shared" si="12"/>
        <v>58.76</v>
      </c>
      <c r="H156">
        <v>1059</v>
      </c>
      <c r="I156">
        <f t="shared" si="13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4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6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f t="shared" si="12"/>
        <v>65.02</v>
      </c>
      <c r="H157">
        <v>1194</v>
      </c>
      <c r="I157">
        <f t="shared" si="13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4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6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f t="shared" si="12"/>
        <v>73.94</v>
      </c>
      <c r="H158">
        <v>379</v>
      </c>
      <c r="I158">
        <f t="shared" si="13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4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6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f t="shared" si="12"/>
        <v>52.67</v>
      </c>
      <c r="H159">
        <v>30</v>
      </c>
      <c r="I159">
        <f t="shared" si="13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4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6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f t="shared" si="12"/>
        <v>220.95</v>
      </c>
      <c r="H160">
        <v>41</v>
      </c>
      <c r="I160">
        <f t="shared" si="13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4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6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f t="shared" si="12"/>
        <v>100.01</v>
      </c>
      <c r="H161">
        <v>1821</v>
      </c>
      <c r="I161">
        <f t="shared" si="13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4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6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f t="shared" si="12"/>
        <v>162.31</v>
      </c>
      <c r="H162">
        <v>164</v>
      </c>
      <c r="I162">
        <f t="shared" si="13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4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2" x14ac:dyDescent="0.6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f t="shared" si="12"/>
        <v>78.180000000000007</v>
      </c>
      <c r="H163">
        <v>75</v>
      </c>
      <c r="I163">
        <f t="shared" si="13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4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2" x14ac:dyDescent="0.6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f t="shared" si="12"/>
        <v>149.74</v>
      </c>
      <c r="H164">
        <v>157</v>
      </c>
      <c r="I164">
        <f t="shared" si="13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4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6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f t="shared" si="12"/>
        <v>253.26</v>
      </c>
      <c r="H165">
        <v>246</v>
      </c>
      <c r="I165">
        <f t="shared" si="13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4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6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f t="shared" si="12"/>
        <v>100.17</v>
      </c>
      <c r="H166">
        <v>1396</v>
      </c>
      <c r="I166">
        <f t="shared" si="13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4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6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f t="shared" si="12"/>
        <v>121.99</v>
      </c>
      <c r="H167">
        <v>2506</v>
      </c>
      <c r="I167">
        <f t="shared" si="13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4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6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f t="shared" si="12"/>
        <v>137.13</v>
      </c>
      <c r="H168">
        <v>244</v>
      </c>
      <c r="I168">
        <f t="shared" si="13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4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6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f t="shared" si="12"/>
        <v>415.54</v>
      </c>
      <c r="H169">
        <v>146</v>
      </c>
      <c r="I169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4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6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f t="shared" si="12"/>
        <v>31.31</v>
      </c>
      <c r="H170">
        <v>955</v>
      </c>
      <c r="I170">
        <f t="shared" si="13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4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6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f t="shared" si="12"/>
        <v>424.08</v>
      </c>
      <c r="H171">
        <v>1267</v>
      </c>
      <c r="I171">
        <f t="shared" si="13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4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6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f t="shared" si="12"/>
        <v>2.94</v>
      </c>
      <c r="H172">
        <v>67</v>
      </c>
      <c r="I172">
        <f t="shared" si="13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4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2" x14ac:dyDescent="0.6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f t="shared" si="12"/>
        <v>10.63</v>
      </c>
      <c r="H173">
        <v>5</v>
      </c>
      <c r="I173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4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6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f t="shared" si="12"/>
        <v>82.88</v>
      </c>
      <c r="H174">
        <v>26</v>
      </c>
      <c r="I174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4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6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f t="shared" si="12"/>
        <v>163.01</v>
      </c>
      <c r="H175">
        <v>1561</v>
      </c>
      <c r="I175">
        <f t="shared" si="13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4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6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f t="shared" si="12"/>
        <v>894.67</v>
      </c>
      <c r="H176">
        <v>48</v>
      </c>
      <c r="I176">
        <f t="shared" si="13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4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6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f t="shared" si="12"/>
        <v>26.19</v>
      </c>
      <c r="H177">
        <v>1130</v>
      </c>
      <c r="I177">
        <f t="shared" si="13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4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2" x14ac:dyDescent="0.6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f t="shared" si="12"/>
        <v>74.83</v>
      </c>
      <c r="H178">
        <v>782</v>
      </c>
      <c r="I178">
        <f t="shared" si="13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4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6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f t="shared" si="12"/>
        <v>416.48</v>
      </c>
      <c r="H179">
        <v>2739</v>
      </c>
      <c r="I179">
        <f t="shared" si="13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4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6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f t="shared" si="12"/>
        <v>96.21</v>
      </c>
      <c r="H180">
        <v>210</v>
      </c>
      <c r="I180">
        <f t="shared" si="13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4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2" x14ac:dyDescent="0.6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f t="shared" si="12"/>
        <v>357.72</v>
      </c>
      <c r="H181">
        <v>3537</v>
      </c>
      <c r="I181">
        <f t="shared" si="13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4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6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f t="shared" si="12"/>
        <v>308.45999999999998</v>
      </c>
      <c r="H182">
        <v>2107</v>
      </c>
      <c r="I182">
        <f t="shared" si="13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4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6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f t="shared" si="12"/>
        <v>61.8</v>
      </c>
      <c r="H183">
        <v>136</v>
      </c>
      <c r="I183">
        <f t="shared" si="13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4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2" x14ac:dyDescent="0.6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f t="shared" si="12"/>
        <v>722.32</v>
      </c>
      <c r="H184">
        <v>3318</v>
      </c>
      <c r="I184">
        <f t="shared" si="13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4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2" x14ac:dyDescent="0.6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f t="shared" si="12"/>
        <v>69.12</v>
      </c>
      <c r="H185">
        <v>86</v>
      </c>
      <c r="I185">
        <f t="shared" si="13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4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6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f t="shared" si="12"/>
        <v>293.06</v>
      </c>
      <c r="H186">
        <v>340</v>
      </c>
      <c r="I186">
        <f t="shared" si="13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4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6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f t="shared" si="12"/>
        <v>71.8</v>
      </c>
      <c r="H187">
        <v>19</v>
      </c>
      <c r="I187">
        <f t="shared" si="13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4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6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f t="shared" si="12"/>
        <v>31.93</v>
      </c>
      <c r="H188">
        <v>886</v>
      </c>
      <c r="I188">
        <f t="shared" si="13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4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6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f t="shared" si="12"/>
        <v>229.87</v>
      </c>
      <c r="H189">
        <v>1442</v>
      </c>
      <c r="I189">
        <f t="shared" si="13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4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6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f t="shared" si="12"/>
        <v>32.01</v>
      </c>
      <c r="H190">
        <v>35</v>
      </c>
      <c r="I190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4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6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f t="shared" si="12"/>
        <v>23.53</v>
      </c>
      <c r="H191">
        <v>441</v>
      </c>
      <c r="I191">
        <f t="shared" si="13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4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6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f t="shared" si="12"/>
        <v>68.59</v>
      </c>
      <c r="H192">
        <v>24</v>
      </c>
      <c r="I192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4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6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f t="shared" si="12"/>
        <v>37.950000000000003</v>
      </c>
      <c r="H193">
        <v>86</v>
      </c>
      <c r="I193">
        <f t="shared" si="13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4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6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f t="shared" si="12"/>
        <v>19.989999999999998</v>
      </c>
      <c r="H194">
        <v>243</v>
      </c>
      <c r="I194">
        <f t="shared" si="13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4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6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f t="shared" ref="G195:G258" si="18">ROUND(E195/D195*100,2)</f>
        <v>45.64</v>
      </c>
      <c r="H195">
        <v>65</v>
      </c>
      <c r="I195">
        <f t="shared" ref="I195:I258" si="19">IFERROR(ROUND(E195/H195,2), "No backers")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20">(((L195/60)/60)/24)+DATE(1970, 1,1)</f>
        <v>43198.208333333328</v>
      </c>
      <c r="O195" s="8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LEFT(R195,FIND("/",R195)-1)</f>
        <v>music</v>
      </c>
      <c r="T195" t="str">
        <f t="shared" ref="T195:T258" si="23">RIGHT(R195,LEN(R195)-FIND("/",R195))</f>
        <v>indie rock</v>
      </c>
    </row>
    <row r="196" spans="1:20" x14ac:dyDescent="0.6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f t="shared" si="18"/>
        <v>122.76</v>
      </c>
      <c r="H196">
        <v>126</v>
      </c>
      <c r="I196">
        <f t="shared" si="19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20"/>
        <v>42261.208333333328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6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f t="shared" si="18"/>
        <v>361.75</v>
      </c>
      <c r="H197">
        <v>524</v>
      </c>
      <c r="I197">
        <f t="shared" si="19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20"/>
        <v>43310.208333333328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6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f t="shared" si="18"/>
        <v>63.15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20"/>
        <v>42616.208333333328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6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f t="shared" si="18"/>
        <v>298.2</v>
      </c>
      <c r="H199">
        <v>1989</v>
      </c>
      <c r="I199">
        <f t="shared" si="19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20"/>
        <v>42909.208333333328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6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f t="shared" si="18"/>
        <v>9.56</v>
      </c>
      <c r="H200">
        <v>168</v>
      </c>
      <c r="I200">
        <f t="shared" si="19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20"/>
        <v>40396.208333333336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6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f t="shared" si="18"/>
        <v>53.78</v>
      </c>
      <c r="H201">
        <v>13</v>
      </c>
      <c r="I201">
        <f t="shared" si="19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20"/>
        <v>42192.208333333328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6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f t="shared" si="18"/>
        <v>2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20"/>
        <v>40262.208333333336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6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f t="shared" si="18"/>
        <v>681.19</v>
      </c>
      <c r="H203">
        <v>157</v>
      </c>
      <c r="I203">
        <f t="shared" si="19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20"/>
        <v>41845.208333333336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6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f t="shared" si="18"/>
        <v>78.83</v>
      </c>
      <c r="H204">
        <v>82</v>
      </c>
      <c r="I204">
        <f t="shared" si="19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20"/>
        <v>40818.208333333336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2" x14ac:dyDescent="0.6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f t="shared" si="18"/>
        <v>134.41</v>
      </c>
      <c r="H205">
        <v>4498</v>
      </c>
      <c r="I205">
        <f t="shared" si="19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20"/>
        <v>42752.25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6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f t="shared" si="18"/>
        <v>3.37</v>
      </c>
      <c r="H206">
        <v>40</v>
      </c>
      <c r="I206">
        <f t="shared" si="19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20"/>
        <v>40636.208333333336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6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f t="shared" si="18"/>
        <v>431.85</v>
      </c>
      <c r="H207">
        <v>80</v>
      </c>
      <c r="I207">
        <f t="shared" si="19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20"/>
        <v>43390.208333333328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6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f t="shared" si="18"/>
        <v>38.840000000000003</v>
      </c>
      <c r="H208">
        <v>57</v>
      </c>
      <c r="I208">
        <f t="shared" si="19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20"/>
        <v>40236.25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x14ac:dyDescent="0.6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f t="shared" si="18"/>
        <v>425.7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20"/>
        <v>43340.208333333328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6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f t="shared" si="18"/>
        <v>101.12</v>
      </c>
      <c r="H210">
        <v>2053</v>
      </c>
      <c r="I210">
        <f t="shared" si="19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20"/>
        <v>43048.25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6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f t="shared" si="18"/>
        <v>21.19</v>
      </c>
      <c r="H211">
        <v>808</v>
      </c>
      <c r="I211">
        <f t="shared" si="19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20"/>
        <v>42496.208333333328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6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f t="shared" si="18"/>
        <v>67.430000000000007</v>
      </c>
      <c r="H212">
        <v>226</v>
      </c>
      <c r="I212">
        <f t="shared" si="19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20"/>
        <v>42797.25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6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f t="shared" si="18"/>
        <v>94.92</v>
      </c>
      <c r="H213">
        <v>1625</v>
      </c>
      <c r="I213">
        <f t="shared" si="19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20"/>
        <v>41513.208333333336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6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f t="shared" si="18"/>
        <v>151.85</v>
      </c>
      <c r="H214">
        <v>168</v>
      </c>
      <c r="I214">
        <f t="shared" si="19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20"/>
        <v>43814.25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2" x14ac:dyDescent="0.6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f t="shared" si="18"/>
        <v>195.16</v>
      </c>
      <c r="H215">
        <v>4289</v>
      </c>
      <c r="I215">
        <f t="shared" si="19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20"/>
        <v>40488.208333333336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6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f t="shared" si="18"/>
        <v>1023.14</v>
      </c>
      <c r="H216">
        <v>165</v>
      </c>
      <c r="I216">
        <f t="shared" si="19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20"/>
        <v>40409.208333333336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6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f t="shared" si="18"/>
        <v>3.84</v>
      </c>
      <c r="H217">
        <v>143</v>
      </c>
      <c r="I217">
        <f t="shared" si="19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20"/>
        <v>43509.25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6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f t="shared" si="18"/>
        <v>155.07</v>
      </c>
      <c r="H218">
        <v>1815</v>
      </c>
      <c r="I218">
        <f t="shared" si="19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20"/>
        <v>40869.25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6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f t="shared" si="18"/>
        <v>44.75</v>
      </c>
      <c r="H219">
        <v>934</v>
      </c>
      <c r="I219">
        <f t="shared" si="19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20"/>
        <v>43583.208333333328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6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f t="shared" si="18"/>
        <v>215.95</v>
      </c>
      <c r="H220">
        <v>397</v>
      </c>
      <c r="I220">
        <f t="shared" si="19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20"/>
        <v>40858.25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6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f t="shared" si="18"/>
        <v>332.13</v>
      </c>
      <c r="H221">
        <v>1539</v>
      </c>
      <c r="I221">
        <f t="shared" si="19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20"/>
        <v>41137.208333333336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6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f t="shared" si="18"/>
        <v>8.44</v>
      </c>
      <c r="H222">
        <v>17</v>
      </c>
      <c r="I222">
        <f t="shared" si="19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20"/>
        <v>40725.208333333336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2" x14ac:dyDescent="0.6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f t="shared" si="18"/>
        <v>98.63</v>
      </c>
      <c r="H223">
        <v>2179</v>
      </c>
      <c r="I223">
        <f t="shared" si="19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20"/>
        <v>41081.208333333336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6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f t="shared" si="18"/>
        <v>137.97999999999999</v>
      </c>
      <c r="H224">
        <v>138</v>
      </c>
      <c r="I224">
        <f t="shared" si="19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20"/>
        <v>41914.208333333336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6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f t="shared" si="18"/>
        <v>93.81</v>
      </c>
      <c r="H225">
        <v>931</v>
      </c>
      <c r="I225">
        <f t="shared" si="19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20"/>
        <v>42445.208333333328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6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f t="shared" si="18"/>
        <v>403.64</v>
      </c>
      <c r="H226">
        <v>3594</v>
      </c>
      <c r="I226">
        <f t="shared" si="19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20"/>
        <v>41906.208333333336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6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f t="shared" si="18"/>
        <v>260.17</v>
      </c>
      <c r="H227">
        <v>5880</v>
      </c>
      <c r="I227">
        <f t="shared" si="19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20"/>
        <v>41762.208333333336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6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f t="shared" si="18"/>
        <v>366.63</v>
      </c>
      <c r="H228">
        <v>112</v>
      </c>
      <c r="I228">
        <f t="shared" si="19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20"/>
        <v>40276.208333333336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6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f t="shared" si="18"/>
        <v>168.72</v>
      </c>
      <c r="H229">
        <v>943</v>
      </c>
      <c r="I229">
        <f t="shared" si="19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20"/>
        <v>42139.208333333328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6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f t="shared" si="18"/>
        <v>119.91</v>
      </c>
      <c r="H230">
        <v>2468</v>
      </c>
      <c r="I230">
        <f t="shared" si="19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20"/>
        <v>42613.208333333328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6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f t="shared" si="18"/>
        <v>193.69</v>
      </c>
      <c r="H231">
        <v>2551</v>
      </c>
      <c r="I231">
        <f t="shared" si="19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20"/>
        <v>42887.208333333328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6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f t="shared" si="18"/>
        <v>420.17</v>
      </c>
      <c r="H232">
        <v>101</v>
      </c>
      <c r="I232">
        <f t="shared" si="19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20"/>
        <v>43805.25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6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f t="shared" si="18"/>
        <v>76.709999999999994</v>
      </c>
      <c r="H233">
        <v>67</v>
      </c>
      <c r="I233">
        <f t="shared" si="19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20"/>
        <v>41415.208333333336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6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f t="shared" si="18"/>
        <v>171.26</v>
      </c>
      <c r="H234">
        <v>92</v>
      </c>
      <c r="I234">
        <f t="shared" si="19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20"/>
        <v>42576.208333333328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6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f t="shared" si="18"/>
        <v>157.88999999999999</v>
      </c>
      <c r="H235">
        <v>62</v>
      </c>
      <c r="I235">
        <f t="shared" si="19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20"/>
        <v>40706.208333333336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6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f t="shared" si="18"/>
        <v>109.08</v>
      </c>
      <c r="H236">
        <v>149</v>
      </c>
      <c r="I236">
        <f t="shared" si="19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20"/>
        <v>42969.208333333328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2" x14ac:dyDescent="0.6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f t="shared" si="18"/>
        <v>41.73</v>
      </c>
      <c r="H237">
        <v>92</v>
      </c>
      <c r="I237">
        <f t="shared" si="19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20"/>
        <v>42779.25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6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f t="shared" si="18"/>
        <v>10.94</v>
      </c>
      <c r="H238">
        <v>57</v>
      </c>
      <c r="I238">
        <f t="shared" si="19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20"/>
        <v>43641.208333333328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2" x14ac:dyDescent="0.6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f t="shared" si="18"/>
        <v>159.38</v>
      </c>
      <c r="H239">
        <v>329</v>
      </c>
      <c r="I239">
        <f t="shared" si="19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20"/>
        <v>41754.208333333336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6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f t="shared" si="18"/>
        <v>422.42</v>
      </c>
      <c r="H240">
        <v>97</v>
      </c>
      <c r="I240">
        <f t="shared" si="19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20"/>
        <v>43083.25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6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f t="shared" si="18"/>
        <v>97.72</v>
      </c>
      <c r="H241">
        <v>41</v>
      </c>
      <c r="I241">
        <f t="shared" si="19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20"/>
        <v>42245.208333333328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6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f t="shared" si="18"/>
        <v>418.79</v>
      </c>
      <c r="H242">
        <v>1784</v>
      </c>
      <c r="I242">
        <f t="shared" si="19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20"/>
        <v>40396.208333333336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6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f t="shared" si="18"/>
        <v>101.92</v>
      </c>
      <c r="H243">
        <v>1684</v>
      </c>
      <c r="I243">
        <f t="shared" si="19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20"/>
        <v>41742.208333333336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6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f t="shared" si="18"/>
        <v>127.73</v>
      </c>
      <c r="H244">
        <v>250</v>
      </c>
      <c r="I244">
        <f t="shared" si="19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20"/>
        <v>42865.208333333328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2" x14ac:dyDescent="0.6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f t="shared" si="18"/>
        <v>445.22</v>
      </c>
      <c r="H245">
        <v>238</v>
      </c>
      <c r="I245">
        <f t="shared" si="19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20"/>
        <v>43163.25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2" x14ac:dyDescent="0.6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f t="shared" si="18"/>
        <v>569.71</v>
      </c>
      <c r="H246">
        <v>53</v>
      </c>
      <c r="I246">
        <f t="shared" si="19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20"/>
        <v>41834.208333333336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6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f t="shared" si="18"/>
        <v>509.34</v>
      </c>
      <c r="H247">
        <v>214</v>
      </c>
      <c r="I247">
        <f t="shared" si="19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20"/>
        <v>41736.208333333336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6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f t="shared" si="18"/>
        <v>325.52999999999997</v>
      </c>
      <c r="H248">
        <v>222</v>
      </c>
      <c r="I248">
        <f t="shared" si="19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20"/>
        <v>41491.208333333336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6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f t="shared" si="18"/>
        <v>932.62</v>
      </c>
      <c r="H249">
        <v>1884</v>
      </c>
      <c r="I249">
        <f t="shared" si="19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20"/>
        <v>42726.25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6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f t="shared" si="18"/>
        <v>211.34</v>
      </c>
      <c r="H250">
        <v>218</v>
      </c>
      <c r="I250">
        <f t="shared" si="19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20"/>
        <v>42004.25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6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f t="shared" si="18"/>
        <v>273.33</v>
      </c>
      <c r="H251">
        <v>6465</v>
      </c>
      <c r="I251">
        <f t="shared" si="19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20"/>
        <v>42006.25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6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f t="shared" si="18"/>
        <v>3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20"/>
        <v>40203.25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6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f t="shared" si="18"/>
        <v>54.08</v>
      </c>
      <c r="H253">
        <v>101</v>
      </c>
      <c r="I253">
        <f t="shared" si="19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20"/>
        <v>41252.25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2" x14ac:dyDescent="0.6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f t="shared" si="18"/>
        <v>626.29999999999995</v>
      </c>
      <c r="H254">
        <v>59</v>
      </c>
      <c r="I254">
        <f t="shared" si="19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20"/>
        <v>41572.208333333336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6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f t="shared" si="18"/>
        <v>89.02</v>
      </c>
      <c r="H255">
        <v>1335</v>
      </c>
      <c r="I255">
        <f t="shared" si="19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20"/>
        <v>40641.208333333336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2" x14ac:dyDescent="0.6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f t="shared" si="18"/>
        <v>184.89</v>
      </c>
      <c r="H256">
        <v>88</v>
      </c>
      <c r="I256">
        <f t="shared" si="19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20"/>
        <v>42787.25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2" x14ac:dyDescent="0.6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f t="shared" si="18"/>
        <v>120.17</v>
      </c>
      <c r="H257">
        <v>1697</v>
      </c>
      <c r="I257">
        <f t="shared" si="19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20"/>
        <v>40590.25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6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f t="shared" si="18"/>
        <v>23.39</v>
      </c>
      <c r="H258">
        <v>15</v>
      </c>
      <c r="I258">
        <f t="shared" si="19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20"/>
        <v>42393.25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6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f t="shared" ref="G259:G322" si="24">ROUND(E259/D259*100,2)</f>
        <v>146</v>
      </c>
      <c r="H259">
        <v>92</v>
      </c>
      <c r="I259">
        <f t="shared" ref="I259:I322" si="25">IFERROR(ROUND(E259/H259,2), "No backers")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6">(((L259/60)/60)/24)+DATE(1970, 1,1)</f>
        <v>41338.25</v>
      </c>
      <c r="O259" s="8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LEFT(R259,FIND("/",R259)-1)</f>
        <v>theater</v>
      </c>
      <c r="T259" t="str">
        <f t="shared" ref="T259:T322" si="29">RIGHT(R259,LEN(R259)-FIND("/",R259))</f>
        <v>plays</v>
      </c>
    </row>
    <row r="260" spans="1:20" x14ac:dyDescent="0.6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f t="shared" si="24"/>
        <v>268.48</v>
      </c>
      <c r="H260">
        <v>186</v>
      </c>
      <c r="I260">
        <f t="shared" si="25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6"/>
        <v>42712.25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2" x14ac:dyDescent="0.6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f t="shared" si="24"/>
        <v>597.5</v>
      </c>
      <c r="H261">
        <v>138</v>
      </c>
      <c r="I261">
        <f t="shared" si="25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6"/>
        <v>41251.25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6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f t="shared" si="24"/>
        <v>157.69999999999999</v>
      </c>
      <c r="H262">
        <v>261</v>
      </c>
      <c r="I262">
        <f t="shared" si="25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6"/>
        <v>41180.208333333336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x14ac:dyDescent="0.6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f t="shared" si="24"/>
        <v>31.2</v>
      </c>
      <c r="H263">
        <v>454</v>
      </c>
      <c r="I263">
        <f t="shared" si="25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6"/>
        <v>40415.208333333336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6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f t="shared" si="24"/>
        <v>313.41000000000003</v>
      </c>
      <c r="H264">
        <v>107</v>
      </c>
      <c r="I264">
        <f t="shared" si="25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6"/>
        <v>40638.208333333336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6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f t="shared" si="24"/>
        <v>370.9</v>
      </c>
      <c r="H265">
        <v>199</v>
      </c>
      <c r="I265">
        <f t="shared" si="25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6"/>
        <v>40187.25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6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f t="shared" si="24"/>
        <v>362.66</v>
      </c>
      <c r="H266">
        <v>5512</v>
      </c>
      <c r="I266">
        <f t="shared" si="25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6"/>
        <v>41317.25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6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f t="shared" si="24"/>
        <v>123.08</v>
      </c>
      <c r="H267">
        <v>86</v>
      </c>
      <c r="I267">
        <f t="shared" si="25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6"/>
        <v>42372.25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6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f t="shared" si="24"/>
        <v>76.77</v>
      </c>
      <c r="H268">
        <v>3182</v>
      </c>
      <c r="I268">
        <f t="shared" si="25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6"/>
        <v>41950.25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6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f t="shared" si="24"/>
        <v>233.62</v>
      </c>
      <c r="H269">
        <v>2768</v>
      </c>
      <c r="I269">
        <f t="shared" si="25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6"/>
        <v>41206.208333333336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6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f t="shared" si="24"/>
        <v>180.53</v>
      </c>
      <c r="H270">
        <v>48</v>
      </c>
      <c r="I270">
        <f t="shared" si="25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6"/>
        <v>41186.208333333336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6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f t="shared" si="24"/>
        <v>252.63</v>
      </c>
      <c r="H271">
        <v>87</v>
      </c>
      <c r="I271">
        <f t="shared" si="25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6"/>
        <v>43496.25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6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f t="shared" si="24"/>
        <v>27.18</v>
      </c>
      <c r="H272">
        <v>1890</v>
      </c>
      <c r="I272">
        <f t="shared" si="25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6"/>
        <v>40514.25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2" x14ac:dyDescent="0.6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f t="shared" si="24"/>
        <v>1.27</v>
      </c>
      <c r="H273">
        <v>61</v>
      </c>
      <c r="I273">
        <f t="shared" si="25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6"/>
        <v>42345.25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6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f t="shared" si="24"/>
        <v>304.01</v>
      </c>
      <c r="H274">
        <v>1894</v>
      </c>
      <c r="I274">
        <f t="shared" si="25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6"/>
        <v>43656.208333333328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6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f t="shared" si="24"/>
        <v>137.22999999999999</v>
      </c>
      <c r="H275">
        <v>282</v>
      </c>
      <c r="I275">
        <f t="shared" si="25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6"/>
        <v>42995.208333333328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2" x14ac:dyDescent="0.6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f t="shared" si="24"/>
        <v>32.21</v>
      </c>
      <c r="H276">
        <v>15</v>
      </c>
      <c r="I276">
        <f t="shared" si="25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6"/>
        <v>43045.25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2" x14ac:dyDescent="0.6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f t="shared" si="24"/>
        <v>241.51</v>
      </c>
      <c r="H277">
        <v>116</v>
      </c>
      <c r="I277">
        <f t="shared" si="25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6"/>
        <v>43561.208333333328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6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f t="shared" si="24"/>
        <v>96.8</v>
      </c>
      <c r="H278">
        <v>133</v>
      </c>
      <c r="I278">
        <f t="shared" si="25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6"/>
        <v>41018.208333333336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2" x14ac:dyDescent="0.6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f t="shared" si="24"/>
        <v>1066.43</v>
      </c>
      <c r="H279">
        <v>83</v>
      </c>
      <c r="I279">
        <f t="shared" si="25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6"/>
        <v>40378.208333333336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6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f t="shared" si="24"/>
        <v>325.89</v>
      </c>
      <c r="H280">
        <v>91</v>
      </c>
      <c r="I280">
        <f t="shared" si="25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6"/>
        <v>41239.25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6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f t="shared" si="24"/>
        <v>170.7</v>
      </c>
      <c r="H281">
        <v>546</v>
      </c>
      <c r="I281">
        <f t="shared" si="25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6"/>
        <v>43346.208333333328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x14ac:dyDescent="0.6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f t="shared" si="24"/>
        <v>581.44000000000005</v>
      </c>
      <c r="H282">
        <v>393</v>
      </c>
      <c r="I282">
        <f t="shared" si="25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6"/>
        <v>43060.25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6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f t="shared" si="24"/>
        <v>91.52</v>
      </c>
      <c r="H283">
        <v>2062</v>
      </c>
      <c r="I283">
        <f t="shared" si="25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6"/>
        <v>40979.25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6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f t="shared" si="24"/>
        <v>108.05</v>
      </c>
      <c r="H284">
        <v>133</v>
      </c>
      <c r="I284">
        <f t="shared" si="25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6"/>
        <v>42701.25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6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f t="shared" si="24"/>
        <v>18.73</v>
      </c>
      <c r="H285">
        <v>29</v>
      </c>
      <c r="I285">
        <f t="shared" si="25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6"/>
        <v>42520.208333333328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6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f t="shared" si="24"/>
        <v>83.19</v>
      </c>
      <c r="H286">
        <v>132</v>
      </c>
      <c r="I286">
        <f t="shared" si="25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6"/>
        <v>41030.208333333336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6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f t="shared" si="24"/>
        <v>706.33</v>
      </c>
      <c r="H287">
        <v>254</v>
      </c>
      <c r="I287">
        <f t="shared" si="25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6"/>
        <v>42623.208333333328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6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f t="shared" si="24"/>
        <v>17.45</v>
      </c>
      <c r="H288">
        <v>184</v>
      </c>
      <c r="I288">
        <f t="shared" si="25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6"/>
        <v>42697.25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6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f t="shared" si="24"/>
        <v>209.73</v>
      </c>
      <c r="H289">
        <v>176</v>
      </c>
      <c r="I289">
        <f t="shared" si="25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6"/>
        <v>42122.208333333328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6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f t="shared" si="24"/>
        <v>97.79</v>
      </c>
      <c r="H290">
        <v>137</v>
      </c>
      <c r="I290">
        <f t="shared" si="25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6"/>
        <v>40982.208333333336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6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f t="shared" si="24"/>
        <v>1684.25</v>
      </c>
      <c r="H291">
        <v>337</v>
      </c>
      <c r="I291">
        <f t="shared" si="25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6"/>
        <v>42219.208333333328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6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f t="shared" si="24"/>
        <v>54.4</v>
      </c>
      <c r="H292">
        <v>908</v>
      </c>
      <c r="I292">
        <f t="shared" si="25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6"/>
        <v>41404.208333333336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6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f t="shared" si="24"/>
        <v>456.61</v>
      </c>
      <c r="H293">
        <v>107</v>
      </c>
      <c r="I293">
        <f t="shared" si="25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6"/>
        <v>40831.208333333336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6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f t="shared" si="24"/>
        <v>9.82</v>
      </c>
      <c r="H294">
        <v>10</v>
      </c>
      <c r="I294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6"/>
        <v>40984.208333333336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6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f t="shared" si="24"/>
        <v>16.38</v>
      </c>
      <c r="H295">
        <v>32</v>
      </c>
      <c r="I295">
        <f t="shared" si="25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6"/>
        <v>40456.208333333336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6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f t="shared" si="24"/>
        <v>1339.67</v>
      </c>
      <c r="H296">
        <v>183</v>
      </c>
      <c r="I296">
        <f t="shared" si="25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6"/>
        <v>43399.208333333328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2" x14ac:dyDescent="0.6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f t="shared" si="24"/>
        <v>35.65</v>
      </c>
      <c r="H297">
        <v>1910</v>
      </c>
      <c r="I297">
        <f t="shared" si="25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6"/>
        <v>41562.208333333336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2" x14ac:dyDescent="0.6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f t="shared" si="24"/>
        <v>54.95</v>
      </c>
      <c r="H298">
        <v>38</v>
      </c>
      <c r="I298">
        <f t="shared" si="25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6"/>
        <v>43493.25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6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f t="shared" si="24"/>
        <v>94.24</v>
      </c>
      <c r="H299">
        <v>104</v>
      </c>
      <c r="I299">
        <f t="shared" si="25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6"/>
        <v>41653.25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6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f t="shared" si="24"/>
        <v>143.91</v>
      </c>
      <c r="H300">
        <v>72</v>
      </c>
      <c r="I300">
        <f t="shared" si="25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6"/>
        <v>42426.25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2" x14ac:dyDescent="0.6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f t="shared" si="24"/>
        <v>51.42</v>
      </c>
      <c r="H301">
        <v>49</v>
      </c>
      <c r="I301">
        <f t="shared" si="25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6"/>
        <v>42432.25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6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f t="shared" si="24"/>
        <v>5</v>
      </c>
      <c r="H302">
        <v>1</v>
      </c>
      <c r="I302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6"/>
        <v>42977.208333333328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6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f t="shared" si="24"/>
        <v>1344.67</v>
      </c>
      <c r="H303">
        <v>295</v>
      </c>
      <c r="I303">
        <f t="shared" si="25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6"/>
        <v>42061.25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6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f t="shared" si="24"/>
        <v>31.84</v>
      </c>
      <c r="H304">
        <v>245</v>
      </c>
      <c r="I304">
        <f t="shared" si="25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6"/>
        <v>43345.208333333328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6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f t="shared" si="24"/>
        <v>82.62</v>
      </c>
      <c r="H305">
        <v>32</v>
      </c>
      <c r="I305">
        <f t="shared" si="25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6"/>
        <v>42376.25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6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f t="shared" si="24"/>
        <v>546.14</v>
      </c>
      <c r="H306">
        <v>142</v>
      </c>
      <c r="I306">
        <f t="shared" si="25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6"/>
        <v>42589.208333333328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6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f t="shared" si="24"/>
        <v>286.20999999999998</v>
      </c>
      <c r="H307">
        <v>85</v>
      </c>
      <c r="I307">
        <f t="shared" si="25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6"/>
        <v>42448.208333333328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2" x14ac:dyDescent="0.6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f t="shared" si="24"/>
        <v>7.91</v>
      </c>
      <c r="H308">
        <v>7</v>
      </c>
      <c r="I308">
        <f t="shared" si="25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6"/>
        <v>42930.208333333328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6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f t="shared" si="24"/>
        <v>132.13999999999999</v>
      </c>
      <c r="H309">
        <v>659</v>
      </c>
      <c r="I309">
        <f t="shared" si="25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6"/>
        <v>41066.208333333336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6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f t="shared" si="24"/>
        <v>74.08</v>
      </c>
      <c r="H310">
        <v>803</v>
      </c>
      <c r="I310">
        <f t="shared" si="25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6"/>
        <v>40651.208333333336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6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f t="shared" si="24"/>
        <v>75.290000000000006</v>
      </c>
      <c r="H311">
        <v>75</v>
      </c>
      <c r="I311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6"/>
        <v>40807.208333333336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6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f t="shared" si="24"/>
        <v>20.329999999999998</v>
      </c>
      <c r="H312">
        <v>16</v>
      </c>
      <c r="I312">
        <f t="shared" si="25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6"/>
        <v>40277.208333333336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6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f t="shared" si="24"/>
        <v>203.37</v>
      </c>
      <c r="H313">
        <v>121</v>
      </c>
      <c r="I313">
        <f t="shared" si="25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6"/>
        <v>40590.25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6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f t="shared" si="24"/>
        <v>310.23</v>
      </c>
      <c r="H314">
        <v>3742</v>
      </c>
      <c r="I314">
        <f t="shared" si="25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6"/>
        <v>41572.208333333336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6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f t="shared" si="24"/>
        <v>395.32</v>
      </c>
      <c r="H315">
        <v>223</v>
      </c>
      <c r="I31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6"/>
        <v>40966.25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6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f t="shared" si="24"/>
        <v>294.70999999999998</v>
      </c>
      <c r="H316">
        <v>133</v>
      </c>
      <c r="I316">
        <f t="shared" si="25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6"/>
        <v>43536.208333333328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6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f t="shared" si="24"/>
        <v>33.89</v>
      </c>
      <c r="H317">
        <v>31</v>
      </c>
      <c r="I317">
        <f t="shared" si="25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6"/>
        <v>41783.208333333336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6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f t="shared" si="24"/>
        <v>66.680000000000007</v>
      </c>
      <c r="H318">
        <v>108</v>
      </c>
      <c r="I318">
        <f t="shared" si="25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6"/>
        <v>43788.25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6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f t="shared" si="24"/>
        <v>19.23</v>
      </c>
      <c r="H319">
        <v>30</v>
      </c>
      <c r="I319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6"/>
        <v>42869.208333333328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2" x14ac:dyDescent="0.6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f t="shared" si="24"/>
        <v>15.84</v>
      </c>
      <c r="H320">
        <v>17</v>
      </c>
      <c r="I320">
        <f t="shared" si="25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6"/>
        <v>41684.25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6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f t="shared" si="24"/>
        <v>38.700000000000003</v>
      </c>
      <c r="H321">
        <v>64</v>
      </c>
      <c r="I321">
        <f t="shared" si="25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6"/>
        <v>40402.208333333336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6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f t="shared" si="24"/>
        <v>9.59</v>
      </c>
      <c r="H322">
        <v>80</v>
      </c>
      <c r="I322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6"/>
        <v>40673.208333333336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2" x14ac:dyDescent="0.6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f t="shared" ref="G323:G386" si="30">ROUND(E323/D323*100,2)</f>
        <v>94.14</v>
      </c>
      <c r="H323">
        <v>2468</v>
      </c>
      <c r="I323">
        <f t="shared" ref="I323:I386" si="31">IFERROR(ROUND(E323/H323,2), "No backers")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2">(((L323/60)/60)/24)+DATE(1970, 1,1)</f>
        <v>40634.208333333336</v>
      </c>
      <c r="O323" s="8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LEFT(R323,FIND("/",R323)-1)</f>
        <v>film &amp; video</v>
      </c>
      <c r="T323" t="str">
        <f t="shared" ref="T323:T386" si="35">RIGHT(R323,LEN(R323)-FIND("/",R323))</f>
        <v>shorts</v>
      </c>
    </row>
    <row r="324" spans="1:20" ht="31.2" x14ac:dyDescent="0.6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f t="shared" si="30"/>
        <v>166.56</v>
      </c>
      <c r="H324">
        <v>5168</v>
      </c>
      <c r="I324">
        <f t="shared" si="3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2"/>
        <v>40507.25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6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f t="shared" si="30"/>
        <v>24.13</v>
      </c>
      <c r="H325">
        <v>26</v>
      </c>
      <c r="I325">
        <f t="shared" si="31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2"/>
        <v>41725.208333333336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6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f t="shared" si="30"/>
        <v>164.06</v>
      </c>
      <c r="H326">
        <v>307</v>
      </c>
      <c r="I326">
        <f t="shared" si="3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2"/>
        <v>42176.208333333328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2" x14ac:dyDescent="0.6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f t="shared" si="30"/>
        <v>90.72</v>
      </c>
      <c r="H327">
        <v>73</v>
      </c>
      <c r="I327">
        <f t="shared" si="3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2"/>
        <v>43267.208333333328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2" x14ac:dyDescent="0.6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f t="shared" si="30"/>
        <v>46.19</v>
      </c>
      <c r="H328">
        <v>128</v>
      </c>
      <c r="I328">
        <f t="shared" si="3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2"/>
        <v>42364.25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6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f t="shared" si="30"/>
        <v>38.54</v>
      </c>
      <c r="H329">
        <v>33</v>
      </c>
      <c r="I329">
        <f t="shared" si="3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2"/>
        <v>43705.208333333328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2" x14ac:dyDescent="0.6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f t="shared" si="30"/>
        <v>133.56</v>
      </c>
      <c r="H330">
        <v>2441</v>
      </c>
      <c r="I330">
        <f t="shared" si="3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2"/>
        <v>43434.25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6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f t="shared" si="30"/>
        <v>22.9</v>
      </c>
      <c r="H331">
        <v>211</v>
      </c>
      <c r="I331">
        <f t="shared" si="31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2"/>
        <v>42716.25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2" x14ac:dyDescent="0.6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f t="shared" si="30"/>
        <v>184.96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2"/>
        <v>43077.25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6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f t="shared" si="30"/>
        <v>443.73</v>
      </c>
      <c r="H333">
        <v>190</v>
      </c>
      <c r="I333">
        <f t="shared" si="3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2"/>
        <v>40896.25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2" x14ac:dyDescent="0.6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f t="shared" si="30"/>
        <v>199.98</v>
      </c>
      <c r="H334">
        <v>470</v>
      </c>
      <c r="I334">
        <f t="shared" si="31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2"/>
        <v>41361.208333333336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6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f t="shared" si="30"/>
        <v>123.96</v>
      </c>
      <c r="H335">
        <v>253</v>
      </c>
      <c r="I335">
        <f t="shared" si="31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2"/>
        <v>43424.25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6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f t="shared" si="30"/>
        <v>186.61</v>
      </c>
      <c r="H336">
        <v>1113</v>
      </c>
      <c r="I336">
        <f t="shared" si="3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2"/>
        <v>43110.25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6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f t="shared" si="30"/>
        <v>114.29</v>
      </c>
      <c r="H337">
        <v>2283</v>
      </c>
      <c r="I337">
        <f t="shared" si="3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2"/>
        <v>43784.25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6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f t="shared" si="30"/>
        <v>97.03</v>
      </c>
      <c r="H338">
        <v>1072</v>
      </c>
      <c r="I338">
        <f t="shared" si="3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2"/>
        <v>40527.25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6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f t="shared" si="30"/>
        <v>122.82</v>
      </c>
      <c r="H339">
        <v>1095</v>
      </c>
      <c r="I339">
        <f t="shared" si="3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2"/>
        <v>43780.25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6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f t="shared" si="30"/>
        <v>179.14</v>
      </c>
      <c r="H340">
        <v>1690</v>
      </c>
      <c r="I340">
        <f t="shared" si="3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2"/>
        <v>40821.208333333336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6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f t="shared" si="30"/>
        <v>79.95</v>
      </c>
      <c r="H341">
        <v>1297</v>
      </c>
      <c r="I341">
        <f t="shared" si="3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2"/>
        <v>42949.208333333328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6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f t="shared" si="30"/>
        <v>94.24</v>
      </c>
      <c r="H342">
        <v>393</v>
      </c>
      <c r="I342">
        <f t="shared" si="31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2"/>
        <v>40889.25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6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f t="shared" si="30"/>
        <v>84.67</v>
      </c>
      <c r="H343">
        <v>1257</v>
      </c>
      <c r="I343">
        <f t="shared" si="3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2"/>
        <v>42244.208333333328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6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f t="shared" si="30"/>
        <v>66.52</v>
      </c>
      <c r="H344">
        <v>328</v>
      </c>
      <c r="I344">
        <f t="shared" si="31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2"/>
        <v>41475.208333333336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6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f t="shared" si="30"/>
        <v>53.92</v>
      </c>
      <c r="H345">
        <v>147</v>
      </c>
      <c r="I345">
        <f t="shared" si="3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2"/>
        <v>41597.25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6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f t="shared" si="30"/>
        <v>41.98</v>
      </c>
      <c r="H346">
        <v>830</v>
      </c>
      <c r="I346">
        <f t="shared" si="3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2"/>
        <v>43122.25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6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f t="shared" si="30"/>
        <v>14.69</v>
      </c>
      <c r="H347">
        <v>331</v>
      </c>
      <c r="I347">
        <f t="shared" si="31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2"/>
        <v>42194.208333333328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6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f t="shared" si="30"/>
        <v>34.479999999999997</v>
      </c>
      <c r="H348">
        <v>25</v>
      </c>
      <c r="I348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2"/>
        <v>42971.208333333328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6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f t="shared" si="30"/>
        <v>1400.78</v>
      </c>
      <c r="H349">
        <v>191</v>
      </c>
      <c r="I349">
        <f t="shared" si="3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2"/>
        <v>42046.25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6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f t="shared" si="30"/>
        <v>71.77</v>
      </c>
      <c r="H350">
        <v>3483</v>
      </c>
      <c r="I350">
        <f t="shared" si="31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2"/>
        <v>42782.25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6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f t="shared" si="30"/>
        <v>53.07</v>
      </c>
      <c r="H351">
        <v>923</v>
      </c>
      <c r="I351">
        <f t="shared" si="3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2"/>
        <v>42930.208333333328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6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f t="shared" si="30"/>
        <v>5</v>
      </c>
      <c r="H352">
        <v>1</v>
      </c>
      <c r="I352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2"/>
        <v>42144.208333333328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6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f t="shared" si="30"/>
        <v>127.71</v>
      </c>
      <c r="H353">
        <v>2013</v>
      </c>
      <c r="I353">
        <f t="shared" si="31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2"/>
        <v>42240.208333333328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6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f t="shared" si="30"/>
        <v>34.89</v>
      </c>
      <c r="H354">
        <v>33</v>
      </c>
      <c r="I354">
        <f t="shared" si="31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2"/>
        <v>42315.25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6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f t="shared" si="30"/>
        <v>410.6</v>
      </c>
      <c r="H355">
        <v>1703</v>
      </c>
      <c r="I355">
        <f t="shared" si="3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2"/>
        <v>43651.208333333328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6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f t="shared" si="30"/>
        <v>123.74</v>
      </c>
      <c r="H356">
        <v>80</v>
      </c>
      <c r="I35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2"/>
        <v>41520.208333333336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6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f t="shared" si="30"/>
        <v>58.97</v>
      </c>
      <c r="H357">
        <v>86</v>
      </c>
      <c r="I357">
        <f t="shared" si="31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2"/>
        <v>42757.25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6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f t="shared" si="30"/>
        <v>36.89</v>
      </c>
      <c r="H358">
        <v>40</v>
      </c>
      <c r="I358">
        <f t="shared" si="3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2"/>
        <v>40922.25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6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f t="shared" si="30"/>
        <v>184.91</v>
      </c>
      <c r="H359">
        <v>41</v>
      </c>
      <c r="I359">
        <f t="shared" si="3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2"/>
        <v>42250.208333333328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6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f t="shared" si="30"/>
        <v>11.81</v>
      </c>
      <c r="H360">
        <v>23</v>
      </c>
      <c r="I360">
        <f t="shared" si="31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2"/>
        <v>43322.208333333328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6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f t="shared" si="30"/>
        <v>298.7</v>
      </c>
      <c r="H361">
        <v>187</v>
      </c>
      <c r="I361">
        <f t="shared" si="3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2"/>
        <v>40782.208333333336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6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f t="shared" si="30"/>
        <v>226.35</v>
      </c>
      <c r="H362">
        <v>2875</v>
      </c>
      <c r="I362">
        <f t="shared" si="3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2"/>
        <v>40544.25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6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f t="shared" si="30"/>
        <v>173.56</v>
      </c>
      <c r="H363">
        <v>88</v>
      </c>
      <c r="I363">
        <f t="shared" si="31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2"/>
        <v>43015.208333333328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6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f t="shared" si="30"/>
        <v>371.76</v>
      </c>
      <c r="H364">
        <v>191</v>
      </c>
      <c r="I364">
        <f t="shared" si="31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2"/>
        <v>40570.25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6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f t="shared" si="30"/>
        <v>160.19</v>
      </c>
      <c r="H365">
        <v>139</v>
      </c>
      <c r="I365">
        <f t="shared" si="31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2"/>
        <v>40904.25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6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f t="shared" si="30"/>
        <v>1616.33</v>
      </c>
      <c r="H366">
        <v>186</v>
      </c>
      <c r="I366">
        <f t="shared" si="3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2"/>
        <v>43164.25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6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f t="shared" si="30"/>
        <v>733.44</v>
      </c>
      <c r="H367">
        <v>112</v>
      </c>
      <c r="I367">
        <f t="shared" si="31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2"/>
        <v>42733.25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6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f t="shared" si="30"/>
        <v>592.11</v>
      </c>
      <c r="H368">
        <v>101</v>
      </c>
      <c r="I368">
        <f t="shared" si="3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2"/>
        <v>40546.25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6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f t="shared" si="30"/>
        <v>18.89</v>
      </c>
      <c r="H369">
        <v>75</v>
      </c>
      <c r="I369">
        <f t="shared" si="3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2"/>
        <v>41930.208333333336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6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f t="shared" si="30"/>
        <v>276.81</v>
      </c>
      <c r="H370">
        <v>206</v>
      </c>
      <c r="I370">
        <f t="shared" si="3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2"/>
        <v>40464.208333333336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6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f t="shared" si="30"/>
        <v>273.02</v>
      </c>
      <c r="H371">
        <v>154</v>
      </c>
      <c r="I371">
        <f t="shared" si="3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2"/>
        <v>41308.25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6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f t="shared" si="30"/>
        <v>159.36000000000001</v>
      </c>
      <c r="H372">
        <v>5966</v>
      </c>
      <c r="I372">
        <f t="shared" si="3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2"/>
        <v>43570.208333333328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6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f t="shared" si="30"/>
        <v>67.87</v>
      </c>
      <c r="H373">
        <v>2176</v>
      </c>
      <c r="I373">
        <f t="shared" si="3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2"/>
        <v>42043.25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2" x14ac:dyDescent="0.6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f t="shared" si="30"/>
        <v>1591.56</v>
      </c>
      <c r="H374">
        <v>169</v>
      </c>
      <c r="I374">
        <f t="shared" si="31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2"/>
        <v>42012.25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6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f t="shared" si="30"/>
        <v>730.18</v>
      </c>
      <c r="H375">
        <v>2106</v>
      </c>
      <c r="I375">
        <f t="shared" si="3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2"/>
        <v>42964.208333333328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2" x14ac:dyDescent="0.6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f t="shared" si="30"/>
        <v>13.19</v>
      </c>
      <c r="H376">
        <v>441</v>
      </c>
      <c r="I376">
        <f t="shared" si="3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2"/>
        <v>43476.25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6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f t="shared" si="30"/>
        <v>54.78</v>
      </c>
      <c r="H377">
        <v>25</v>
      </c>
      <c r="I37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2"/>
        <v>42293.208333333328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6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f t="shared" si="30"/>
        <v>361.03</v>
      </c>
      <c r="H378">
        <v>131</v>
      </c>
      <c r="I378">
        <f t="shared" si="3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2"/>
        <v>41826.208333333336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6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f t="shared" si="30"/>
        <v>10.26</v>
      </c>
      <c r="H379">
        <v>127</v>
      </c>
      <c r="I379">
        <f t="shared" si="3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2"/>
        <v>43760.208333333328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6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f t="shared" si="30"/>
        <v>13.96</v>
      </c>
      <c r="H380">
        <v>355</v>
      </c>
      <c r="I380">
        <f t="shared" si="3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2"/>
        <v>43241.208333333328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6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f t="shared" si="30"/>
        <v>40.44</v>
      </c>
      <c r="H381">
        <v>44</v>
      </c>
      <c r="I381">
        <f t="shared" si="3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2"/>
        <v>40843.208333333336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2" x14ac:dyDescent="0.6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f t="shared" si="30"/>
        <v>160.32</v>
      </c>
      <c r="H382">
        <v>84</v>
      </c>
      <c r="I382">
        <f t="shared" si="3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2"/>
        <v>41448.208333333336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6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f t="shared" si="30"/>
        <v>183.94</v>
      </c>
      <c r="H383">
        <v>155</v>
      </c>
      <c r="I383">
        <f t="shared" si="31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2"/>
        <v>42163.208333333328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2" x14ac:dyDescent="0.6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f t="shared" si="30"/>
        <v>63.77</v>
      </c>
      <c r="H384">
        <v>67</v>
      </c>
      <c r="I384">
        <f t="shared" si="3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2"/>
        <v>43024.208333333328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6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f t="shared" si="30"/>
        <v>225.38</v>
      </c>
      <c r="H385">
        <v>189</v>
      </c>
      <c r="I385">
        <f t="shared" si="31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2"/>
        <v>43509.25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6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f t="shared" si="30"/>
        <v>172.01</v>
      </c>
      <c r="H386">
        <v>4799</v>
      </c>
      <c r="I386">
        <f t="shared" si="3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2"/>
        <v>42776.25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2" x14ac:dyDescent="0.6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f t="shared" ref="G387:G450" si="36">ROUND(E387/D387*100,2)</f>
        <v>146.16999999999999</v>
      </c>
      <c r="H387">
        <v>1137</v>
      </c>
      <c r="I387">
        <f t="shared" ref="I387:I450" si="37">IFERROR(ROUND(E387/H387,2), "No backers")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8">(((L387/60)/60)/24)+DATE(1970, 1,1)</f>
        <v>43553.208333333328</v>
      </c>
      <c r="O387" s="8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LEFT(R387,FIND("/",R387)-1)</f>
        <v>publishing</v>
      </c>
      <c r="T387" t="str">
        <f t="shared" ref="T387:T450" si="41">RIGHT(R387,LEN(R387)-FIND("/",R387))</f>
        <v>nonfiction</v>
      </c>
    </row>
    <row r="388" spans="1:20" ht="31.2" x14ac:dyDescent="0.6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f t="shared" si="36"/>
        <v>76.42</v>
      </c>
      <c r="H388">
        <v>1068</v>
      </c>
      <c r="I388">
        <f t="shared" si="37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8"/>
        <v>40355.208333333336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6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f t="shared" si="36"/>
        <v>39.26</v>
      </c>
      <c r="H389">
        <v>424</v>
      </c>
      <c r="I389">
        <f t="shared" si="37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8"/>
        <v>41072.208333333336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6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f t="shared" si="36"/>
        <v>11.27</v>
      </c>
      <c r="H390">
        <v>145</v>
      </c>
      <c r="I390">
        <f t="shared" si="37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8"/>
        <v>40912.25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6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f t="shared" si="36"/>
        <v>122.11</v>
      </c>
      <c r="H391">
        <v>1152</v>
      </c>
      <c r="I391">
        <f t="shared" si="37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8"/>
        <v>40479.208333333336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6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f t="shared" si="36"/>
        <v>186.54</v>
      </c>
      <c r="H392">
        <v>50</v>
      </c>
      <c r="I392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8"/>
        <v>41530.208333333336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6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f t="shared" si="36"/>
        <v>7.27</v>
      </c>
      <c r="H393">
        <v>151</v>
      </c>
      <c r="I393">
        <f t="shared" si="37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8"/>
        <v>41653.25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2" x14ac:dyDescent="0.6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f t="shared" si="36"/>
        <v>65.64</v>
      </c>
      <c r="H394">
        <v>1608</v>
      </c>
      <c r="I394">
        <f t="shared" si="37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8"/>
        <v>40549.25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6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f t="shared" si="36"/>
        <v>228.96</v>
      </c>
      <c r="H395">
        <v>3059</v>
      </c>
      <c r="I395">
        <f t="shared" si="37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8"/>
        <v>42933.208333333328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6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f t="shared" si="36"/>
        <v>469.38</v>
      </c>
      <c r="H396">
        <v>34</v>
      </c>
      <c r="I396">
        <f t="shared" si="37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8"/>
        <v>41484.208333333336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2" x14ac:dyDescent="0.6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f t="shared" si="36"/>
        <v>130.11000000000001</v>
      </c>
      <c r="H397">
        <v>220</v>
      </c>
      <c r="I397">
        <f t="shared" si="37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8"/>
        <v>40885.25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6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f t="shared" si="36"/>
        <v>167.05</v>
      </c>
      <c r="H398">
        <v>1604</v>
      </c>
      <c r="I398">
        <f t="shared" si="37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8"/>
        <v>43378.208333333328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6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f t="shared" si="36"/>
        <v>173.86</v>
      </c>
      <c r="H399">
        <v>454</v>
      </c>
      <c r="I399">
        <f t="shared" si="37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8"/>
        <v>41417.208333333336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6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f t="shared" si="36"/>
        <v>717.76</v>
      </c>
      <c r="H400">
        <v>123</v>
      </c>
      <c r="I400">
        <f t="shared" si="37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8"/>
        <v>43228.208333333328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6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f t="shared" si="36"/>
        <v>63.85</v>
      </c>
      <c r="H401">
        <v>941</v>
      </c>
      <c r="I401">
        <f t="shared" si="37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8"/>
        <v>40576.25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2" x14ac:dyDescent="0.6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f t="shared" si="36"/>
        <v>2</v>
      </c>
      <c r="H402">
        <v>1</v>
      </c>
      <c r="I402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8"/>
        <v>41502.208333333336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6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f t="shared" si="36"/>
        <v>1530.22</v>
      </c>
      <c r="H403">
        <v>299</v>
      </c>
      <c r="I403">
        <f t="shared" si="37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8"/>
        <v>43765.208333333328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6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f t="shared" si="36"/>
        <v>40.36</v>
      </c>
      <c r="H404">
        <v>40</v>
      </c>
      <c r="I404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8"/>
        <v>40914.25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6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f t="shared" si="36"/>
        <v>86.22</v>
      </c>
      <c r="H405">
        <v>3015</v>
      </c>
      <c r="I405">
        <f t="shared" si="37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8"/>
        <v>40310.208333333336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6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f t="shared" si="36"/>
        <v>315.58</v>
      </c>
      <c r="H406">
        <v>2237</v>
      </c>
      <c r="I406">
        <f t="shared" si="3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8"/>
        <v>43053.25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6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f t="shared" si="36"/>
        <v>89.62</v>
      </c>
      <c r="H407">
        <v>435</v>
      </c>
      <c r="I407">
        <f t="shared" si="37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8"/>
        <v>43255.208333333328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6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f t="shared" si="36"/>
        <v>182.15</v>
      </c>
      <c r="H408">
        <v>645</v>
      </c>
      <c r="I408">
        <f t="shared" si="37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8"/>
        <v>41304.25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6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f t="shared" si="36"/>
        <v>355.88</v>
      </c>
      <c r="H409">
        <v>484</v>
      </c>
      <c r="I409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8"/>
        <v>43751.208333333328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6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f t="shared" si="36"/>
        <v>131.84</v>
      </c>
      <c r="H410">
        <v>154</v>
      </c>
      <c r="I410">
        <f t="shared" si="3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8"/>
        <v>42541.208333333328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6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f t="shared" si="36"/>
        <v>46.32</v>
      </c>
      <c r="H411">
        <v>714</v>
      </c>
      <c r="I411">
        <f t="shared" si="37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8"/>
        <v>42843.208333333328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6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f t="shared" si="36"/>
        <v>36.130000000000003</v>
      </c>
      <c r="H412">
        <v>1111</v>
      </c>
      <c r="I412">
        <f t="shared" si="37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8"/>
        <v>42122.208333333328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6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f t="shared" si="36"/>
        <v>104.63</v>
      </c>
      <c r="H413">
        <v>82</v>
      </c>
      <c r="I413">
        <f t="shared" si="37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8"/>
        <v>42884.208333333328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6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f t="shared" si="36"/>
        <v>668.86</v>
      </c>
      <c r="H414">
        <v>134</v>
      </c>
      <c r="I414">
        <f t="shared" si="37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8"/>
        <v>41642.25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6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f t="shared" si="36"/>
        <v>62.07</v>
      </c>
      <c r="H415">
        <v>1089</v>
      </c>
      <c r="I415">
        <f t="shared" si="37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8"/>
        <v>43431.25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6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f t="shared" si="36"/>
        <v>84.7</v>
      </c>
      <c r="H416">
        <v>5497</v>
      </c>
      <c r="I416">
        <f t="shared" si="37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8"/>
        <v>40288.208333333336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6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f t="shared" si="36"/>
        <v>11.06</v>
      </c>
      <c r="H417">
        <v>418</v>
      </c>
      <c r="I417">
        <f t="shared" si="37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8"/>
        <v>40921.25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2" x14ac:dyDescent="0.6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f t="shared" si="36"/>
        <v>43.84</v>
      </c>
      <c r="H418">
        <v>1439</v>
      </c>
      <c r="I418">
        <f t="shared" si="37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8"/>
        <v>40560.25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6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f t="shared" si="36"/>
        <v>55.47</v>
      </c>
      <c r="H419">
        <v>15</v>
      </c>
      <c r="I419">
        <f t="shared" si="37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8"/>
        <v>43407.208333333328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6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f t="shared" si="36"/>
        <v>57.4</v>
      </c>
      <c r="H420">
        <v>1999</v>
      </c>
      <c r="I420">
        <f t="shared" si="37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8"/>
        <v>41035.208333333336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6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f t="shared" si="36"/>
        <v>123.43</v>
      </c>
      <c r="H421">
        <v>5203</v>
      </c>
      <c r="I421">
        <f t="shared" si="37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8"/>
        <v>40899.25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6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f t="shared" si="36"/>
        <v>128.46</v>
      </c>
      <c r="H422">
        <v>94</v>
      </c>
      <c r="I422">
        <f t="shared" si="37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8"/>
        <v>42911.208333333328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6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f t="shared" si="36"/>
        <v>63.99</v>
      </c>
      <c r="H423">
        <v>118</v>
      </c>
      <c r="I423">
        <f t="shared" si="37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8"/>
        <v>42915.208333333328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2" x14ac:dyDescent="0.6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f t="shared" si="36"/>
        <v>127.3</v>
      </c>
      <c r="H424">
        <v>205</v>
      </c>
      <c r="I424">
        <f t="shared" si="37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8"/>
        <v>40285.208333333336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6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f t="shared" si="36"/>
        <v>10.64</v>
      </c>
      <c r="H425">
        <v>162</v>
      </c>
      <c r="I425">
        <f t="shared" si="37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8"/>
        <v>40808.208333333336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6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f t="shared" si="36"/>
        <v>40.47</v>
      </c>
      <c r="H426">
        <v>83</v>
      </c>
      <c r="I426">
        <f t="shared" si="37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8"/>
        <v>43208.208333333328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6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f t="shared" si="36"/>
        <v>287.67</v>
      </c>
      <c r="H427">
        <v>92</v>
      </c>
      <c r="I427">
        <f t="shared" si="37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8"/>
        <v>42213.208333333328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6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f t="shared" si="36"/>
        <v>572.94000000000005</v>
      </c>
      <c r="H428">
        <v>219</v>
      </c>
      <c r="I428">
        <f t="shared" si="37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8"/>
        <v>41332.25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6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f t="shared" si="36"/>
        <v>112.9</v>
      </c>
      <c r="H429">
        <v>2526</v>
      </c>
      <c r="I429">
        <f t="shared" si="37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8"/>
        <v>41895.208333333336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6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f t="shared" si="36"/>
        <v>46.39</v>
      </c>
      <c r="H430">
        <v>747</v>
      </c>
      <c r="I430">
        <f t="shared" si="37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8"/>
        <v>40585.25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6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f t="shared" si="36"/>
        <v>90.68</v>
      </c>
      <c r="H431">
        <v>2138</v>
      </c>
      <c r="I431">
        <f t="shared" si="3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8"/>
        <v>41680.25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6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f t="shared" si="36"/>
        <v>67.739999999999995</v>
      </c>
      <c r="H432">
        <v>84</v>
      </c>
      <c r="I432">
        <f t="shared" si="3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8"/>
        <v>43737.208333333328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6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f t="shared" si="36"/>
        <v>192.49</v>
      </c>
      <c r="H433">
        <v>94</v>
      </c>
      <c r="I433">
        <f t="shared" si="37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8"/>
        <v>43273.208333333328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6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f t="shared" si="36"/>
        <v>82.71</v>
      </c>
      <c r="H434">
        <v>91</v>
      </c>
      <c r="I434">
        <f t="shared" si="3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8"/>
        <v>41761.208333333336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6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f t="shared" si="36"/>
        <v>54.16</v>
      </c>
      <c r="H435">
        <v>792</v>
      </c>
      <c r="I435">
        <f t="shared" si="37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8"/>
        <v>41603.25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6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f t="shared" si="36"/>
        <v>16.72</v>
      </c>
      <c r="H436">
        <v>10</v>
      </c>
      <c r="I43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8"/>
        <v>42705.25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6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f t="shared" si="36"/>
        <v>116.88</v>
      </c>
      <c r="H437">
        <v>1713</v>
      </c>
      <c r="I437">
        <f t="shared" si="3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8"/>
        <v>41988.25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6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f t="shared" si="36"/>
        <v>1052.1500000000001</v>
      </c>
      <c r="H438">
        <v>249</v>
      </c>
      <c r="I438">
        <f t="shared" si="37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8"/>
        <v>43575.208333333328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6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f t="shared" si="36"/>
        <v>123.07</v>
      </c>
      <c r="H439">
        <v>192</v>
      </c>
      <c r="I439">
        <f t="shared" si="37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8"/>
        <v>42260.208333333328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2" x14ac:dyDescent="0.6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f t="shared" si="36"/>
        <v>178.64</v>
      </c>
      <c r="H440">
        <v>247</v>
      </c>
      <c r="I440">
        <f t="shared" si="37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8"/>
        <v>41337.25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6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f t="shared" si="36"/>
        <v>355.28</v>
      </c>
      <c r="H441">
        <v>2293</v>
      </c>
      <c r="I441">
        <f t="shared" si="37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8"/>
        <v>42680.208333333328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6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f t="shared" si="36"/>
        <v>161.91</v>
      </c>
      <c r="H442">
        <v>3131</v>
      </c>
      <c r="I442">
        <f t="shared" si="37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8"/>
        <v>42916.208333333328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6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f t="shared" si="36"/>
        <v>24.91</v>
      </c>
      <c r="H443">
        <v>32</v>
      </c>
      <c r="I443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8"/>
        <v>41025.208333333336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6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f t="shared" si="36"/>
        <v>198.72</v>
      </c>
      <c r="H444">
        <v>143</v>
      </c>
      <c r="I444">
        <f t="shared" si="3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8"/>
        <v>42980.208333333328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6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f t="shared" si="36"/>
        <v>34.75</v>
      </c>
      <c r="H445">
        <v>90</v>
      </c>
      <c r="I445">
        <f t="shared" si="3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8"/>
        <v>40451.208333333336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6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f t="shared" si="36"/>
        <v>176.42</v>
      </c>
      <c r="H446">
        <v>296</v>
      </c>
      <c r="I446">
        <f t="shared" si="3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8"/>
        <v>40748.208333333336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2" x14ac:dyDescent="0.6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f t="shared" si="36"/>
        <v>511.38</v>
      </c>
      <c r="H447">
        <v>170</v>
      </c>
      <c r="I447">
        <f t="shared" si="37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8"/>
        <v>40515.25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6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f t="shared" si="36"/>
        <v>82.04</v>
      </c>
      <c r="H448">
        <v>186</v>
      </c>
      <c r="I448">
        <f t="shared" si="37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8"/>
        <v>41261.25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x14ac:dyDescent="0.6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f t="shared" si="36"/>
        <v>24.33</v>
      </c>
      <c r="H449">
        <v>439</v>
      </c>
      <c r="I449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8"/>
        <v>43088.25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6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f t="shared" si="36"/>
        <v>50.48</v>
      </c>
      <c r="H450">
        <v>605</v>
      </c>
      <c r="I450">
        <f t="shared" si="3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8"/>
        <v>41378.208333333336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6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f t="shared" ref="G451:G514" si="42">ROUND(E451/D451*100,2)</f>
        <v>967</v>
      </c>
      <c r="H451">
        <v>86</v>
      </c>
      <c r="I451">
        <f t="shared" ref="I451:I514" si="43">IFERROR(ROUND(E451/H451,2), "No backers")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4">(((L451/60)/60)/24)+DATE(1970, 1,1)</f>
        <v>43530.25</v>
      </c>
      <c r="O451" s="8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LEFT(R451,FIND("/",R451)-1)</f>
        <v>games</v>
      </c>
      <c r="T451" t="str">
        <f t="shared" ref="T451:T514" si="47">RIGHT(R451,LEN(R451)-FIND("/",R451))</f>
        <v>video games</v>
      </c>
    </row>
    <row r="452" spans="1:20" x14ac:dyDescent="0.6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f t="shared" si="42"/>
        <v>4</v>
      </c>
      <c r="H452">
        <v>1</v>
      </c>
      <c r="I452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4"/>
        <v>43394.208333333328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6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f t="shared" si="42"/>
        <v>122.85</v>
      </c>
      <c r="H453">
        <v>6286</v>
      </c>
      <c r="I453">
        <f t="shared" si="43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4"/>
        <v>42935.208333333328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2" x14ac:dyDescent="0.6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f t="shared" si="42"/>
        <v>63.44</v>
      </c>
      <c r="H454">
        <v>31</v>
      </c>
      <c r="I454">
        <f t="shared" si="43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4"/>
        <v>40365.208333333336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x14ac:dyDescent="0.6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f t="shared" si="42"/>
        <v>56.33</v>
      </c>
      <c r="H455">
        <v>1181</v>
      </c>
      <c r="I455">
        <f t="shared" si="43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4"/>
        <v>42705.25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6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f t="shared" si="42"/>
        <v>44.08</v>
      </c>
      <c r="H456">
        <v>39</v>
      </c>
      <c r="I456">
        <f t="shared" si="43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4"/>
        <v>41568.208333333336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6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f t="shared" si="42"/>
        <v>118.37</v>
      </c>
      <c r="H457">
        <v>3727</v>
      </c>
      <c r="I457">
        <f t="shared" si="43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4"/>
        <v>40809.208333333336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2" x14ac:dyDescent="0.6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f t="shared" si="42"/>
        <v>104.12</v>
      </c>
      <c r="H458">
        <v>1605</v>
      </c>
      <c r="I458">
        <f t="shared" si="43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4"/>
        <v>43141.25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6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f t="shared" si="42"/>
        <v>26.64</v>
      </c>
      <c r="H459">
        <v>46</v>
      </c>
      <c r="I459">
        <f t="shared" si="43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4"/>
        <v>42657.208333333328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6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f t="shared" si="42"/>
        <v>351.2</v>
      </c>
      <c r="H460">
        <v>2120</v>
      </c>
      <c r="I460">
        <f t="shared" si="43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4"/>
        <v>40265.208333333336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6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f t="shared" si="42"/>
        <v>90.06</v>
      </c>
      <c r="H461">
        <v>105</v>
      </c>
      <c r="I461">
        <f t="shared" si="43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4"/>
        <v>42001.25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6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f t="shared" si="42"/>
        <v>171.63</v>
      </c>
      <c r="H462">
        <v>50</v>
      </c>
      <c r="I462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4"/>
        <v>40399.208333333336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6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f t="shared" si="42"/>
        <v>141.05000000000001</v>
      </c>
      <c r="H463">
        <v>2080</v>
      </c>
      <c r="I463">
        <f t="shared" si="43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4"/>
        <v>41757.208333333336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6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f t="shared" si="42"/>
        <v>30.58</v>
      </c>
      <c r="H464">
        <v>535</v>
      </c>
      <c r="I464">
        <f t="shared" si="43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4"/>
        <v>41304.25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2" x14ac:dyDescent="0.6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f t="shared" si="42"/>
        <v>108.16</v>
      </c>
      <c r="H465">
        <v>2105</v>
      </c>
      <c r="I465">
        <f t="shared" si="43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4"/>
        <v>41639.25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6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f t="shared" si="42"/>
        <v>133.46</v>
      </c>
      <c r="H466">
        <v>2436</v>
      </c>
      <c r="I466">
        <f t="shared" si="43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4"/>
        <v>43142.25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6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f t="shared" si="42"/>
        <v>187.85</v>
      </c>
      <c r="H467">
        <v>80</v>
      </c>
      <c r="I467">
        <f t="shared" si="43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4"/>
        <v>43127.25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6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f t="shared" si="42"/>
        <v>332</v>
      </c>
      <c r="H468">
        <v>42</v>
      </c>
      <c r="I468">
        <f t="shared" si="43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4"/>
        <v>41409.208333333336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2" x14ac:dyDescent="0.6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f t="shared" si="42"/>
        <v>575.21</v>
      </c>
      <c r="H469">
        <v>139</v>
      </c>
      <c r="I469">
        <f t="shared" si="43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4"/>
        <v>42331.25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6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f t="shared" si="42"/>
        <v>40.5</v>
      </c>
      <c r="H470">
        <v>16</v>
      </c>
      <c r="I470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4"/>
        <v>43569.208333333328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6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f t="shared" si="42"/>
        <v>184.43</v>
      </c>
      <c r="H471">
        <v>159</v>
      </c>
      <c r="I471">
        <f t="shared" si="43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4"/>
        <v>42142.208333333328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6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f t="shared" si="42"/>
        <v>285.81</v>
      </c>
      <c r="H472">
        <v>381</v>
      </c>
      <c r="I472">
        <f t="shared" si="43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4"/>
        <v>42716.25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6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f t="shared" si="42"/>
        <v>319</v>
      </c>
      <c r="H473">
        <v>194</v>
      </c>
      <c r="I473">
        <f t="shared" si="43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4"/>
        <v>41031.208333333336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6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f t="shared" si="42"/>
        <v>39.229999999999997</v>
      </c>
      <c r="H474">
        <v>575</v>
      </c>
      <c r="I474">
        <f t="shared" si="43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4"/>
        <v>43535.208333333328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6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f t="shared" si="42"/>
        <v>178.14</v>
      </c>
      <c r="H475">
        <v>106</v>
      </c>
      <c r="I475">
        <f t="shared" si="43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4"/>
        <v>43277.208333333328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6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f t="shared" si="42"/>
        <v>365.15</v>
      </c>
      <c r="H476">
        <v>142</v>
      </c>
      <c r="I476">
        <f t="shared" si="43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4"/>
        <v>41989.25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2" x14ac:dyDescent="0.6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f t="shared" si="42"/>
        <v>113.95</v>
      </c>
      <c r="H477">
        <v>211</v>
      </c>
      <c r="I477">
        <f t="shared" si="43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4"/>
        <v>41450.208333333336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6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f t="shared" si="42"/>
        <v>29.83</v>
      </c>
      <c r="H478">
        <v>1120</v>
      </c>
      <c r="I478">
        <f t="shared" si="43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4"/>
        <v>43322.208333333328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6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f t="shared" si="42"/>
        <v>54.27</v>
      </c>
      <c r="H479">
        <v>113</v>
      </c>
      <c r="I479">
        <f t="shared" si="43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4"/>
        <v>40720.208333333336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6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f t="shared" si="42"/>
        <v>236.34</v>
      </c>
      <c r="H480">
        <v>2756</v>
      </c>
      <c r="I480">
        <f t="shared" si="43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4"/>
        <v>42072.208333333328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6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f t="shared" si="42"/>
        <v>512.91999999999996</v>
      </c>
      <c r="H481">
        <v>173</v>
      </c>
      <c r="I481">
        <f t="shared" si="43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4"/>
        <v>42945.208333333328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6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f t="shared" si="42"/>
        <v>100.65</v>
      </c>
      <c r="H482">
        <v>87</v>
      </c>
      <c r="I482">
        <f t="shared" si="43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4"/>
        <v>40248.25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6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f t="shared" si="42"/>
        <v>81.349999999999994</v>
      </c>
      <c r="H483">
        <v>1538</v>
      </c>
      <c r="I483">
        <f t="shared" si="43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4"/>
        <v>41913.208333333336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2" x14ac:dyDescent="0.6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f t="shared" si="42"/>
        <v>16.399999999999999</v>
      </c>
      <c r="H484">
        <v>9</v>
      </c>
      <c r="I484">
        <f t="shared" si="43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4"/>
        <v>40963.25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6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f t="shared" si="42"/>
        <v>52.77</v>
      </c>
      <c r="H485">
        <v>554</v>
      </c>
      <c r="I485">
        <f t="shared" si="43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4"/>
        <v>43811.25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6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f t="shared" si="42"/>
        <v>260.20999999999998</v>
      </c>
      <c r="H486">
        <v>1572</v>
      </c>
      <c r="I486">
        <f t="shared" si="43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4"/>
        <v>41855.208333333336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2" x14ac:dyDescent="0.6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f t="shared" si="42"/>
        <v>30.73</v>
      </c>
      <c r="H487">
        <v>648</v>
      </c>
      <c r="I487">
        <f t="shared" si="43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4"/>
        <v>43626.208333333328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2" x14ac:dyDescent="0.6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f t="shared" si="42"/>
        <v>13.5</v>
      </c>
      <c r="H488">
        <v>21</v>
      </c>
      <c r="I488">
        <f t="shared" si="43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4"/>
        <v>43168.25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6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f t="shared" si="42"/>
        <v>178.63</v>
      </c>
      <c r="H489">
        <v>2346</v>
      </c>
      <c r="I489">
        <f t="shared" si="43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4"/>
        <v>42845.208333333328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6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f t="shared" si="42"/>
        <v>220.06</v>
      </c>
      <c r="H490">
        <v>115</v>
      </c>
      <c r="I490">
        <f t="shared" si="43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4"/>
        <v>42403.25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6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f t="shared" si="42"/>
        <v>101.51</v>
      </c>
      <c r="H491">
        <v>85</v>
      </c>
      <c r="I491">
        <f t="shared" si="43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4"/>
        <v>40406.208333333336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6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f t="shared" si="42"/>
        <v>191.5</v>
      </c>
      <c r="H492">
        <v>144</v>
      </c>
      <c r="I492">
        <f t="shared" si="43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4"/>
        <v>43786.25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2" x14ac:dyDescent="0.6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f t="shared" si="42"/>
        <v>305.35000000000002</v>
      </c>
      <c r="H493">
        <v>2443</v>
      </c>
      <c r="I493">
        <f t="shared" si="43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4"/>
        <v>41456.208333333336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6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f t="shared" si="42"/>
        <v>24</v>
      </c>
      <c r="H494">
        <v>595</v>
      </c>
      <c r="I494">
        <f t="shared" si="43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4"/>
        <v>40336.208333333336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6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f t="shared" si="42"/>
        <v>723.78</v>
      </c>
      <c r="H495">
        <v>64</v>
      </c>
      <c r="I495">
        <f t="shared" si="43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4"/>
        <v>43645.208333333328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6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f t="shared" si="42"/>
        <v>547.36</v>
      </c>
      <c r="H496">
        <v>268</v>
      </c>
      <c r="I496">
        <f t="shared" si="43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4"/>
        <v>40990.208333333336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6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f t="shared" si="42"/>
        <v>414.5</v>
      </c>
      <c r="H497">
        <v>195</v>
      </c>
      <c r="I497">
        <f t="shared" si="43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4"/>
        <v>41800.208333333336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6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f t="shared" si="42"/>
        <v>0.91</v>
      </c>
      <c r="H498">
        <v>54</v>
      </c>
      <c r="I498">
        <f t="shared" si="43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4"/>
        <v>42876.208333333328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6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f t="shared" si="42"/>
        <v>34.17</v>
      </c>
      <c r="H499">
        <v>120</v>
      </c>
      <c r="I499">
        <f t="shared" si="43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4"/>
        <v>42724.25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6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f t="shared" si="42"/>
        <v>23.95</v>
      </c>
      <c r="H500">
        <v>579</v>
      </c>
      <c r="I500">
        <f t="shared" si="43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4"/>
        <v>42005.25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2" x14ac:dyDescent="0.6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f t="shared" si="42"/>
        <v>48.07</v>
      </c>
      <c r="H501">
        <v>2072</v>
      </c>
      <c r="I501">
        <f t="shared" si="43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4"/>
        <v>42444.208333333328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6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f t="shared" si="42"/>
        <v>0</v>
      </c>
      <c r="H502">
        <v>0</v>
      </c>
      <c r="I502" t="str">
        <f t="shared" si="43"/>
        <v>No backers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4"/>
        <v>41395.208333333336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6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f t="shared" si="42"/>
        <v>70.150000000000006</v>
      </c>
      <c r="H503">
        <v>1796</v>
      </c>
      <c r="I503">
        <f t="shared" si="43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4"/>
        <v>41345.208333333336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6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f t="shared" si="42"/>
        <v>529.91999999999996</v>
      </c>
      <c r="H504">
        <v>186</v>
      </c>
      <c r="I504">
        <f t="shared" si="43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4"/>
        <v>41117.208333333336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2" x14ac:dyDescent="0.6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f t="shared" si="42"/>
        <v>180.33</v>
      </c>
      <c r="H505">
        <v>460</v>
      </c>
      <c r="I505">
        <f t="shared" si="43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4"/>
        <v>42186.208333333328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6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f t="shared" si="42"/>
        <v>92.32</v>
      </c>
      <c r="H506">
        <v>62</v>
      </c>
      <c r="I506">
        <f t="shared" si="43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4"/>
        <v>42142.208333333328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6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f t="shared" si="42"/>
        <v>13.9</v>
      </c>
      <c r="H507">
        <v>347</v>
      </c>
      <c r="I507">
        <f t="shared" si="43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4"/>
        <v>41341.25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6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f t="shared" si="42"/>
        <v>927.08</v>
      </c>
      <c r="H508">
        <v>2528</v>
      </c>
      <c r="I508">
        <f t="shared" si="43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4"/>
        <v>43062.25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2" x14ac:dyDescent="0.6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f t="shared" si="42"/>
        <v>39.86</v>
      </c>
      <c r="H509">
        <v>19</v>
      </c>
      <c r="I509">
        <f t="shared" si="43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4"/>
        <v>41373.208333333336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6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f t="shared" si="42"/>
        <v>112.23</v>
      </c>
      <c r="H510">
        <v>3657</v>
      </c>
      <c r="I510">
        <f t="shared" si="43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4"/>
        <v>43310.208333333328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6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f t="shared" si="42"/>
        <v>70.930000000000007</v>
      </c>
      <c r="H511">
        <v>1258</v>
      </c>
      <c r="I511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4"/>
        <v>41034.208333333336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6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f t="shared" si="42"/>
        <v>119.09</v>
      </c>
      <c r="H512">
        <v>131</v>
      </c>
      <c r="I512">
        <f t="shared" si="43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4"/>
        <v>43251.208333333328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6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f t="shared" si="42"/>
        <v>24.02</v>
      </c>
      <c r="H513">
        <v>362</v>
      </c>
      <c r="I513">
        <f t="shared" si="43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4"/>
        <v>43671.208333333328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6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f t="shared" si="42"/>
        <v>139.32</v>
      </c>
      <c r="H514">
        <v>239</v>
      </c>
      <c r="I514">
        <f t="shared" si="43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4"/>
        <v>41825.208333333336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6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f t="shared" ref="G515:G578" si="48">ROUND(E515/D515*100,2)</f>
        <v>39.28</v>
      </c>
      <c r="H515">
        <v>35</v>
      </c>
      <c r="I515">
        <f t="shared" ref="I515:I578" si="49">IFERROR(ROUND(E515/H515,2), "No backers")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50">(((L515/60)/60)/24)+DATE(1970, 1,1)</f>
        <v>40430.208333333336</v>
      </c>
      <c r="O515" s="8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LEFT(R515,FIND("/",R515)-1)</f>
        <v>film &amp; video</v>
      </c>
      <c r="T515" t="str">
        <f t="shared" ref="T515:T578" si="53">RIGHT(R515,LEN(R515)-FIND("/",R515))</f>
        <v>television</v>
      </c>
    </row>
    <row r="516" spans="1:20" x14ac:dyDescent="0.6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f t="shared" si="48"/>
        <v>22.44</v>
      </c>
      <c r="H516">
        <v>528</v>
      </c>
      <c r="I516">
        <f t="shared" si="49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50"/>
        <v>41614.25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6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f t="shared" si="48"/>
        <v>55.78</v>
      </c>
      <c r="H517">
        <v>133</v>
      </c>
      <c r="I517">
        <f t="shared" si="49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50"/>
        <v>40900.25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6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f t="shared" si="48"/>
        <v>42.52</v>
      </c>
      <c r="H518">
        <v>846</v>
      </c>
      <c r="I518">
        <f t="shared" si="49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50"/>
        <v>40396.208333333336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6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f t="shared" si="48"/>
        <v>112</v>
      </c>
      <c r="H519">
        <v>78</v>
      </c>
      <c r="I519">
        <f t="shared" si="49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50"/>
        <v>42860.208333333328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2" x14ac:dyDescent="0.6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f t="shared" si="48"/>
        <v>7.07</v>
      </c>
      <c r="H520">
        <v>10</v>
      </c>
      <c r="I520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50"/>
        <v>43154.25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6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f t="shared" si="48"/>
        <v>101.75</v>
      </c>
      <c r="H521">
        <v>1773</v>
      </c>
      <c r="I521">
        <f t="shared" si="49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50"/>
        <v>42012.25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6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f t="shared" si="48"/>
        <v>425.75</v>
      </c>
      <c r="H522">
        <v>32</v>
      </c>
      <c r="I522">
        <f t="shared" si="49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50"/>
        <v>43574.208333333328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6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f t="shared" si="48"/>
        <v>145.54</v>
      </c>
      <c r="H523">
        <v>369</v>
      </c>
      <c r="I523">
        <f t="shared" si="49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50"/>
        <v>42605.208333333328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2" x14ac:dyDescent="0.6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f t="shared" si="48"/>
        <v>32.450000000000003</v>
      </c>
      <c r="H524">
        <v>191</v>
      </c>
      <c r="I524">
        <f t="shared" si="49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50"/>
        <v>41093.208333333336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6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f t="shared" si="48"/>
        <v>700.33</v>
      </c>
      <c r="H525">
        <v>89</v>
      </c>
      <c r="I525">
        <f t="shared" si="49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50"/>
        <v>40241.25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6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f t="shared" si="48"/>
        <v>83.9</v>
      </c>
      <c r="H526">
        <v>1979</v>
      </c>
      <c r="I526">
        <f t="shared" si="49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50"/>
        <v>40294.208333333336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6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f t="shared" si="48"/>
        <v>84.19</v>
      </c>
      <c r="H527">
        <v>63</v>
      </c>
      <c r="I527">
        <f t="shared" si="49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50"/>
        <v>40505.25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2" x14ac:dyDescent="0.6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f t="shared" si="48"/>
        <v>155.94999999999999</v>
      </c>
      <c r="H528">
        <v>147</v>
      </c>
      <c r="I528">
        <f t="shared" si="49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50"/>
        <v>42364.25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6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f t="shared" si="48"/>
        <v>99.62</v>
      </c>
      <c r="H529">
        <v>6080</v>
      </c>
      <c r="I529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50"/>
        <v>42405.25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6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f t="shared" si="48"/>
        <v>80.3</v>
      </c>
      <c r="H530">
        <v>80</v>
      </c>
      <c r="I530">
        <f t="shared" si="49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50"/>
        <v>41601.25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6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f t="shared" si="48"/>
        <v>11.25</v>
      </c>
      <c r="H531">
        <v>9</v>
      </c>
      <c r="I531">
        <f t="shared" si="49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50"/>
        <v>41769.208333333336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6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f t="shared" si="48"/>
        <v>91.74</v>
      </c>
      <c r="H532">
        <v>1784</v>
      </c>
      <c r="I532">
        <f t="shared" si="49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50"/>
        <v>40421.208333333336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2" x14ac:dyDescent="0.6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f t="shared" si="48"/>
        <v>95.52</v>
      </c>
      <c r="H533">
        <v>3640</v>
      </c>
      <c r="I533">
        <f t="shared" si="49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50"/>
        <v>41589.25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6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f t="shared" si="48"/>
        <v>502.88</v>
      </c>
      <c r="H534">
        <v>126</v>
      </c>
      <c r="I534">
        <f t="shared" si="49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50"/>
        <v>43125.25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6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f t="shared" si="48"/>
        <v>159.24</v>
      </c>
      <c r="H535">
        <v>2218</v>
      </c>
      <c r="I535">
        <f t="shared" si="49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50"/>
        <v>41479.208333333336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6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f t="shared" si="48"/>
        <v>15.02</v>
      </c>
      <c r="H536">
        <v>243</v>
      </c>
      <c r="I536">
        <f t="shared" si="49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50"/>
        <v>43329.208333333328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6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f t="shared" si="48"/>
        <v>482.04</v>
      </c>
      <c r="H537">
        <v>202</v>
      </c>
      <c r="I537">
        <f t="shared" si="49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50"/>
        <v>43259.208333333328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6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f t="shared" si="48"/>
        <v>149.97</v>
      </c>
      <c r="H538">
        <v>140</v>
      </c>
      <c r="I538">
        <f t="shared" si="49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50"/>
        <v>40414.208333333336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6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f t="shared" si="48"/>
        <v>117.22</v>
      </c>
      <c r="H539">
        <v>1052</v>
      </c>
      <c r="I539">
        <f t="shared" si="49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50"/>
        <v>43342.208333333328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6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f t="shared" si="48"/>
        <v>37.700000000000003</v>
      </c>
      <c r="H540">
        <v>1296</v>
      </c>
      <c r="I540">
        <f t="shared" si="49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50"/>
        <v>41539.208333333336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6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f t="shared" si="48"/>
        <v>72.650000000000006</v>
      </c>
      <c r="H541">
        <v>77</v>
      </c>
      <c r="I541">
        <f t="shared" si="49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50"/>
        <v>43647.208333333328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6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f t="shared" si="48"/>
        <v>265.98</v>
      </c>
      <c r="H542">
        <v>247</v>
      </c>
      <c r="I542">
        <f t="shared" si="49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50"/>
        <v>43225.208333333328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6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f t="shared" si="48"/>
        <v>24.21</v>
      </c>
      <c r="H543">
        <v>395</v>
      </c>
      <c r="I543">
        <f t="shared" si="49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50"/>
        <v>42165.208333333328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6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f t="shared" si="48"/>
        <v>2.5099999999999998</v>
      </c>
      <c r="H544">
        <v>49</v>
      </c>
      <c r="I544">
        <f t="shared" si="49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50"/>
        <v>42391.25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6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f t="shared" si="48"/>
        <v>16.329999999999998</v>
      </c>
      <c r="H545">
        <v>180</v>
      </c>
      <c r="I545">
        <f t="shared" si="49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50"/>
        <v>41528.208333333336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x14ac:dyDescent="0.6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f t="shared" si="48"/>
        <v>276.5</v>
      </c>
      <c r="H546">
        <v>84</v>
      </c>
      <c r="I546">
        <f t="shared" si="49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50"/>
        <v>42377.25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6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f t="shared" si="48"/>
        <v>88.8</v>
      </c>
      <c r="H547">
        <v>2690</v>
      </c>
      <c r="I547">
        <f t="shared" si="49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50"/>
        <v>43824.25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6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f t="shared" si="48"/>
        <v>163.57</v>
      </c>
      <c r="H548">
        <v>88</v>
      </c>
      <c r="I548">
        <f t="shared" si="49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50"/>
        <v>43360.208333333328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6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f t="shared" si="48"/>
        <v>969</v>
      </c>
      <c r="H549">
        <v>156</v>
      </c>
      <c r="I549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50"/>
        <v>42029.25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6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f t="shared" si="48"/>
        <v>270.91000000000003</v>
      </c>
      <c r="H550">
        <v>2985</v>
      </c>
      <c r="I550">
        <f t="shared" si="49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50"/>
        <v>42461.208333333328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2" x14ac:dyDescent="0.6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f t="shared" si="48"/>
        <v>284.20999999999998</v>
      </c>
      <c r="H551">
        <v>762</v>
      </c>
      <c r="I551">
        <f t="shared" si="49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50"/>
        <v>41422.208333333336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2" x14ac:dyDescent="0.6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f t="shared" si="48"/>
        <v>4</v>
      </c>
      <c r="H552">
        <v>1</v>
      </c>
      <c r="I552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50"/>
        <v>40968.25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6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f t="shared" si="48"/>
        <v>58.63</v>
      </c>
      <c r="H553">
        <v>2779</v>
      </c>
      <c r="I553">
        <f t="shared" si="49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50"/>
        <v>41993.25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6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f t="shared" si="48"/>
        <v>98.51</v>
      </c>
      <c r="H554">
        <v>92</v>
      </c>
      <c r="I554">
        <f t="shared" si="49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50"/>
        <v>42700.25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2" x14ac:dyDescent="0.6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f t="shared" si="48"/>
        <v>43.98</v>
      </c>
      <c r="H555">
        <v>1028</v>
      </c>
      <c r="I555">
        <f t="shared" si="49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50"/>
        <v>40545.25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2" x14ac:dyDescent="0.6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f t="shared" si="48"/>
        <v>151.66</v>
      </c>
      <c r="H556">
        <v>554</v>
      </c>
      <c r="I556">
        <f t="shared" si="49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50"/>
        <v>42723.25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6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f t="shared" si="48"/>
        <v>223.63</v>
      </c>
      <c r="H557">
        <v>135</v>
      </c>
      <c r="I557">
        <f t="shared" si="49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50"/>
        <v>41731.208333333336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6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f t="shared" si="48"/>
        <v>239.75</v>
      </c>
      <c r="H558">
        <v>122</v>
      </c>
      <c r="I558">
        <f t="shared" si="49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50"/>
        <v>40792.208333333336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6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f t="shared" si="48"/>
        <v>199.33</v>
      </c>
      <c r="H559">
        <v>221</v>
      </c>
      <c r="I559">
        <f t="shared" si="49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50"/>
        <v>42279.208333333328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6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f t="shared" si="48"/>
        <v>137.34</v>
      </c>
      <c r="H560">
        <v>126</v>
      </c>
      <c r="I560">
        <f t="shared" si="49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50"/>
        <v>42424.25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6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f t="shared" si="48"/>
        <v>100.97</v>
      </c>
      <c r="H561">
        <v>1022</v>
      </c>
      <c r="I561">
        <f t="shared" si="49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50"/>
        <v>42584.208333333328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6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f t="shared" si="48"/>
        <v>794.16</v>
      </c>
      <c r="H562">
        <v>3177</v>
      </c>
      <c r="I562">
        <f t="shared" si="49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50"/>
        <v>40865.25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6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f t="shared" si="48"/>
        <v>369.7</v>
      </c>
      <c r="H563">
        <v>198</v>
      </c>
      <c r="I563">
        <f t="shared" si="49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50"/>
        <v>40833.208333333336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2" x14ac:dyDescent="0.6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f t="shared" si="48"/>
        <v>12.82</v>
      </c>
      <c r="H564">
        <v>26</v>
      </c>
      <c r="I564">
        <f t="shared" si="49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50"/>
        <v>43536.208333333328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6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f t="shared" si="48"/>
        <v>138.03</v>
      </c>
      <c r="H565">
        <v>85</v>
      </c>
      <c r="I565">
        <f t="shared" si="49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50"/>
        <v>43417.25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6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f t="shared" si="48"/>
        <v>83.81</v>
      </c>
      <c r="H566">
        <v>1790</v>
      </c>
      <c r="I566">
        <f t="shared" si="49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50"/>
        <v>42078.208333333328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6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f t="shared" si="48"/>
        <v>204.6</v>
      </c>
      <c r="H567">
        <v>3596</v>
      </c>
      <c r="I567">
        <f t="shared" si="49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50"/>
        <v>40862.25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6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f t="shared" si="48"/>
        <v>44.34</v>
      </c>
      <c r="H568">
        <v>37</v>
      </c>
      <c r="I568">
        <f t="shared" si="49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50"/>
        <v>42424.25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x14ac:dyDescent="0.6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f t="shared" si="48"/>
        <v>218.6</v>
      </c>
      <c r="H569">
        <v>244</v>
      </c>
      <c r="I569">
        <f t="shared" si="49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50"/>
        <v>41830.208333333336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6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f t="shared" si="48"/>
        <v>186.03</v>
      </c>
      <c r="H570">
        <v>5180</v>
      </c>
      <c r="I570">
        <f t="shared" si="49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50"/>
        <v>40374.208333333336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6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f t="shared" si="48"/>
        <v>237.34</v>
      </c>
      <c r="H571">
        <v>589</v>
      </c>
      <c r="I571">
        <f t="shared" si="49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50"/>
        <v>40554.25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6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f t="shared" si="48"/>
        <v>305.64999999999998</v>
      </c>
      <c r="H572">
        <v>2725</v>
      </c>
      <c r="I572">
        <f t="shared" si="49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50"/>
        <v>41993.25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6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f t="shared" si="48"/>
        <v>94.14</v>
      </c>
      <c r="H573">
        <v>35</v>
      </c>
      <c r="I573">
        <f t="shared" si="49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50"/>
        <v>42174.208333333328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6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f t="shared" si="48"/>
        <v>54.4</v>
      </c>
      <c r="H574">
        <v>94</v>
      </c>
      <c r="I574">
        <f t="shared" si="49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50"/>
        <v>42275.208333333328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6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f t="shared" si="48"/>
        <v>111.88</v>
      </c>
      <c r="H575">
        <v>300</v>
      </c>
      <c r="I575">
        <f t="shared" si="49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50"/>
        <v>41761.208333333336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6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f t="shared" si="48"/>
        <v>369.15</v>
      </c>
      <c r="H576">
        <v>144</v>
      </c>
      <c r="I576">
        <f t="shared" si="49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50"/>
        <v>43806.25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6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f t="shared" si="48"/>
        <v>62.93</v>
      </c>
      <c r="H577">
        <v>558</v>
      </c>
      <c r="I577">
        <f t="shared" si="49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50"/>
        <v>41779.208333333336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2" x14ac:dyDescent="0.6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f t="shared" si="48"/>
        <v>64.930000000000007</v>
      </c>
      <c r="H578">
        <v>64</v>
      </c>
      <c r="I578">
        <f t="shared" si="49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50"/>
        <v>43040.208333333328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6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f t="shared" ref="G579:G642" si="54">ROUND(E579/D579*100,2)</f>
        <v>18.850000000000001</v>
      </c>
      <c r="H579">
        <v>37</v>
      </c>
      <c r="I579">
        <f t="shared" ref="I579:I642" si="55">IFERROR(ROUND(E579/H579,2), "No backers")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6">(((L579/60)/60)/24)+DATE(1970, 1,1)</f>
        <v>40613.25</v>
      </c>
      <c r="O579" s="8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LEFT(R579,FIND("/",R579)-1)</f>
        <v>music</v>
      </c>
      <c r="T579" t="str">
        <f t="shared" ref="T579:T642" si="59">RIGHT(R579,LEN(R579)-FIND("/",R579))</f>
        <v>jazz</v>
      </c>
    </row>
    <row r="580" spans="1:20" x14ac:dyDescent="0.6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f t="shared" si="54"/>
        <v>16.75</v>
      </c>
      <c r="H580">
        <v>245</v>
      </c>
      <c r="I580">
        <f t="shared" si="55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6"/>
        <v>40878.25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6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f t="shared" si="54"/>
        <v>101.11</v>
      </c>
      <c r="H581">
        <v>87</v>
      </c>
      <c r="I581">
        <f t="shared" si="55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6"/>
        <v>40762.208333333336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6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f t="shared" si="54"/>
        <v>341.5</v>
      </c>
      <c r="H582">
        <v>3116</v>
      </c>
      <c r="I582">
        <f t="shared" si="55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6"/>
        <v>41696.25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6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f t="shared" si="54"/>
        <v>64.02</v>
      </c>
      <c r="H583">
        <v>71</v>
      </c>
      <c r="I583">
        <f t="shared" si="55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6"/>
        <v>40662.208333333336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6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f t="shared" si="54"/>
        <v>52.08</v>
      </c>
      <c r="H584">
        <v>42</v>
      </c>
      <c r="I584">
        <f t="shared" si="55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6"/>
        <v>42165.208333333328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2" x14ac:dyDescent="0.6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f t="shared" si="54"/>
        <v>322.39999999999998</v>
      </c>
      <c r="H585">
        <v>909</v>
      </c>
      <c r="I585">
        <f t="shared" si="55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6"/>
        <v>40959.25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6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f t="shared" si="54"/>
        <v>119.51</v>
      </c>
      <c r="H586">
        <v>1613</v>
      </c>
      <c r="I586">
        <f t="shared" si="55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6"/>
        <v>41024.208333333336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6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f t="shared" si="54"/>
        <v>146.80000000000001</v>
      </c>
      <c r="H587">
        <v>136</v>
      </c>
      <c r="I587">
        <f t="shared" si="55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6"/>
        <v>40255.208333333336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6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f t="shared" si="54"/>
        <v>950.57</v>
      </c>
      <c r="H588">
        <v>130</v>
      </c>
      <c r="I588">
        <f t="shared" si="55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6"/>
        <v>40499.25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6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f t="shared" si="54"/>
        <v>72.89</v>
      </c>
      <c r="H589">
        <v>156</v>
      </c>
      <c r="I589">
        <f t="shared" si="55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6"/>
        <v>43484.25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6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f t="shared" si="54"/>
        <v>79.010000000000005</v>
      </c>
      <c r="H590">
        <v>1368</v>
      </c>
      <c r="I590">
        <f t="shared" si="55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6"/>
        <v>40262.208333333336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6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f t="shared" si="54"/>
        <v>64.72</v>
      </c>
      <c r="H591">
        <v>102</v>
      </c>
      <c r="I591">
        <f t="shared" si="55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6"/>
        <v>42190.208333333328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6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f t="shared" si="54"/>
        <v>82.03</v>
      </c>
      <c r="H592">
        <v>86</v>
      </c>
      <c r="I592">
        <f t="shared" si="55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6"/>
        <v>41994.25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6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f t="shared" si="54"/>
        <v>1037.67</v>
      </c>
      <c r="H593">
        <v>102</v>
      </c>
      <c r="I593">
        <f t="shared" si="55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6"/>
        <v>40373.208333333336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2" x14ac:dyDescent="0.6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f t="shared" si="54"/>
        <v>12.91</v>
      </c>
      <c r="H594">
        <v>253</v>
      </c>
      <c r="I594">
        <f t="shared" si="55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6"/>
        <v>41789.208333333336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6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f t="shared" si="54"/>
        <v>154.84</v>
      </c>
      <c r="H595">
        <v>4006</v>
      </c>
      <c r="I595">
        <f t="shared" si="55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6"/>
        <v>41724.208333333336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6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f t="shared" si="54"/>
        <v>7.1</v>
      </c>
      <c r="H596">
        <v>157</v>
      </c>
      <c r="I596">
        <f t="shared" si="55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6"/>
        <v>42548.208333333328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2" x14ac:dyDescent="0.6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f t="shared" si="54"/>
        <v>208.53</v>
      </c>
      <c r="H597">
        <v>1629</v>
      </c>
      <c r="I597">
        <f t="shared" si="55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6"/>
        <v>40253.208333333336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6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f t="shared" si="54"/>
        <v>99.68</v>
      </c>
      <c r="H598">
        <v>183</v>
      </c>
      <c r="I598">
        <f t="shared" si="55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6"/>
        <v>42434.25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6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f t="shared" si="54"/>
        <v>201.6</v>
      </c>
      <c r="H599">
        <v>2188</v>
      </c>
      <c r="I599">
        <f t="shared" si="55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6"/>
        <v>43786.25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6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f t="shared" si="54"/>
        <v>162.09</v>
      </c>
      <c r="H600">
        <v>2409</v>
      </c>
      <c r="I600">
        <f t="shared" si="55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6"/>
        <v>40344.208333333336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2" x14ac:dyDescent="0.6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f t="shared" si="54"/>
        <v>3.64</v>
      </c>
      <c r="H601">
        <v>82</v>
      </c>
      <c r="I601">
        <f t="shared" si="55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6"/>
        <v>42047.25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6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f t="shared" si="54"/>
        <v>5</v>
      </c>
      <c r="H602">
        <v>1</v>
      </c>
      <c r="I602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6"/>
        <v>41485.208333333336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6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f t="shared" si="54"/>
        <v>206.63</v>
      </c>
      <c r="H603">
        <v>194</v>
      </c>
      <c r="I603">
        <f t="shared" si="55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6"/>
        <v>41789.208333333336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6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f t="shared" si="54"/>
        <v>128.24</v>
      </c>
      <c r="H604">
        <v>1140</v>
      </c>
      <c r="I604">
        <f t="shared" si="55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6"/>
        <v>42160.208333333328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6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f t="shared" si="54"/>
        <v>119.66</v>
      </c>
      <c r="H605">
        <v>102</v>
      </c>
      <c r="I605">
        <f t="shared" si="55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6"/>
        <v>43573.208333333328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6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f t="shared" si="54"/>
        <v>170.73</v>
      </c>
      <c r="H606">
        <v>2857</v>
      </c>
      <c r="I606">
        <f t="shared" si="55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6"/>
        <v>40565.25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6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f t="shared" si="54"/>
        <v>187.21</v>
      </c>
      <c r="H607">
        <v>107</v>
      </c>
      <c r="I607">
        <f t="shared" si="55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6"/>
        <v>42280.208333333328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6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f t="shared" si="54"/>
        <v>188.38</v>
      </c>
      <c r="H608">
        <v>160</v>
      </c>
      <c r="I608">
        <f t="shared" si="55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6"/>
        <v>42436.25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6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f t="shared" si="54"/>
        <v>131.30000000000001</v>
      </c>
      <c r="H609">
        <v>2230</v>
      </c>
      <c r="I609">
        <f t="shared" si="55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6"/>
        <v>41721.208333333336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6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f t="shared" si="54"/>
        <v>283.97000000000003</v>
      </c>
      <c r="H610">
        <v>316</v>
      </c>
      <c r="I610">
        <f t="shared" si="55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6"/>
        <v>43530.25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6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f t="shared" si="54"/>
        <v>120.42</v>
      </c>
      <c r="H611">
        <v>117</v>
      </c>
      <c r="I611">
        <f t="shared" si="55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6"/>
        <v>43481.25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2" x14ac:dyDescent="0.6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f t="shared" si="54"/>
        <v>419.06</v>
      </c>
      <c r="H612">
        <v>6406</v>
      </c>
      <c r="I612">
        <f t="shared" si="55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6"/>
        <v>41259.25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6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f t="shared" si="54"/>
        <v>13.85</v>
      </c>
      <c r="H613">
        <v>15</v>
      </c>
      <c r="I613">
        <f t="shared" si="55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6"/>
        <v>41480.208333333336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6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f t="shared" si="54"/>
        <v>139.44</v>
      </c>
      <c r="H614">
        <v>192</v>
      </c>
      <c r="I614">
        <f t="shared" si="55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6"/>
        <v>40474.208333333336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6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f t="shared" si="54"/>
        <v>174</v>
      </c>
      <c r="H615">
        <v>26</v>
      </c>
      <c r="I615">
        <f t="shared" si="55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6"/>
        <v>42973.208333333328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2" x14ac:dyDescent="0.6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f t="shared" si="54"/>
        <v>155.49</v>
      </c>
      <c r="H616">
        <v>723</v>
      </c>
      <c r="I616">
        <f t="shared" si="55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6"/>
        <v>42746.25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6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f t="shared" si="54"/>
        <v>170.45</v>
      </c>
      <c r="H617">
        <v>170</v>
      </c>
      <c r="I617">
        <f t="shared" si="55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6"/>
        <v>42489.208333333328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6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f t="shared" si="54"/>
        <v>189.52</v>
      </c>
      <c r="H618">
        <v>238</v>
      </c>
      <c r="I618">
        <f t="shared" si="55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6"/>
        <v>41537.208333333336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6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f t="shared" si="54"/>
        <v>249.71</v>
      </c>
      <c r="H619">
        <v>55</v>
      </c>
      <c r="I619">
        <f t="shared" si="55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6"/>
        <v>41794.208333333336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6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f t="shared" si="54"/>
        <v>48.86</v>
      </c>
      <c r="H620">
        <v>1198</v>
      </c>
      <c r="I620">
        <f t="shared" si="55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6"/>
        <v>41396.208333333336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6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f t="shared" si="54"/>
        <v>28.46</v>
      </c>
      <c r="H621">
        <v>648</v>
      </c>
      <c r="I621">
        <f t="shared" si="55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6"/>
        <v>40669.208333333336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6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f t="shared" si="54"/>
        <v>268.02</v>
      </c>
      <c r="H622">
        <v>128</v>
      </c>
      <c r="I622">
        <f t="shared" si="55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6"/>
        <v>42559.208333333328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6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f t="shared" si="54"/>
        <v>619.79999999999995</v>
      </c>
      <c r="H623">
        <v>2144</v>
      </c>
      <c r="I623">
        <f t="shared" si="55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6"/>
        <v>42626.208333333328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6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f t="shared" si="54"/>
        <v>3.13</v>
      </c>
      <c r="H624">
        <v>64</v>
      </c>
      <c r="I624">
        <f t="shared" si="55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6"/>
        <v>43205.208333333328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6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f t="shared" si="54"/>
        <v>159.91999999999999</v>
      </c>
      <c r="H625">
        <v>2693</v>
      </c>
      <c r="I625">
        <f t="shared" si="55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6"/>
        <v>42201.208333333328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6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f t="shared" si="54"/>
        <v>279.39</v>
      </c>
      <c r="H626">
        <v>432</v>
      </c>
      <c r="I626">
        <f t="shared" si="55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6"/>
        <v>42029.25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6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f t="shared" si="54"/>
        <v>77.37</v>
      </c>
      <c r="H627">
        <v>62</v>
      </c>
      <c r="I627">
        <f t="shared" si="55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6"/>
        <v>43857.25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2" x14ac:dyDescent="0.6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f t="shared" si="54"/>
        <v>206.33</v>
      </c>
      <c r="H628">
        <v>189</v>
      </c>
      <c r="I628">
        <f t="shared" si="55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6"/>
        <v>40449.208333333336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6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f t="shared" si="54"/>
        <v>694.25</v>
      </c>
      <c r="H629">
        <v>154</v>
      </c>
      <c r="I629">
        <f t="shared" si="55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6"/>
        <v>40345.208333333336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6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f t="shared" si="54"/>
        <v>151.79</v>
      </c>
      <c r="H630">
        <v>96</v>
      </c>
      <c r="I630">
        <f t="shared" si="55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6"/>
        <v>40455.208333333336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6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f t="shared" si="54"/>
        <v>64.58</v>
      </c>
      <c r="H631">
        <v>750</v>
      </c>
      <c r="I631">
        <f t="shared" si="55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6"/>
        <v>42557.208333333328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6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f t="shared" si="54"/>
        <v>62.87</v>
      </c>
      <c r="H632">
        <v>87</v>
      </c>
      <c r="I632">
        <f t="shared" si="55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6"/>
        <v>43586.208333333328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6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f t="shared" si="54"/>
        <v>310.39999999999998</v>
      </c>
      <c r="H633">
        <v>3063</v>
      </c>
      <c r="I633">
        <f t="shared" si="55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6"/>
        <v>43550.208333333328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6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f t="shared" si="54"/>
        <v>42.86</v>
      </c>
      <c r="H634">
        <v>278</v>
      </c>
      <c r="I634">
        <f t="shared" si="55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6"/>
        <v>41945.208333333336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6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f t="shared" si="54"/>
        <v>83.12</v>
      </c>
      <c r="H635">
        <v>105</v>
      </c>
      <c r="I635">
        <f t="shared" si="55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6"/>
        <v>42315.25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6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f t="shared" si="54"/>
        <v>78.53</v>
      </c>
      <c r="H636">
        <v>1658</v>
      </c>
      <c r="I636">
        <f t="shared" si="55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6"/>
        <v>42819.208333333328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6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f t="shared" si="54"/>
        <v>114.09</v>
      </c>
      <c r="H637">
        <v>2266</v>
      </c>
      <c r="I637">
        <f t="shared" si="55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6"/>
        <v>41314.25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6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f t="shared" si="54"/>
        <v>64.540000000000006</v>
      </c>
      <c r="H638">
        <v>2604</v>
      </c>
      <c r="I638">
        <f t="shared" si="55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6"/>
        <v>40926.25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6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f t="shared" si="54"/>
        <v>79.41</v>
      </c>
      <c r="H639">
        <v>65</v>
      </c>
      <c r="I639">
        <f t="shared" si="55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6"/>
        <v>42688.25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6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f t="shared" si="54"/>
        <v>11.42</v>
      </c>
      <c r="H640">
        <v>94</v>
      </c>
      <c r="I640">
        <f t="shared" si="55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6"/>
        <v>40386.208333333336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6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f t="shared" si="54"/>
        <v>56.19</v>
      </c>
      <c r="H641">
        <v>45</v>
      </c>
      <c r="I641">
        <f t="shared" si="55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6"/>
        <v>43309.208333333328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6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f t="shared" si="54"/>
        <v>16.5</v>
      </c>
      <c r="H642">
        <v>257</v>
      </c>
      <c r="I642">
        <f t="shared" si="55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6"/>
        <v>42387.25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2" x14ac:dyDescent="0.6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f t="shared" ref="G643:G706" si="60">ROUND(E643/D643*100,2)</f>
        <v>119.97</v>
      </c>
      <c r="H643">
        <v>194</v>
      </c>
      <c r="I643">
        <f t="shared" ref="I643:I706" si="61">IFERROR(ROUND(E643/H643,2), "No backers")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2">(((L643/60)/60)/24)+DATE(1970, 1,1)</f>
        <v>42786.25</v>
      </c>
      <c r="O643" s="8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LEFT(R643,FIND("/",R643)-1)</f>
        <v>theater</v>
      </c>
      <c r="T643" t="str">
        <f t="shared" ref="T643:T706" si="65">RIGHT(R643,LEN(R643)-FIND("/",R643))</f>
        <v>plays</v>
      </c>
    </row>
    <row r="644" spans="1:20" x14ac:dyDescent="0.6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f t="shared" si="60"/>
        <v>145.46</v>
      </c>
      <c r="H644">
        <v>129</v>
      </c>
      <c r="I644">
        <f t="shared" si="61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2"/>
        <v>43451.25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6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f t="shared" si="60"/>
        <v>221.38</v>
      </c>
      <c r="H645">
        <v>375</v>
      </c>
      <c r="I645">
        <f t="shared" si="6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2"/>
        <v>42795.25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6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f t="shared" si="60"/>
        <v>48.4</v>
      </c>
      <c r="H646">
        <v>2928</v>
      </c>
      <c r="I64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2"/>
        <v>43452.25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6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f t="shared" si="60"/>
        <v>92.91</v>
      </c>
      <c r="H647">
        <v>4697</v>
      </c>
      <c r="I647">
        <f t="shared" si="6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2"/>
        <v>43369.208333333328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6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f t="shared" si="60"/>
        <v>88.6</v>
      </c>
      <c r="H648">
        <v>2915</v>
      </c>
      <c r="I648">
        <f t="shared" si="6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2"/>
        <v>41346.208333333336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6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f t="shared" si="60"/>
        <v>41.4</v>
      </c>
      <c r="H649">
        <v>18</v>
      </c>
      <c r="I649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2"/>
        <v>43199.208333333328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6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f t="shared" si="60"/>
        <v>63.06</v>
      </c>
      <c r="H650">
        <v>723</v>
      </c>
      <c r="I650">
        <f t="shared" si="6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2"/>
        <v>42922.208333333328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6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f t="shared" si="60"/>
        <v>48.48</v>
      </c>
      <c r="H651">
        <v>602</v>
      </c>
      <c r="I651">
        <f t="shared" si="6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2"/>
        <v>40471.208333333336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6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f t="shared" si="60"/>
        <v>2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2"/>
        <v>41828.208333333336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6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f t="shared" si="60"/>
        <v>88.48</v>
      </c>
      <c r="H653">
        <v>3868</v>
      </c>
      <c r="I653">
        <f t="shared" si="6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2"/>
        <v>41692.25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6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f t="shared" si="60"/>
        <v>126.84</v>
      </c>
      <c r="H654">
        <v>409</v>
      </c>
      <c r="I654">
        <f t="shared" si="6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2"/>
        <v>42587.208333333328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6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f t="shared" si="60"/>
        <v>2338.83</v>
      </c>
      <c r="H655">
        <v>234</v>
      </c>
      <c r="I655">
        <f t="shared" si="6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2"/>
        <v>42468.208333333328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6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f t="shared" si="60"/>
        <v>508.39</v>
      </c>
      <c r="H656">
        <v>3016</v>
      </c>
      <c r="I656">
        <f t="shared" si="6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2"/>
        <v>42240.208333333328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6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f t="shared" si="60"/>
        <v>191.48</v>
      </c>
      <c r="H657">
        <v>264</v>
      </c>
      <c r="I657">
        <f t="shared" si="61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2"/>
        <v>42796.25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6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f t="shared" si="60"/>
        <v>42.13</v>
      </c>
      <c r="H658">
        <v>504</v>
      </c>
      <c r="I658">
        <f t="shared" si="61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2"/>
        <v>43097.25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6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f t="shared" si="60"/>
        <v>8.24</v>
      </c>
      <c r="H659">
        <v>14</v>
      </c>
      <c r="I659">
        <f t="shared" si="61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2"/>
        <v>43096.25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6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f t="shared" si="60"/>
        <v>60.06</v>
      </c>
      <c r="H660">
        <v>390</v>
      </c>
      <c r="I660">
        <f t="shared" si="6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2"/>
        <v>42246.208333333328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6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f t="shared" si="60"/>
        <v>47.23</v>
      </c>
      <c r="H661">
        <v>750</v>
      </c>
      <c r="I661">
        <f t="shared" si="6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2"/>
        <v>40570.25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6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f t="shared" si="60"/>
        <v>81.739999999999995</v>
      </c>
      <c r="H662">
        <v>77</v>
      </c>
      <c r="I662">
        <f t="shared" si="61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2"/>
        <v>42237.208333333328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6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f t="shared" si="60"/>
        <v>54.19</v>
      </c>
      <c r="H663">
        <v>752</v>
      </c>
      <c r="I663">
        <f t="shared" si="6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2"/>
        <v>40996.208333333336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6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f t="shared" si="60"/>
        <v>97.87</v>
      </c>
      <c r="H664">
        <v>131</v>
      </c>
      <c r="I664">
        <f t="shared" si="6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2"/>
        <v>43443.25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6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f t="shared" si="60"/>
        <v>77.239999999999995</v>
      </c>
      <c r="H665">
        <v>87</v>
      </c>
      <c r="I665">
        <f t="shared" si="6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2"/>
        <v>40458.208333333336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6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f t="shared" si="60"/>
        <v>33.46</v>
      </c>
      <c r="H666">
        <v>1063</v>
      </c>
      <c r="I666">
        <f t="shared" si="6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2"/>
        <v>40959.25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6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f t="shared" si="60"/>
        <v>239.59</v>
      </c>
      <c r="H667">
        <v>272</v>
      </c>
      <c r="I667">
        <f t="shared" si="6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2"/>
        <v>40733.208333333336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6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f t="shared" si="60"/>
        <v>64.03</v>
      </c>
      <c r="H668">
        <v>25</v>
      </c>
      <c r="I668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2"/>
        <v>41516.208333333336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2" x14ac:dyDescent="0.6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f t="shared" si="60"/>
        <v>176.16</v>
      </c>
      <c r="H669">
        <v>419</v>
      </c>
      <c r="I669">
        <f t="shared" si="61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2"/>
        <v>41892.208333333336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2" x14ac:dyDescent="0.6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f t="shared" si="60"/>
        <v>20.34</v>
      </c>
      <c r="H670">
        <v>76</v>
      </c>
      <c r="I670">
        <f t="shared" si="6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2"/>
        <v>41122.208333333336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6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f t="shared" si="60"/>
        <v>358.65</v>
      </c>
      <c r="H671">
        <v>1621</v>
      </c>
      <c r="I671">
        <f t="shared" si="6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2"/>
        <v>42912.208333333328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2" x14ac:dyDescent="0.6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f t="shared" si="60"/>
        <v>468.86</v>
      </c>
      <c r="H672">
        <v>1101</v>
      </c>
      <c r="I672">
        <f t="shared" si="6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2"/>
        <v>42425.25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2" x14ac:dyDescent="0.6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f t="shared" si="60"/>
        <v>122.06</v>
      </c>
      <c r="H673">
        <v>1073</v>
      </c>
      <c r="I673">
        <f t="shared" si="6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2"/>
        <v>40390.208333333336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6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f t="shared" si="60"/>
        <v>55.93</v>
      </c>
      <c r="H674">
        <v>4428</v>
      </c>
      <c r="I674">
        <f t="shared" si="6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2"/>
        <v>43180.208333333328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6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f t="shared" si="60"/>
        <v>43.66</v>
      </c>
      <c r="H675">
        <v>58</v>
      </c>
      <c r="I675">
        <f t="shared" si="6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2"/>
        <v>42475.208333333328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6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f t="shared" si="60"/>
        <v>33.54</v>
      </c>
      <c r="H676">
        <v>1218</v>
      </c>
      <c r="I676">
        <f t="shared" si="6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2"/>
        <v>40774.208333333336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6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f t="shared" si="60"/>
        <v>122.98</v>
      </c>
      <c r="H677">
        <v>331</v>
      </c>
      <c r="I677">
        <f t="shared" si="61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2"/>
        <v>43719.208333333328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6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f t="shared" si="60"/>
        <v>189.75</v>
      </c>
      <c r="H678">
        <v>1170</v>
      </c>
      <c r="I678">
        <f t="shared" si="61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2"/>
        <v>41178.208333333336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6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f t="shared" si="60"/>
        <v>83.62</v>
      </c>
      <c r="H679">
        <v>111</v>
      </c>
      <c r="I679">
        <f t="shared" si="61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2"/>
        <v>42561.208333333328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6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f t="shared" si="60"/>
        <v>17.97</v>
      </c>
      <c r="H680">
        <v>215</v>
      </c>
      <c r="I680">
        <f t="shared" si="61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2"/>
        <v>43484.25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6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f t="shared" si="60"/>
        <v>1036.5</v>
      </c>
      <c r="H681">
        <v>363</v>
      </c>
      <c r="I681">
        <f t="shared" si="6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2"/>
        <v>43756.208333333328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2" x14ac:dyDescent="0.6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f t="shared" si="60"/>
        <v>97.41</v>
      </c>
      <c r="H682">
        <v>2955</v>
      </c>
      <c r="I682">
        <f t="shared" si="6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2"/>
        <v>43813.25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2" x14ac:dyDescent="0.6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f t="shared" si="60"/>
        <v>86.39</v>
      </c>
      <c r="H683">
        <v>1657</v>
      </c>
      <c r="I683">
        <f t="shared" si="61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2"/>
        <v>40898.25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6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f t="shared" si="60"/>
        <v>150.16999999999999</v>
      </c>
      <c r="H684">
        <v>103</v>
      </c>
      <c r="I684">
        <f t="shared" si="61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2"/>
        <v>41619.25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6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f t="shared" si="60"/>
        <v>358.43</v>
      </c>
      <c r="H685">
        <v>147</v>
      </c>
      <c r="I685">
        <f t="shared" si="6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2"/>
        <v>43359.208333333328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6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f t="shared" si="60"/>
        <v>542.86</v>
      </c>
      <c r="H686">
        <v>110</v>
      </c>
      <c r="I686">
        <f t="shared" si="6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2"/>
        <v>40358.208333333336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6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f t="shared" si="60"/>
        <v>67.5</v>
      </c>
      <c r="H687">
        <v>926</v>
      </c>
      <c r="I687">
        <f t="shared" si="6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2"/>
        <v>42239.208333333328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6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f t="shared" si="60"/>
        <v>191.75</v>
      </c>
      <c r="H688">
        <v>134</v>
      </c>
      <c r="I688">
        <f t="shared" si="6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2"/>
        <v>43186.208333333328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6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f t="shared" si="60"/>
        <v>932</v>
      </c>
      <c r="H689">
        <v>269</v>
      </c>
      <c r="I689">
        <f t="shared" si="6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2"/>
        <v>42806.25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6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f t="shared" si="60"/>
        <v>429.28</v>
      </c>
      <c r="H690">
        <v>175</v>
      </c>
      <c r="I690">
        <f t="shared" si="61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2"/>
        <v>43475.25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6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f t="shared" si="60"/>
        <v>100.66</v>
      </c>
      <c r="H691">
        <v>69</v>
      </c>
      <c r="I691">
        <f t="shared" si="6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2"/>
        <v>41576.208333333336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6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f t="shared" si="60"/>
        <v>226.61</v>
      </c>
      <c r="H692">
        <v>190</v>
      </c>
      <c r="I692">
        <f t="shared" si="61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2"/>
        <v>40874.25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6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f t="shared" si="60"/>
        <v>142.38</v>
      </c>
      <c r="H693">
        <v>237</v>
      </c>
      <c r="I693">
        <f t="shared" si="61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2"/>
        <v>41185.208333333336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6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f t="shared" si="60"/>
        <v>90.63</v>
      </c>
      <c r="H694">
        <v>77</v>
      </c>
      <c r="I694">
        <f t="shared" si="6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2"/>
        <v>43655.208333333328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2" x14ac:dyDescent="0.6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f t="shared" si="60"/>
        <v>63.97</v>
      </c>
      <c r="H695">
        <v>1748</v>
      </c>
      <c r="I695">
        <f t="shared" si="61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2"/>
        <v>43025.208333333328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6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f t="shared" si="60"/>
        <v>84.13</v>
      </c>
      <c r="H696">
        <v>79</v>
      </c>
      <c r="I696">
        <f t="shared" si="6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2"/>
        <v>43066.25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6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f t="shared" si="60"/>
        <v>133.93</v>
      </c>
      <c r="H697">
        <v>196</v>
      </c>
      <c r="I697">
        <f t="shared" si="6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2"/>
        <v>42322.25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6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f t="shared" si="60"/>
        <v>59.04</v>
      </c>
      <c r="H698">
        <v>889</v>
      </c>
      <c r="I698">
        <f t="shared" si="61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2"/>
        <v>42114.208333333328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6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f t="shared" si="60"/>
        <v>152.80000000000001</v>
      </c>
      <c r="H699">
        <v>7295</v>
      </c>
      <c r="I699">
        <f t="shared" si="6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2"/>
        <v>43190.208333333328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6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f t="shared" si="60"/>
        <v>446.69</v>
      </c>
      <c r="H700">
        <v>2893</v>
      </c>
      <c r="I700">
        <f t="shared" si="6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2"/>
        <v>40871.25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6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f t="shared" si="60"/>
        <v>84.39</v>
      </c>
      <c r="H701">
        <v>56</v>
      </c>
      <c r="I701">
        <f t="shared" si="61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2"/>
        <v>43641.208333333328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x14ac:dyDescent="0.6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f t="shared" si="60"/>
        <v>3</v>
      </c>
      <c r="H702">
        <v>1</v>
      </c>
      <c r="I702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2"/>
        <v>40203.25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2" x14ac:dyDescent="0.6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f t="shared" si="60"/>
        <v>175.03</v>
      </c>
      <c r="H703">
        <v>820</v>
      </c>
      <c r="I703">
        <f t="shared" si="6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2"/>
        <v>40629.208333333336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x14ac:dyDescent="0.6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f t="shared" si="60"/>
        <v>54.14</v>
      </c>
      <c r="H704">
        <v>83</v>
      </c>
      <c r="I704">
        <f t="shared" si="61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2"/>
        <v>41477.208333333336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6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f t="shared" si="60"/>
        <v>311.87</v>
      </c>
      <c r="H705">
        <v>2038</v>
      </c>
      <c r="I705">
        <f t="shared" si="6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2"/>
        <v>41020.208333333336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2" x14ac:dyDescent="0.6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f t="shared" si="60"/>
        <v>122.78</v>
      </c>
      <c r="H706">
        <v>116</v>
      </c>
      <c r="I706">
        <f t="shared" si="61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2"/>
        <v>42555.208333333328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6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f t="shared" ref="G707:G770" si="66">ROUND(E707/D707*100,2)</f>
        <v>99.03</v>
      </c>
      <c r="H707">
        <v>2025</v>
      </c>
      <c r="I707">
        <f t="shared" ref="I707:I770" si="67">IFERROR(ROUND(E707/H707,2), "No backers")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8">(((L707/60)/60)/24)+DATE(1970, 1,1)</f>
        <v>41619.25</v>
      </c>
      <c r="O707" s="8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LEFT(R707,FIND("/",R707)-1)</f>
        <v>publishing</v>
      </c>
      <c r="T707" t="str">
        <f t="shared" ref="T707:T770" si="71">RIGHT(R707,LEN(R707)-FIND("/",R707))</f>
        <v>nonfiction</v>
      </c>
    </row>
    <row r="708" spans="1:20" ht="31.2" x14ac:dyDescent="0.6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f t="shared" si="66"/>
        <v>127.85</v>
      </c>
      <c r="H708">
        <v>1345</v>
      </c>
      <c r="I708">
        <f t="shared" si="67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8"/>
        <v>43471.25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2" x14ac:dyDescent="0.6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f t="shared" si="66"/>
        <v>158.62</v>
      </c>
      <c r="H709">
        <v>168</v>
      </c>
      <c r="I709">
        <f t="shared" si="67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8"/>
        <v>43442.25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6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f t="shared" si="66"/>
        <v>707.06</v>
      </c>
      <c r="H710">
        <v>137</v>
      </c>
      <c r="I710">
        <f t="shared" si="67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8"/>
        <v>42877.208333333328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6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f t="shared" si="66"/>
        <v>142.38999999999999</v>
      </c>
      <c r="H711">
        <v>186</v>
      </c>
      <c r="I711">
        <f t="shared" si="6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8"/>
        <v>41018.208333333336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2" x14ac:dyDescent="0.6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f t="shared" si="66"/>
        <v>147.86000000000001</v>
      </c>
      <c r="H712">
        <v>125</v>
      </c>
      <c r="I712">
        <f t="shared" si="67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8"/>
        <v>43295.208333333328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2" x14ac:dyDescent="0.6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f t="shared" si="66"/>
        <v>20.32</v>
      </c>
      <c r="H713">
        <v>14</v>
      </c>
      <c r="I713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8"/>
        <v>42393.25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2" x14ac:dyDescent="0.6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f t="shared" si="66"/>
        <v>1840.63</v>
      </c>
      <c r="H714">
        <v>202</v>
      </c>
      <c r="I714">
        <f t="shared" si="6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8"/>
        <v>42559.208333333328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6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f t="shared" si="66"/>
        <v>161.94</v>
      </c>
      <c r="H715">
        <v>103</v>
      </c>
      <c r="I715">
        <f t="shared" si="67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8"/>
        <v>42604.208333333328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6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f t="shared" si="66"/>
        <v>472.82</v>
      </c>
      <c r="H716">
        <v>1785</v>
      </c>
      <c r="I716">
        <f t="shared" si="67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8"/>
        <v>41870.208333333336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6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f t="shared" si="66"/>
        <v>24.47</v>
      </c>
      <c r="H717">
        <v>656</v>
      </c>
      <c r="I717">
        <f t="shared" si="67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8"/>
        <v>40397.208333333336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6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f t="shared" si="66"/>
        <v>517.65</v>
      </c>
      <c r="H718">
        <v>157</v>
      </c>
      <c r="I718">
        <f t="shared" si="67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8"/>
        <v>41465.208333333336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2" x14ac:dyDescent="0.6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f t="shared" si="66"/>
        <v>247.64</v>
      </c>
      <c r="H719">
        <v>555</v>
      </c>
      <c r="I719">
        <f t="shared" si="67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8"/>
        <v>40777.208333333336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6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f t="shared" si="66"/>
        <v>100.2</v>
      </c>
      <c r="H720">
        <v>297</v>
      </c>
      <c r="I720">
        <f t="shared" si="67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8"/>
        <v>41442.208333333336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6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f t="shared" si="66"/>
        <v>153</v>
      </c>
      <c r="H721">
        <v>123</v>
      </c>
      <c r="I721">
        <f t="shared" si="67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8"/>
        <v>41058.208333333336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2" x14ac:dyDescent="0.6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f t="shared" si="66"/>
        <v>37.090000000000003</v>
      </c>
      <c r="H722">
        <v>38</v>
      </c>
      <c r="I722">
        <f t="shared" si="67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8"/>
        <v>43152.25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6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f t="shared" si="66"/>
        <v>4.3899999999999997</v>
      </c>
      <c r="H723">
        <v>60</v>
      </c>
      <c r="I723">
        <f t="shared" si="67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8"/>
        <v>43194.208333333328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6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f t="shared" si="66"/>
        <v>156.51</v>
      </c>
      <c r="H724">
        <v>3036</v>
      </c>
      <c r="I724">
        <f t="shared" si="67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8"/>
        <v>43045.25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6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f t="shared" si="66"/>
        <v>270.41000000000003</v>
      </c>
      <c r="H725">
        <v>144</v>
      </c>
      <c r="I725">
        <f t="shared" si="67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8"/>
        <v>42431.25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2" x14ac:dyDescent="0.6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f t="shared" si="66"/>
        <v>134.06</v>
      </c>
      <c r="H726">
        <v>121</v>
      </c>
      <c r="I726">
        <f t="shared" si="67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8"/>
        <v>41934.208333333336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6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f t="shared" si="66"/>
        <v>50.4</v>
      </c>
      <c r="H727">
        <v>1596</v>
      </c>
      <c r="I727">
        <f t="shared" si="67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8"/>
        <v>41958.25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6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f t="shared" si="66"/>
        <v>88.82</v>
      </c>
      <c r="H728">
        <v>524</v>
      </c>
      <c r="I728">
        <f t="shared" si="67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8"/>
        <v>40476.208333333336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6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f t="shared" si="66"/>
        <v>165</v>
      </c>
      <c r="H729">
        <v>181</v>
      </c>
      <c r="I729">
        <f t="shared" si="67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8"/>
        <v>43485.25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2" x14ac:dyDescent="0.6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f t="shared" si="66"/>
        <v>17.5</v>
      </c>
      <c r="H730">
        <v>10</v>
      </c>
      <c r="I730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8"/>
        <v>42515.208333333328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2" x14ac:dyDescent="0.6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f t="shared" si="66"/>
        <v>185.66</v>
      </c>
      <c r="H731">
        <v>122</v>
      </c>
      <c r="I731">
        <f t="shared" si="67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8"/>
        <v>41309.25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6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f t="shared" si="66"/>
        <v>412.66</v>
      </c>
      <c r="H732">
        <v>1071</v>
      </c>
      <c r="I732">
        <f t="shared" si="67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8"/>
        <v>42147.208333333328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6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f t="shared" si="66"/>
        <v>90.25</v>
      </c>
      <c r="H733">
        <v>219</v>
      </c>
      <c r="I733">
        <f t="shared" si="67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8"/>
        <v>42939.208333333328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6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f t="shared" si="66"/>
        <v>91.98</v>
      </c>
      <c r="H734">
        <v>1121</v>
      </c>
      <c r="I734">
        <f t="shared" si="67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8"/>
        <v>42816.208333333328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6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f t="shared" si="66"/>
        <v>527.01</v>
      </c>
      <c r="H735">
        <v>980</v>
      </c>
      <c r="I735">
        <f t="shared" si="67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8"/>
        <v>41844.208333333336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6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f t="shared" si="66"/>
        <v>319.14</v>
      </c>
      <c r="H736">
        <v>536</v>
      </c>
      <c r="I736">
        <f t="shared" si="67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8"/>
        <v>42763.25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x14ac:dyDescent="0.6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f t="shared" si="66"/>
        <v>354.19</v>
      </c>
      <c r="H737">
        <v>1991</v>
      </c>
      <c r="I737">
        <f t="shared" si="67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8"/>
        <v>42459.208333333328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6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f t="shared" si="66"/>
        <v>32.9</v>
      </c>
      <c r="H738">
        <v>29</v>
      </c>
      <c r="I738">
        <f t="shared" si="67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8"/>
        <v>42055.25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2" x14ac:dyDescent="0.6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f t="shared" si="66"/>
        <v>135.88999999999999</v>
      </c>
      <c r="H739">
        <v>180</v>
      </c>
      <c r="I739">
        <f t="shared" si="67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8"/>
        <v>42685.25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6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f t="shared" si="66"/>
        <v>2.08</v>
      </c>
      <c r="H740">
        <v>15</v>
      </c>
      <c r="I740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8"/>
        <v>41959.25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6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f t="shared" si="66"/>
        <v>61</v>
      </c>
      <c r="H741">
        <v>191</v>
      </c>
      <c r="I741">
        <f t="shared" si="67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8"/>
        <v>41089.208333333336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6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f t="shared" si="66"/>
        <v>30.04</v>
      </c>
      <c r="H742">
        <v>16</v>
      </c>
      <c r="I742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8"/>
        <v>42769.25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6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f t="shared" si="66"/>
        <v>1179.17</v>
      </c>
      <c r="H743">
        <v>130</v>
      </c>
      <c r="I743">
        <f t="shared" si="67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8"/>
        <v>40321.208333333336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6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f t="shared" si="66"/>
        <v>1126.08</v>
      </c>
      <c r="H744">
        <v>122</v>
      </c>
      <c r="I744">
        <f t="shared" si="67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8"/>
        <v>40197.25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2" x14ac:dyDescent="0.6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f t="shared" si="66"/>
        <v>12.92</v>
      </c>
      <c r="H745">
        <v>17</v>
      </c>
      <c r="I745">
        <f t="shared" si="67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8"/>
        <v>42298.208333333328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6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f t="shared" si="66"/>
        <v>712</v>
      </c>
      <c r="H746">
        <v>140</v>
      </c>
      <c r="I746">
        <f t="shared" si="67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8"/>
        <v>43322.208333333328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2" x14ac:dyDescent="0.6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f t="shared" si="66"/>
        <v>30.3</v>
      </c>
      <c r="H747">
        <v>34</v>
      </c>
      <c r="I74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8"/>
        <v>40328.208333333336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6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f t="shared" si="66"/>
        <v>212.51</v>
      </c>
      <c r="H748">
        <v>3388</v>
      </c>
      <c r="I748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8"/>
        <v>40825.208333333336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6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f t="shared" si="66"/>
        <v>228.86</v>
      </c>
      <c r="H749">
        <v>280</v>
      </c>
      <c r="I749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8"/>
        <v>40423.208333333336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6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f t="shared" si="66"/>
        <v>34.96</v>
      </c>
      <c r="H750">
        <v>614</v>
      </c>
      <c r="I750">
        <f t="shared" si="67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8"/>
        <v>40238.25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6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f t="shared" si="66"/>
        <v>157.29</v>
      </c>
      <c r="H751">
        <v>366</v>
      </c>
      <c r="I751">
        <f t="shared" si="6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8"/>
        <v>41920.208333333336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6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f t="shared" si="66"/>
        <v>1</v>
      </c>
      <c r="H752">
        <v>1</v>
      </c>
      <c r="I752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8"/>
        <v>40360.208333333336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6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f t="shared" si="66"/>
        <v>232.31</v>
      </c>
      <c r="H753">
        <v>270</v>
      </c>
      <c r="I753">
        <f t="shared" si="67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8"/>
        <v>42446.208333333328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6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f t="shared" si="66"/>
        <v>92.45</v>
      </c>
      <c r="H754">
        <v>114</v>
      </c>
      <c r="I754">
        <f t="shared" si="67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8"/>
        <v>40395.208333333336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6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f t="shared" si="66"/>
        <v>256.7</v>
      </c>
      <c r="H755">
        <v>137</v>
      </c>
      <c r="I755">
        <f t="shared" si="67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8"/>
        <v>40321.208333333336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6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f t="shared" si="66"/>
        <v>168.47</v>
      </c>
      <c r="H756">
        <v>3205</v>
      </c>
      <c r="I756">
        <f t="shared" si="67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8"/>
        <v>41210.208333333336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6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f t="shared" si="66"/>
        <v>166.58</v>
      </c>
      <c r="H757">
        <v>288</v>
      </c>
      <c r="I757">
        <f t="shared" si="67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8"/>
        <v>43096.25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6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f t="shared" si="66"/>
        <v>772.08</v>
      </c>
      <c r="H758">
        <v>148</v>
      </c>
      <c r="I758">
        <f t="shared" si="6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8"/>
        <v>42024.25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6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f t="shared" si="66"/>
        <v>406.86</v>
      </c>
      <c r="H759">
        <v>114</v>
      </c>
      <c r="I759">
        <f t="shared" si="67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8"/>
        <v>40675.208333333336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6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f t="shared" si="66"/>
        <v>564.21</v>
      </c>
      <c r="H760">
        <v>1518</v>
      </c>
      <c r="I760">
        <f t="shared" si="67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8"/>
        <v>41936.208333333336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2" x14ac:dyDescent="0.6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f t="shared" si="66"/>
        <v>68.430000000000007</v>
      </c>
      <c r="H761">
        <v>1274</v>
      </c>
      <c r="I761">
        <f t="shared" si="67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8"/>
        <v>43136.25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6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f t="shared" si="66"/>
        <v>34.35</v>
      </c>
      <c r="H762">
        <v>210</v>
      </c>
      <c r="I762">
        <f t="shared" si="6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8"/>
        <v>43678.208333333328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6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f t="shared" si="66"/>
        <v>655.45</v>
      </c>
      <c r="H763">
        <v>166</v>
      </c>
      <c r="I763">
        <f t="shared" si="67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8"/>
        <v>42938.208333333328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6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f t="shared" si="66"/>
        <v>177.26</v>
      </c>
      <c r="H764">
        <v>100</v>
      </c>
      <c r="I764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8"/>
        <v>41241.25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6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f t="shared" si="66"/>
        <v>113.18</v>
      </c>
      <c r="H765">
        <v>235</v>
      </c>
      <c r="I765">
        <f t="shared" si="67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8"/>
        <v>41037.208333333336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2" x14ac:dyDescent="0.6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f t="shared" si="66"/>
        <v>728.18</v>
      </c>
      <c r="H766">
        <v>148</v>
      </c>
      <c r="I766">
        <f t="shared" si="67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8"/>
        <v>40676.208333333336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6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f t="shared" si="66"/>
        <v>208.33</v>
      </c>
      <c r="H767">
        <v>198</v>
      </c>
      <c r="I767">
        <f t="shared" si="67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8"/>
        <v>42840.208333333328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2" x14ac:dyDescent="0.6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f t="shared" si="66"/>
        <v>31.17</v>
      </c>
      <c r="H768">
        <v>248</v>
      </c>
      <c r="I768">
        <f t="shared" si="67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8"/>
        <v>43362.208333333328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6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f t="shared" si="66"/>
        <v>56.97</v>
      </c>
      <c r="H769">
        <v>513</v>
      </c>
      <c r="I769">
        <f t="shared" si="67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8"/>
        <v>42283.208333333328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6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f t="shared" si="66"/>
        <v>231</v>
      </c>
      <c r="H770">
        <v>150</v>
      </c>
      <c r="I770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8"/>
        <v>41619.25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6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f t="shared" ref="G771:G834" si="72">ROUND(E771/D771*100,2)</f>
        <v>86.87</v>
      </c>
      <c r="H771">
        <v>3410</v>
      </c>
      <c r="I771">
        <f t="shared" ref="I771:I834" si="73">IFERROR(ROUND(E771/H771,2), "No backers")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4">(((L771/60)/60)/24)+DATE(1970, 1,1)</f>
        <v>41501.208333333336</v>
      </c>
      <c r="O771" s="8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LEFT(R771,FIND("/",R771)-1)</f>
        <v>games</v>
      </c>
      <c r="T771" t="str">
        <f t="shared" ref="T771:T834" si="77">RIGHT(R771,LEN(R771)-FIND("/",R771))</f>
        <v>video games</v>
      </c>
    </row>
    <row r="772" spans="1:20" x14ac:dyDescent="0.6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f t="shared" si="72"/>
        <v>270.74</v>
      </c>
      <c r="H772">
        <v>216</v>
      </c>
      <c r="I772">
        <f t="shared" si="73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4"/>
        <v>41743.208333333336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6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f t="shared" si="72"/>
        <v>49.45</v>
      </c>
      <c r="H773">
        <v>26</v>
      </c>
      <c r="I773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4"/>
        <v>43491.25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6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f t="shared" si="72"/>
        <v>113.36</v>
      </c>
      <c r="H774">
        <v>5139</v>
      </c>
      <c r="I774">
        <f t="shared" si="73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4"/>
        <v>43505.25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6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f t="shared" si="72"/>
        <v>190.56</v>
      </c>
      <c r="H775">
        <v>2353</v>
      </c>
      <c r="I775">
        <f t="shared" si="73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4"/>
        <v>42838.208333333328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6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f t="shared" si="72"/>
        <v>135.5</v>
      </c>
      <c r="H776">
        <v>78</v>
      </c>
      <c r="I776">
        <f t="shared" si="73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4"/>
        <v>42513.208333333328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2" x14ac:dyDescent="0.6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f t="shared" si="72"/>
        <v>10.3</v>
      </c>
      <c r="H777">
        <v>10</v>
      </c>
      <c r="I77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4"/>
        <v>41949.25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6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f t="shared" si="72"/>
        <v>65.540000000000006</v>
      </c>
      <c r="H778">
        <v>2201</v>
      </c>
      <c r="I778">
        <f t="shared" si="73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4"/>
        <v>43650.208333333328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6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f t="shared" si="72"/>
        <v>49.03</v>
      </c>
      <c r="H779">
        <v>676</v>
      </c>
      <c r="I779">
        <f t="shared" si="73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4"/>
        <v>40809.208333333336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6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f t="shared" si="72"/>
        <v>787.92</v>
      </c>
      <c r="H780">
        <v>174</v>
      </c>
      <c r="I780">
        <f t="shared" si="73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4"/>
        <v>40768.208333333336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6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f t="shared" si="72"/>
        <v>80.31</v>
      </c>
      <c r="H781">
        <v>831</v>
      </c>
      <c r="I781">
        <f t="shared" si="73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4"/>
        <v>42230.208333333328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6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f t="shared" si="72"/>
        <v>106.29</v>
      </c>
      <c r="H782">
        <v>164</v>
      </c>
      <c r="I782">
        <f t="shared" si="73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4"/>
        <v>42573.208333333328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6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f t="shared" si="72"/>
        <v>50.74</v>
      </c>
      <c r="H783">
        <v>56</v>
      </c>
      <c r="I783">
        <f t="shared" si="73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4"/>
        <v>40482.208333333336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6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f t="shared" si="72"/>
        <v>215.31</v>
      </c>
      <c r="H784">
        <v>161</v>
      </c>
      <c r="I784">
        <f t="shared" si="73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4"/>
        <v>40603.25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6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f t="shared" si="72"/>
        <v>141.22999999999999</v>
      </c>
      <c r="H785">
        <v>138</v>
      </c>
      <c r="I785">
        <f t="shared" si="73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4"/>
        <v>41625.25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6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f t="shared" si="72"/>
        <v>115.34</v>
      </c>
      <c r="H786">
        <v>3308</v>
      </c>
      <c r="I786">
        <f t="shared" si="73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4"/>
        <v>42435.25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2" x14ac:dyDescent="0.6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f t="shared" si="72"/>
        <v>193.12</v>
      </c>
      <c r="H787">
        <v>127</v>
      </c>
      <c r="I787">
        <f t="shared" si="73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4"/>
        <v>43582.208333333328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6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f t="shared" si="72"/>
        <v>729.73</v>
      </c>
      <c r="H788">
        <v>207</v>
      </c>
      <c r="I788">
        <f t="shared" si="73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4"/>
        <v>43186.208333333328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6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f t="shared" si="72"/>
        <v>99.66</v>
      </c>
      <c r="H789">
        <v>859</v>
      </c>
      <c r="I789">
        <f t="shared" si="73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4"/>
        <v>40684.208333333336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6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f t="shared" si="72"/>
        <v>88.17</v>
      </c>
      <c r="H790">
        <v>31</v>
      </c>
      <c r="I790">
        <f t="shared" si="73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4"/>
        <v>41202.208333333336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6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f t="shared" si="72"/>
        <v>37.229999999999997</v>
      </c>
      <c r="H791">
        <v>45</v>
      </c>
      <c r="I791">
        <f t="shared" si="73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4"/>
        <v>41786.208333333336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6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f t="shared" si="72"/>
        <v>30.54</v>
      </c>
      <c r="H792">
        <v>1113</v>
      </c>
      <c r="I792">
        <f t="shared" si="73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4"/>
        <v>40223.25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6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f t="shared" si="72"/>
        <v>25.71</v>
      </c>
      <c r="H793">
        <v>6</v>
      </c>
      <c r="I793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4"/>
        <v>42715.25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6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f t="shared" si="72"/>
        <v>34</v>
      </c>
      <c r="H794">
        <v>7</v>
      </c>
      <c r="I794">
        <f t="shared" si="73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4"/>
        <v>41451.208333333336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6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f t="shared" si="72"/>
        <v>1185.9100000000001</v>
      </c>
      <c r="H795">
        <v>181</v>
      </c>
      <c r="I795">
        <f t="shared" si="73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4"/>
        <v>41450.208333333336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6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f t="shared" si="72"/>
        <v>125.39</v>
      </c>
      <c r="H796">
        <v>110</v>
      </c>
      <c r="I796">
        <f t="shared" si="73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4"/>
        <v>43091.25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2" x14ac:dyDescent="0.6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f t="shared" si="72"/>
        <v>14.39</v>
      </c>
      <c r="H797">
        <v>31</v>
      </c>
      <c r="I797">
        <f t="shared" si="73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4"/>
        <v>42675.208333333328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6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f t="shared" si="72"/>
        <v>54.81</v>
      </c>
      <c r="H798">
        <v>78</v>
      </c>
      <c r="I798">
        <f t="shared" si="73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4"/>
        <v>41859.208333333336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6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f t="shared" si="72"/>
        <v>109.63</v>
      </c>
      <c r="H799">
        <v>185</v>
      </c>
      <c r="I799">
        <f t="shared" si="73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4"/>
        <v>43464.25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6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f t="shared" si="72"/>
        <v>188.47</v>
      </c>
      <c r="H800">
        <v>121</v>
      </c>
      <c r="I800">
        <f t="shared" si="73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4"/>
        <v>41060.208333333336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6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f t="shared" si="72"/>
        <v>87.01</v>
      </c>
      <c r="H801">
        <v>1225</v>
      </c>
      <c r="I801">
        <f t="shared" si="73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4"/>
        <v>42399.25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6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f t="shared" si="72"/>
        <v>1</v>
      </c>
      <c r="H802">
        <v>1</v>
      </c>
      <c r="I802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4"/>
        <v>42167.208333333328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6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f t="shared" si="72"/>
        <v>202.91</v>
      </c>
      <c r="H803">
        <v>106</v>
      </c>
      <c r="I803">
        <f t="shared" si="73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4"/>
        <v>43830.25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2" x14ac:dyDescent="0.6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f t="shared" si="72"/>
        <v>197.03</v>
      </c>
      <c r="H804">
        <v>142</v>
      </c>
      <c r="I804">
        <f t="shared" si="73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4"/>
        <v>43650.208333333328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2" x14ac:dyDescent="0.6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f t="shared" si="72"/>
        <v>107</v>
      </c>
      <c r="H805">
        <v>233</v>
      </c>
      <c r="I805">
        <f t="shared" si="73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4"/>
        <v>43492.25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6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f t="shared" si="72"/>
        <v>268.73</v>
      </c>
      <c r="H806">
        <v>218</v>
      </c>
      <c r="I806">
        <f t="shared" si="73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4"/>
        <v>43102.25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2" x14ac:dyDescent="0.6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f t="shared" si="72"/>
        <v>50.85</v>
      </c>
      <c r="H807">
        <v>67</v>
      </c>
      <c r="I807">
        <f t="shared" si="73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4"/>
        <v>41958.25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6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f t="shared" si="72"/>
        <v>1180.29</v>
      </c>
      <c r="H808">
        <v>76</v>
      </c>
      <c r="I808">
        <f t="shared" si="73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4"/>
        <v>40973.25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6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f t="shared" si="72"/>
        <v>264</v>
      </c>
      <c r="H809">
        <v>43</v>
      </c>
      <c r="I809">
        <f t="shared" si="73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4"/>
        <v>43753.208333333328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6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f t="shared" si="72"/>
        <v>30.44</v>
      </c>
      <c r="H810">
        <v>19</v>
      </c>
      <c r="I810">
        <f t="shared" si="73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4"/>
        <v>42507.208333333328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6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f t="shared" si="72"/>
        <v>62.88</v>
      </c>
      <c r="H811">
        <v>2108</v>
      </c>
      <c r="I811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4"/>
        <v>41135.208333333336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6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f t="shared" si="72"/>
        <v>193.13</v>
      </c>
      <c r="H812">
        <v>221</v>
      </c>
      <c r="I812">
        <f t="shared" si="73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4"/>
        <v>43067.25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6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f t="shared" si="72"/>
        <v>77.099999999999994</v>
      </c>
      <c r="H813">
        <v>679</v>
      </c>
      <c r="I813">
        <f t="shared" si="73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4"/>
        <v>42378.25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6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f t="shared" si="72"/>
        <v>225.53</v>
      </c>
      <c r="H814">
        <v>2805</v>
      </c>
      <c r="I814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4"/>
        <v>43206.208333333328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6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f t="shared" si="72"/>
        <v>239.41</v>
      </c>
      <c r="H815">
        <v>68</v>
      </c>
      <c r="I815">
        <f t="shared" si="73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4"/>
        <v>41148.208333333336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6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f t="shared" si="72"/>
        <v>92.19</v>
      </c>
      <c r="H816">
        <v>36</v>
      </c>
      <c r="I816">
        <f t="shared" si="73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4"/>
        <v>42517.208333333328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2" x14ac:dyDescent="0.6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f t="shared" si="72"/>
        <v>130.22999999999999</v>
      </c>
      <c r="H817">
        <v>183</v>
      </c>
      <c r="I817">
        <f t="shared" si="73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4"/>
        <v>43068.25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6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f t="shared" si="72"/>
        <v>615.22</v>
      </c>
      <c r="H818">
        <v>133</v>
      </c>
      <c r="I818">
        <f t="shared" si="73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4"/>
        <v>41680.25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6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f t="shared" si="72"/>
        <v>368.8</v>
      </c>
      <c r="H819">
        <v>2489</v>
      </c>
      <c r="I819">
        <f t="shared" si="73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4"/>
        <v>43589.208333333328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6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f t="shared" si="72"/>
        <v>1094.8599999999999</v>
      </c>
      <c r="H820">
        <v>69</v>
      </c>
      <c r="I820">
        <f t="shared" si="73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4"/>
        <v>43486.25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2" x14ac:dyDescent="0.6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f t="shared" si="72"/>
        <v>50.66</v>
      </c>
      <c r="H821">
        <v>47</v>
      </c>
      <c r="I821">
        <f t="shared" si="73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4"/>
        <v>41237.25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6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f t="shared" si="72"/>
        <v>800.6</v>
      </c>
      <c r="H822">
        <v>279</v>
      </c>
      <c r="I822">
        <f t="shared" si="73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4"/>
        <v>43310.208333333328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6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f t="shared" si="72"/>
        <v>291.29000000000002</v>
      </c>
      <c r="H823">
        <v>210</v>
      </c>
      <c r="I823">
        <f t="shared" si="73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4"/>
        <v>42794.25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6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f t="shared" si="72"/>
        <v>349.97</v>
      </c>
      <c r="H824">
        <v>2100</v>
      </c>
      <c r="I824">
        <f t="shared" si="73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4"/>
        <v>41698.25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6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f t="shared" si="72"/>
        <v>357.07</v>
      </c>
      <c r="H825">
        <v>252</v>
      </c>
      <c r="I825">
        <f t="shared" si="73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4"/>
        <v>41892.208333333336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6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f t="shared" si="72"/>
        <v>126.49</v>
      </c>
      <c r="H826">
        <v>1280</v>
      </c>
      <c r="I826">
        <f t="shared" si="73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4"/>
        <v>40348.208333333336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6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f t="shared" si="72"/>
        <v>387.5</v>
      </c>
      <c r="H827">
        <v>157</v>
      </c>
      <c r="I827">
        <f t="shared" si="73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4"/>
        <v>42941.208333333328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2" x14ac:dyDescent="0.6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f t="shared" si="72"/>
        <v>457.04</v>
      </c>
      <c r="H828">
        <v>194</v>
      </c>
      <c r="I828">
        <f t="shared" si="73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4"/>
        <v>40525.25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2" x14ac:dyDescent="0.6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f t="shared" si="72"/>
        <v>266.7</v>
      </c>
      <c r="H829">
        <v>82</v>
      </c>
      <c r="I829">
        <f t="shared" si="73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4"/>
        <v>40666.208333333336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2" x14ac:dyDescent="0.6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f t="shared" si="72"/>
        <v>69</v>
      </c>
      <c r="H830">
        <v>70</v>
      </c>
      <c r="I830">
        <f t="shared" si="73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4"/>
        <v>43340.208333333328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6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f t="shared" si="72"/>
        <v>51.34</v>
      </c>
      <c r="H831">
        <v>154</v>
      </c>
      <c r="I831">
        <f t="shared" si="73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4"/>
        <v>42164.208333333328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2" x14ac:dyDescent="0.6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f t="shared" si="72"/>
        <v>1.17</v>
      </c>
      <c r="H832">
        <v>22</v>
      </c>
      <c r="I832">
        <f t="shared" si="73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4"/>
        <v>43103.25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x14ac:dyDescent="0.6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f t="shared" si="72"/>
        <v>108.98</v>
      </c>
      <c r="H833">
        <v>4233</v>
      </c>
      <c r="I833">
        <f t="shared" si="73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4"/>
        <v>40994.208333333336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6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f t="shared" si="72"/>
        <v>315.18</v>
      </c>
      <c r="H834">
        <v>1297</v>
      </c>
      <c r="I834">
        <f t="shared" si="73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4"/>
        <v>42299.208333333328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6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f t="shared" ref="G835:G898" si="78">ROUND(E835/D835*100,2)</f>
        <v>157.69</v>
      </c>
      <c r="H835">
        <v>165</v>
      </c>
      <c r="I835">
        <f t="shared" ref="I835:I898" si="79">IFERROR(ROUND(E835/H835,2), "No backers")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80">(((L835/60)/60)/24)+DATE(1970, 1,1)</f>
        <v>40588.25</v>
      </c>
      <c r="O835" s="8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LEFT(R835,FIND("/",R835)-1)</f>
        <v>publishing</v>
      </c>
      <c r="T835" t="str">
        <f t="shared" ref="T835:T898" si="83">RIGHT(R835,LEN(R835)-FIND("/",R835))</f>
        <v>translations</v>
      </c>
    </row>
    <row r="836" spans="1:20" x14ac:dyDescent="0.6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f t="shared" si="78"/>
        <v>153.81</v>
      </c>
      <c r="H836">
        <v>119</v>
      </c>
      <c r="I836">
        <f t="shared" si="79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80"/>
        <v>41448.208333333336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6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f t="shared" si="78"/>
        <v>89.74</v>
      </c>
      <c r="H837">
        <v>1758</v>
      </c>
      <c r="I837">
        <f t="shared" si="79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80"/>
        <v>42063.25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6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f t="shared" si="78"/>
        <v>75.14</v>
      </c>
      <c r="H838">
        <v>94</v>
      </c>
      <c r="I838">
        <f t="shared" si="79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80"/>
        <v>40214.25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6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f t="shared" si="78"/>
        <v>852.88</v>
      </c>
      <c r="H839">
        <v>1797</v>
      </c>
      <c r="I839">
        <f t="shared" si="79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80"/>
        <v>40629.208333333336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6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f t="shared" si="78"/>
        <v>138.91</v>
      </c>
      <c r="H840">
        <v>261</v>
      </c>
      <c r="I840">
        <f t="shared" si="79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80"/>
        <v>43370.208333333328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6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f t="shared" si="78"/>
        <v>190.18</v>
      </c>
      <c r="H841">
        <v>157</v>
      </c>
      <c r="I841">
        <f t="shared" si="79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80"/>
        <v>41715.208333333336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6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f t="shared" si="78"/>
        <v>100.24</v>
      </c>
      <c r="H842">
        <v>3533</v>
      </c>
      <c r="I842">
        <f t="shared" si="79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80"/>
        <v>41836.208333333336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6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f t="shared" si="78"/>
        <v>142.76</v>
      </c>
      <c r="H843">
        <v>155</v>
      </c>
      <c r="I843">
        <f t="shared" si="79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80"/>
        <v>42419.25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2" x14ac:dyDescent="0.6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f t="shared" si="78"/>
        <v>563.13</v>
      </c>
      <c r="H844">
        <v>132</v>
      </c>
      <c r="I844">
        <f t="shared" si="79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80"/>
        <v>43266.208333333328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2" x14ac:dyDescent="0.6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f t="shared" si="78"/>
        <v>30.72</v>
      </c>
      <c r="H845">
        <v>33</v>
      </c>
      <c r="I845">
        <f t="shared" si="79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80"/>
        <v>43338.208333333328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6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f t="shared" si="78"/>
        <v>99.4</v>
      </c>
      <c r="H846">
        <v>94</v>
      </c>
      <c r="I846">
        <f t="shared" si="79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80"/>
        <v>40930.25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6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f t="shared" si="78"/>
        <v>197.55</v>
      </c>
      <c r="H847">
        <v>1354</v>
      </c>
      <c r="I847">
        <f t="shared" si="79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80"/>
        <v>43235.208333333328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6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f t="shared" si="78"/>
        <v>508.5</v>
      </c>
      <c r="H848">
        <v>48</v>
      </c>
      <c r="I848">
        <f t="shared" si="79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80"/>
        <v>43302.208333333328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6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f t="shared" si="78"/>
        <v>237.74</v>
      </c>
      <c r="H849">
        <v>110</v>
      </c>
      <c r="I849">
        <f t="shared" si="79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80"/>
        <v>43107.25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6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f t="shared" si="78"/>
        <v>338.47</v>
      </c>
      <c r="H850">
        <v>172</v>
      </c>
      <c r="I850">
        <f t="shared" si="79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80"/>
        <v>40341.208333333336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6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f t="shared" si="78"/>
        <v>133.09</v>
      </c>
      <c r="H851">
        <v>307</v>
      </c>
      <c r="I851">
        <f t="shared" si="79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80"/>
        <v>40948.25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6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f t="shared" si="78"/>
        <v>1</v>
      </c>
      <c r="H852">
        <v>1</v>
      </c>
      <c r="I852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80"/>
        <v>40866.25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2" x14ac:dyDescent="0.6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f t="shared" si="78"/>
        <v>207.8</v>
      </c>
      <c r="H853">
        <v>160</v>
      </c>
      <c r="I853">
        <f t="shared" si="79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80"/>
        <v>41031.208333333336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6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f t="shared" si="78"/>
        <v>51.12</v>
      </c>
      <c r="H854">
        <v>31</v>
      </c>
      <c r="I854">
        <f t="shared" si="79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80"/>
        <v>40740.208333333336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6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f t="shared" si="78"/>
        <v>652.05999999999995</v>
      </c>
      <c r="H855">
        <v>1467</v>
      </c>
      <c r="I855">
        <f t="shared" si="79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80"/>
        <v>40714.208333333336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6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f t="shared" si="78"/>
        <v>113.63</v>
      </c>
      <c r="H856">
        <v>2662</v>
      </c>
      <c r="I856">
        <f t="shared" si="79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80"/>
        <v>43787.25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6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f t="shared" si="78"/>
        <v>102.38</v>
      </c>
      <c r="H857">
        <v>452</v>
      </c>
      <c r="I85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80"/>
        <v>40712.208333333336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6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f t="shared" si="78"/>
        <v>356.58</v>
      </c>
      <c r="H858">
        <v>158</v>
      </c>
      <c r="I858">
        <f t="shared" si="79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80"/>
        <v>41023.208333333336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2" x14ac:dyDescent="0.6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f t="shared" si="78"/>
        <v>139.87</v>
      </c>
      <c r="H859">
        <v>225</v>
      </c>
      <c r="I859">
        <f t="shared" si="79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80"/>
        <v>40944.25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6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f t="shared" si="78"/>
        <v>69.45</v>
      </c>
      <c r="H860">
        <v>35</v>
      </c>
      <c r="I860">
        <f t="shared" si="79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80"/>
        <v>43211.208333333328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2" x14ac:dyDescent="0.6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f t="shared" si="78"/>
        <v>35.53</v>
      </c>
      <c r="H861">
        <v>63</v>
      </c>
      <c r="I861">
        <f t="shared" si="79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80"/>
        <v>41334.25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2" x14ac:dyDescent="0.6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f t="shared" si="78"/>
        <v>251.65</v>
      </c>
      <c r="H862">
        <v>65</v>
      </c>
      <c r="I862">
        <f t="shared" si="79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80"/>
        <v>43515.25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6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f t="shared" si="78"/>
        <v>105.88</v>
      </c>
      <c r="H863">
        <v>163</v>
      </c>
      <c r="I863">
        <f t="shared" si="79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80"/>
        <v>40258.208333333336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6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f t="shared" si="78"/>
        <v>187.43</v>
      </c>
      <c r="H864">
        <v>85</v>
      </c>
      <c r="I864">
        <f t="shared" si="79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80"/>
        <v>40756.208333333336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6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f t="shared" si="78"/>
        <v>386.79</v>
      </c>
      <c r="H865">
        <v>217</v>
      </c>
      <c r="I865">
        <f t="shared" si="79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80"/>
        <v>42172.208333333328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6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f t="shared" si="78"/>
        <v>347.07</v>
      </c>
      <c r="H866">
        <v>150</v>
      </c>
      <c r="I86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80"/>
        <v>42601.208333333328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6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f t="shared" si="78"/>
        <v>185.82</v>
      </c>
      <c r="H867">
        <v>3272</v>
      </c>
      <c r="I867">
        <f t="shared" si="79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80"/>
        <v>41897.208333333336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6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f t="shared" si="78"/>
        <v>43.24</v>
      </c>
      <c r="H868">
        <v>898</v>
      </c>
      <c r="I868">
        <f t="shared" si="79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80"/>
        <v>40671.208333333336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2" x14ac:dyDescent="0.6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f t="shared" si="78"/>
        <v>162.44</v>
      </c>
      <c r="H869">
        <v>300</v>
      </c>
      <c r="I869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80"/>
        <v>43382.208333333328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6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f t="shared" si="78"/>
        <v>184.84</v>
      </c>
      <c r="H870">
        <v>126</v>
      </c>
      <c r="I870">
        <f t="shared" si="79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80"/>
        <v>41559.208333333336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6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f t="shared" si="78"/>
        <v>23.7</v>
      </c>
      <c r="H871">
        <v>526</v>
      </c>
      <c r="I871">
        <f t="shared" si="79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80"/>
        <v>40350.208333333336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6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f t="shared" si="78"/>
        <v>89.87</v>
      </c>
      <c r="H872">
        <v>121</v>
      </c>
      <c r="I872">
        <f t="shared" si="79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80"/>
        <v>42240.208333333328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2" x14ac:dyDescent="0.6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f t="shared" si="78"/>
        <v>272.60000000000002</v>
      </c>
      <c r="H873">
        <v>2320</v>
      </c>
      <c r="I873">
        <f t="shared" si="79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80"/>
        <v>43040.208333333328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6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f t="shared" si="78"/>
        <v>170.04</v>
      </c>
      <c r="H874">
        <v>81</v>
      </c>
      <c r="I874">
        <f t="shared" si="79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80"/>
        <v>43346.208333333328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6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f t="shared" si="78"/>
        <v>188.29</v>
      </c>
      <c r="H875">
        <v>1887</v>
      </c>
      <c r="I875">
        <f t="shared" si="79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80"/>
        <v>41647.25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6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f t="shared" si="78"/>
        <v>346.94</v>
      </c>
      <c r="H876">
        <v>4358</v>
      </c>
      <c r="I876">
        <f t="shared" si="79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80"/>
        <v>40291.208333333336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6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f t="shared" si="78"/>
        <v>69.180000000000007</v>
      </c>
      <c r="H877">
        <v>67</v>
      </c>
      <c r="I877">
        <f t="shared" si="79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80"/>
        <v>40556.25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x14ac:dyDescent="0.6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f t="shared" si="78"/>
        <v>25.43</v>
      </c>
      <c r="H878">
        <v>57</v>
      </c>
      <c r="I878">
        <f t="shared" si="79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80"/>
        <v>43624.208333333328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6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f t="shared" si="78"/>
        <v>77.400000000000006</v>
      </c>
      <c r="H879">
        <v>1229</v>
      </c>
      <c r="I879">
        <f t="shared" si="79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80"/>
        <v>42577.208333333328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6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f t="shared" si="78"/>
        <v>37.479999999999997</v>
      </c>
      <c r="H880">
        <v>12</v>
      </c>
      <c r="I880">
        <f t="shared" si="79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80"/>
        <v>43845.25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6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f t="shared" si="78"/>
        <v>543.79999999999995</v>
      </c>
      <c r="H881">
        <v>53</v>
      </c>
      <c r="I881">
        <f t="shared" si="79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80"/>
        <v>42788.25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6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f t="shared" si="78"/>
        <v>228.52</v>
      </c>
      <c r="H882">
        <v>2414</v>
      </c>
      <c r="I882">
        <f t="shared" si="79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80"/>
        <v>43667.208333333328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6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f t="shared" si="78"/>
        <v>38.950000000000003</v>
      </c>
      <c r="H883">
        <v>452</v>
      </c>
      <c r="I883">
        <f t="shared" si="79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80"/>
        <v>42194.208333333328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6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f t="shared" si="78"/>
        <v>370</v>
      </c>
      <c r="H884">
        <v>80</v>
      </c>
      <c r="I884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80"/>
        <v>42025.25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2" x14ac:dyDescent="0.6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f t="shared" si="78"/>
        <v>237.91</v>
      </c>
      <c r="H885">
        <v>193</v>
      </c>
      <c r="I885">
        <f t="shared" si="79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80"/>
        <v>40323.208333333336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6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f t="shared" si="78"/>
        <v>64.040000000000006</v>
      </c>
      <c r="H886">
        <v>1886</v>
      </c>
      <c r="I886">
        <f t="shared" si="79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80"/>
        <v>41763.208333333336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6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f t="shared" si="78"/>
        <v>118.28</v>
      </c>
      <c r="H887">
        <v>52</v>
      </c>
      <c r="I887">
        <f t="shared" si="79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80"/>
        <v>40335.208333333336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6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f t="shared" si="78"/>
        <v>84.82</v>
      </c>
      <c r="H888">
        <v>1825</v>
      </c>
      <c r="I888">
        <f t="shared" si="79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80"/>
        <v>40416.208333333336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2" x14ac:dyDescent="0.6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f t="shared" si="78"/>
        <v>29.35</v>
      </c>
      <c r="H889">
        <v>31</v>
      </c>
      <c r="I889">
        <f t="shared" si="79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80"/>
        <v>42202.208333333328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2" x14ac:dyDescent="0.6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f t="shared" si="78"/>
        <v>209.9</v>
      </c>
      <c r="H890">
        <v>290</v>
      </c>
      <c r="I890">
        <f t="shared" si="79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80"/>
        <v>42836.208333333328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6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f t="shared" si="78"/>
        <v>169.79</v>
      </c>
      <c r="H891">
        <v>122</v>
      </c>
      <c r="I891">
        <f t="shared" si="79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80"/>
        <v>41710.208333333336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6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f t="shared" si="78"/>
        <v>115.96</v>
      </c>
      <c r="H892">
        <v>1470</v>
      </c>
      <c r="I892">
        <f t="shared" si="79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80"/>
        <v>43640.208333333328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2" x14ac:dyDescent="0.6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f t="shared" si="78"/>
        <v>258.60000000000002</v>
      </c>
      <c r="H893">
        <v>165</v>
      </c>
      <c r="I893">
        <f t="shared" si="79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80"/>
        <v>40880.25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6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f t="shared" si="78"/>
        <v>230.58</v>
      </c>
      <c r="H894">
        <v>182</v>
      </c>
      <c r="I894">
        <f t="shared" si="79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80"/>
        <v>40319.208333333336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6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f t="shared" si="78"/>
        <v>128.21</v>
      </c>
      <c r="H895">
        <v>199</v>
      </c>
      <c r="I895">
        <f t="shared" si="79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80"/>
        <v>42170.208333333328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6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f t="shared" si="78"/>
        <v>188.71</v>
      </c>
      <c r="H896">
        <v>56</v>
      </c>
      <c r="I896">
        <f t="shared" si="79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80"/>
        <v>41466.208333333336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6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f t="shared" si="78"/>
        <v>6.95</v>
      </c>
      <c r="H897">
        <v>107</v>
      </c>
      <c r="I897">
        <f t="shared" si="79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80"/>
        <v>43134.25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2" x14ac:dyDescent="0.6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f t="shared" si="78"/>
        <v>774.43</v>
      </c>
      <c r="H898">
        <v>1460</v>
      </c>
      <c r="I898">
        <f t="shared" si="79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80"/>
        <v>40738.208333333336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6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f t="shared" ref="G899:G962" si="84">ROUND(E899/D899*100,2)</f>
        <v>27.69</v>
      </c>
      <c r="H899">
        <v>27</v>
      </c>
      <c r="I899">
        <f t="shared" ref="I899:I962" si="85">IFERROR(ROUND(E899/H899,2), "No backers")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6">(((L899/60)/60)/24)+DATE(1970, 1,1)</f>
        <v>43583.208333333328</v>
      </c>
      <c r="O899" s="8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LEFT(R899,FIND("/",R899)-1)</f>
        <v>theater</v>
      </c>
      <c r="T899" t="str">
        <f t="shared" ref="T899:T962" si="89">RIGHT(R899,LEN(R899)-FIND("/",R899))</f>
        <v>plays</v>
      </c>
    </row>
    <row r="900" spans="1:20" x14ac:dyDescent="0.6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f t="shared" si="84"/>
        <v>52.48</v>
      </c>
      <c r="H900">
        <v>1221</v>
      </c>
      <c r="I900">
        <f t="shared" si="85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6"/>
        <v>43815.25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6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f t="shared" si="84"/>
        <v>407.1</v>
      </c>
      <c r="H901">
        <v>123</v>
      </c>
      <c r="I901">
        <f t="shared" si="85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6"/>
        <v>41554.208333333336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6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f t="shared" si="84"/>
        <v>2</v>
      </c>
      <c r="H902">
        <v>1</v>
      </c>
      <c r="I902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6"/>
        <v>41901.208333333336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6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f t="shared" si="84"/>
        <v>156.18</v>
      </c>
      <c r="H903">
        <v>159</v>
      </c>
      <c r="I903">
        <f t="shared" si="85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6"/>
        <v>43298.208333333328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6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f t="shared" si="84"/>
        <v>252.43</v>
      </c>
      <c r="H904">
        <v>110</v>
      </c>
      <c r="I904">
        <f t="shared" si="85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6"/>
        <v>42399.25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2" x14ac:dyDescent="0.6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f t="shared" si="84"/>
        <v>1.73</v>
      </c>
      <c r="H905">
        <v>14</v>
      </c>
      <c r="I905">
        <f t="shared" si="85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6"/>
        <v>41034.208333333336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6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f t="shared" si="84"/>
        <v>12.23</v>
      </c>
      <c r="H906">
        <v>16</v>
      </c>
      <c r="I906">
        <f t="shared" si="85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6"/>
        <v>41186.208333333336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6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f t="shared" si="84"/>
        <v>163.99</v>
      </c>
      <c r="H907">
        <v>236</v>
      </c>
      <c r="I907">
        <f t="shared" si="85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6"/>
        <v>41536.208333333336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2" x14ac:dyDescent="0.6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f t="shared" si="84"/>
        <v>162.97999999999999</v>
      </c>
      <c r="H908">
        <v>191</v>
      </c>
      <c r="I908">
        <f t="shared" si="85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6"/>
        <v>42868.208333333328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6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f t="shared" si="84"/>
        <v>20.25</v>
      </c>
      <c r="H909">
        <v>41</v>
      </c>
      <c r="I909">
        <f t="shared" si="85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6"/>
        <v>40660.208333333336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6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f t="shared" si="84"/>
        <v>319.24</v>
      </c>
      <c r="H910">
        <v>3934</v>
      </c>
      <c r="I910">
        <f t="shared" si="85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6"/>
        <v>41031.208333333336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6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f t="shared" si="84"/>
        <v>478.94</v>
      </c>
      <c r="H911">
        <v>80</v>
      </c>
      <c r="I911">
        <f t="shared" si="85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6"/>
        <v>43255.208333333328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6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f t="shared" si="84"/>
        <v>19.559999999999999</v>
      </c>
      <c r="H912">
        <v>296</v>
      </c>
      <c r="I912">
        <f t="shared" si="85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6"/>
        <v>42026.25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6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f t="shared" si="84"/>
        <v>198.95</v>
      </c>
      <c r="H913">
        <v>462</v>
      </c>
      <c r="I913">
        <f t="shared" si="85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6"/>
        <v>43717.208333333328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6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f t="shared" si="84"/>
        <v>795</v>
      </c>
      <c r="H914">
        <v>179</v>
      </c>
      <c r="I914">
        <f t="shared" si="85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6"/>
        <v>41157.208333333336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6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f t="shared" si="84"/>
        <v>50.62</v>
      </c>
      <c r="H915">
        <v>523</v>
      </c>
      <c r="I915">
        <f t="shared" si="85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6"/>
        <v>43597.208333333328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6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f t="shared" si="84"/>
        <v>57.44</v>
      </c>
      <c r="H916">
        <v>141</v>
      </c>
      <c r="I916">
        <f t="shared" si="85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6"/>
        <v>41490.208333333336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6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f t="shared" si="84"/>
        <v>155.63</v>
      </c>
      <c r="H917">
        <v>1866</v>
      </c>
      <c r="I917">
        <f t="shared" si="85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6"/>
        <v>42976.208333333328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6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f t="shared" si="84"/>
        <v>36.299999999999997</v>
      </c>
      <c r="H918">
        <v>52</v>
      </c>
      <c r="I918">
        <f t="shared" si="85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6"/>
        <v>41991.25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6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f t="shared" si="84"/>
        <v>58.25</v>
      </c>
      <c r="H919">
        <v>27</v>
      </c>
      <c r="I919">
        <f t="shared" si="85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6"/>
        <v>40722.208333333336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6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f t="shared" si="84"/>
        <v>237.39</v>
      </c>
      <c r="H920">
        <v>156</v>
      </c>
      <c r="I920">
        <f t="shared" si="85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6"/>
        <v>41117.208333333336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6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f t="shared" si="84"/>
        <v>58.75</v>
      </c>
      <c r="H921">
        <v>225</v>
      </c>
      <c r="I921">
        <f t="shared" si="85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6"/>
        <v>43022.208333333328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6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f t="shared" si="84"/>
        <v>182.57</v>
      </c>
      <c r="H922">
        <v>255</v>
      </c>
      <c r="I922">
        <f t="shared" si="85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6"/>
        <v>43503.25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6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f t="shared" si="84"/>
        <v>0.75</v>
      </c>
      <c r="H923">
        <v>38</v>
      </c>
      <c r="I923">
        <f t="shared" si="85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6"/>
        <v>40951.25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6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f t="shared" si="84"/>
        <v>175.95</v>
      </c>
      <c r="H924">
        <v>2261</v>
      </c>
      <c r="I924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6"/>
        <v>43443.25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6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f t="shared" si="84"/>
        <v>237.88</v>
      </c>
      <c r="H925">
        <v>40</v>
      </c>
      <c r="I92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6"/>
        <v>40373.208333333336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6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f t="shared" si="84"/>
        <v>488.05</v>
      </c>
      <c r="H926">
        <v>2289</v>
      </c>
      <c r="I926">
        <f t="shared" si="85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6"/>
        <v>43769.208333333328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2" x14ac:dyDescent="0.6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f t="shared" si="84"/>
        <v>224.07</v>
      </c>
      <c r="H927">
        <v>65</v>
      </c>
      <c r="I927">
        <f t="shared" si="85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6"/>
        <v>43000.208333333328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6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f t="shared" si="84"/>
        <v>18.13</v>
      </c>
      <c r="H928">
        <v>15</v>
      </c>
      <c r="I928">
        <f t="shared" si="85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6"/>
        <v>42502.208333333328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6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f t="shared" si="84"/>
        <v>45.85</v>
      </c>
      <c r="H929">
        <v>37</v>
      </c>
      <c r="I929">
        <f t="shared" si="85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6"/>
        <v>41102.208333333336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6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f t="shared" si="84"/>
        <v>117.32</v>
      </c>
      <c r="H930">
        <v>3777</v>
      </c>
      <c r="I930">
        <f t="shared" si="85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6"/>
        <v>41637.25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6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f t="shared" si="84"/>
        <v>217.31</v>
      </c>
      <c r="H931">
        <v>184</v>
      </c>
      <c r="I931">
        <f t="shared" si="85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6"/>
        <v>42858.208333333328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6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f t="shared" si="84"/>
        <v>112.29</v>
      </c>
      <c r="H932">
        <v>85</v>
      </c>
      <c r="I932">
        <f t="shared" si="85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6"/>
        <v>42060.25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6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f t="shared" si="84"/>
        <v>72.52</v>
      </c>
      <c r="H933">
        <v>112</v>
      </c>
      <c r="I933">
        <f t="shared" si="85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6"/>
        <v>41818.208333333336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6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f t="shared" si="84"/>
        <v>212.3</v>
      </c>
      <c r="H934">
        <v>144</v>
      </c>
      <c r="I934">
        <f t="shared" si="85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6"/>
        <v>41709.208333333336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6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f t="shared" si="84"/>
        <v>239.75</v>
      </c>
      <c r="H935">
        <v>1902</v>
      </c>
      <c r="I935">
        <f t="shared" si="85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6"/>
        <v>41372.208333333336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6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f t="shared" si="84"/>
        <v>181.94</v>
      </c>
      <c r="H936">
        <v>105</v>
      </c>
      <c r="I936">
        <f t="shared" si="85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6"/>
        <v>42422.25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x14ac:dyDescent="0.6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f t="shared" si="84"/>
        <v>164.13</v>
      </c>
      <c r="H937">
        <v>132</v>
      </c>
      <c r="I937">
        <f t="shared" si="85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6"/>
        <v>42209.208333333328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6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f t="shared" si="84"/>
        <v>1.64</v>
      </c>
      <c r="H938">
        <v>21</v>
      </c>
      <c r="I938">
        <f t="shared" si="85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6"/>
        <v>43668.208333333328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6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f t="shared" si="84"/>
        <v>49.64</v>
      </c>
      <c r="H939">
        <v>976</v>
      </c>
      <c r="I939">
        <f t="shared" si="85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6"/>
        <v>42334.25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6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f t="shared" si="84"/>
        <v>109.71</v>
      </c>
      <c r="H940">
        <v>96</v>
      </c>
      <c r="I940">
        <f t="shared" si="85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6"/>
        <v>43263.208333333328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2" x14ac:dyDescent="0.6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f t="shared" si="84"/>
        <v>49.22</v>
      </c>
      <c r="H941">
        <v>67</v>
      </c>
      <c r="I941">
        <f t="shared" si="85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6"/>
        <v>40670.208333333336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6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f t="shared" si="84"/>
        <v>62.23</v>
      </c>
      <c r="H942">
        <v>66</v>
      </c>
      <c r="I942">
        <f t="shared" si="85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6"/>
        <v>41244.25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6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f t="shared" si="84"/>
        <v>13.06</v>
      </c>
      <c r="H943">
        <v>78</v>
      </c>
      <c r="I943">
        <f t="shared" si="85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6"/>
        <v>40552.25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6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f t="shared" si="84"/>
        <v>64.64</v>
      </c>
      <c r="H944">
        <v>67</v>
      </c>
      <c r="I944">
        <f t="shared" si="85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6"/>
        <v>40568.25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6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f t="shared" si="84"/>
        <v>159.59</v>
      </c>
      <c r="H945">
        <v>114</v>
      </c>
      <c r="I945">
        <f t="shared" si="85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6"/>
        <v>41906.208333333336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6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f t="shared" si="84"/>
        <v>81.42</v>
      </c>
      <c r="H946">
        <v>263</v>
      </c>
      <c r="I946">
        <f t="shared" si="85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6"/>
        <v>42776.25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6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f t="shared" si="84"/>
        <v>32.44</v>
      </c>
      <c r="H947">
        <v>1691</v>
      </c>
      <c r="I947">
        <f t="shared" si="85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6"/>
        <v>41004.208333333336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6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f t="shared" si="84"/>
        <v>9.91</v>
      </c>
      <c r="H948">
        <v>181</v>
      </c>
      <c r="I948">
        <f t="shared" si="85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6"/>
        <v>40710.208333333336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6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f t="shared" si="84"/>
        <v>26.69</v>
      </c>
      <c r="H949">
        <v>13</v>
      </c>
      <c r="I949">
        <f t="shared" si="85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6"/>
        <v>41908.208333333336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6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f t="shared" si="84"/>
        <v>62.96</v>
      </c>
      <c r="H950">
        <v>160</v>
      </c>
      <c r="I950">
        <f t="shared" si="85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6"/>
        <v>41985.25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x14ac:dyDescent="0.6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f t="shared" si="84"/>
        <v>161.36000000000001</v>
      </c>
      <c r="H951">
        <v>203</v>
      </c>
      <c r="I951">
        <f t="shared" si="85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6"/>
        <v>42112.208333333328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6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f t="shared" si="84"/>
        <v>5</v>
      </c>
      <c r="H952">
        <v>1</v>
      </c>
      <c r="I952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6"/>
        <v>43571.208333333328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6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f t="shared" si="84"/>
        <v>1096.94</v>
      </c>
      <c r="H953">
        <v>1559</v>
      </c>
      <c r="I953">
        <f t="shared" si="85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6"/>
        <v>42730.25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6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f t="shared" si="84"/>
        <v>70.09</v>
      </c>
      <c r="H954">
        <v>2266</v>
      </c>
      <c r="I954">
        <f t="shared" si="85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6"/>
        <v>42591.208333333328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6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f t="shared" si="84"/>
        <v>60</v>
      </c>
      <c r="H955">
        <v>21</v>
      </c>
      <c r="I955">
        <f t="shared" si="85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6"/>
        <v>42358.25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6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f t="shared" si="84"/>
        <v>367.1</v>
      </c>
      <c r="H956">
        <v>1548</v>
      </c>
      <c r="I956">
        <f t="shared" si="85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6"/>
        <v>41174.208333333336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2" x14ac:dyDescent="0.6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f t="shared" si="84"/>
        <v>1109</v>
      </c>
      <c r="H957">
        <v>80</v>
      </c>
      <c r="I957">
        <f t="shared" si="85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6"/>
        <v>41238.25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6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f t="shared" si="84"/>
        <v>19.03</v>
      </c>
      <c r="H958">
        <v>830</v>
      </c>
      <c r="I958">
        <f t="shared" si="85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6"/>
        <v>42360.25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6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f t="shared" si="84"/>
        <v>126.88</v>
      </c>
      <c r="H959">
        <v>131</v>
      </c>
      <c r="I959">
        <f t="shared" si="85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6"/>
        <v>40955.25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2" x14ac:dyDescent="0.6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f t="shared" si="84"/>
        <v>734.64</v>
      </c>
      <c r="H960">
        <v>112</v>
      </c>
      <c r="I960">
        <f t="shared" si="85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6"/>
        <v>40350.208333333336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6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f t="shared" si="84"/>
        <v>4.57</v>
      </c>
      <c r="H961">
        <v>130</v>
      </c>
      <c r="I961">
        <f t="shared" si="85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6"/>
        <v>40357.208333333336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6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f t="shared" si="84"/>
        <v>85.05</v>
      </c>
      <c r="H962">
        <v>55</v>
      </c>
      <c r="I962">
        <f t="shared" si="85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6"/>
        <v>42408.25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6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f t="shared" ref="G963:G1001" si="90">ROUND(E963/D963*100,2)</f>
        <v>119.3</v>
      </c>
      <c r="H963">
        <v>155</v>
      </c>
      <c r="I963">
        <f t="shared" ref="I963:I1001" si="91">IFERROR(ROUND(E963/H963,2), "No backers")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2">(((L963/60)/60)/24)+DATE(1970, 1,1)</f>
        <v>40591.25</v>
      </c>
      <c r="O963" s="8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LEFT(R963,FIND("/",R963)-1)</f>
        <v>publishing</v>
      </c>
      <c r="T963" t="str">
        <f t="shared" ref="T963:T1001" si="95">RIGHT(R963,LEN(R963)-FIND("/",R963))</f>
        <v>translations</v>
      </c>
    </row>
    <row r="964" spans="1:20" x14ac:dyDescent="0.6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f t="shared" si="90"/>
        <v>296.02999999999997</v>
      </c>
      <c r="H964">
        <v>266</v>
      </c>
      <c r="I964">
        <f t="shared" si="9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2"/>
        <v>41592.25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6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f t="shared" si="90"/>
        <v>84.69</v>
      </c>
      <c r="H965">
        <v>114</v>
      </c>
      <c r="I965">
        <f t="shared" si="9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2"/>
        <v>40607.25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6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f t="shared" si="90"/>
        <v>355.78</v>
      </c>
      <c r="H966">
        <v>155</v>
      </c>
      <c r="I966">
        <f t="shared" si="91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2"/>
        <v>42135.208333333328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6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f t="shared" si="90"/>
        <v>386.41</v>
      </c>
      <c r="H967">
        <v>207</v>
      </c>
      <c r="I967">
        <f t="shared" si="91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2"/>
        <v>40203.25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6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f t="shared" si="90"/>
        <v>792.24</v>
      </c>
      <c r="H968">
        <v>245</v>
      </c>
      <c r="I968">
        <f t="shared" si="9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2"/>
        <v>42901.208333333328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6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f t="shared" si="90"/>
        <v>137.03</v>
      </c>
      <c r="H969">
        <v>1573</v>
      </c>
      <c r="I969">
        <f t="shared" si="9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2"/>
        <v>41005.208333333336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2" x14ac:dyDescent="0.6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f t="shared" si="90"/>
        <v>338.21</v>
      </c>
      <c r="H970">
        <v>114</v>
      </c>
      <c r="I970">
        <f t="shared" si="9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2"/>
        <v>40544.25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6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f t="shared" si="90"/>
        <v>108.23</v>
      </c>
      <c r="H971">
        <v>93</v>
      </c>
      <c r="I971">
        <f t="shared" si="91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2"/>
        <v>43821.25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x14ac:dyDescent="0.6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f t="shared" si="90"/>
        <v>60.76</v>
      </c>
      <c r="H972">
        <v>594</v>
      </c>
      <c r="I972">
        <f t="shared" si="91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2"/>
        <v>40672.208333333336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6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f t="shared" si="90"/>
        <v>27.73</v>
      </c>
      <c r="H973">
        <v>24</v>
      </c>
      <c r="I973">
        <f t="shared" si="91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2"/>
        <v>41555.208333333336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x14ac:dyDescent="0.6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f t="shared" si="90"/>
        <v>228.39</v>
      </c>
      <c r="H974">
        <v>1681</v>
      </c>
      <c r="I974">
        <f t="shared" si="91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2"/>
        <v>41792.208333333336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6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f t="shared" si="90"/>
        <v>21.62</v>
      </c>
      <c r="H975">
        <v>252</v>
      </c>
      <c r="I975">
        <f t="shared" si="9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2"/>
        <v>40522.25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6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f t="shared" si="90"/>
        <v>373.88</v>
      </c>
      <c r="H976">
        <v>32</v>
      </c>
      <c r="I976">
        <f t="shared" si="91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2"/>
        <v>41412.208333333336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6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f t="shared" si="90"/>
        <v>154.93</v>
      </c>
      <c r="H977">
        <v>135</v>
      </c>
      <c r="I977">
        <f t="shared" si="9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2"/>
        <v>42337.25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2" x14ac:dyDescent="0.6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f t="shared" si="90"/>
        <v>322.14999999999998</v>
      </c>
      <c r="H978">
        <v>140</v>
      </c>
      <c r="I978">
        <f t="shared" si="9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2"/>
        <v>40571.25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6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f t="shared" si="90"/>
        <v>73.959999999999994</v>
      </c>
      <c r="H979">
        <v>67</v>
      </c>
      <c r="I979">
        <f t="shared" si="91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2"/>
        <v>43138.25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6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f t="shared" si="90"/>
        <v>864.1</v>
      </c>
      <c r="H980">
        <v>92</v>
      </c>
      <c r="I980">
        <f t="shared" si="9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2"/>
        <v>42686.25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6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f t="shared" si="90"/>
        <v>143.26</v>
      </c>
      <c r="H981">
        <v>1015</v>
      </c>
      <c r="I981">
        <f t="shared" si="91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2"/>
        <v>42078.208333333328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6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f t="shared" si="90"/>
        <v>40.28</v>
      </c>
      <c r="H982">
        <v>742</v>
      </c>
      <c r="I982">
        <f t="shared" si="9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2"/>
        <v>42307.208333333328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6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f t="shared" si="90"/>
        <v>178.22</v>
      </c>
      <c r="H983">
        <v>323</v>
      </c>
      <c r="I983">
        <f t="shared" si="91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2"/>
        <v>43094.25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6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f t="shared" si="90"/>
        <v>84.93</v>
      </c>
      <c r="H984">
        <v>75</v>
      </c>
      <c r="I984">
        <f t="shared" si="9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2"/>
        <v>40743.208333333336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6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f t="shared" si="90"/>
        <v>145.94</v>
      </c>
      <c r="H985">
        <v>2326</v>
      </c>
      <c r="I985">
        <f t="shared" si="9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2"/>
        <v>43681.208333333328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2" x14ac:dyDescent="0.6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f t="shared" si="90"/>
        <v>152.46</v>
      </c>
      <c r="H986">
        <v>381</v>
      </c>
      <c r="I986">
        <f t="shared" si="9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2"/>
        <v>43716.208333333328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6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f t="shared" si="90"/>
        <v>67.13</v>
      </c>
      <c r="H987">
        <v>4405</v>
      </c>
      <c r="I987">
        <f t="shared" si="9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2"/>
        <v>41614.25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6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f t="shared" si="90"/>
        <v>40.31</v>
      </c>
      <c r="H988">
        <v>92</v>
      </c>
      <c r="I988">
        <f t="shared" si="9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2"/>
        <v>40638.208333333336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6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f t="shared" si="90"/>
        <v>216.79</v>
      </c>
      <c r="H989">
        <v>480</v>
      </c>
      <c r="I989">
        <f t="shared" si="9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2"/>
        <v>42852.208333333328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6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f t="shared" si="90"/>
        <v>52.12</v>
      </c>
      <c r="H990">
        <v>64</v>
      </c>
      <c r="I990">
        <f t="shared" si="91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2"/>
        <v>42686.25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6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f t="shared" si="90"/>
        <v>499.58</v>
      </c>
      <c r="H991">
        <v>226</v>
      </c>
      <c r="I991">
        <f t="shared" si="9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2"/>
        <v>43571.208333333328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6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f t="shared" si="90"/>
        <v>87.68</v>
      </c>
      <c r="H992">
        <v>64</v>
      </c>
      <c r="I992">
        <f t="shared" si="91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2"/>
        <v>42432.25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6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f t="shared" si="90"/>
        <v>113.17</v>
      </c>
      <c r="H993">
        <v>241</v>
      </c>
      <c r="I993">
        <f t="shared" si="9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2"/>
        <v>41907.208333333336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6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f t="shared" si="90"/>
        <v>426.55</v>
      </c>
      <c r="H994">
        <v>132</v>
      </c>
      <c r="I994">
        <f t="shared" si="9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2"/>
        <v>43227.208333333328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6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f t="shared" si="90"/>
        <v>77.63</v>
      </c>
      <c r="H995">
        <v>75</v>
      </c>
      <c r="I99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2"/>
        <v>42362.25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6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f t="shared" si="90"/>
        <v>52.5</v>
      </c>
      <c r="H996">
        <v>842</v>
      </c>
      <c r="I996">
        <f t="shared" si="9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2"/>
        <v>41929.208333333336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6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f t="shared" si="90"/>
        <v>157.47</v>
      </c>
      <c r="H997">
        <v>2043</v>
      </c>
      <c r="I997">
        <f t="shared" si="9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2"/>
        <v>43408.208333333328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2" x14ac:dyDescent="0.6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f t="shared" si="90"/>
        <v>72.94</v>
      </c>
      <c r="H998">
        <v>112</v>
      </c>
      <c r="I998">
        <f t="shared" si="9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2"/>
        <v>41276.25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6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f t="shared" si="90"/>
        <v>60.57</v>
      </c>
      <c r="H999">
        <v>139</v>
      </c>
      <c r="I999">
        <f t="shared" si="9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2"/>
        <v>41659.25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6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f t="shared" si="90"/>
        <v>56.79</v>
      </c>
      <c r="H1000">
        <v>374</v>
      </c>
      <c r="I1000">
        <f t="shared" si="9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2"/>
        <v>40220.25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6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f t="shared" si="90"/>
        <v>56.54</v>
      </c>
      <c r="H1001">
        <v>1122</v>
      </c>
      <c r="I1001">
        <f t="shared" si="9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2"/>
        <v>42550.208333333328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2:G1001">
    <cfRule type="containsText" dxfId="2" priority="2" operator="containsText" text="live">
      <formula>NOT(ISERROR(SEARCH("live",F2)))</formula>
    </cfRule>
    <cfRule type="containsText" dxfId="1" priority="3" operator="containsText" text="failed">
      <formula>NOT(ISERROR(SEARCH("failed",F2)))</formula>
    </cfRule>
    <cfRule type="containsText" dxfId="0" priority="4" operator="containsText" text="successful">
      <formula>NOT(ISERROR(SEARCH("successful",F2)))</formula>
    </cfRule>
  </conditionalFormatting>
  <conditionalFormatting sqref="G2:G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A75E-6956-4824-B04B-0AC3F0567DE9}">
  <dimension ref="A1:F18"/>
  <sheetViews>
    <sheetView workbookViewId="0">
      <selection activeCell="B18" sqref="B18"/>
    </sheetView>
  </sheetViews>
  <sheetFormatPr defaultRowHeight="15.6" x14ac:dyDescent="0.6"/>
  <cols>
    <col min="1" max="1" width="13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5" t="s">
        <v>6</v>
      </c>
      <c r="B1" t="s">
        <v>2046</v>
      </c>
    </row>
    <row r="3" spans="1:6" x14ac:dyDescent="0.6">
      <c r="A3" s="5" t="s">
        <v>2071</v>
      </c>
      <c r="B3" s="5" t="s">
        <v>2045</v>
      </c>
    </row>
    <row r="4" spans="1:6" x14ac:dyDescent="0.6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6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6">
      <c r="A6" s="6" t="s">
        <v>2035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6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6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6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6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6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6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6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6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  <row r="18" spans="3:4" x14ac:dyDescent="0.6">
      <c r="C18">
        <f>GETPIVOTDATA("name",$A$3,"outcome","failed","parent category","theater")/GETPIVOTDATA("name",$A$3,"parent category","theater")</f>
        <v>0.38372093023255816</v>
      </c>
      <c r="D18">
        <f>GETPIVOTDATA("name",$A$3,"outcome","successful","parent category","theater")/GETPIVOTDATA("name",$A$3,"parent category","theater")</f>
        <v>0.54360465116279066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2FD1-94DB-4D6A-B9FD-1B579AC9915E}">
  <dimension ref="A1:F30"/>
  <sheetViews>
    <sheetView workbookViewId="0">
      <selection activeCell="O19" sqref="O19"/>
    </sheetView>
  </sheetViews>
  <sheetFormatPr defaultRowHeight="15.6" x14ac:dyDescent="0.6"/>
  <cols>
    <col min="1" max="1" width="16.44921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5" t="s">
        <v>6</v>
      </c>
      <c r="B1" t="s">
        <v>2046</v>
      </c>
    </row>
    <row r="2" spans="1:6" x14ac:dyDescent="0.6">
      <c r="A2" s="5" t="s">
        <v>2032</v>
      </c>
      <c r="B2" t="s">
        <v>2046</v>
      </c>
    </row>
    <row r="4" spans="1:6" x14ac:dyDescent="0.6">
      <c r="A4" s="5" t="s">
        <v>2071</v>
      </c>
      <c r="B4" s="5" t="s">
        <v>2045</v>
      </c>
    </row>
    <row r="5" spans="1:6" x14ac:dyDescent="0.6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6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6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6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6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6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6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6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6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6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6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6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6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6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6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6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6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6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6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6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6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6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6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6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6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6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EE5A-8781-4DB6-AA9F-A4143DDCE5AB}">
  <dimension ref="A1:F18"/>
  <sheetViews>
    <sheetView workbookViewId="0">
      <selection activeCell="C13" sqref="C13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  <col min="7" max="7" width="2.19921875" bestFit="1" customWidth="1"/>
    <col min="8" max="8" width="2.8984375" bestFit="1" customWidth="1"/>
    <col min="9" max="9" width="10.44921875" bestFit="1" customWidth="1"/>
  </cols>
  <sheetData>
    <row r="1" spans="1:6" x14ac:dyDescent="0.6">
      <c r="A1" s="5" t="s">
        <v>2032</v>
      </c>
      <c r="B1" t="s">
        <v>2046</v>
      </c>
    </row>
    <row r="2" spans="1:6" x14ac:dyDescent="0.6">
      <c r="A2" s="5" t="s">
        <v>2086</v>
      </c>
      <c r="B2" t="s">
        <v>2046</v>
      </c>
    </row>
    <row r="4" spans="1:6" x14ac:dyDescent="0.6">
      <c r="A4" s="5" t="s">
        <v>2044</v>
      </c>
      <c r="B4" s="5" t="s">
        <v>2045</v>
      </c>
    </row>
    <row r="5" spans="1:6" x14ac:dyDescent="0.6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6">
      <c r="A6" s="10" t="s">
        <v>2074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6">
      <c r="A7" s="10" t="s">
        <v>2075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6">
      <c r="A8" s="10" t="s">
        <v>2076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6">
      <c r="A9" s="10" t="s">
        <v>2077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6">
      <c r="A10" s="10" t="s">
        <v>2078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6">
      <c r="A11" s="10" t="s">
        <v>2079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6">
      <c r="A12" s="10" t="s">
        <v>2080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6">
      <c r="A13" s="10" t="s">
        <v>2081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6">
      <c r="A14" s="10" t="s">
        <v>2082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6">
      <c r="A15" s="10" t="s">
        <v>2083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6">
      <c r="A16" s="10" t="s">
        <v>2084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6">
      <c r="A17" s="10" t="s">
        <v>2085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6">
      <c r="A18" s="10" t="s">
        <v>2043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1348-2307-4F29-9AE8-7E192E84EC0B}">
  <dimension ref="A1:H13"/>
  <sheetViews>
    <sheetView topLeftCell="A10" workbookViewId="0">
      <selection activeCell="G17" sqref="G17"/>
    </sheetView>
  </sheetViews>
  <sheetFormatPr defaultRowHeight="15.6" x14ac:dyDescent="0.6"/>
  <cols>
    <col min="1" max="1" width="26" bestFit="1" customWidth="1"/>
    <col min="2" max="2" width="16.19921875" bestFit="1" customWidth="1"/>
    <col min="3" max="3" width="12.59765625" bestFit="1" customWidth="1"/>
    <col min="4" max="4" width="15.25" bestFit="1" customWidth="1"/>
    <col min="5" max="5" width="11.796875" bestFit="1" customWidth="1"/>
    <col min="6" max="6" width="18.75" bestFit="1" customWidth="1"/>
    <col min="7" max="7" width="15.1484375" bestFit="1" customWidth="1"/>
    <col min="8" max="8" width="17.796875" bestFit="1" customWidth="1"/>
  </cols>
  <sheetData>
    <row r="1" spans="1:8" x14ac:dyDescent="0.6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6">
      <c r="A2" t="s">
        <v>2095</v>
      </c>
      <c r="B2">
        <f>COUNTIFS(Crowdfunding!$F$2:$F$1001, "="&amp;RIGHT(B$1, LEN(B$1)-LEN("Number ")),Crowdfunding!$D$2:$D$1001, "&lt;1000")</f>
        <v>30</v>
      </c>
      <c r="C2">
        <f>COUNTIFS(Crowdfunding!$F$2:$F$1001, "="&amp;RIGHT(C$1, LEN(C$1)-LEN("Number ")),Crowdfunding!$D$2:$D$1001, "&lt;1000")</f>
        <v>20</v>
      </c>
      <c r="D2">
        <f>COUNTIFS(Crowdfunding!$F$2:$F$1001, "="&amp;RIGHT(D$1, LEN(D$1)-LEN("Number ")),Crowdfunding!$D$2:$D$1001, "&lt;1000")</f>
        <v>1</v>
      </c>
      <c r="E2">
        <f>SUM(B2:D2)</f>
        <v>51</v>
      </c>
      <c r="F2" s="11">
        <f>ROUND($B2/$E2,4)</f>
        <v>0.58819999999999995</v>
      </c>
      <c r="G2" s="11">
        <f>ROUND($C2/$E2,2)</f>
        <v>0.39</v>
      </c>
      <c r="H2" s="11">
        <f>ROUND($D2/$E2,2)</f>
        <v>0.02</v>
      </c>
    </row>
    <row r="3" spans="1:8" x14ac:dyDescent="0.6">
      <c r="A3" t="s">
        <v>2096</v>
      </c>
      <c r="B3">
        <f>COUNTIFS(Crowdfunding!$F$2:$F$1001, "="&amp;RIGHT(B$1, LEN(B$1)-LEN("Number ")),Crowdfunding!$D$2:$D$1001, "&gt;=1000", Crowdfunding!$D$2:$D$1001, "&lt;5000")</f>
        <v>191</v>
      </c>
      <c r="C3">
        <f>COUNTIFS(Crowdfunding!$F$2:$F$1001, "="&amp;RIGHT(C$1, LEN(C$1)-LEN("Number ")),Crowdfunding!$D$2:$D$1001, "&gt;=1000", Crowdfunding!$D$2:$D$1001, "&lt;5000")</f>
        <v>38</v>
      </c>
      <c r="D3">
        <f>COUNTIFS(Crowdfunding!$F$2:$F$1001, "="&amp;RIGHT(D$1, LEN(D$1)-LEN("Number ")),Crowdfunding!$D$2:$D$1001, "&gt;=1000", Crowdfunding!$D$2:$D$1001, "&lt;5000")</f>
        <v>2</v>
      </c>
      <c r="E3">
        <f t="shared" ref="E3:E13" si="0">SUM(B3:D3)</f>
        <v>231</v>
      </c>
      <c r="F3" s="11">
        <f t="shared" ref="F3:F13" si="1">ROUND($B3/$E3,2)</f>
        <v>0.83</v>
      </c>
      <c r="G3" s="11">
        <f t="shared" ref="G3:G13" si="2">ROUND($C3/$E3,2)</f>
        <v>0.16</v>
      </c>
      <c r="H3" s="11">
        <f t="shared" ref="H3:H13" si="3">ROUND($D3/$E3,2)</f>
        <v>0.01</v>
      </c>
    </row>
    <row r="4" spans="1:8" x14ac:dyDescent="0.6">
      <c r="A4" t="s">
        <v>2097</v>
      </c>
      <c r="B4">
        <f>COUNTIFS(Crowdfunding!$F$2:$F$1001, "="&amp;RIGHT(B$1, LEN(B$1)-LEN("Number ")),Crowdfunding!$D$2:$D$1001, "&gt;=5000", Crowdfunding!$D$2:$D$1001, "&lt;10000")</f>
        <v>164</v>
      </c>
      <c r="C4">
        <f>COUNTIFS(Crowdfunding!$F$2:$F$1001, "="&amp;RIGHT(C$1, LEN(C$1)-LEN("Number ")),Crowdfunding!$D$2:$D$1001, "&gt;=5000", Crowdfunding!$D$2:$D$1001, "&lt;10000")</f>
        <v>126</v>
      </c>
      <c r="D4">
        <f>COUNTIFS(Crowdfunding!$F$2:$F$1001, "="&amp;RIGHT(D$1, LEN(D$1)-LEN("Number ")),Crowdfunding!$D$2:$D$1001, "&gt;=5000", Crowdfunding!$D$2:$D$1001, "&lt;10000")</f>
        <v>25</v>
      </c>
      <c r="E4">
        <f t="shared" si="0"/>
        <v>315</v>
      </c>
      <c r="F4" s="11">
        <f t="shared" si="1"/>
        <v>0.52</v>
      </c>
      <c r="G4" s="11">
        <f t="shared" si="2"/>
        <v>0.4</v>
      </c>
      <c r="H4" s="11">
        <f t="shared" si="3"/>
        <v>0.08</v>
      </c>
    </row>
    <row r="5" spans="1:8" x14ac:dyDescent="0.6">
      <c r="A5" t="s">
        <v>2098</v>
      </c>
      <c r="B5">
        <f>COUNTIFS(Crowdfunding!$F$2:$F$1001, "="&amp;RIGHT(B$1, LEN(B$1)-LEN("Number ")),Crowdfunding!$D$2:$D$1001, "&gt;=10000", Crowdfunding!$D$2:$D$1001, "&lt;15000")</f>
        <v>4</v>
      </c>
      <c r="C5">
        <f>COUNTIFS(Crowdfunding!$F$2:$F$1001, "="&amp;RIGHT(C$1, LEN(C$1)-LEN("Number ")),Crowdfunding!$D$2:$D$1001, "&gt;=10000", Crowdfunding!$D$2:$D$1001, "&lt;15000")</f>
        <v>5</v>
      </c>
      <c r="D5">
        <f>COUNTIFS(Crowdfunding!$F$2:$F$1001, "="&amp;RIGHT(D$1, LEN(D$1)-LEN("Number ")),Crowdfunding!$D$2:$D$1001, "&gt;=10000", Crowdfunding!$D$2:$D$1001, "&lt;15000")</f>
        <v>0</v>
      </c>
      <c r="E5">
        <f t="shared" si="0"/>
        <v>9</v>
      </c>
      <c r="F5" s="11">
        <f t="shared" si="1"/>
        <v>0.44</v>
      </c>
      <c r="G5" s="11">
        <f t="shared" si="2"/>
        <v>0.56000000000000005</v>
      </c>
      <c r="H5" s="11">
        <f t="shared" si="3"/>
        <v>0</v>
      </c>
    </row>
    <row r="6" spans="1:8" x14ac:dyDescent="0.6">
      <c r="A6" t="s">
        <v>2099</v>
      </c>
      <c r="B6">
        <f>COUNTIFS(Crowdfunding!$F$2:$F$1001, "="&amp;RIGHT(B$1, LEN(B$1)-LEN("Number ")),Crowdfunding!$D$2:$D$1001, "&gt;=15000", Crowdfunding!$D$2:$D$1001, "&lt;20000")</f>
        <v>10</v>
      </c>
      <c r="C6">
        <f>COUNTIFS(Crowdfunding!$F$2:$F$1001, "="&amp;RIGHT(C$1, LEN(C$1)-LEN("Number ")),Crowdfunding!$D$2:$D$1001, "&gt;=15000", Crowdfunding!$D$2:$D$1001, "&lt;20000")</f>
        <v>0</v>
      </c>
      <c r="D6">
        <f>COUNTIFS(Crowdfunding!$F$2:$F$1001, "="&amp;RIGHT(D$1, LEN(D$1)-LEN("Number ")),Crowdfunding!$D$2:$D$1001, "&gt;=15000", Crowdfunding!$D$2:$D$1001, 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6">
      <c r="A7" t="s">
        <v>2100</v>
      </c>
      <c r="B7">
        <f>COUNTIFS(Crowdfunding!$F$2:$F$1001, "="&amp;RIGHT(B$1, LEN(B$1)-LEN("Number ")),Crowdfunding!$D$2:$D$1001, "&gt;=20000", Crowdfunding!$D$2:$D$1001, "&lt;25000")</f>
        <v>7</v>
      </c>
      <c r="C7">
        <f>COUNTIFS(Crowdfunding!$F$2:$F$1001, "="&amp;RIGHT(C$1, LEN(C$1)-LEN("Number ")),Crowdfunding!$D$2:$D$1001, "&gt;=20000", Crowdfunding!$D$2:$D$1001, "&lt;25000")</f>
        <v>0</v>
      </c>
      <c r="D7">
        <f>COUNTIFS(Crowdfunding!$F$2:$F$1001, "="&amp;RIGHT(D$1, LEN(D$1)-LEN("Number ")),Crowdfunding!$D$2:$D$1001, "&gt;=20000", Crowdfunding!$D$2:$D$1001, 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6">
      <c r="A8" t="s">
        <v>2101</v>
      </c>
      <c r="B8">
        <f>COUNTIFS(Crowdfunding!$F$2:$F$1001, "="&amp;RIGHT(B$1, LEN(B$1)-LEN("Number ")),Crowdfunding!$D$2:$D$1001, "&gt;=25000", Crowdfunding!$D$2:$D$1001, "&lt;30000")</f>
        <v>11</v>
      </c>
      <c r="C8">
        <f>COUNTIFS(Crowdfunding!$F$2:$F$1001, "="&amp;RIGHT(C$1, LEN(C$1)-LEN("Number ")),Crowdfunding!$D$2:$D$1001, "&gt;=25000", Crowdfunding!$D$2:$D$1001, "&lt;30000")</f>
        <v>3</v>
      </c>
      <c r="D8">
        <f>COUNTIFS(Crowdfunding!$F$2:$F$1001, "="&amp;RIGHT(D$1, LEN(D$1)-LEN("Number ")),Crowdfunding!$D$2:$D$1001, "&gt;=25000", Crowdfunding!$D$2:$D$1001, "&lt;30000")</f>
        <v>0</v>
      </c>
      <c r="E8">
        <f t="shared" si="0"/>
        <v>14</v>
      </c>
      <c r="F8" s="11">
        <f t="shared" si="1"/>
        <v>0.79</v>
      </c>
      <c r="G8" s="11">
        <f t="shared" si="2"/>
        <v>0.21</v>
      </c>
      <c r="H8" s="11">
        <f t="shared" si="3"/>
        <v>0</v>
      </c>
    </row>
    <row r="9" spans="1:8" x14ac:dyDescent="0.6">
      <c r="A9" t="s">
        <v>2102</v>
      </c>
      <c r="B9">
        <f>COUNTIFS(Crowdfunding!$F$2:$F$1001, "="&amp;RIGHT(B$1, LEN(B$1)-LEN("Number ")),Crowdfunding!$D$2:$D$1001, "&gt;=30000", Crowdfunding!$D$2:$D$1001, "&lt;35000")</f>
        <v>7</v>
      </c>
      <c r="C9">
        <f>COUNTIFS(Crowdfunding!$F$2:$F$1001, "="&amp;RIGHT(C$1, LEN(C$1)-LEN("Number ")),Crowdfunding!$D$2:$D$1001, "&gt;=30000", Crowdfunding!$D$2:$D$1001, "&lt;35000")</f>
        <v>0</v>
      </c>
      <c r="D9">
        <f>COUNTIFS(Crowdfunding!$F$2:$F$1001, "="&amp;RIGHT(D$1, LEN(D$1)-LEN("Number ")),Crowdfunding!$D$2:$D$1001, "&gt;=30000", Crowdfunding!$D$2:$D$1001, 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6">
      <c r="A10" t="s">
        <v>2103</v>
      </c>
      <c r="B10">
        <f>COUNTIFS(Crowdfunding!$F$2:$F$1001, "="&amp;RIGHT(B$1, LEN(B$1)-LEN("Number ")),Crowdfunding!$D$2:$D$1001, "&gt;=35000", Crowdfunding!$D$2:$D$1001, "&lt;40000")</f>
        <v>8</v>
      </c>
      <c r="C10">
        <f>COUNTIFS(Crowdfunding!$F$2:$F$1001, "="&amp;RIGHT(C$1, LEN(C$1)-LEN("Number ")),Crowdfunding!$D$2:$D$1001, "&gt;=35000", Crowdfunding!$D$2:$D$1001, "&lt;40000")</f>
        <v>3</v>
      </c>
      <c r="D10">
        <f>COUNTIFS(Crowdfunding!$F$2:$F$1001, "="&amp;RIGHT(D$1, LEN(D$1)-LEN("Number ")),Crowdfunding!$D$2:$D$1001, "&gt;=35000", Crowdfunding!$D$2:$D$1001, "&lt;40000")</f>
        <v>1</v>
      </c>
      <c r="E10">
        <f t="shared" si="0"/>
        <v>12</v>
      </c>
      <c r="F10" s="11">
        <f t="shared" si="1"/>
        <v>0.67</v>
      </c>
      <c r="G10" s="11">
        <f t="shared" si="2"/>
        <v>0.25</v>
      </c>
      <c r="H10" s="11">
        <f t="shared" si="3"/>
        <v>0.08</v>
      </c>
    </row>
    <row r="11" spans="1:8" x14ac:dyDescent="0.6">
      <c r="A11" t="s">
        <v>2104</v>
      </c>
      <c r="B11">
        <f>COUNTIFS(Crowdfunding!$F$2:$F$1001, "="&amp;RIGHT(B$1, LEN(B$1)-LEN("Number ")),Crowdfunding!$D$2:$D$1001, "&gt;=40000", Crowdfunding!$D$2:$D$1001, "&lt;45000")</f>
        <v>11</v>
      </c>
      <c r="C11">
        <f>COUNTIFS(Crowdfunding!$F$2:$F$1001, "="&amp;RIGHT(C$1, LEN(C$1)-LEN("Number ")),Crowdfunding!$D$2:$D$1001, "&gt;=40000", Crowdfunding!$D$2:$D$1001, "&lt;45000")</f>
        <v>3</v>
      </c>
      <c r="D11">
        <f>COUNTIFS(Crowdfunding!$F$2:$F$1001, "="&amp;RIGHT(D$1, LEN(D$1)-LEN("Number ")),Crowdfunding!$D$2:$D$1001, "&gt;=40000", Crowdfunding!$D$2:$D$1001, "&lt;45000")</f>
        <v>0</v>
      </c>
      <c r="E11">
        <f t="shared" si="0"/>
        <v>14</v>
      </c>
      <c r="F11" s="11">
        <f t="shared" si="1"/>
        <v>0.79</v>
      </c>
      <c r="G11" s="11">
        <f t="shared" si="2"/>
        <v>0.21</v>
      </c>
      <c r="H11" s="11">
        <f t="shared" si="3"/>
        <v>0</v>
      </c>
    </row>
    <row r="12" spans="1:8" x14ac:dyDescent="0.6">
      <c r="A12" t="s">
        <v>2105</v>
      </c>
      <c r="B12">
        <f>COUNTIFS(Crowdfunding!$F$2:$F$1001, "="&amp;RIGHT(B$1, LEN(B$1)-LEN("Number ")),Crowdfunding!$D$2:$D$1001, "&gt;=45000", Crowdfunding!$D$2:$D$1001, "&lt;50000")</f>
        <v>8</v>
      </c>
      <c r="C12">
        <f>COUNTIFS(Crowdfunding!$F$2:$F$1001, "="&amp;RIGHT(C$1, LEN(C$1)-LEN("Number ")),Crowdfunding!$D$2:$D$1001, "&gt;=45000", Crowdfunding!$D$2:$D$1001, "&lt;50000")</f>
        <v>3</v>
      </c>
      <c r="D12">
        <f>COUNTIFS(Crowdfunding!$F$2:$F$1001, "="&amp;RIGHT(D$1, LEN(D$1)-LEN("Number ")),Crowdfunding!$D$2:$D$1001, "&gt;=45000", Crowdfunding!$D$2:$D$1001, "&lt;50000")</f>
        <v>0</v>
      </c>
      <c r="E12">
        <f t="shared" si="0"/>
        <v>11</v>
      </c>
      <c r="F12" s="11">
        <f t="shared" si="1"/>
        <v>0.73</v>
      </c>
      <c r="G12" s="11">
        <f t="shared" si="2"/>
        <v>0.27</v>
      </c>
      <c r="H12" s="11">
        <f t="shared" si="3"/>
        <v>0</v>
      </c>
    </row>
    <row r="13" spans="1:8" x14ac:dyDescent="0.6">
      <c r="A13" t="s">
        <v>2106</v>
      </c>
      <c r="B13">
        <f>COUNTIFS(Crowdfunding!$F$2:$F$1001, "="&amp;RIGHT(B$1, LEN(B$1)-LEN("Number ")),Crowdfunding!$D$2:$D$1001, "&gt;=50000")</f>
        <v>114</v>
      </c>
      <c r="C13">
        <f>COUNTIFS(Crowdfunding!$F$2:$F$1001, "="&amp;RIGHT(C$1, LEN(C$1)-LEN("Number ")),Crowdfunding!$D$2:$D$1001, "&gt;=50000")</f>
        <v>163</v>
      </c>
      <c r="D13">
        <f>COUNTIFS(Crowdfunding!$F$2:$F$1001, "="&amp;RIGHT(D$1, LEN(D$1)-LEN("Number ")),Crowdfunding!$D$2:$D$1001, "&gt;=50000")</f>
        <v>28</v>
      </c>
      <c r="E13">
        <f t="shared" si="0"/>
        <v>305</v>
      </c>
      <c r="F13" s="11">
        <f t="shared" si="1"/>
        <v>0.37</v>
      </c>
      <c r="G13" s="11">
        <f t="shared" si="2"/>
        <v>0.53</v>
      </c>
      <c r="H13" s="11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B031-E22F-4E9C-AAFB-F5BD789A7125}">
  <dimension ref="A1:J566"/>
  <sheetViews>
    <sheetView tabSelected="1" topLeftCell="F1" workbookViewId="0">
      <selection activeCell="L9" sqref="L9"/>
    </sheetView>
  </sheetViews>
  <sheetFormatPr defaultRowHeight="15.6" x14ac:dyDescent="0.6"/>
  <cols>
    <col min="2" max="2" width="16.19921875" bestFit="1" customWidth="1"/>
    <col min="3" max="3" width="16.19921875" customWidth="1"/>
    <col min="4" max="4" width="18.34765625" bestFit="1" customWidth="1"/>
    <col min="7" max="7" width="16.59765625" bestFit="1" customWidth="1"/>
    <col min="9" max="9" width="16.19921875" bestFit="1" customWidth="1"/>
  </cols>
  <sheetData>
    <row r="1" spans="1:10" x14ac:dyDescent="0.6">
      <c r="A1" t="s">
        <v>2108</v>
      </c>
      <c r="B1" t="s">
        <v>5</v>
      </c>
      <c r="C1" t="s">
        <v>2108</v>
      </c>
      <c r="D1" t="s">
        <v>2107</v>
      </c>
      <c r="G1" s="15" t="s">
        <v>2109</v>
      </c>
      <c r="H1" s="15"/>
      <c r="I1" s="15"/>
      <c r="J1" s="15"/>
    </row>
    <row r="2" spans="1:10" x14ac:dyDescent="0.6">
      <c r="A2" t="str" cm="1">
        <f t="array" ref="A2:A566">_xlfn._xlws.FILTER(Crowdfunding!$F$2:$F$1001, Crowdfunding!$F$2:$F$1001="successful")</f>
        <v>successful</v>
      </c>
      <c r="B2" cm="1">
        <f t="array" ref="B2:B566">_xlfn._xlws.FILTER(Crowdfunding!$H$2:$H$1001, Crowdfunding!$F$2:$F$1001="successful")</f>
        <v>158</v>
      </c>
      <c r="C2" t="str" cm="1">
        <f t="array" ref="C2:C436">_xlfn._xlws.FILTER(Crowdfunding!$F$2:$F$1001, Crowdfunding!$F$2:$F$1001&lt;&gt;"successful")</f>
        <v>failed</v>
      </c>
      <c r="D2" cm="1">
        <f t="array" ref="D2:D436">_xlfn._xlws.FILTER(Crowdfunding!$H$2:$H$1001, Crowdfunding!$F$2:$F$1001&lt;&gt;"successful")</f>
        <v>0</v>
      </c>
      <c r="G2" s="13" t="s">
        <v>2110</v>
      </c>
      <c r="H2" s="13"/>
      <c r="I2" s="14" t="s">
        <v>2117</v>
      </c>
      <c r="J2" s="14"/>
    </row>
    <row r="3" spans="1:10" x14ac:dyDescent="0.6">
      <c r="A3" t="str">
        <v>successful</v>
      </c>
      <c r="B3">
        <v>1425</v>
      </c>
      <c r="C3" t="str">
        <v>failed</v>
      </c>
      <c r="D3">
        <v>24</v>
      </c>
      <c r="G3" s="12" t="s">
        <v>2111</v>
      </c>
      <c r="H3" s="12">
        <f>AVERAGE(_xlfn.ANCHORARRAY(B2))</f>
        <v>851.14690265486729</v>
      </c>
      <c r="I3" s="12" t="str">
        <f>G3</f>
        <v>Mean</v>
      </c>
      <c r="J3" s="12">
        <f>AVERAGE(_xlfn.ANCHORARRAY(D2))</f>
        <v>565.76321839080458</v>
      </c>
    </row>
    <row r="4" spans="1:10" x14ac:dyDescent="0.6">
      <c r="A4" t="str">
        <v>successful</v>
      </c>
      <c r="B4">
        <v>174</v>
      </c>
      <c r="C4" t="str">
        <v>failed</v>
      </c>
      <c r="D4">
        <v>53</v>
      </c>
      <c r="G4" s="12" t="s">
        <v>2112</v>
      </c>
      <c r="H4" s="12">
        <f>MEDIAN(_xlfn.ANCHORARRAY(B2))</f>
        <v>201</v>
      </c>
      <c r="I4" s="12" t="str">
        <f t="shared" ref="I4:I8" si="0">G4</f>
        <v>Median</v>
      </c>
      <c r="J4" s="12">
        <f>MEDIAN(_xlfn.ANCHORARRAY(D2))</f>
        <v>117</v>
      </c>
    </row>
    <row r="5" spans="1:10" x14ac:dyDescent="0.6">
      <c r="A5" t="str">
        <v>successful</v>
      </c>
      <c r="B5">
        <v>227</v>
      </c>
      <c r="C5" t="str">
        <v>failed</v>
      </c>
      <c r="D5">
        <v>18</v>
      </c>
      <c r="G5" s="12" t="s">
        <v>2113</v>
      </c>
      <c r="H5" s="12">
        <f>MAX(_xlfn.ANCHORARRAY(B2))</f>
        <v>7295</v>
      </c>
      <c r="I5" s="12" t="str">
        <f t="shared" si="0"/>
        <v>Maximum</v>
      </c>
      <c r="J5" s="12">
        <f>MAX(_xlfn.ANCHORARRAY(D2))</f>
        <v>6080</v>
      </c>
    </row>
    <row r="6" spans="1:10" x14ac:dyDescent="0.6">
      <c r="A6" t="str">
        <v>successful</v>
      </c>
      <c r="B6">
        <v>220</v>
      </c>
      <c r="C6" t="str">
        <v>live</v>
      </c>
      <c r="D6">
        <v>708</v>
      </c>
      <c r="G6" s="12" t="s">
        <v>2114</v>
      </c>
      <c r="H6" s="12">
        <f>MIN(_xlfn.ANCHORARRAY(B2))</f>
        <v>16</v>
      </c>
      <c r="I6" s="12" t="str">
        <f t="shared" si="0"/>
        <v>Minimum</v>
      </c>
      <c r="J6" s="12">
        <f>MIN(_xlfn.ANCHORARRAY(D2))</f>
        <v>0</v>
      </c>
    </row>
    <row r="7" spans="1:10" x14ac:dyDescent="0.6">
      <c r="A7" t="str">
        <v>successful</v>
      </c>
      <c r="B7">
        <v>98</v>
      </c>
      <c r="C7" t="str">
        <v>failed</v>
      </c>
      <c r="D7">
        <v>44</v>
      </c>
      <c r="G7" s="12" t="s">
        <v>2115</v>
      </c>
      <c r="H7" s="12">
        <f>_xlfn.VAR.S(_xlfn.ANCHORARRAY(B2))</f>
        <v>1606216.5936295739</v>
      </c>
      <c r="I7" s="12" t="str">
        <f t="shared" si="0"/>
        <v>Variance</v>
      </c>
      <c r="J7" s="12">
        <f>_xlfn.VAR.S(_xlfn.ANCHORARRAY(D2))</f>
        <v>846074.88159330469</v>
      </c>
    </row>
    <row r="8" spans="1:10" x14ac:dyDescent="0.6">
      <c r="A8" t="str">
        <v>successful</v>
      </c>
      <c r="B8">
        <v>100</v>
      </c>
      <c r="C8" t="str">
        <v>failed</v>
      </c>
      <c r="D8">
        <v>27</v>
      </c>
      <c r="G8" s="12" t="s">
        <v>2116</v>
      </c>
      <c r="H8" s="12">
        <f>_xlfn.STDEV.S(_xlfn.ANCHORARRAY(B2))</f>
        <v>1267.366006183523</v>
      </c>
      <c r="I8" s="12" t="str">
        <f t="shared" si="0"/>
        <v>Standard Deviation</v>
      </c>
      <c r="J8" s="12">
        <f>_xlfn.STDEV.S(_xlfn.ANCHORARRAY(D2))</f>
        <v>919.82328824253227</v>
      </c>
    </row>
    <row r="9" spans="1:10" x14ac:dyDescent="0.6">
      <c r="A9" t="str">
        <v>successful</v>
      </c>
      <c r="B9">
        <v>1249</v>
      </c>
      <c r="C9" t="str">
        <v>failed</v>
      </c>
      <c r="D9">
        <v>55</v>
      </c>
    </row>
    <row r="10" spans="1:10" x14ac:dyDescent="0.6">
      <c r="A10" t="str">
        <v>successful</v>
      </c>
      <c r="B10">
        <v>1396</v>
      </c>
      <c r="C10" t="str">
        <v>failed</v>
      </c>
      <c r="D10">
        <v>200</v>
      </c>
    </row>
    <row r="11" spans="1:10" x14ac:dyDescent="0.6">
      <c r="A11" t="str">
        <v>successful</v>
      </c>
      <c r="B11">
        <v>890</v>
      </c>
      <c r="C11" t="str">
        <v>failed</v>
      </c>
      <c r="D11">
        <v>452</v>
      </c>
    </row>
    <row r="12" spans="1:10" x14ac:dyDescent="0.6">
      <c r="A12" t="str">
        <v>successful</v>
      </c>
      <c r="B12">
        <v>142</v>
      </c>
      <c r="C12" t="str">
        <v>canceled</v>
      </c>
      <c r="D12">
        <v>135</v>
      </c>
    </row>
    <row r="13" spans="1:10" x14ac:dyDescent="0.6">
      <c r="A13" t="str">
        <v>successful</v>
      </c>
      <c r="B13">
        <v>2673</v>
      </c>
      <c r="C13" t="str">
        <v>failed</v>
      </c>
      <c r="D13">
        <v>674</v>
      </c>
    </row>
    <row r="14" spans="1:10" x14ac:dyDescent="0.6">
      <c r="A14" t="str">
        <v>successful</v>
      </c>
      <c r="B14">
        <v>163</v>
      </c>
      <c r="C14" t="str">
        <v>failed</v>
      </c>
      <c r="D14">
        <v>558</v>
      </c>
    </row>
    <row r="15" spans="1:10" x14ac:dyDescent="0.6">
      <c r="A15" t="str">
        <v>successful</v>
      </c>
      <c r="B15">
        <v>2220</v>
      </c>
      <c r="C15" t="str">
        <v>canceled</v>
      </c>
      <c r="D15">
        <v>1480</v>
      </c>
    </row>
    <row r="16" spans="1:10" x14ac:dyDescent="0.6">
      <c r="A16" t="str">
        <v>successful</v>
      </c>
      <c r="B16">
        <v>1606</v>
      </c>
      <c r="C16" t="str">
        <v>failed</v>
      </c>
      <c r="D16">
        <v>15</v>
      </c>
    </row>
    <row r="17" spans="1:4" x14ac:dyDescent="0.6">
      <c r="A17" t="str">
        <v>successful</v>
      </c>
      <c r="B17">
        <v>129</v>
      </c>
      <c r="C17" t="str">
        <v>failed</v>
      </c>
      <c r="D17">
        <v>2307</v>
      </c>
    </row>
    <row r="18" spans="1:4" x14ac:dyDescent="0.6">
      <c r="A18" t="str">
        <v>successful</v>
      </c>
      <c r="B18">
        <v>226</v>
      </c>
      <c r="C18" t="str">
        <v>failed</v>
      </c>
      <c r="D18">
        <v>88</v>
      </c>
    </row>
    <row r="19" spans="1:4" x14ac:dyDescent="0.6">
      <c r="A19" t="str">
        <v>successful</v>
      </c>
      <c r="B19">
        <v>5419</v>
      </c>
      <c r="C19" t="str">
        <v>failed</v>
      </c>
      <c r="D19">
        <v>48</v>
      </c>
    </row>
    <row r="20" spans="1:4" x14ac:dyDescent="0.6">
      <c r="A20" t="str">
        <v>successful</v>
      </c>
      <c r="B20">
        <v>165</v>
      </c>
      <c r="C20" t="str">
        <v>failed</v>
      </c>
      <c r="D20">
        <v>1</v>
      </c>
    </row>
    <row r="21" spans="1:4" x14ac:dyDescent="0.6">
      <c r="A21" t="str">
        <v>successful</v>
      </c>
      <c r="B21">
        <v>1965</v>
      </c>
      <c r="C21" t="str">
        <v>failed</v>
      </c>
      <c r="D21">
        <v>1467</v>
      </c>
    </row>
    <row r="22" spans="1:4" x14ac:dyDescent="0.6">
      <c r="A22" t="str">
        <v>successful</v>
      </c>
      <c r="B22">
        <v>16</v>
      </c>
      <c r="C22" t="str">
        <v>failed</v>
      </c>
      <c r="D22">
        <v>75</v>
      </c>
    </row>
    <row r="23" spans="1:4" x14ac:dyDescent="0.6">
      <c r="A23" t="str">
        <v>successful</v>
      </c>
      <c r="B23">
        <v>107</v>
      </c>
      <c r="C23" t="str">
        <v>failed</v>
      </c>
      <c r="D23">
        <v>120</v>
      </c>
    </row>
    <row r="24" spans="1:4" x14ac:dyDescent="0.6">
      <c r="A24" t="str">
        <v>successful</v>
      </c>
      <c r="B24">
        <v>134</v>
      </c>
      <c r="C24" t="str">
        <v>failed</v>
      </c>
      <c r="D24">
        <v>2253</v>
      </c>
    </row>
    <row r="25" spans="1:4" x14ac:dyDescent="0.6">
      <c r="A25" t="str">
        <v>successful</v>
      </c>
      <c r="B25">
        <v>198</v>
      </c>
      <c r="C25" t="str">
        <v>failed</v>
      </c>
      <c r="D25">
        <v>5</v>
      </c>
    </row>
    <row r="26" spans="1:4" x14ac:dyDescent="0.6">
      <c r="A26" t="str">
        <v>successful</v>
      </c>
      <c r="B26">
        <v>111</v>
      </c>
      <c r="C26" t="str">
        <v>failed</v>
      </c>
      <c r="D26">
        <v>38</v>
      </c>
    </row>
    <row r="27" spans="1:4" x14ac:dyDescent="0.6">
      <c r="A27" t="str">
        <v>successful</v>
      </c>
      <c r="B27">
        <v>222</v>
      </c>
      <c r="C27" t="str">
        <v>failed</v>
      </c>
      <c r="D27">
        <v>12</v>
      </c>
    </row>
    <row r="28" spans="1:4" x14ac:dyDescent="0.6">
      <c r="A28" t="str">
        <v>successful</v>
      </c>
      <c r="B28">
        <v>6212</v>
      </c>
      <c r="C28" t="str">
        <v>canceled</v>
      </c>
      <c r="D28">
        <v>17</v>
      </c>
    </row>
    <row r="29" spans="1:4" x14ac:dyDescent="0.6">
      <c r="A29" t="str">
        <v>successful</v>
      </c>
      <c r="B29">
        <v>98</v>
      </c>
      <c r="C29" t="str">
        <v>failed</v>
      </c>
      <c r="D29">
        <v>1684</v>
      </c>
    </row>
    <row r="30" spans="1:4" x14ac:dyDescent="0.6">
      <c r="A30" t="str">
        <v>successful</v>
      </c>
      <c r="B30">
        <v>92</v>
      </c>
      <c r="C30" t="str">
        <v>failed</v>
      </c>
      <c r="D30">
        <v>56</v>
      </c>
    </row>
    <row r="31" spans="1:4" x14ac:dyDescent="0.6">
      <c r="A31" t="str">
        <v>successful</v>
      </c>
      <c r="B31">
        <v>149</v>
      </c>
      <c r="C31" t="str">
        <v>failed</v>
      </c>
      <c r="D31">
        <v>838</v>
      </c>
    </row>
    <row r="32" spans="1:4" x14ac:dyDescent="0.6">
      <c r="A32" t="str">
        <v>successful</v>
      </c>
      <c r="B32">
        <v>2431</v>
      </c>
      <c r="C32" t="str">
        <v>failed</v>
      </c>
      <c r="D32">
        <v>1000</v>
      </c>
    </row>
    <row r="33" spans="1:4" x14ac:dyDescent="0.6">
      <c r="A33" t="str">
        <v>successful</v>
      </c>
      <c r="B33">
        <v>303</v>
      </c>
      <c r="C33" t="str">
        <v>failed</v>
      </c>
      <c r="D33">
        <v>1482</v>
      </c>
    </row>
    <row r="34" spans="1:4" x14ac:dyDescent="0.6">
      <c r="A34" t="str">
        <v>successful</v>
      </c>
      <c r="B34">
        <v>209</v>
      </c>
      <c r="C34" t="str">
        <v>failed</v>
      </c>
      <c r="D34">
        <v>106</v>
      </c>
    </row>
    <row r="35" spans="1:4" x14ac:dyDescent="0.6">
      <c r="A35" t="str">
        <v>successful</v>
      </c>
      <c r="B35">
        <v>131</v>
      </c>
      <c r="C35" t="str">
        <v>failed</v>
      </c>
      <c r="D35">
        <v>679</v>
      </c>
    </row>
    <row r="36" spans="1:4" x14ac:dyDescent="0.6">
      <c r="A36" t="str">
        <v>successful</v>
      </c>
      <c r="B36">
        <v>164</v>
      </c>
      <c r="C36" t="str">
        <v>canceled</v>
      </c>
      <c r="D36">
        <v>610</v>
      </c>
    </row>
    <row r="37" spans="1:4" x14ac:dyDescent="0.6">
      <c r="A37" t="str">
        <v>successful</v>
      </c>
      <c r="B37">
        <v>201</v>
      </c>
      <c r="C37" t="str">
        <v>failed</v>
      </c>
      <c r="D37">
        <v>1220</v>
      </c>
    </row>
    <row r="38" spans="1:4" x14ac:dyDescent="0.6">
      <c r="A38" t="str">
        <v>successful</v>
      </c>
      <c r="B38">
        <v>211</v>
      </c>
      <c r="C38" t="str">
        <v>failed</v>
      </c>
      <c r="D38">
        <v>1</v>
      </c>
    </row>
    <row r="39" spans="1:4" x14ac:dyDescent="0.6">
      <c r="A39" t="str">
        <v>successful</v>
      </c>
      <c r="B39">
        <v>128</v>
      </c>
      <c r="C39" t="str">
        <v>failed</v>
      </c>
      <c r="D39">
        <v>37</v>
      </c>
    </row>
    <row r="40" spans="1:4" x14ac:dyDescent="0.6">
      <c r="A40" t="str">
        <v>successful</v>
      </c>
      <c r="B40">
        <v>1600</v>
      </c>
      <c r="C40" t="str">
        <v>failed</v>
      </c>
      <c r="D40">
        <v>60</v>
      </c>
    </row>
    <row r="41" spans="1:4" x14ac:dyDescent="0.6">
      <c r="A41" t="str">
        <v>successful</v>
      </c>
      <c r="B41">
        <v>249</v>
      </c>
      <c r="C41" t="str">
        <v>failed</v>
      </c>
      <c r="D41">
        <v>296</v>
      </c>
    </row>
    <row r="42" spans="1:4" x14ac:dyDescent="0.6">
      <c r="A42" t="str">
        <v>successful</v>
      </c>
      <c r="B42">
        <v>236</v>
      </c>
      <c r="C42" t="str">
        <v>failed</v>
      </c>
      <c r="D42">
        <v>3304</v>
      </c>
    </row>
    <row r="43" spans="1:4" x14ac:dyDescent="0.6">
      <c r="A43" t="str">
        <v>successful</v>
      </c>
      <c r="B43">
        <v>4065</v>
      </c>
      <c r="C43" t="str">
        <v>failed</v>
      </c>
      <c r="D43">
        <v>73</v>
      </c>
    </row>
    <row r="44" spans="1:4" x14ac:dyDescent="0.6">
      <c r="A44" t="str">
        <v>successful</v>
      </c>
      <c r="B44">
        <v>246</v>
      </c>
      <c r="C44" t="str">
        <v>failed</v>
      </c>
      <c r="D44">
        <v>3387</v>
      </c>
    </row>
    <row r="45" spans="1:4" x14ac:dyDescent="0.6">
      <c r="A45" t="str">
        <v>successful</v>
      </c>
      <c r="B45">
        <v>2475</v>
      </c>
      <c r="C45" t="str">
        <v>failed</v>
      </c>
      <c r="D45">
        <v>662</v>
      </c>
    </row>
    <row r="46" spans="1:4" x14ac:dyDescent="0.6">
      <c r="A46" t="str">
        <v>successful</v>
      </c>
      <c r="B46">
        <v>76</v>
      </c>
      <c r="C46" t="str">
        <v>failed</v>
      </c>
      <c r="D46">
        <v>774</v>
      </c>
    </row>
    <row r="47" spans="1:4" x14ac:dyDescent="0.6">
      <c r="A47" t="str">
        <v>successful</v>
      </c>
      <c r="B47">
        <v>54</v>
      </c>
      <c r="C47" t="str">
        <v>failed</v>
      </c>
      <c r="D47">
        <v>672</v>
      </c>
    </row>
    <row r="48" spans="1:4" x14ac:dyDescent="0.6">
      <c r="A48" t="str">
        <v>successful</v>
      </c>
      <c r="B48">
        <v>88</v>
      </c>
      <c r="C48" t="str">
        <v>canceled</v>
      </c>
      <c r="D48">
        <v>532</v>
      </c>
    </row>
    <row r="49" spans="1:4" x14ac:dyDescent="0.6">
      <c r="A49" t="str">
        <v>successful</v>
      </c>
      <c r="B49">
        <v>85</v>
      </c>
      <c r="C49" t="str">
        <v>canceled</v>
      </c>
      <c r="D49">
        <v>55</v>
      </c>
    </row>
    <row r="50" spans="1:4" x14ac:dyDescent="0.6">
      <c r="A50" t="str">
        <v>successful</v>
      </c>
      <c r="B50">
        <v>170</v>
      </c>
      <c r="C50" t="str">
        <v>failed</v>
      </c>
      <c r="D50">
        <v>940</v>
      </c>
    </row>
    <row r="51" spans="1:4" x14ac:dyDescent="0.6">
      <c r="A51" t="str">
        <v>successful</v>
      </c>
      <c r="B51">
        <v>330</v>
      </c>
      <c r="C51" t="str">
        <v>failed</v>
      </c>
      <c r="D51">
        <v>117</v>
      </c>
    </row>
    <row r="52" spans="1:4" x14ac:dyDescent="0.6">
      <c r="A52" t="str">
        <v>successful</v>
      </c>
      <c r="B52">
        <v>127</v>
      </c>
      <c r="C52" t="str">
        <v>canceled</v>
      </c>
      <c r="D52">
        <v>58</v>
      </c>
    </row>
    <row r="53" spans="1:4" x14ac:dyDescent="0.6">
      <c r="A53" t="str">
        <v>successful</v>
      </c>
      <c r="B53">
        <v>411</v>
      </c>
      <c r="C53" t="str">
        <v>failed</v>
      </c>
      <c r="D53">
        <v>115</v>
      </c>
    </row>
    <row r="54" spans="1:4" x14ac:dyDescent="0.6">
      <c r="A54" t="str">
        <v>successful</v>
      </c>
      <c r="B54">
        <v>180</v>
      </c>
      <c r="C54" t="str">
        <v>failed</v>
      </c>
      <c r="D54">
        <v>326</v>
      </c>
    </row>
    <row r="55" spans="1:4" x14ac:dyDescent="0.6">
      <c r="A55" t="str">
        <v>successful</v>
      </c>
      <c r="B55">
        <v>374</v>
      </c>
      <c r="C55" t="str">
        <v>canceled</v>
      </c>
      <c r="D55">
        <v>51</v>
      </c>
    </row>
    <row r="56" spans="1:4" x14ac:dyDescent="0.6">
      <c r="A56" t="str">
        <v>successful</v>
      </c>
      <c r="B56">
        <v>71</v>
      </c>
      <c r="C56" t="str">
        <v>failed</v>
      </c>
      <c r="D56">
        <v>1</v>
      </c>
    </row>
    <row r="57" spans="1:4" x14ac:dyDescent="0.6">
      <c r="A57" t="str">
        <v>successful</v>
      </c>
      <c r="B57">
        <v>203</v>
      </c>
      <c r="C57" t="str">
        <v>failed</v>
      </c>
      <c r="D57">
        <v>1467</v>
      </c>
    </row>
    <row r="58" spans="1:4" x14ac:dyDescent="0.6">
      <c r="A58" t="str">
        <v>successful</v>
      </c>
      <c r="B58">
        <v>113</v>
      </c>
      <c r="C58" t="str">
        <v>failed</v>
      </c>
      <c r="D58">
        <v>5681</v>
      </c>
    </row>
    <row r="59" spans="1:4" x14ac:dyDescent="0.6">
      <c r="A59" t="str">
        <v>successful</v>
      </c>
      <c r="B59">
        <v>96</v>
      </c>
      <c r="C59" t="str">
        <v>failed</v>
      </c>
      <c r="D59">
        <v>1059</v>
      </c>
    </row>
    <row r="60" spans="1:4" x14ac:dyDescent="0.6">
      <c r="A60" t="str">
        <v>successful</v>
      </c>
      <c r="B60">
        <v>498</v>
      </c>
      <c r="C60" t="str">
        <v>failed</v>
      </c>
      <c r="D60">
        <v>1194</v>
      </c>
    </row>
    <row r="61" spans="1:4" x14ac:dyDescent="0.6">
      <c r="A61" t="str">
        <v>successful</v>
      </c>
      <c r="B61">
        <v>180</v>
      </c>
      <c r="C61" t="str">
        <v>canceled</v>
      </c>
      <c r="D61">
        <v>379</v>
      </c>
    </row>
    <row r="62" spans="1:4" x14ac:dyDescent="0.6">
      <c r="A62" t="str">
        <v>successful</v>
      </c>
      <c r="B62">
        <v>27</v>
      </c>
      <c r="C62" t="str">
        <v>failed</v>
      </c>
      <c r="D62">
        <v>30</v>
      </c>
    </row>
    <row r="63" spans="1:4" x14ac:dyDescent="0.6">
      <c r="A63" t="str">
        <v>successful</v>
      </c>
      <c r="B63">
        <v>2331</v>
      </c>
      <c r="C63" t="str">
        <v>failed</v>
      </c>
      <c r="D63">
        <v>75</v>
      </c>
    </row>
    <row r="64" spans="1:4" x14ac:dyDescent="0.6">
      <c r="A64" t="str">
        <v>successful</v>
      </c>
      <c r="B64">
        <v>113</v>
      </c>
      <c r="C64" t="str">
        <v>failed</v>
      </c>
      <c r="D64">
        <v>955</v>
      </c>
    </row>
    <row r="65" spans="1:4" x14ac:dyDescent="0.6">
      <c r="A65" t="str">
        <v>successful</v>
      </c>
      <c r="B65">
        <v>164</v>
      </c>
      <c r="C65" t="str">
        <v>failed</v>
      </c>
      <c r="D65">
        <v>67</v>
      </c>
    </row>
    <row r="66" spans="1:4" x14ac:dyDescent="0.6">
      <c r="A66" t="str">
        <v>successful</v>
      </c>
      <c r="B66">
        <v>164</v>
      </c>
      <c r="C66" t="str">
        <v>failed</v>
      </c>
      <c r="D66">
        <v>5</v>
      </c>
    </row>
    <row r="67" spans="1:4" x14ac:dyDescent="0.6">
      <c r="A67" t="str">
        <v>successful</v>
      </c>
      <c r="B67">
        <v>336</v>
      </c>
      <c r="C67" t="str">
        <v>failed</v>
      </c>
      <c r="D67">
        <v>26</v>
      </c>
    </row>
    <row r="68" spans="1:4" x14ac:dyDescent="0.6">
      <c r="A68" t="str">
        <v>successful</v>
      </c>
      <c r="B68">
        <v>1917</v>
      </c>
      <c r="C68" t="str">
        <v>failed</v>
      </c>
      <c r="D68">
        <v>1130</v>
      </c>
    </row>
    <row r="69" spans="1:4" x14ac:dyDescent="0.6">
      <c r="A69" t="str">
        <v>successful</v>
      </c>
      <c r="B69">
        <v>95</v>
      </c>
      <c r="C69" t="str">
        <v>failed</v>
      </c>
      <c r="D69">
        <v>782</v>
      </c>
    </row>
    <row r="70" spans="1:4" x14ac:dyDescent="0.6">
      <c r="A70" t="str">
        <v>successful</v>
      </c>
      <c r="B70">
        <v>147</v>
      </c>
      <c r="C70" t="str">
        <v>failed</v>
      </c>
      <c r="D70">
        <v>210</v>
      </c>
    </row>
    <row r="71" spans="1:4" x14ac:dyDescent="0.6">
      <c r="A71" t="str">
        <v>successful</v>
      </c>
      <c r="B71">
        <v>86</v>
      </c>
      <c r="C71" t="str">
        <v>failed</v>
      </c>
      <c r="D71">
        <v>136</v>
      </c>
    </row>
    <row r="72" spans="1:4" x14ac:dyDescent="0.6">
      <c r="A72" t="str">
        <v>successful</v>
      </c>
      <c r="B72">
        <v>83</v>
      </c>
      <c r="C72" t="str">
        <v>failed</v>
      </c>
      <c r="D72">
        <v>86</v>
      </c>
    </row>
    <row r="73" spans="1:4" x14ac:dyDescent="0.6">
      <c r="A73" t="str">
        <v>successful</v>
      </c>
      <c r="B73">
        <v>676</v>
      </c>
      <c r="C73" t="str">
        <v>failed</v>
      </c>
      <c r="D73">
        <v>19</v>
      </c>
    </row>
    <row r="74" spans="1:4" x14ac:dyDescent="0.6">
      <c r="A74" t="str">
        <v>successful</v>
      </c>
      <c r="B74">
        <v>361</v>
      </c>
      <c r="C74" t="str">
        <v>failed</v>
      </c>
      <c r="D74">
        <v>886</v>
      </c>
    </row>
    <row r="75" spans="1:4" x14ac:dyDescent="0.6">
      <c r="A75" t="str">
        <v>successful</v>
      </c>
      <c r="B75">
        <v>131</v>
      </c>
      <c r="C75" t="str">
        <v>failed</v>
      </c>
      <c r="D75">
        <v>35</v>
      </c>
    </row>
    <row r="76" spans="1:4" x14ac:dyDescent="0.6">
      <c r="A76" t="str">
        <v>successful</v>
      </c>
      <c r="B76">
        <v>126</v>
      </c>
      <c r="C76" t="str">
        <v>canceled</v>
      </c>
      <c r="D76">
        <v>441</v>
      </c>
    </row>
    <row r="77" spans="1:4" x14ac:dyDescent="0.6">
      <c r="A77" t="str">
        <v>successful</v>
      </c>
      <c r="B77">
        <v>275</v>
      </c>
      <c r="C77" t="str">
        <v>failed</v>
      </c>
      <c r="D77">
        <v>24</v>
      </c>
    </row>
    <row r="78" spans="1:4" x14ac:dyDescent="0.6">
      <c r="A78" t="str">
        <v>successful</v>
      </c>
      <c r="B78">
        <v>67</v>
      </c>
      <c r="C78" t="str">
        <v>failed</v>
      </c>
      <c r="D78">
        <v>86</v>
      </c>
    </row>
    <row r="79" spans="1:4" x14ac:dyDescent="0.6">
      <c r="A79" t="str">
        <v>successful</v>
      </c>
      <c r="B79">
        <v>154</v>
      </c>
      <c r="C79" t="str">
        <v>failed</v>
      </c>
      <c r="D79">
        <v>243</v>
      </c>
    </row>
    <row r="80" spans="1:4" x14ac:dyDescent="0.6">
      <c r="A80" t="str">
        <v>successful</v>
      </c>
      <c r="B80">
        <v>1782</v>
      </c>
      <c r="C80" t="str">
        <v>failed</v>
      </c>
      <c r="D80">
        <v>65</v>
      </c>
    </row>
    <row r="81" spans="1:4" x14ac:dyDescent="0.6">
      <c r="A81" t="str">
        <v>successful</v>
      </c>
      <c r="B81">
        <v>903</v>
      </c>
      <c r="C81" t="str">
        <v>failed</v>
      </c>
      <c r="D81">
        <v>100</v>
      </c>
    </row>
    <row r="82" spans="1:4" x14ac:dyDescent="0.6">
      <c r="A82" t="str">
        <v>successful</v>
      </c>
      <c r="B82">
        <v>94</v>
      </c>
      <c r="C82" t="str">
        <v>failed</v>
      </c>
      <c r="D82">
        <v>168</v>
      </c>
    </row>
    <row r="83" spans="1:4" x14ac:dyDescent="0.6">
      <c r="A83" t="str">
        <v>successful</v>
      </c>
      <c r="B83">
        <v>180</v>
      </c>
      <c r="C83" t="str">
        <v>failed</v>
      </c>
      <c r="D83">
        <v>13</v>
      </c>
    </row>
    <row r="84" spans="1:4" x14ac:dyDescent="0.6">
      <c r="A84" t="str">
        <v>successful</v>
      </c>
      <c r="B84">
        <v>533</v>
      </c>
      <c r="C84" t="str">
        <v>failed</v>
      </c>
      <c r="D84">
        <v>1</v>
      </c>
    </row>
    <row r="85" spans="1:4" x14ac:dyDescent="0.6">
      <c r="A85" t="str">
        <v>successful</v>
      </c>
      <c r="B85">
        <v>2443</v>
      </c>
      <c r="C85" t="str">
        <v>canceled</v>
      </c>
      <c r="D85">
        <v>82</v>
      </c>
    </row>
    <row r="86" spans="1:4" x14ac:dyDescent="0.6">
      <c r="A86" t="str">
        <v>successful</v>
      </c>
      <c r="B86">
        <v>89</v>
      </c>
      <c r="C86" t="str">
        <v>failed</v>
      </c>
      <c r="D86">
        <v>40</v>
      </c>
    </row>
    <row r="87" spans="1:4" x14ac:dyDescent="0.6">
      <c r="A87" t="str">
        <v>successful</v>
      </c>
      <c r="B87">
        <v>159</v>
      </c>
      <c r="C87" t="str">
        <v>canceled</v>
      </c>
      <c r="D87">
        <v>57</v>
      </c>
    </row>
    <row r="88" spans="1:4" x14ac:dyDescent="0.6">
      <c r="A88" t="str">
        <v>successful</v>
      </c>
      <c r="B88">
        <v>50</v>
      </c>
      <c r="C88" t="str">
        <v>live</v>
      </c>
      <c r="D88">
        <v>808</v>
      </c>
    </row>
    <row r="89" spans="1:4" x14ac:dyDescent="0.6">
      <c r="A89" t="str">
        <v>successful</v>
      </c>
      <c r="B89">
        <v>186</v>
      </c>
      <c r="C89" t="str">
        <v>failed</v>
      </c>
      <c r="D89">
        <v>226</v>
      </c>
    </row>
    <row r="90" spans="1:4" x14ac:dyDescent="0.6">
      <c r="A90" t="str">
        <v>successful</v>
      </c>
      <c r="B90">
        <v>1071</v>
      </c>
      <c r="C90" t="str">
        <v>failed</v>
      </c>
      <c r="D90">
        <v>1625</v>
      </c>
    </row>
    <row r="91" spans="1:4" x14ac:dyDescent="0.6">
      <c r="A91" t="str">
        <v>successful</v>
      </c>
      <c r="B91">
        <v>117</v>
      </c>
      <c r="C91" t="str">
        <v>failed</v>
      </c>
      <c r="D91">
        <v>143</v>
      </c>
    </row>
    <row r="92" spans="1:4" x14ac:dyDescent="0.6">
      <c r="A92" t="str">
        <v>successful</v>
      </c>
      <c r="B92">
        <v>70</v>
      </c>
      <c r="C92" t="str">
        <v>failed</v>
      </c>
      <c r="D92">
        <v>934</v>
      </c>
    </row>
    <row r="93" spans="1:4" x14ac:dyDescent="0.6">
      <c r="A93" t="str">
        <v>successful</v>
      </c>
      <c r="B93">
        <v>135</v>
      </c>
      <c r="C93" t="str">
        <v>failed</v>
      </c>
      <c r="D93">
        <v>17</v>
      </c>
    </row>
    <row r="94" spans="1:4" x14ac:dyDescent="0.6">
      <c r="A94" t="str">
        <v>successful</v>
      </c>
      <c r="B94">
        <v>768</v>
      </c>
      <c r="C94" t="str">
        <v>failed</v>
      </c>
      <c r="D94">
        <v>2179</v>
      </c>
    </row>
    <row r="95" spans="1:4" x14ac:dyDescent="0.6">
      <c r="A95" t="str">
        <v>successful</v>
      </c>
      <c r="B95">
        <v>199</v>
      </c>
      <c r="C95" t="str">
        <v>failed</v>
      </c>
      <c r="D95">
        <v>931</v>
      </c>
    </row>
    <row r="96" spans="1:4" x14ac:dyDescent="0.6">
      <c r="A96" t="str">
        <v>successful</v>
      </c>
      <c r="B96">
        <v>107</v>
      </c>
      <c r="C96" t="str">
        <v>canceled</v>
      </c>
      <c r="D96">
        <v>67</v>
      </c>
    </row>
    <row r="97" spans="1:4" x14ac:dyDescent="0.6">
      <c r="A97" t="str">
        <v>successful</v>
      </c>
      <c r="B97">
        <v>195</v>
      </c>
      <c r="C97" t="str">
        <v>failed</v>
      </c>
      <c r="D97">
        <v>92</v>
      </c>
    </row>
    <row r="98" spans="1:4" x14ac:dyDescent="0.6">
      <c r="A98" t="str">
        <v>successful</v>
      </c>
      <c r="B98">
        <v>3376</v>
      </c>
      <c r="C98" t="str">
        <v>failed</v>
      </c>
      <c r="D98">
        <v>57</v>
      </c>
    </row>
    <row r="99" spans="1:4" x14ac:dyDescent="0.6">
      <c r="A99" t="str">
        <v>successful</v>
      </c>
      <c r="B99">
        <v>41</v>
      </c>
      <c r="C99" t="str">
        <v>failed</v>
      </c>
      <c r="D99">
        <v>41</v>
      </c>
    </row>
    <row r="100" spans="1:4" x14ac:dyDescent="0.6">
      <c r="A100" t="str">
        <v>successful</v>
      </c>
      <c r="B100">
        <v>1821</v>
      </c>
      <c r="C100" t="str">
        <v>failed</v>
      </c>
      <c r="D100">
        <v>1</v>
      </c>
    </row>
    <row r="101" spans="1:4" x14ac:dyDescent="0.6">
      <c r="A101" t="str">
        <v>successful</v>
      </c>
      <c r="B101">
        <v>164</v>
      </c>
      <c r="C101" t="str">
        <v>failed</v>
      </c>
      <c r="D101">
        <v>101</v>
      </c>
    </row>
    <row r="102" spans="1:4" x14ac:dyDescent="0.6">
      <c r="A102" t="str">
        <v>successful</v>
      </c>
      <c r="B102">
        <v>157</v>
      </c>
      <c r="C102" t="str">
        <v>failed</v>
      </c>
      <c r="D102">
        <v>1335</v>
      </c>
    </row>
    <row r="103" spans="1:4" x14ac:dyDescent="0.6">
      <c r="A103" t="str">
        <v>successful</v>
      </c>
      <c r="B103">
        <v>246</v>
      </c>
      <c r="C103" t="str">
        <v>failed</v>
      </c>
      <c r="D103">
        <v>15</v>
      </c>
    </row>
    <row r="104" spans="1:4" x14ac:dyDescent="0.6">
      <c r="A104" t="str">
        <v>successful</v>
      </c>
      <c r="B104">
        <v>1396</v>
      </c>
      <c r="C104" t="str">
        <v>failed</v>
      </c>
      <c r="D104">
        <v>454</v>
      </c>
    </row>
    <row r="105" spans="1:4" x14ac:dyDescent="0.6">
      <c r="A105" t="str">
        <v>successful</v>
      </c>
      <c r="B105">
        <v>2506</v>
      </c>
      <c r="C105" t="str">
        <v>failed</v>
      </c>
      <c r="D105">
        <v>3182</v>
      </c>
    </row>
    <row r="106" spans="1:4" x14ac:dyDescent="0.6">
      <c r="A106" t="str">
        <v>successful</v>
      </c>
      <c r="B106">
        <v>244</v>
      </c>
      <c r="C106" t="str">
        <v>canceled</v>
      </c>
      <c r="D106">
        <v>1890</v>
      </c>
    </row>
    <row r="107" spans="1:4" x14ac:dyDescent="0.6">
      <c r="A107" t="str">
        <v>successful</v>
      </c>
      <c r="B107">
        <v>146</v>
      </c>
      <c r="C107" t="str">
        <v>live</v>
      </c>
      <c r="D107">
        <v>61</v>
      </c>
    </row>
    <row r="108" spans="1:4" x14ac:dyDescent="0.6">
      <c r="A108" t="str">
        <v>successful</v>
      </c>
      <c r="B108">
        <v>1267</v>
      </c>
      <c r="C108" t="str">
        <v>failed</v>
      </c>
      <c r="D108">
        <v>15</v>
      </c>
    </row>
    <row r="109" spans="1:4" x14ac:dyDescent="0.6">
      <c r="A109" t="str">
        <v>successful</v>
      </c>
      <c r="B109">
        <v>1561</v>
      </c>
      <c r="C109" t="str">
        <v>failed</v>
      </c>
      <c r="D109">
        <v>133</v>
      </c>
    </row>
    <row r="110" spans="1:4" x14ac:dyDescent="0.6">
      <c r="A110" t="str">
        <v>successful</v>
      </c>
      <c r="B110">
        <v>48</v>
      </c>
      <c r="C110" t="str">
        <v>failed</v>
      </c>
      <c r="D110">
        <v>2062</v>
      </c>
    </row>
    <row r="111" spans="1:4" x14ac:dyDescent="0.6">
      <c r="A111" t="str">
        <v>successful</v>
      </c>
      <c r="B111">
        <v>2739</v>
      </c>
      <c r="C111" t="str">
        <v>failed</v>
      </c>
      <c r="D111">
        <v>29</v>
      </c>
    </row>
    <row r="112" spans="1:4" x14ac:dyDescent="0.6">
      <c r="A112" t="str">
        <v>successful</v>
      </c>
      <c r="B112">
        <v>3537</v>
      </c>
      <c r="C112" t="str">
        <v>failed</v>
      </c>
      <c r="D112">
        <v>132</v>
      </c>
    </row>
    <row r="113" spans="1:4" x14ac:dyDescent="0.6">
      <c r="A113" t="str">
        <v>successful</v>
      </c>
      <c r="B113">
        <v>2107</v>
      </c>
      <c r="C113" t="str">
        <v>canceled</v>
      </c>
      <c r="D113">
        <v>184</v>
      </c>
    </row>
    <row r="114" spans="1:4" x14ac:dyDescent="0.6">
      <c r="A114" t="str">
        <v>successful</v>
      </c>
      <c r="B114">
        <v>3318</v>
      </c>
      <c r="C114" t="str">
        <v>failed</v>
      </c>
      <c r="D114">
        <v>137</v>
      </c>
    </row>
    <row r="115" spans="1:4" x14ac:dyDescent="0.6">
      <c r="A115" t="str">
        <v>successful</v>
      </c>
      <c r="B115">
        <v>340</v>
      </c>
      <c r="C115" t="str">
        <v>failed</v>
      </c>
      <c r="D115">
        <v>908</v>
      </c>
    </row>
    <row r="116" spans="1:4" x14ac:dyDescent="0.6">
      <c r="A116" t="str">
        <v>successful</v>
      </c>
      <c r="B116">
        <v>1442</v>
      </c>
      <c r="C116" t="str">
        <v>failed</v>
      </c>
      <c r="D116">
        <v>10</v>
      </c>
    </row>
    <row r="117" spans="1:4" x14ac:dyDescent="0.6">
      <c r="A117" t="str">
        <v>successful</v>
      </c>
      <c r="B117">
        <v>126</v>
      </c>
      <c r="C117" t="str">
        <v>canceled</v>
      </c>
      <c r="D117">
        <v>32</v>
      </c>
    </row>
    <row r="118" spans="1:4" x14ac:dyDescent="0.6">
      <c r="A118" t="str">
        <v>successful</v>
      </c>
      <c r="B118">
        <v>524</v>
      </c>
      <c r="C118" t="str">
        <v>failed</v>
      </c>
      <c r="D118">
        <v>1910</v>
      </c>
    </row>
    <row r="119" spans="1:4" x14ac:dyDescent="0.6">
      <c r="A119" t="str">
        <v>successful</v>
      </c>
      <c r="B119">
        <v>1989</v>
      </c>
      <c r="C119" t="str">
        <v>failed</v>
      </c>
      <c r="D119">
        <v>38</v>
      </c>
    </row>
    <row r="120" spans="1:4" x14ac:dyDescent="0.6">
      <c r="A120" t="str">
        <v>successful</v>
      </c>
      <c r="B120">
        <v>157</v>
      </c>
      <c r="C120" t="str">
        <v>failed</v>
      </c>
      <c r="D120">
        <v>104</v>
      </c>
    </row>
    <row r="121" spans="1:4" x14ac:dyDescent="0.6">
      <c r="A121" t="str">
        <v>successful</v>
      </c>
      <c r="B121">
        <v>4498</v>
      </c>
      <c r="C121" t="str">
        <v>failed</v>
      </c>
      <c r="D121">
        <v>49</v>
      </c>
    </row>
    <row r="122" spans="1:4" x14ac:dyDescent="0.6">
      <c r="A122" t="str">
        <v>successful</v>
      </c>
      <c r="B122">
        <v>80</v>
      </c>
      <c r="C122" t="str">
        <v>failed</v>
      </c>
      <c r="D122">
        <v>1</v>
      </c>
    </row>
    <row r="123" spans="1:4" x14ac:dyDescent="0.6">
      <c r="A123" t="str">
        <v>successful</v>
      </c>
      <c r="B123">
        <v>43</v>
      </c>
      <c r="C123" t="str">
        <v>failed</v>
      </c>
      <c r="D123">
        <v>245</v>
      </c>
    </row>
    <row r="124" spans="1:4" x14ac:dyDescent="0.6">
      <c r="A124" t="str">
        <v>successful</v>
      </c>
      <c r="B124">
        <v>2053</v>
      </c>
      <c r="C124" t="str">
        <v>failed</v>
      </c>
      <c r="D124">
        <v>32</v>
      </c>
    </row>
    <row r="125" spans="1:4" x14ac:dyDescent="0.6">
      <c r="A125" t="str">
        <v>successful</v>
      </c>
      <c r="B125">
        <v>168</v>
      </c>
      <c r="C125" t="str">
        <v>failed</v>
      </c>
      <c r="D125">
        <v>7</v>
      </c>
    </row>
    <row r="126" spans="1:4" x14ac:dyDescent="0.6">
      <c r="A126" t="str">
        <v>successful</v>
      </c>
      <c r="B126">
        <v>4289</v>
      </c>
      <c r="C126" t="str">
        <v>failed</v>
      </c>
      <c r="D126">
        <v>803</v>
      </c>
    </row>
    <row r="127" spans="1:4" x14ac:dyDescent="0.6">
      <c r="A127" t="str">
        <v>successful</v>
      </c>
      <c r="B127">
        <v>165</v>
      </c>
      <c r="C127" t="str">
        <v>canceled</v>
      </c>
      <c r="D127">
        <v>75</v>
      </c>
    </row>
    <row r="128" spans="1:4" x14ac:dyDescent="0.6">
      <c r="A128" t="str">
        <v>successful</v>
      </c>
      <c r="B128">
        <v>1815</v>
      </c>
      <c r="C128" t="str">
        <v>failed</v>
      </c>
      <c r="D128">
        <v>16</v>
      </c>
    </row>
    <row r="129" spans="1:4" x14ac:dyDescent="0.6">
      <c r="A129" t="str">
        <v>successful</v>
      </c>
      <c r="B129">
        <v>397</v>
      </c>
      <c r="C129" t="str">
        <v>failed</v>
      </c>
      <c r="D129">
        <v>31</v>
      </c>
    </row>
    <row r="130" spans="1:4" x14ac:dyDescent="0.6">
      <c r="A130" t="str">
        <v>successful</v>
      </c>
      <c r="B130">
        <v>1539</v>
      </c>
      <c r="C130" t="str">
        <v>failed</v>
      </c>
      <c r="D130">
        <v>108</v>
      </c>
    </row>
    <row r="131" spans="1:4" x14ac:dyDescent="0.6">
      <c r="A131" t="str">
        <v>successful</v>
      </c>
      <c r="B131">
        <v>138</v>
      </c>
      <c r="C131" t="str">
        <v>failed</v>
      </c>
      <c r="D131">
        <v>30</v>
      </c>
    </row>
    <row r="132" spans="1:4" x14ac:dyDescent="0.6">
      <c r="A132" t="str">
        <v>successful</v>
      </c>
      <c r="B132">
        <v>3594</v>
      </c>
      <c r="C132" t="str">
        <v>failed</v>
      </c>
      <c r="D132">
        <v>17</v>
      </c>
    </row>
    <row r="133" spans="1:4" x14ac:dyDescent="0.6">
      <c r="A133" t="str">
        <v>successful</v>
      </c>
      <c r="B133">
        <v>5880</v>
      </c>
      <c r="C133" t="str">
        <v>canceled</v>
      </c>
      <c r="D133">
        <v>64</v>
      </c>
    </row>
    <row r="134" spans="1:4" x14ac:dyDescent="0.6">
      <c r="A134" t="str">
        <v>successful</v>
      </c>
      <c r="B134">
        <v>112</v>
      </c>
      <c r="C134" t="str">
        <v>failed</v>
      </c>
      <c r="D134">
        <v>80</v>
      </c>
    </row>
    <row r="135" spans="1:4" x14ac:dyDescent="0.6">
      <c r="A135" t="str">
        <v>successful</v>
      </c>
      <c r="B135">
        <v>943</v>
      </c>
      <c r="C135" t="str">
        <v>failed</v>
      </c>
      <c r="D135">
        <v>2468</v>
      </c>
    </row>
    <row r="136" spans="1:4" x14ac:dyDescent="0.6">
      <c r="A136" t="str">
        <v>successful</v>
      </c>
      <c r="B136">
        <v>2468</v>
      </c>
      <c r="C136" t="str">
        <v>failed</v>
      </c>
      <c r="D136">
        <v>26</v>
      </c>
    </row>
    <row r="137" spans="1:4" x14ac:dyDescent="0.6">
      <c r="A137" t="str">
        <v>successful</v>
      </c>
      <c r="B137">
        <v>2551</v>
      </c>
      <c r="C137" t="str">
        <v>failed</v>
      </c>
      <c r="D137">
        <v>73</v>
      </c>
    </row>
    <row r="138" spans="1:4" x14ac:dyDescent="0.6">
      <c r="A138" t="str">
        <v>successful</v>
      </c>
      <c r="B138">
        <v>101</v>
      </c>
      <c r="C138" t="str">
        <v>failed</v>
      </c>
      <c r="D138">
        <v>128</v>
      </c>
    </row>
    <row r="139" spans="1:4" x14ac:dyDescent="0.6">
      <c r="A139" t="str">
        <v>successful</v>
      </c>
      <c r="B139">
        <v>92</v>
      </c>
      <c r="C139" t="str">
        <v>failed</v>
      </c>
      <c r="D139">
        <v>33</v>
      </c>
    </row>
    <row r="140" spans="1:4" x14ac:dyDescent="0.6">
      <c r="A140" t="str">
        <v>successful</v>
      </c>
      <c r="B140">
        <v>62</v>
      </c>
      <c r="C140" t="str">
        <v>live</v>
      </c>
      <c r="D140">
        <v>211</v>
      </c>
    </row>
    <row r="141" spans="1:4" x14ac:dyDescent="0.6">
      <c r="A141" t="str">
        <v>successful</v>
      </c>
      <c r="B141">
        <v>149</v>
      </c>
      <c r="C141" t="str">
        <v>failed</v>
      </c>
      <c r="D141">
        <v>1072</v>
      </c>
    </row>
    <row r="142" spans="1:4" x14ac:dyDescent="0.6">
      <c r="A142" t="str">
        <v>successful</v>
      </c>
      <c r="B142">
        <v>329</v>
      </c>
      <c r="C142" t="str">
        <v>canceled</v>
      </c>
      <c r="D142">
        <v>1297</v>
      </c>
    </row>
    <row r="143" spans="1:4" x14ac:dyDescent="0.6">
      <c r="A143" t="str">
        <v>successful</v>
      </c>
      <c r="B143">
        <v>97</v>
      </c>
      <c r="C143" t="str">
        <v>failed</v>
      </c>
      <c r="D143">
        <v>393</v>
      </c>
    </row>
    <row r="144" spans="1:4" x14ac:dyDescent="0.6">
      <c r="A144" t="str">
        <v>successful</v>
      </c>
      <c r="B144">
        <v>1784</v>
      </c>
      <c r="C144" t="str">
        <v>failed</v>
      </c>
      <c r="D144">
        <v>1257</v>
      </c>
    </row>
    <row r="145" spans="1:4" x14ac:dyDescent="0.6">
      <c r="A145" t="str">
        <v>successful</v>
      </c>
      <c r="B145">
        <v>1684</v>
      </c>
      <c r="C145" t="str">
        <v>failed</v>
      </c>
      <c r="D145">
        <v>328</v>
      </c>
    </row>
    <row r="146" spans="1:4" x14ac:dyDescent="0.6">
      <c r="A146" t="str">
        <v>successful</v>
      </c>
      <c r="B146">
        <v>250</v>
      </c>
      <c r="C146" t="str">
        <v>failed</v>
      </c>
      <c r="D146">
        <v>147</v>
      </c>
    </row>
    <row r="147" spans="1:4" x14ac:dyDescent="0.6">
      <c r="A147" t="str">
        <v>successful</v>
      </c>
      <c r="B147">
        <v>238</v>
      </c>
      <c r="C147" t="str">
        <v>failed</v>
      </c>
      <c r="D147">
        <v>830</v>
      </c>
    </row>
    <row r="148" spans="1:4" x14ac:dyDescent="0.6">
      <c r="A148" t="str">
        <v>successful</v>
      </c>
      <c r="B148">
        <v>53</v>
      </c>
      <c r="C148" t="str">
        <v>failed</v>
      </c>
      <c r="D148">
        <v>331</v>
      </c>
    </row>
    <row r="149" spans="1:4" x14ac:dyDescent="0.6">
      <c r="A149" t="str">
        <v>successful</v>
      </c>
      <c r="B149">
        <v>214</v>
      </c>
      <c r="C149" t="str">
        <v>failed</v>
      </c>
      <c r="D149">
        <v>25</v>
      </c>
    </row>
    <row r="150" spans="1:4" x14ac:dyDescent="0.6">
      <c r="A150" t="str">
        <v>successful</v>
      </c>
      <c r="B150">
        <v>222</v>
      </c>
      <c r="C150" t="str">
        <v>failed</v>
      </c>
      <c r="D150">
        <v>3483</v>
      </c>
    </row>
    <row r="151" spans="1:4" x14ac:dyDescent="0.6">
      <c r="A151" t="str">
        <v>successful</v>
      </c>
      <c r="B151">
        <v>1884</v>
      </c>
      <c r="C151" t="str">
        <v>failed</v>
      </c>
      <c r="D151">
        <v>923</v>
      </c>
    </row>
    <row r="152" spans="1:4" x14ac:dyDescent="0.6">
      <c r="A152" t="str">
        <v>successful</v>
      </c>
      <c r="B152">
        <v>218</v>
      </c>
      <c r="C152" t="str">
        <v>failed</v>
      </c>
      <c r="D152">
        <v>1</v>
      </c>
    </row>
    <row r="153" spans="1:4" x14ac:dyDescent="0.6">
      <c r="A153" t="str">
        <v>successful</v>
      </c>
      <c r="B153">
        <v>6465</v>
      </c>
      <c r="C153" t="str">
        <v>failed</v>
      </c>
      <c r="D153">
        <v>33</v>
      </c>
    </row>
    <row r="154" spans="1:4" x14ac:dyDescent="0.6">
      <c r="A154" t="str">
        <v>successful</v>
      </c>
      <c r="B154">
        <v>59</v>
      </c>
      <c r="C154" t="str">
        <v>live</v>
      </c>
      <c r="D154">
        <v>86</v>
      </c>
    </row>
    <row r="155" spans="1:4" x14ac:dyDescent="0.6">
      <c r="A155" t="str">
        <v>successful</v>
      </c>
      <c r="B155">
        <v>88</v>
      </c>
      <c r="C155" t="str">
        <v>failed</v>
      </c>
      <c r="D155">
        <v>40</v>
      </c>
    </row>
    <row r="156" spans="1:4" x14ac:dyDescent="0.6">
      <c r="A156" t="str">
        <v>successful</v>
      </c>
      <c r="B156">
        <v>1697</v>
      </c>
      <c r="C156" t="str">
        <v>failed</v>
      </c>
      <c r="D156">
        <v>23</v>
      </c>
    </row>
    <row r="157" spans="1:4" x14ac:dyDescent="0.6">
      <c r="A157" t="str">
        <v>successful</v>
      </c>
      <c r="B157">
        <v>92</v>
      </c>
      <c r="C157" t="str">
        <v>failed</v>
      </c>
      <c r="D157">
        <v>75</v>
      </c>
    </row>
    <row r="158" spans="1:4" x14ac:dyDescent="0.6">
      <c r="A158" t="str">
        <v>successful</v>
      </c>
      <c r="B158">
        <v>186</v>
      </c>
      <c r="C158" t="str">
        <v>failed</v>
      </c>
      <c r="D158">
        <v>2176</v>
      </c>
    </row>
    <row r="159" spans="1:4" x14ac:dyDescent="0.6">
      <c r="A159" t="str">
        <v>successful</v>
      </c>
      <c r="B159">
        <v>138</v>
      </c>
      <c r="C159" t="str">
        <v>failed</v>
      </c>
      <c r="D159">
        <v>441</v>
      </c>
    </row>
    <row r="160" spans="1:4" x14ac:dyDescent="0.6">
      <c r="A160" t="str">
        <v>successful</v>
      </c>
      <c r="B160">
        <v>261</v>
      </c>
      <c r="C160" t="str">
        <v>failed</v>
      </c>
      <c r="D160">
        <v>25</v>
      </c>
    </row>
    <row r="161" spans="1:4" x14ac:dyDescent="0.6">
      <c r="A161" t="str">
        <v>successful</v>
      </c>
      <c r="B161">
        <v>107</v>
      </c>
      <c r="C161" t="str">
        <v>failed</v>
      </c>
      <c r="D161">
        <v>127</v>
      </c>
    </row>
    <row r="162" spans="1:4" x14ac:dyDescent="0.6">
      <c r="A162" t="str">
        <v>successful</v>
      </c>
      <c r="B162">
        <v>199</v>
      </c>
      <c r="C162" t="str">
        <v>failed</v>
      </c>
      <c r="D162">
        <v>355</v>
      </c>
    </row>
    <row r="163" spans="1:4" x14ac:dyDescent="0.6">
      <c r="A163" t="str">
        <v>successful</v>
      </c>
      <c r="B163">
        <v>5512</v>
      </c>
      <c r="C163" t="str">
        <v>failed</v>
      </c>
      <c r="D163">
        <v>44</v>
      </c>
    </row>
    <row r="164" spans="1:4" x14ac:dyDescent="0.6">
      <c r="A164" t="str">
        <v>successful</v>
      </c>
      <c r="B164">
        <v>86</v>
      </c>
      <c r="C164" t="str">
        <v>failed</v>
      </c>
      <c r="D164">
        <v>67</v>
      </c>
    </row>
    <row r="165" spans="1:4" x14ac:dyDescent="0.6">
      <c r="A165" t="str">
        <v>successful</v>
      </c>
      <c r="B165">
        <v>2768</v>
      </c>
      <c r="C165" t="str">
        <v>failed</v>
      </c>
      <c r="D165">
        <v>1068</v>
      </c>
    </row>
    <row r="166" spans="1:4" x14ac:dyDescent="0.6">
      <c r="A166" t="str">
        <v>successful</v>
      </c>
      <c r="B166">
        <v>48</v>
      </c>
      <c r="C166" t="str">
        <v>failed</v>
      </c>
      <c r="D166">
        <v>424</v>
      </c>
    </row>
    <row r="167" spans="1:4" x14ac:dyDescent="0.6">
      <c r="A167" t="str">
        <v>successful</v>
      </c>
      <c r="B167">
        <v>87</v>
      </c>
      <c r="C167" t="str">
        <v>canceled</v>
      </c>
      <c r="D167">
        <v>145</v>
      </c>
    </row>
    <row r="168" spans="1:4" x14ac:dyDescent="0.6">
      <c r="A168" t="str">
        <v>successful</v>
      </c>
      <c r="B168">
        <v>1894</v>
      </c>
      <c r="C168" t="str">
        <v>failed</v>
      </c>
      <c r="D168">
        <v>151</v>
      </c>
    </row>
    <row r="169" spans="1:4" x14ac:dyDescent="0.6">
      <c r="A169" t="str">
        <v>successful</v>
      </c>
      <c r="B169">
        <v>282</v>
      </c>
      <c r="C169" t="str">
        <v>failed</v>
      </c>
      <c r="D169">
        <v>1608</v>
      </c>
    </row>
    <row r="170" spans="1:4" x14ac:dyDescent="0.6">
      <c r="A170" t="str">
        <v>successful</v>
      </c>
      <c r="B170">
        <v>116</v>
      </c>
      <c r="C170" t="str">
        <v>failed</v>
      </c>
      <c r="D170">
        <v>941</v>
      </c>
    </row>
    <row r="171" spans="1:4" x14ac:dyDescent="0.6">
      <c r="A171" t="str">
        <v>successful</v>
      </c>
      <c r="B171">
        <v>83</v>
      </c>
      <c r="C171" t="str">
        <v>failed</v>
      </c>
      <c r="D171">
        <v>1</v>
      </c>
    </row>
    <row r="172" spans="1:4" x14ac:dyDescent="0.6">
      <c r="A172" t="str">
        <v>successful</v>
      </c>
      <c r="B172">
        <v>91</v>
      </c>
      <c r="C172" t="str">
        <v>failed</v>
      </c>
      <c r="D172">
        <v>40</v>
      </c>
    </row>
    <row r="173" spans="1:4" x14ac:dyDescent="0.6">
      <c r="A173" t="str">
        <v>successful</v>
      </c>
      <c r="B173">
        <v>546</v>
      </c>
      <c r="C173" t="str">
        <v>failed</v>
      </c>
      <c r="D173">
        <v>3015</v>
      </c>
    </row>
    <row r="174" spans="1:4" x14ac:dyDescent="0.6">
      <c r="A174" t="str">
        <v>successful</v>
      </c>
      <c r="B174">
        <v>393</v>
      </c>
      <c r="C174" t="str">
        <v>failed</v>
      </c>
      <c r="D174">
        <v>435</v>
      </c>
    </row>
    <row r="175" spans="1:4" x14ac:dyDescent="0.6">
      <c r="A175" t="str">
        <v>successful</v>
      </c>
      <c r="B175">
        <v>133</v>
      </c>
      <c r="C175" t="str">
        <v>failed</v>
      </c>
      <c r="D175">
        <v>714</v>
      </c>
    </row>
    <row r="176" spans="1:4" x14ac:dyDescent="0.6">
      <c r="A176" t="str">
        <v>successful</v>
      </c>
      <c r="B176">
        <v>254</v>
      </c>
      <c r="C176" t="str">
        <v>live</v>
      </c>
      <c r="D176">
        <v>1111</v>
      </c>
    </row>
    <row r="177" spans="1:4" x14ac:dyDescent="0.6">
      <c r="A177" t="str">
        <v>successful</v>
      </c>
      <c r="B177">
        <v>176</v>
      </c>
      <c r="C177" t="str">
        <v>live</v>
      </c>
      <c r="D177">
        <v>1089</v>
      </c>
    </row>
    <row r="178" spans="1:4" x14ac:dyDescent="0.6">
      <c r="A178" t="str">
        <v>successful</v>
      </c>
      <c r="B178">
        <v>337</v>
      </c>
      <c r="C178" t="str">
        <v>failed</v>
      </c>
      <c r="D178">
        <v>5497</v>
      </c>
    </row>
    <row r="179" spans="1:4" x14ac:dyDescent="0.6">
      <c r="A179" t="str">
        <v>successful</v>
      </c>
      <c r="B179">
        <v>107</v>
      </c>
      <c r="C179" t="str">
        <v>failed</v>
      </c>
      <c r="D179">
        <v>418</v>
      </c>
    </row>
    <row r="180" spans="1:4" x14ac:dyDescent="0.6">
      <c r="A180" t="str">
        <v>successful</v>
      </c>
      <c r="B180">
        <v>183</v>
      </c>
      <c r="C180" t="str">
        <v>failed</v>
      </c>
      <c r="D180">
        <v>1439</v>
      </c>
    </row>
    <row r="181" spans="1:4" x14ac:dyDescent="0.6">
      <c r="A181" t="str">
        <v>successful</v>
      </c>
      <c r="B181">
        <v>72</v>
      </c>
      <c r="C181" t="str">
        <v>failed</v>
      </c>
      <c r="D181">
        <v>15</v>
      </c>
    </row>
    <row r="182" spans="1:4" x14ac:dyDescent="0.6">
      <c r="A182" t="str">
        <v>successful</v>
      </c>
      <c r="B182">
        <v>295</v>
      </c>
      <c r="C182" t="str">
        <v>failed</v>
      </c>
      <c r="D182">
        <v>1999</v>
      </c>
    </row>
    <row r="183" spans="1:4" x14ac:dyDescent="0.6">
      <c r="A183" t="str">
        <v>successful</v>
      </c>
      <c r="B183">
        <v>142</v>
      </c>
      <c r="C183" t="str">
        <v>failed</v>
      </c>
      <c r="D183">
        <v>118</v>
      </c>
    </row>
    <row r="184" spans="1:4" x14ac:dyDescent="0.6">
      <c r="A184" t="str">
        <v>successful</v>
      </c>
      <c r="B184">
        <v>85</v>
      </c>
      <c r="C184" t="str">
        <v>failed</v>
      </c>
      <c r="D184">
        <v>162</v>
      </c>
    </row>
    <row r="185" spans="1:4" x14ac:dyDescent="0.6">
      <c r="A185" t="str">
        <v>successful</v>
      </c>
      <c r="B185">
        <v>659</v>
      </c>
      <c r="C185" t="str">
        <v>failed</v>
      </c>
      <c r="D185">
        <v>83</v>
      </c>
    </row>
    <row r="186" spans="1:4" x14ac:dyDescent="0.6">
      <c r="A186" t="str">
        <v>successful</v>
      </c>
      <c r="B186">
        <v>121</v>
      </c>
      <c r="C186" t="str">
        <v>failed</v>
      </c>
      <c r="D186">
        <v>747</v>
      </c>
    </row>
    <row r="187" spans="1:4" x14ac:dyDescent="0.6">
      <c r="A187" t="str">
        <v>successful</v>
      </c>
      <c r="B187">
        <v>3742</v>
      </c>
      <c r="C187" t="str">
        <v>canceled</v>
      </c>
      <c r="D187">
        <v>2138</v>
      </c>
    </row>
    <row r="188" spans="1:4" x14ac:dyDescent="0.6">
      <c r="A188" t="str">
        <v>successful</v>
      </c>
      <c r="B188">
        <v>223</v>
      </c>
      <c r="C188" t="str">
        <v>failed</v>
      </c>
      <c r="D188">
        <v>84</v>
      </c>
    </row>
    <row r="189" spans="1:4" x14ac:dyDescent="0.6">
      <c r="A189" t="str">
        <v>successful</v>
      </c>
      <c r="B189">
        <v>133</v>
      </c>
      <c r="C189" t="str">
        <v>failed</v>
      </c>
      <c r="D189">
        <v>91</v>
      </c>
    </row>
    <row r="190" spans="1:4" x14ac:dyDescent="0.6">
      <c r="A190" t="str">
        <v>successful</v>
      </c>
      <c r="B190">
        <v>5168</v>
      </c>
      <c r="C190" t="str">
        <v>failed</v>
      </c>
      <c r="D190">
        <v>792</v>
      </c>
    </row>
    <row r="191" spans="1:4" x14ac:dyDescent="0.6">
      <c r="A191" t="str">
        <v>successful</v>
      </c>
      <c r="B191">
        <v>307</v>
      </c>
      <c r="C191" t="str">
        <v>canceled</v>
      </c>
      <c r="D191">
        <v>10</v>
      </c>
    </row>
    <row r="192" spans="1:4" x14ac:dyDescent="0.6">
      <c r="A192" t="str">
        <v>successful</v>
      </c>
      <c r="B192">
        <v>2441</v>
      </c>
      <c r="C192" t="str">
        <v>failed</v>
      </c>
      <c r="D192">
        <v>32</v>
      </c>
    </row>
    <row r="193" spans="1:4" x14ac:dyDescent="0.6">
      <c r="A193" t="str">
        <v>successful</v>
      </c>
      <c r="B193">
        <v>1385</v>
      </c>
      <c r="C193" t="str">
        <v>canceled</v>
      </c>
      <c r="D193">
        <v>90</v>
      </c>
    </row>
    <row r="194" spans="1:4" x14ac:dyDescent="0.6">
      <c r="A194" t="str">
        <v>successful</v>
      </c>
      <c r="B194">
        <v>190</v>
      </c>
      <c r="C194" t="str">
        <v>failed</v>
      </c>
      <c r="D194">
        <v>186</v>
      </c>
    </row>
    <row r="195" spans="1:4" x14ac:dyDescent="0.6">
      <c r="A195" t="str">
        <v>successful</v>
      </c>
      <c r="B195">
        <v>470</v>
      </c>
      <c r="C195" t="str">
        <v>canceled</v>
      </c>
      <c r="D195">
        <v>439</v>
      </c>
    </row>
    <row r="196" spans="1:4" x14ac:dyDescent="0.6">
      <c r="A196" t="str">
        <v>successful</v>
      </c>
      <c r="B196">
        <v>253</v>
      </c>
      <c r="C196" t="str">
        <v>failed</v>
      </c>
      <c r="D196">
        <v>605</v>
      </c>
    </row>
    <row r="197" spans="1:4" x14ac:dyDescent="0.6">
      <c r="A197" t="str">
        <v>successful</v>
      </c>
      <c r="B197">
        <v>1113</v>
      </c>
      <c r="C197" t="str">
        <v>failed</v>
      </c>
      <c r="D197">
        <v>1</v>
      </c>
    </row>
    <row r="198" spans="1:4" x14ac:dyDescent="0.6">
      <c r="A198" t="str">
        <v>successful</v>
      </c>
      <c r="B198">
        <v>2283</v>
      </c>
      <c r="C198" t="str">
        <v>failed</v>
      </c>
      <c r="D198">
        <v>31</v>
      </c>
    </row>
    <row r="199" spans="1:4" x14ac:dyDescent="0.6">
      <c r="A199" t="str">
        <v>successful</v>
      </c>
      <c r="B199">
        <v>1095</v>
      </c>
      <c r="C199" t="str">
        <v>failed</v>
      </c>
      <c r="D199">
        <v>1181</v>
      </c>
    </row>
    <row r="200" spans="1:4" x14ac:dyDescent="0.6">
      <c r="A200" t="str">
        <v>successful</v>
      </c>
      <c r="B200">
        <v>1690</v>
      </c>
      <c r="C200" t="str">
        <v>failed</v>
      </c>
      <c r="D200">
        <v>39</v>
      </c>
    </row>
    <row r="201" spans="1:4" x14ac:dyDescent="0.6">
      <c r="A201" t="str">
        <v>successful</v>
      </c>
      <c r="B201">
        <v>191</v>
      </c>
      <c r="C201" t="str">
        <v>failed</v>
      </c>
      <c r="D201">
        <v>46</v>
      </c>
    </row>
    <row r="202" spans="1:4" x14ac:dyDescent="0.6">
      <c r="A202" t="str">
        <v>successful</v>
      </c>
      <c r="B202">
        <v>2013</v>
      </c>
      <c r="C202" t="str">
        <v>failed</v>
      </c>
      <c r="D202">
        <v>105</v>
      </c>
    </row>
    <row r="203" spans="1:4" x14ac:dyDescent="0.6">
      <c r="A203" t="str">
        <v>successful</v>
      </c>
      <c r="B203">
        <v>1703</v>
      </c>
      <c r="C203" t="str">
        <v>failed</v>
      </c>
      <c r="D203">
        <v>535</v>
      </c>
    </row>
    <row r="204" spans="1:4" x14ac:dyDescent="0.6">
      <c r="A204" t="str">
        <v>successful</v>
      </c>
      <c r="B204">
        <v>80</v>
      </c>
      <c r="C204" t="str">
        <v>failed</v>
      </c>
      <c r="D204">
        <v>16</v>
      </c>
    </row>
    <row r="205" spans="1:4" x14ac:dyDescent="0.6">
      <c r="A205" t="str">
        <v>successful</v>
      </c>
      <c r="B205">
        <v>41</v>
      </c>
      <c r="C205" t="str">
        <v>failed</v>
      </c>
      <c r="D205">
        <v>575</v>
      </c>
    </row>
    <row r="206" spans="1:4" x14ac:dyDescent="0.6">
      <c r="A206" t="str">
        <v>successful</v>
      </c>
      <c r="B206">
        <v>187</v>
      </c>
      <c r="C206" t="str">
        <v>failed</v>
      </c>
      <c r="D206">
        <v>1120</v>
      </c>
    </row>
    <row r="207" spans="1:4" x14ac:dyDescent="0.6">
      <c r="A207" t="str">
        <v>successful</v>
      </c>
      <c r="B207">
        <v>2875</v>
      </c>
      <c r="C207" t="str">
        <v>failed</v>
      </c>
      <c r="D207">
        <v>113</v>
      </c>
    </row>
    <row r="208" spans="1:4" x14ac:dyDescent="0.6">
      <c r="A208" t="str">
        <v>successful</v>
      </c>
      <c r="B208">
        <v>88</v>
      </c>
      <c r="C208" t="str">
        <v>failed</v>
      </c>
      <c r="D208">
        <v>1538</v>
      </c>
    </row>
    <row r="209" spans="1:4" x14ac:dyDescent="0.6">
      <c r="A209" t="str">
        <v>successful</v>
      </c>
      <c r="B209">
        <v>191</v>
      </c>
      <c r="C209" t="str">
        <v>failed</v>
      </c>
      <c r="D209">
        <v>9</v>
      </c>
    </row>
    <row r="210" spans="1:4" x14ac:dyDescent="0.6">
      <c r="A210" t="str">
        <v>successful</v>
      </c>
      <c r="B210">
        <v>139</v>
      </c>
      <c r="C210" t="str">
        <v>failed</v>
      </c>
      <c r="D210">
        <v>554</v>
      </c>
    </row>
    <row r="211" spans="1:4" x14ac:dyDescent="0.6">
      <c r="A211" t="str">
        <v>successful</v>
      </c>
      <c r="B211">
        <v>186</v>
      </c>
      <c r="C211" t="str">
        <v>failed</v>
      </c>
      <c r="D211">
        <v>648</v>
      </c>
    </row>
    <row r="212" spans="1:4" x14ac:dyDescent="0.6">
      <c r="A212" t="str">
        <v>successful</v>
      </c>
      <c r="B212">
        <v>112</v>
      </c>
      <c r="C212" t="str">
        <v>failed</v>
      </c>
      <c r="D212">
        <v>21</v>
      </c>
    </row>
    <row r="213" spans="1:4" x14ac:dyDescent="0.6">
      <c r="A213" t="str">
        <v>successful</v>
      </c>
      <c r="B213">
        <v>101</v>
      </c>
      <c r="C213" t="str">
        <v>canceled</v>
      </c>
      <c r="D213">
        <v>595</v>
      </c>
    </row>
    <row r="214" spans="1:4" x14ac:dyDescent="0.6">
      <c r="A214" t="str">
        <v>successful</v>
      </c>
      <c r="B214">
        <v>206</v>
      </c>
      <c r="C214" t="str">
        <v>failed</v>
      </c>
      <c r="D214">
        <v>54</v>
      </c>
    </row>
    <row r="215" spans="1:4" x14ac:dyDescent="0.6">
      <c r="A215" t="str">
        <v>successful</v>
      </c>
      <c r="B215">
        <v>154</v>
      </c>
      <c r="C215" t="str">
        <v>failed</v>
      </c>
      <c r="D215">
        <v>120</v>
      </c>
    </row>
    <row r="216" spans="1:4" x14ac:dyDescent="0.6">
      <c r="A216" t="str">
        <v>successful</v>
      </c>
      <c r="B216">
        <v>5966</v>
      </c>
      <c r="C216" t="str">
        <v>failed</v>
      </c>
      <c r="D216">
        <v>579</v>
      </c>
    </row>
    <row r="217" spans="1:4" x14ac:dyDescent="0.6">
      <c r="A217" t="str">
        <v>successful</v>
      </c>
      <c r="B217">
        <v>169</v>
      </c>
      <c r="C217" t="str">
        <v>failed</v>
      </c>
      <c r="D217">
        <v>2072</v>
      </c>
    </row>
    <row r="218" spans="1:4" x14ac:dyDescent="0.6">
      <c r="A218" t="str">
        <v>successful</v>
      </c>
      <c r="B218">
        <v>2106</v>
      </c>
      <c r="C218" t="str">
        <v>failed</v>
      </c>
      <c r="D218">
        <v>0</v>
      </c>
    </row>
    <row r="219" spans="1:4" x14ac:dyDescent="0.6">
      <c r="A219" t="str">
        <v>successful</v>
      </c>
      <c r="B219">
        <v>131</v>
      </c>
      <c r="C219" t="str">
        <v>failed</v>
      </c>
      <c r="D219">
        <v>1796</v>
      </c>
    </row>
    <row r="220" spans="1:4" x14ac:dyDescent="0.6">
      <c r="A220" t="str">
        <v>successful</v>
      </c>
      <c r="B220">
        <v>84</v>
      </c>
      <c r="C220" t="str">
        <v>failed</v>
      </c>
      <c r="D220">
        <v>62</v>
      </c>
    </row>
    <row r="221" spans="1:4" x14ac:dyDescent="0.6">
      <c r="A221" t="str">
        <v>successful</v>
      </c>
      <c r="B221">
        <v>155</v>
      </c>
      <c r="C221" t="str">
        <v>failed</v>
      </c>
      <c r="D221">
        <v>347</v>
      </c>
    </row>
    <row r="222" spans="1:4" x14ac:dyDescent="0.6">
      <c r="A222" t="str">
        <v>successful</v>
      </c>
      <c r="B222">
        <v>189</v>
      </c>
      <c r="C222" t="str">
        <v>failed</v>
      </c>
      <c r="D222">
        <v>19</v>
      </c>
    </row>
    <row r="223" spans="1:4" x14ac:dyDescent="0.6">
      <c r="A223" t="str">
        <v>successful</v>
      </c>
      <c r="B223">
        <v>4799</v>
      </c>
      <c r="C223" t="str">
        <v>failed</v>
      </c>
      <c r="D223">
        <v>1258</v>
      </c>
    </row>
    <row r="224" spans="1:4" x14ac:dyDescent="0.6">
      <c r="A224" t="str">
        <v>successful</v>
      </c>
      <c r="B224">
        <v>1137</v>
      </c>
      <c r="C224" t="str">
        <v>failed</v>
      </c>
      <c r="D224">
        <v>362</v>
      </c>
    </row>
    <row r="225" spans="1:4" x14ac:dyDescent="0.6">
      <c r="A225" t="str">
        <v>successful</v>
      </c>
      <c r="B225">
        <v>1152</v>
      </c>
      <c r="C225" t="str">
        <v>canceled</v>
      </c>
      <c r="D225">
        <v>35</v>
      </c>
    </row>
    <row r="226" spans="1:4" x14ac:dyDescent="0.6">
      <c r="A226" t="str">
        <v>successful</v>
      </c>
      <c r="B226">
        <v>50</v>
      </c>
      <c r="C226" t="str">
        <v>canceled</v>
      </c>
      <c r="D226">
        <v>528</v>
      </c>
    </row>
    <row r="227" spans="1:4" x14ac:dyDescent="0.6">
      <c r="A227" t="str">
        <v>successful</v>
      </c>
      <c r="B227">
        <v>3059</v>
      </c>
      <c r="C227" t="str">
        <v>failed</v>
      </c>
      <c r="D227">
        <v>133</v>
      </c>
    </row>
    <row r="228" spans="1:4" x14ac:dyDescent="0.6">
      <c r="A228" t="str">
        <v>successful</v>
      </c>
      <c r="B228">
        <v>34</v>
      </c>
      <c r="C228" t="str">
        <v>failed</v>
      </c>
      <c r="D228">
        <v>846</v>
      </c>
    </row>
    <row r="229" spans="1:4" x14ac:dyDescent="0.6">
      <c r="A229" t="str">
        <v>successful</v>
      </c>
      <c r="B229">
        <v>220</v>
      </c>
      <c r="C229" t="str">
        <v>failed</v>
      </c>
      <c r="D229">
        <v>10</v>
      </c>
    </row>
    <row r="230" spans="1:4" x14ac:dyDescent="0.6">
      <c r="A230" t="str">
        <v>successful</v>
      </c>
      <c r="B230">
        <v>1604</v>
      </c>
      <c r="C230" t="str">
        <v>failed</v>
      </c>
      <c r="D230">
        <v>191</v>
      </c>
    </row>
    <row r="231" spans="1:4" x14ac:dyDescent="0.6">
      <c r="A231" t="str">
        <v>successful</v>
      </c>
      <c r="B231">
        <v>454</v>
      </c>
      <c r="C231" t="str">
        <v>failed</v>
      </c>
      <c r="D231">
        <v>1979</v>
      </c>
    </row>
    <row r="232" spans="1:4" x14ac:dyDescent="0.6">
      <c r="A232" t="str">
        <v>successful</v>
      </c>
      <c r="B232">
        <v>123</v>
      </c>
      <c r="C232" t="str">
        <v>failed</v>
      </c>
      <c r="D232">
        <v>63</v>
      </c>
    </row>
    <row r="233" spans="1:4" x14ac:dyDescent="0.6">
      <c r="A233" t="str">
        <v>successful</v>
      </c>
      <c r="B233">
        <v>299</v>
      </c>
      <c r="C233" t="str">
        <v>failed</v>
      </c>
      <c r="D233">
        <v>6080</v>
      </c>
    </row>
    <row r="234" spans="1:4" x14ac:dyDescent="0.6">
      <c r="A234" t="str">
        <v>successful</v>
      </c>
      <c r="B234">
        <v>2237</v>
      </c>
      <c r="C234" t="str">
        <v>failed</v>
      </c>
      <c r="D234">
        <v>80</v>
      </c>
    </row>
    <row r="235" spans="1:4" x14ac:dyDescent="0.6">
      <c r="A235" t="str">
        <v>successful</v>
      </c>
      <c r="B235">
        <v>645</v>
      </c>
      <c r="C235" t="str">
        <v>failed</v>
      </c>
      <c r="D235">
        <v>9</v>
      </c>
    </row>
    <row r="236" spans="1:4" x14ac:dyDescent="0.6">
      <c r="A236" t="str">
        <v>successful</v>
      </c>
      <c r="B236">
        <v>484</v>
      </c>
      <c r="C236" t="str">
        <v>failed</v>
      </c>
      <c r="D236">
        <v>1784</v>
      </c>
    </row>
    <row r="237" spans="1:4" x14ac:dyDescent="0.6">
      <c r="A237" t="str">
        <v>successful</v>
      </c>
      <c r="B237">
        <v>154</v>
      </c>
      <c r="C237" t="str">
        <v>live</v>
      </c>
      <c r="D237">
        <v>3640</v>
      </c>
    </row>
    <row r="238" spans="1:4" x14ac:dyDescent="0.6">
      <c r="A238" t="str">
        <v>successful</v>
      </c>
      <c r="B238">
        <v>82</v>
      </c>
      <c r="C238" t="str">
        <v>failed</v>
      </c>
      <c r="D238">
        <v>243</v>
      </c>
    </row>
    <row r="239" spans="1:4" x14ac:dyDescent="0.6">
      <c r="A239" t="str">
        <v>successful</v>
      </c>
      <c r="B239">
        <v>134</v>
      </c>
      <c r="C239" t="str">
        <v>failed</v>
      </c>
      <c r="D239">
        <v>1296</v>
      </c>
    </row>
    <row r="240" spans="1:4" x14ac:dyDescent="0.6">
      <c r="A240" t="str">
        <v>successful</v>
      </c>
      <c r="B240">
        <v>5203</v>
      </c>
      <c r="C240" t="str">
        <v>failed</v>
      </c>
      <c r="D240">
        <v>77</v>
      </c>
    </row>
    <row r="241" spans="1:4" x14ac:dyDescent="0.6">
      <c r="A241" t="str">
        <v>successful</v>
      </c>
      <c r="B241">
        <v>94</v>
      </c>
      <c r="C241" t="str">
        <v>failed</v>
      </c>
      <c r="D241">
        <v>395</v>
      </c>
    </row>
    <row r="242" spans="1:4" x14ac:dyDescent="0.6">
      <c r="A242" t="str">
        <v>successful</v>
      </c>
      <c r="B242">
        <v>205</v>
      </c>
      <c r="C242" t="str">
        <v>failed</v>
      </c>
      <c r="D242">
        <v>49</v>
      </c>
    </row>
    <row r="243" spans="1:4" x14ac:dyDescent="0.6">
      <c r="A243" t="str">
        <v>successful</v>
      </c>
      <c r="B243">
        <v>92</v>
      </c>
      <c r="C243" t="str">
        <v>failed</v>
      </c>
      <c r="D243">
        <v>180</v>
      </c>
    </row>
    <row r="244" spans="1:4" x14ac:dyDescent="0.6">
      <c r="A244" t="str">
        <v>successful</v>
      </c>
      <c r="B244">
        <v>219</v>
      </c>
      <c r="C244" t="str">
        <v>failed</v>
      </c>
      <c r="D244">
        <v>2690</v>
      </c>
    </row>
    <row r="245" spans="1:4" x14ac:dyDescent="0.6">
      <c r="A245" t="str">
        <v>successful</v>
      </c>
      <c r="B245">
        <v>2526</v>
      </c>
      <c r="C245" t="str">
        <v>canceled</v>
      </c>
      <c r="D245">
        <v>1</v>
      </c>
    </row>
    <row r="246" spans="1:4" x14ac:dyDescent="0.6">
      <c r="A246" t="str">
        <v>successful</v>
      </c>
      <c r="B246">
        <v>94</v>
      </c>
      <c r="C246" t="str">
        <v>failed</v>
      </c>
      <c r="D246">
        <v>2779</v>
      </c>
    </row>
    <row r="247" spans="1:4" x14ac:dyDescent="0.6">
      <c r="A247" t="str">
        <v>successful</v>
      </c>
      <c r="B247">
        <v>1713</v>
      </c>
      <c r="C247" t="str">
        <v>failed</v>
      </c>
      <c r="D247">
        <v>92</v>
      </c>
    </row>
    <row r="248" spans="1:4" x14ac:dyDescent="0.6">
      <c r="A248" t="str">
        <v>successful</v>
      </c>
      <c r="B248">
        <v>249</v>
      </c>
      <c r="C248" t="str">
        <v>failed</v>
      </c>
      <c r="D248">
        <v>1028</v>
      </c>
    </row>
    <row r="249" spans="1:4" x14ac:dyDescent="0.6">
      <c r="A249" t="str">
        <v>successful</v>
      </c>
      <c r="B249">
        <v>192</v>
      </c>
      <c r="C249" t="str">
        <v>failed</v>
      </c>
      <c r="D249">
        <v>26</v>
      </c>
    </row>
    <row r="250" spans="1:4" x14ac:dyDescent="0.6">
      <c r="A250" t="str">
        <v>successful</v>
      </c>
      <c r="B250">
        <v>247</v>
      </c>
      <c r="C250" t="str">
        <v>failed</v>
      </c>
      <c r="D250">
        <v>1790</v>
      </c>
    </row>
    <row r="251" spans="1:4" x14ac:dyDescent="0.6">
      <c r="A251" t="str">
        <v>successful</v>
      </c>
      <c r="B251">
        <v>2293</v>
      </c>
      <c r="C251" t="str">
        <v>failed</v>
      </c>
      <c r="D251">
        <v>37</v>
      </c>
    </row>
    <row r="252" spans="1:4" x14ac:dyDescent="0.6">
      <c r="A252" t="str">
        <v>successful</v>
      </c>
      <c r="B252">
        <v>3131</v>
      </c>
      <c r="C252" t="str">
        <v>failed</v>
      </c>
      <c r="D252">
        <v>35</v>
      </c>
    </row>
    <row r="253" spans="1:4" x14ac:dyDescent="0.6">
      <c r="A253" t="str">
        <v>successful</v>
      </c>
      <c r="B253">
        <v>143</v>
      </c>
      <c r="C253" t="str">
        <v>canceled</v>
      </c>
      <c r="D253">
        <v>94</v>
      </c>
    </row>
    <row r="254" spans="1:4" x14ac:dyDescent="0.6">
      <c r="A254" t="str">
        <v>successful</v>
      </c>
      <c r="B254">
        <v>296</v>
      </c>
      <c r="C254" t="str">
        <v>failed</v>
      </c>
      <c r="D254">
        <v>558</v>
      </c>
    </row>
    <row r="255" spans="1:4" x14ac:dyDescent="0.6">
      <c r="A255" t="str">
        <v>successful</v>
      </c>
      <c r="B255">
        <v>170</v>
      </c>
      <c r="C255" t="str">
        <v>failed</v>
      </c>
      <c r="D255">
        <v>64</v>
      </c>
    </row>
    <row r="256" spans="1:4" x14ac:dyDescent="0.6">
      <c r="A256" t="str">
        <v>successful</v>
      </c>
      <c r="B256">
        <v>86</v>
      </c>
      <c r="C256" t="str">
        <v>canceled</v>
      </c>
      <c r="D256">
        <v>37</v>
      </c>
    </row>
    <row r="257" spans="1:4" x14ac:dyDescent="0.6">
      <c r="A257" t="str">
        <v>successful</v>
      </c>
      <c r="B257">
        <v>6286</v>
      </c>
      <c r="C257" t="str">
        <v>failed</v>
      </c>
      <c r="D257">
        <v>245</v>
      </c>
    </row>
    <row r="258" spans="1:4" x14ac:dyDescent="0.6">
      <c r="A258" t="str">
        <v>successful</v>
      </c>
      <c r="B258">
        <v>3727</v>
      </c>
      <c r="C258" t="str">
        <v>failed</v>
      </c>
      <c r="D258">
        <v>71</v>
      </c>
    </row>
    <row r="259" spans="1:4" x14ac:dyDescent="0.6">
      <c r="A259" t="str">
        <v>successful</v>
      </c>
      <c r="B259">
        <v>1605</v>
      </c>
      <c r="C259" t="str">
        <v>failed</v>
      </c>
      <c r="D259">
        <v>42</v>
      </c>
    </row>
    <row r="260" spans="1:4" x14ac:dyDescent="0.6">
      <c r="A260" t="str">
        <v>successful</v>
      </c>
      <c r="B260">
        <v>2120</v>
      </c>
      <c r="C260" t="str">
        <v>failed</v>
      </c>
      <c r="D260">
        <v>156</v>
      </c>
    </row>
    <row r="261" spans="1:4" x14ac:dyDescent="0.6">
      <c r="A261" t="str">
        <v>successful</v>
      </c>
      <c r="B261">
        <v>50</v>
      </c>
      <c r="C261" t="str">
        <v>failed</v>
      </c>
      <c r="D261">
        <v>1368</v>
      </c>
    </row>
    <row r="262" spans="1:4" x14ac:dyDescent="0.6">
      <c r="A262" t="str">
        <v>successful</v>
      </c>
      <c r="B262">
        <v>2080</v>
      </c>
      <c r="C262" t="str">
        <v>failed</v>
      </c>
      <c r="D262">
        <v>102</v>
      </c>
    </row>
    <row r="263" spans="1:4" x14ac:dyDescent="0.6">
      <c r="A263" t="str">
        <v>successful</v>
      </c>
      <c r="B263">
        <v>2105</v>
      </c>
      <c r="C263" t="str">
        <v>failed</v>
      </c>
      <c r="D263">
        <v>86</v>
      </c>
    </row>
    <row r="264" spans="1:4" x14ac:dyDescent="0.6">
      <c r="A264" t="str">
        <v>successful</v>
      </c>
      <c r="B264">
        <v>2436</v>
      </c>
      <c r="C264" t="str">
        <v>failed</v>
      </c>
      <c r="D264">
        <v>253</v>
      </c>
    </row>
    <row r="265" spans="1:4" x14ac:dyDescent="0.6">
      <c r="A265" t="str">
        <v>successful</v>
      </c>
      <c r="B265">
        <v>80</v>
      </c>
      <c r="C265" t="str">
        <v>failed</v>
      </c>
      <c r="D265">
        <v>157</v>
      </c>
    </row>
    <row r="266" spans="1:4" x14ac:dyDescent="0.6">
      <c r="A266" t="str">
        <v>successful</v>
      </c>
      <c r="B266">
        <v>42</v>
      </c>
      <c r="C266" t="str">
        <v>failed</v>
      </c>
      <c r="D266">
        <v>183</v>
      </c>
    </row>
    <row r="267" spans="1:4" x14ac:dyDescent="0.6">
      <c r="A267" t="str">
        <v>successful</v>
      </c>
      <c r="B267">
        <v>139</v>
      </c>
      <c r="C267" t="str">
        <v>failed</v>
      </c>
      <c r="D267">
        <v>82</v>
      </c>
    </row>
    <row r="268" spans="1:4" x14ac:dyDescent="0.6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6">
      <c r="A269" t="str">
        <v>successful</v>
      </c>
      <c r="B269">
        <v>381</v>
      </c>
      <c r="C269" t="str">
        <v>canceled</v>
      </c>
      <c r="D269">
        <v>15</v>
      </c>
    </row>
    <row r="270" spans="1:4" x14ac:dyDescent="0.6">
      <c r="A270" t="str">
        <v>successful</v>
      </c>
      <c r="B270">
        <v>194</v>
      </c>
      <c r="C270" t="str">
        <v>failed</v>
      </c>
      <c r="D270">
        <v>1198</v>
      </c>
    </row>
    <row r="271" spans="1:4" x14ac:dyDescent="0.6">
      <c r="A271" t="str">
        <v>successful</v>
      </c>
      <c r="B271">
        <v>106</v>
      </c>
      <c r="C271" t="str">
        <v>failed</v>
      </c>
      <c r="D271">
        <v>648</v>
      </c>
    </row>
    <row r="272" spans="1:4" x14ac:dyDescent="0.6">
      <c r="A272" t="str">
        <v>successful</v>
      </c>
      <c r="B272">
        <v>142</v>
      </c>
      <c r="C272" t="str">
        <v>failed</v>
      </c>
      <c r="D272">
        <v>64</v>
      </c>
    </row>
    <row r="273" spans="1:4" x14ac:dyDescent="0.6">
      <c r="A273" t="str">
        <v>successful</v>
      </c>
      <c r="B273">
        <v>211</v>
      </c>
      <c r="C273" t="str">
        <v>failed</v>
      </c>
      <c r="D273">
        <v>62</v>
      </c>
    </row>
    <row r="274" spans="1:4" x14ac:dyDescent="0.6">
      <c r="A274" t="str">
        <v>successful</v>
      </c>
      <c r="B274">
        <v>2756</v>
      </c>
      <c r="C274" t="str">
        <v>failed</v>
      </c>
      <c r="D274">
        <v>750</v>
      </c>
    </row>
    <row r="275" spans="1:4" x14ac:dyDescent="0.6">
      <c r="A275" t="str">
        <v>successful</v>
      </c>
      <c r="B275">
        <v>173</v>
      </c>
      <c r="C275" t="str">
        <v>canceled</v>
      </c>
      <c r="D275">
        <v>87</v>
      </c>
    </row>
    <row r="276" spans="1:4" x14ac:dyDescent="0.6">
      <c r="A276" t="str">
        <v>successful</v>
      </c>
      <c r="B276">
        <v>87</v>
      </c>
      <c r="C276" t="str">
        <v>live</v>
      </c>
      <c r="D276">
        <v>278</v>
      </c>
    </row>
    <row r="277" spans="1:4" x14ac:dyDescent="0.6">
      <c r="A277" t="str">
        <v>successful</v>
      </c>
      <c r="B277">
        <v>1572</v>
      </c>
      <c r="C277" t="str">
        <v>failed</v>
      </c>
      <c r="D277">
        <v>105</v>
      </c>
    </row>
    <row r="278" spans="1:4" x14ac:dyDescent="0.6">
      <c r="A278" t="str">
        <v>successful</v>
      </c>
      <c r="B278">
        <v>2346</v>
      </c>
      <c r="C278" t="str">
        <v>canceled</v>
      </c>
      <c r="D278">
        <v>1658</v>
      </c>
    </row>
    <row r="279" spans="1:4" x14ac:dyDescent="0.6">
      <c r="A279" t="str">
        <v>successful</v>
      </c>
      <c r="B279">
        <v>115</v>
      </c>
      <c r="C279" t="str">
        <v>failed</v>
      </c>
      <c r="D279">
        <v>2604</v>
      </c>
    </row>
    <row r="280" spans="1:4" x14ac:dyDescent="0.6">
      <c r="A280" t="str">
        <v>successful</v>
      </c>
      <c r="B280">
        <v>85</v>
      </c>
      <c r="C280" t="str">
        <v>failed</v>
      </c>
      <c r="D280">
        <v>65</v>
      </c>
    </row>
    <row r="281" spans="1:4" x14ac:dyDescent="0.6">
      <c r="A281" t="str">
        <v>successful</v>
      </c>
      <c r="B281">
        <v>144</v>
      </c>
      <c r="C281" t="str">
        <v>failed</v>
      </c>
      <c r="D281">
        <v>94</v>
      </c>
    </row>
    <row r="282" spans="1:4" x14ac:dyDescent="0.6">
      <c r="A282" t="str">
        <v>successful</v>
      </c>
      <c r="B282">
        <v>2443</v>
      </c>
      <c r="C282" t="str">
        <v>live</v>
      </c>
      <c r="D282">
        <v>45</v>
      </c>
    </row>
    <row r="283" spans="1:4" x14ac:dyDescent="0.6">
      <c r="A283" t="str">
        <v>successful</v>
      </c>
      <c r="B283">
        <v>64</v>
      </c>
      <c r="C283" t="str">
        <v>failed</v>
      </c>
      <c r="D283">
        <v>257</v>
      </c>
    </row>
    <row r="284" spans="1:4" x14ac:dyDescent="0.6">
      <c r="A284" t="str">
        <v>successful</v>
      </c>
      <c r="B284">
        <v>268</v>
      </c>
      <c r="C284" t="str">
        <v>failed</v>
      </c>
      <c r="D284">
        <v>2928</v>
      </c>
    </row>
    <row r="285" spans="1:4" x14ac:dyDescent="0.6">
      <c r="A285" t="str">
        <v>successful</v>
      </c>
      <c r="B285">
        <v>195</v>
      </c>
      <c r="C285" t="str">
        <v>failed</v>
      </c>
      <c r="D285">
        <v>4697</v>
      </c>
    </row>
    <row r="286" spans="1:4" x14ac:dyDescent="0.6">
      <c r="A286" t="str">
        <v>successful</v>
      </c>
      <c r="B286">
        <v>186</v>
      </c>
      <c r="C286" t="str">
        <v>failed</v>
      </c>
      <c r="D286">
        <v>2915</v>
      </c>
    </row>
    <row r="287" spans="1:4" x14ac:dyDescent="0.6">
      <c r="A287" t="str">
        <v>successful</v>
      </c>
      <c r="B287">
        <v>460</v>
      </c>
      <c r="C287" t="str">
        <v>failed</v>
      </c>
      <c r="D287">
        <v>18</v>
      </c>
    </row>
    <row r="288" spans="1:4" x14ac:dyDescent="0.6">
      <c r="A288" t="str">
        <v>successful</v>
      </c>
      <c r="B288">
        <v>2528</v>
      </c>
      <c r="C288" t="str">
        <v>canceled</v>
      </c>
      <c r="D288">
        <v>723</v>
      </c>
    </row>
    <row r="289" spans="1:4" x14ac:dyDescent="0.6">
      <c r="A289" t="str">
        <v>successful</v>
      </c>
      <c r="B289">
        <v>3657</v>
      </c>
      <c r="C289" t="str">
        <v>failed</v>
      </c>
      <c r="D289">
        <v>602</v>
      </c>
    </row>
    <row r="290" spans="1:4" x14ac:dyDescent="0.6">
      <c r="A290" t="str">
        <v>successful</v>
      </c>
      <c r="B290">
        <v>131</v>
      </c>
      <c r="C290" t="str">
        <v>failed</v>
      </c>
      <c r="D290">
        <v>1</v>
      </c>
    </row>
    <row r="291" spans="1:4" x14ac:dyDescent="0.6">
      <c r="A291" t="str">
        <v>successful</v>
      </c>
      <c r="B291">
        <v>239</v>
      </c>
      <c r="C291" t="str">
        <v>failed</v>
      </c>
      <c r="D291">
        <v>3868</v>
      </c>
    </row>
    <row r="292" spans="1:4" x14ac:dyDescent="0.6">
      <c r="A292" t="str">
        <v>successful</v>
      </c>
      <c r="B292">
        <v>78</v>
      </c>
      <c r="C292" t="str">
        <v>failed</v>
      </c>
      <c r="D292">
        <v>504</v>
      </c>
    </row>
    <row r="293" spans="1:4" x14ac:dyDescent="0.6">
      <c r="A293" t="str">
        <v>successful</v>
      </c>
      <c r="B293">
        <v>1773</v>
      </c>
      <c r="C293" t="str">
        <v>failed</v>
      </c>
      <c r="D293">
        <v>14</v>
      </c>
    </row>
    <row r="294" spans="1:4" x14ac:dyDescent="0.6">
      <c r="A294" t="str">
        <v>successful</v>
      </c>
      <c r="B294">
        <v>32</v>
      </c>
      <c r="C294" t="str">
        <v>canceled</v>
      </c>
      <c r="D294">
        <v>390</v>
      </c>
    </row>
    <row r="295" spans="1:4" x14ac:dyDescent="0.6">
      <c r="A295" t="str">
        <v>successful</v>
      </c>
      <c r="B295">
        <v>369</v>
      </c>
      <c r="C295" t="str">
        <v>failed</v>
      </c>
      <c r="D295">
        <v>750</v>
      </c>
    </row>
    <row r="296" spans="1:4" x14ac:dyDescent="0.6">
      <c r="A296" t="str">
        <v>successful</v>
      </c>
      <c r="B296">
        <v>89</v>
      </c>
      <c r="C296" t="str">
        <v>failed</v>
      </c>
      <c r="D296">
        <v>77</v>
      </c>
    </row>
    <row r="297" spans="1:4" x14ac:dyDescent="0.6">
      <c r="A297" t="str">
        <v>successful</v>
      </c>
      <c r="B297">
        <v>147</v>
      </c>
      <c r="C297" t="str">
        <v>failed</v>
      </c>
      <c r="D297">
        <v>752</v>
      </c>
    </row>
    <row r="298" spans="1:4" x14ac:dyDescent="0.6">
      <c r="A298" t="str">
        <v>successful</v>
      </c>
      <c r="B298">
        <v>126</v>
      </c>
      <c r="C298" t="str">
        <v>failed</v>
      </c>
      <c r="D298">
        <v>131</v>
      </c>
    </row>
    <row r="299" spans="1:4" x14ac:dyDescent="0.6">
      <c r="A299" t="str">
        <v>successful</v>
      </c>
      <c r="B299">
        <v>2218</v>
      </c>
      <c r="C299" t="str">
        <v>failed</v>
      </c>
      <c r="D299">
        <v>87</v>
      </c>
    </row>
    <row r="300" spans="1:4" x14ac:dyDescent="0.6">
      <c r="A300" t="str">
        <v>successful</v>
      </c>
      <c r="B300">
        <v>202</v>
      </c>
      <c r="C300" t="str">
        <v>failed</v>
      </c>
      <c r="D300">
        <v>1063</v>
      </c>
    </row>
    <row r="301" spans="1:4" x14ac:dyDescent="0.6">
      <c r="A301" t="str">
        <v>successful</v>
      </c>
      <c r="B301">
        <v>140</v>
      </c>
      <c r="C301" t="str">
        <v>canceled</v>
      </c>
      <c r="D301">
        <v>25</v>
      </c>
    </row>
    <row r="302" spans="1:4" x14ac:dyDescent="0.6">
      <c r="A302" t="str">
        <v>successful</v>
      </c>
      <c r="B302">
        <v>1052</v>
      </c>
      <c r="C302" t="str">
        <v>failed</v>
      </c>
      <c r="D302">
        <v>76</v>
      </c>
    </row>
    <row r="303" spans="1:4" x14ac:dyDescent="0.6">
      <c r="A303" t="str">
        <v>successful</v>
      </c>
      <c r="B303">
        <v>247</v>
      </c>
      <c r="C303" t="str">
        <v>failed</v>
      </c>
      <c r="D303">
        <v>4428</v>
      </c>
    </row>
    <row r="304" spans="1:4" x14ac:dyDescent="0.6">
      <c r="A304" t="str">
        <v>successful</v>
      </c>
      <c r="B304">
        <v>84</v>
      </c>
      <c r="C304" t="str">
        <v>failed</v>
      </c>
      <c r="D304">
        <v>58</v>
      </c>
    </row>
    <row r="305" spans="1:4" x14ac:dyDescent="0.6">
      <c r="A305" t="str">
        <v>successful</v>
      </c>
      <c r="B305">
        <v>88</v>
      </c>
      <c r="C305" t="str">
        <v>canceled</v>
      </c>
      <c r="D305">
        <v>1218</v>
      </c>
    </row>
    <row r="306" spans="1:4" x14ac:dyDescent="0.6">
      <c r="A306" t="str">
        <v>successful</v>
      </c>
      <c r="B306">
        <v>156</v>
      </c>
      <c r="C306" t="str">
        <v>failed</v>
      </c>
      <c r="D306">
        <v>111</v>
      </c>
    </row>
    <row r="307" spans="1:4" x14ac:dyDescent="0.6">
      <c r="A307" t="str">
        <v>successful</v>
      </c>
      <c r="B307">
        <v>2985</v>
      </c>
      <c r="C307" t="str">
        <v>canceled</v>
      </c>
      <c r="D307">
        <v>215</v>
      </c>
    </row>
    <row r="308" spans="1:4" x14ac:dyDescent="0.6">
      <c r="A308" t="str">
        <v>successful</v>
      </c>
      <c r="B308">
        <v>762</v>
      </c>
      <c r="C308" t="str">
        <v>failed</v>
      </c>
      <c r="D308">
        <v>2955</v>
      </c>
    </row>
    <row r="309" spans="1:4" x14ac:dyDescent="0.6">
      <c r="A309" t="str">
        <v>successful</v>
      </c>
      <c r="B309">
        <v>554</v>
      </c>
      <c r="C309" t="str">
        <v>failed</v>
      </c>
      <c r="D309">
        <v>1657</v>
      </c>
    </row>
    <row r="310" spans="1:4" x14ac:dyDescent="0.6">
      <c r="A310" t="str">
        <v>successful</v>
      </c>
      <c r="B310">
        <v>135</v>
      </c>
      <c r="C310" t="str">
        <v>failed</v>
      </c>
      <c r="D310">
        <v>926</v>
      </c>
    </row>
    <row r="311" spans="1:4" x14ac:dyDescent="0.6">
      <c r="A311" t="str">
        <v>successful</v>
      </c>
      <c r="B311">
        <v>122</v>
      </c>
      <c r="C311" t="str">
        <v>failed</v>
      </c>
      <c r="D311">
        <v>77</v>
      </c>
    </row>
    <row r="312" spans="1:4" x14ac:dyDescent="0.6">
      <c r="A312" t="str">
        <v>successful</v>
      </c>
      <c r="B312">
        <v>221</v>
      </c>
      <c r="C312" t="str">
        <v>failed</v>
      </c>
      <c r="D312">
        <v>1748</v>
      </c>
    </row>
    <row r="313" spans="1:4" x14ac:dyDescent="0.6">
      <c r="A313" t="str">
        <v>successful</v>
      </c>
      <c r="B313">
        <v>126</v>
      </c>
      <c r="C313" t="str">
        <v>failed</v>
      </c>
      <c r="D313">
        <v>79</v>
      </c>
    </row>
    <row r="314" spans="1:4" x14ac:dyDescent="0.6">
      <c r="A314" t="str">
        <v>successful</v>
      </c>
      <c r="B314">
        <v>1022</v>
      </c>
      <c r="C314" t="str">
        <v>failed</v>
      </c>
      <c r="D314">
        <v>889</v>
      </c>
    </row>
    <row r="315" spans="1:4" x14ac:dyDescent="0.6">
      <c r="A315" t="str">
        <v>successful</v>
      </c>
      <c r="B315">
        <v>3177</v>
      </c>
      <c r="C315" t="str">
        <v>failed</v>
      </c>
      <c r="D315">
        <v>56</v>
      </c>
    </row>
    <row r="316" spans="1:4" x14ac:dyDescent="0.6">
      <c r="A316" t="str">
        <v>successful</v>
      </c>
      <c r="B316">
        <v>198</v>
      </c>
      <c r="C316" t="str">
        <v>failed</v>
      </c>
      <c r="D316">
        <v>1</v>
      </c>
    </row>
    <row r="317" spans="1:4" x14ac:dyDescent="0.6">
      <c r="A317" t="str">
        <v>successful</v>
      </c>
      <c r="B317">
        <v>85</v>
      </c>
      <c r="C317" t="str">
        <v>failed</v>
      </c>
      <c r="D317">
        <v>83</v>
      </c>
    </row>
    <row r="318" spans="1:4" x14ac:dyDescent="0.6">
      <c r="A318" t="str">
        <v>successful</v>
      </c>
      <c r="B318">
        <v>3596</v>
      </c>
      <c r="C318" t="str">
        <v>failed</v>
      </c>
      <c r="D318">
        <v>2025</v>
      </c>
    </row>
    <row r="319" spans="1:4" x14ac:dyDescent="0.6">
      <c r="A319" t="str">
        <v>successful</v>
      </c>
      <c r="B319">
        <v>244</v>
      </c>
      <c r="C319" t="str">
        <v>failed</v>
      </c>
      <c r="D319">
        <v>14</v>
      </c>
    </row>
    <row r="320" spans="1:4" x14ac:dyDescent="0.6">
      <c r="A320" t="str">
        <v>successful</v>
      </c>
      <c r="B320">
        <v>5180</v>
      </c>
      <c r="C320" t="str">
        <v>failed</v>
      </c>
      <c r="D320">
        <v>656</v>
      </c>
    </row>
    <row r="321" spans="1:4" x14ac:dyDescent="0.6">
      <c r="A321" t="str">
        <v>successful</v>
      </c>
      <c r="B321">
        <v>589</v>
      </c>
      <c r="C321" t="str">
        <v>canceled</v>
      </c>
      <c r="D321">
        <v>38</v>
      </c>
    </row>
    <row r="322" spans="1:4" x14ac:dyDescent="0.6">
      <c r="A322" t="str">
        <v>successful</v>
      </c>
      <c r="B322">
        <v>2725</v>
      </c>
      <c r="C322" t="str">
        <v>canceled</v>
      </c>
      <c r="D322">
        <v>60</v>
      </c>
    </row>
    <row r="323" spans="1:4" x14ac:dyDescent="0.6">
      <c r="A323" t="str">
        <v>successful</v>
      </c>
      <c r="B323">
        <v>300</v>
      </c>
      <c r="C323" t="str">
        <v>failed</v>
      </c>
      <c r="D323">
        <v>1596</v>
      </c>
    </row>
    <row r="324" spans="1:4" x14ac:dyDescent="0.6">
      <c r="A324" t="str">
        <v>successful</v>
      </c>
      <c r="B324">
        <v>144</v>
      </c>
      <c r="C324" t="str">
        <v>canceled</v>
      </c>
      <c r="D324">
        <v>524</v>
      </c>
    </row>
    <row r="325" spans="1:4" x14ac:dyDescent="0.6">
      <c r="A325" t="str">
        <v>successful</v>
      </c>
      <c r="B325">
        <v>87</v>
      </c>
      <c r="C325" t="str">
        <v>failed</v>
      </c>
      <c r="D325">
        <v>10</v>
      </c>
    </row>
    <row r="326" spans="1:4" x14ac:dyDescent="0.6">
      <c r="A326" t="str">
        <v>successful</v>
      </c>
      <c r="B326">
        <v>3116</v>
      </c>
      <c r="C326" t="str">
        <v>canceled</v>
      </c>
      <c r="D326">
        <v>219</v>
      </c>
    </row>
    <row r="327" spans="1:4" x14ac:dyDescent="0.6">
      <c r="A327" t="str">
        <v>successful</v>
      </c>
      <c r="B327">
        <v>909</v>
      </c>
      <c r="C327" t="str">
        <v>failed</v>
      </c>
      <c r="D327">
        <v>1121</v>
      </c>
    </row>
    <row r="328" spans="1:4" x14ac:dyDescent="0.6">
      <c r="A328" t="str">
        <v>successful</v>
      </c>
      <c r="B328">
        <v>1613</v>
      </c>
      <c r="C328" t="str">
        <v>canceled</v>
      </c>
      <c r="D328">
        <v>29</v>
      </c>
    </row>
    <row r="329" spans="1:4" x14ac:dyDescent="0.6">
      <c r="A329" t="str">
        <v>successful</v>
      </c>
      <c r="B329">
        <v>136</v>
      </c>
      <c r="C329" t="str">
        <v>failed</v>
      </c>
      <c r="D329">
        <v>15</v>
      </c>
    </row>
    <row r="330" spans="1:4" x14ac:dyDescent="0.6">
      <c r="A330" t="str">
        <v>successful</v>
      </c>
      <c r="B330">
        <v>130</v>
      </c>
      <c r="C330" t="str">
        <v>failed</v>
      </c>
      <c r="D330">
        <v>191</v>
      </c>
    </row>
    <row r="331" spans="1:4" x14ac:dyDescent="0.6">
      <c r="A331" t="str">
        <v>successful</v>
      </c>
      <c r="B331">
        <v>102</v>
      </c>
      <c r="C331" t="str">
        <v>failed</v>
      </c>
      <c r="D331">
        <v>16</v>
      </c>
    </row>
    <row r="332" spans="1:4" x14ac:dyDescent="0.6">
      <c r="A332" t="str">
        <v>successful</v>
      </c>
      <c r="B332">
        <v>4006</v>
      </c>
      <c r="C332" t="str">
        <v>failed</v>
      </c>
      <c r="D332">
        <v>17</v>
      </c>
    </row>
    <row r="333" spans="1:4" x14ac:dyDescent="0.6">
      <c r="A333" t="str">
        <v>successful</v>
      </c>
      <c r="B333">
        <v>1629</v>
      </c>
      <c r="C333" t="str">
        <v>failed</v>
      </c>
      <c r="D333">
        <v>34</v>
      </c>
    </row>
    <row r="334" spans="1:4" x14ac:dyDescent="0.6">
      <c r="A334" t="str">
        <v>successful</v>
      </c>
      <c r="B334">
        <v>2188</v>
      </c>
      <c r="C334" t="str">
        <v>canceled</v>
      </c>
      <c r="D334">
        <v>614</v>
      </c>
    </row>
    <row r="335" spans="1:4" x14ac:dyDescent="0.6">
      <c r="A335" t="str">
        <v>successful</v>
      </c>
      <c r="B335">
        <v>2409</v>
      </c>
      <c r="C335" t="str">
        <v>failed</v>
      </c>
      <c r="D335">
        <v>1</v>
      </c>
    </row>
    <row r="336" spans="1:4" x14ac:dyDescent="0.6">
      <c r="A336" t="str">
        <v>successful</v>
      </c>
      <c r="B336">
        <v>194</v>
      </c>
      <c r="C336" t="str">
        <v>canceled</v>
      </c>
      <c r="D336">
        <v>114</v>
      </c>
    </row>
    <row r="337" spans="1:4" x14ac:dyDescent="0.6">
      <c r="A337" t="str">
        <v>successful</v>
      </c>
      <c r="B337">
        <v>1140</v>
      </c>
      <c r="C337" t="str">
        <v>failed</v>
      </c>
      <c r="D337">
        <v>1274</v>
      </c>
    </row>
    <row r="338" spans="1:4" x14ac:dyDescent="0.6">
      <c r="A338" t="str">
        <v>successful</v>
      </c>
      <c r="B338">
        <v>102</v>
      </c>
      <c r="C338" t="str">
        <v>failed</v>
      </c>
      <c r="D338">
        <v>210</v>
      </c>
    </row>
    <row r="339" spans="1:4" x14ac:dyDescent="0.6">
      <c r="A339" t="str">
        <v>successful</v>
      </c>
      <c r="B339">
        <v>2857</v>
      </c>
      <c r="C339" t="str">
        <v>failed</v>
      </c>
      <c r="D339">
        <v>248</v>
      </c>
    </row>
    <row r="340" spans="1:4" x14ac:dyDescent="0.6">
      <c r="A340" t="str">
        <v>successful</v>
      </c>
      <c r="B340">
        <v>107</v>
      </c>
      <c r="C340" t="str">
        <v>failed</v>
      </c>
      <c r="D340">
        <v>513</v>
      </c>
    </row>
    <row r="341" spans="1:4" x14ac:dyDescent="0.6">
      <c r="A341" t="str">
        <v>successful</v>
      </c>
      <c r="B341">
        <v>160</v>
      </c>
      <c r="C341" t="str">
        <v>failed</v>
      </c>
      <c r="D341">
        <v>3410</v>
      </c>
    </row>
    <row r="342" spans="1:4" x14ac:dyDescent="0.6">
      <c r="A342" t="str">
        <v>successful</v>
      </c>
      <c r="B342">
        <v>2230</v>
      </c>
      <c r="C342" t="str">
        <v>canceled</v>
      </c>
      <c r="D342">
        <v>26</v>
      </c>
    </row>
    <row r="343" spans="1:4" x14ac:dyDescent="0.6">
      <c r="A343" t="str">
        <v>successful</v>
      </c>
      <c r="B343">
        <v>316</v>
      </c>
      <c r="C343" t="str">
        <v>failed</v>
      </c>
      <c r="D343">
        <v>10</v>
      </c>
    </row>
    <row r="344" spans="1:4" x14ac:dyDescent="0.6">
      <c r="A344" t="str">
        <v>successful</v>
      </c>
      <c r="B344">
        <v>117</v>
      </c>
      <c r="C344" t="str">
        <v>failed</v>
      </c>
      <c r="D344">
        <v>2201</v>
      </c>
    </row>
    <row r="345" spans="1:4" x14ac:dyDescent="0.6">
      <c r="A345" t="str">
        <v>successful</v>
      </c>
      <c r="B345">
        <v>6406</v>
      </c>
      <c r="C345" t="str">
        <v>failed</v>
      </c>
      <c r="D345">
        <v>676</v>
      </c>
    </row>
    <row r="346" spans="1:4" x14ac:dyDescent="0.6">
      <c r="A346" t="str">
        <v>successful</v>
      </c>
      <c r="B346">
        <v>192</v>
      </c>
      <c r="C346" t="str">
        <v>failed</v>
      </c>
      <c r="D346">
        <v>831</v>
      </c>
    </row>
    <row r="347" spans="1:4" x14ac:dyDescent="0.6">
      <c r="A347" t="str">
        <v>successful</v>
      </c>
      <c r="B347">
        <v>26</v>
      </c>
      <c r="C347" t="str">
        <v>canceled</v>
      </c>
      <c r="D347">
        <v>56</v>
      </c>
    </row>
    <row r="348" spans="1:4" x14ac:dyDescent="0.6">
      <c r="A348" t="str">
        <v>successful</v>
      </c>
      <c r="B348">
        <v>723</v>
      </c>
      <c r="C348" t="str">
        <v>failed</v>
      </c>
      <c r="D348">
        <v>859</v>
      </c>
    </row>
    <row r="349" spans="1:4" x14ac:dyDescent="0.6">
      <c r="A349" t="str">
        <v>successful</v>
      </c>
      <c r="B349">
        <v>170</v>
      </c>
      <c r="C349" t="str">
        <v>live</v>
      </c>
      <c r="D349">
        <v>31</v>
      </c>
    </row>
    <row r="350" spans="1:4" x14ac:dyDescent="0.6">
      <c r="A350" t="str">
        <v>successful</v>
      </c>
      <c r="B350">
        <v>238</v>
      </c>
      <c r="C350" t="str">
        <v>failed</v>
      </c>
      <c r="D350">
        <v>45</v>
      </c>
    </row>
    <row r="351" spans="1:4" x14ac:dyDescent="0.6">
      <c r="A351" t="str">
        <v>successful</v>
      </c>
      <c r="B351">
        <v>55</v>
      </c>
      <c r="C351" t="str">
        <v>canceled</v>
      </c>
      <c r="D351">
        <v>1113</v>
      </c>
    </row>
    <row r="352" spans="1:4" x14ac:dyDescent="0.6">
      <c r="A352" t="str">
        <v>successful</v>
      </c>
      <c r="B352">
        <v>128</v>
      </c>
      <c r="C352" t="str">
        <v>failed</v>
      </c>
      <c r="D352">
        <v>6</v>
      </c>
    </row>
    <row r="353" spans="1:4" x14ac:dyDescent="0.6">
      <c r="A353" t="str">
        <v>successful</v>
      </c>
      <c r="B353">
        <v>2144</v>
      </c>
      <c r="C353" t="str">
        <v>failed</v>
      </c>
      <c r="D353">
        <v>7</v>
      </c>
    </row>
    <row r="354" spans="1:4" x14ac:dyDescent="0.6">
      <c r="A354" t="str">
        <v>successful</v>
      </c>
      <c r="B354">
        <v>2693</v>
      </c>
      <c r="C354" t="str">
        <v>failed</v>
      </c>
      <c r="D354">
        <v>31</v>
      </c>
    </row>
    <row r="355" spans="1:4" x14ac:dyDescent="0.6">
      <c r="A355" t="str">
        <v>successful</v>
      </c>
      <c r="B355">
        <v>432</v>
      </c>
      <c r="C355" t="str">
        <v>failed</v>
      </c>
      <c r="D355">
        <v>78</v>
      </c>
    </row>
    <row r="356" spans="1:4" x14ac:dyDescent="0.6">
      <c r="A356" t="str">
        <v>successful</v>
      </c>
      <c r="B356">
        <v>189</v>
      </c>
      <c r="C356" t="str">
        <v>failed</v>
      </c>
      <c r="D356">
        <v>1225</v>
      </c>
    </row>
    <row r="357" spans="1:4" x14ac:dyDescent="0.6">
      <c r="A357" t="str">
        <v>successful</v>
      </c>
      <c r="B357">
        <v>154</v>
      </c>
      <c r="C357" t="str">
        <v>failed</v>
      </c>
      <c r="D357">
        <v>1</v>
      </c>
    </row>
    <row r="358" spans="1:4" x14ac:dyDescent="0.6">
      <c r="A358" t="str">
        <v>successful</v>
      </c>
      <c r="B358">
        <v>96</v>
      </c>
      <c r="C358" t="str">
        <v>failed</v>
      </c>
      <c r="D358">
        <v>67</v>
      </c>
    </row>
    <row r="359" spans="1:4" x14ac:dyDescent="0.6">
      <c r="A359" t="str">
        <v>successful</v>
      </c>
      <c r="B359">
        <v>3063</v>
      </c>
      <c r="C359" t="str">
        <v>failed</v>
      </c>
      <c r="D359">
        <v>19</v>
      </c>
    </row>
    <row r="360" spans="1:4" x14ac:dyDescent="0.6">
      <c r="A360" t="str">
        <v>successful</v>
      </c>
      <c r="B360">
        <v>2266</v>
      </c>
      <c r="C360" t="str">
        <v>failed</v>
      </c>
      <c r="D360">
        <v>2108</v>
      </c>
    </row>
    <row r="361" spans="1:4" x14ac:dyDescent="0.6">
      <c r="A361" t="str">
        <v>successful</v>
      </c>
      <c r="B361">
        <v>194</v>
      </c>
      <c r="C361" t="str">
        <v>failed</v>
      </c>
      <c r="D361">
        <v>679</v>
      </c>
    </row>
    <row r="362" spans="1:4" x14ac:dyDescent="0.6">
      <c r="A362" t="str">
        <v>successful</v>
      </c>
      <c r="B362">
        <v>129</v>
      </c>
      <c r="C362" t="str">
        <v>failed</v>
      </c>
      <c r="D362">
        <v>36</v>
      </c>
    </row>
    <row r="363" spans="1:4" x14ac:dyDescent="0.6">
      <c r="A363" t="str">
        <v>successful</v>
      </c>
      <c r="B363">
        <v>375</v>
      </c>
      <c r="C363" t="str">
        <v>failed</v>
      </c>
      <c r="D363">
        <v>47</v>
      </c>
    </row>
    <row r="364" spans="1:4" x14ac:dyDescent="0.6">
      <c r="A364" t="str">
        <v>successful</v>
      </c>
      <c r="B364">
        <v>409</v>
      </c>
      <c r="C364" t="str">
        <v>failed</v>
      </c>
      <c r="D364">
        <v>70</v>
      </c>
    </row>
    <row r="365" spans="1:4" x14ac:dyDescent="0.6">
      <c r="A365" t="str">
        <v>successful</v>
      </c>
      <c r="B365">
        <v>234</v>
      </c>
      <c r="C365" t="str">
        <v>failed</v>
      </c>
      <c r="D365">
        <v>154</v>
      </c>
    </row>
    <row r="366" spans="1:4" x14ac:dyDescent="0.6">
      <c r="A366" t="str">
        <v>successful</v>
      </c>
      <c r="B366">
        <v>3016</v>
      </c>
      <c r="C366" t="str">
        <v>failed</v>
      </c>
      <c r="D366">
        <v>22</v>
      </c>
    </row>
    <row r="367" spans="1:4" x14ac:dyDescent="0.6">
      <c r="A367" t="str">
        <v>successful</v>
      </c>
      <c r="B367">
        <v>264</v>
      </c>
      <c r="C367" t="str">
        <v>failed</v>
      </c>
      <c r="D367">
        <v>1758</v>
      </c>
    </row>
    <row r="368" spans="1:4" x14ac:dyDescent="0.6">
      <c r="A368" t="str">
        <v>successful</v>
      </c>
      <c r="B368">
        <v>272</v>
      </c>
      <c r="C368" t="str">
        <v>failed</v>
      </c>
      <c r="D368">
        <v>94</v>
      </c>
    </row>
    <row r="369" spans="1:4" x14ac:dyDescent="0.6">
      <c r="A369" t="str">
        <v>successful</v>
      </c>
      <c r="B369">
        <v>419</v>
      </c>
      <c r="C369" t="str">
        <v>failed</v>
      </c>
      <c r="D369">
        <v>33</v>
      </c>
    </row>
    <row r="370" spans="1:4" x14ac:dyDescent="0.6">
      <c r="A370" t="str">
        <v>successful</v>
      </c>
      <c r="B370">
        <v>1621</v>
      </c>
      <c r="C370" t="str">
        <v>canceled</v>
      </c>
      <c r="D370">
        <v>94</v>
      </c>
    </row>
    <row r="371" spans="1:4" x14ac:dyDescent="0.6">
      <c r="A371" t="str">
        <v>successful</v>
      </c>
      <c r="B371">
        <v>1101</v>
      </c>
      <c r="C371" t="str">
        <v>failed</v>
      </c>
      <c r="D371">
        <v>1</v>
      </c>
    </row>
    <row r="372" spans="1:4" x14ac:dyDescent="0.6">
      <c r="A372" t="str">
        <v>successful</v>
      </c>
      <c r="B372">
        <v>1073</v>
      </c>
      <c r="C372" t="str">
        <v>failed</v>
      </c>
      <c r="D372">
        <v>31</v>
      </c>
    </row>
    <row r="373" spans="1:4" x14ac:dyDescent="0.6">
      <c r="A373" t="str">
        <v>successful</v>
      </c>
      <c r="B373">
        <v>331</v>
      </c>
      <c r="C373" t="str">
        <v>failed</v>
      </c>
      <c r="D373">
        <v>35</v>
      </c>
    </row>
    <row r="374" spans="1:4" x14ac:dyDescent="0.6">
      <c r="A374" t="str">
        <v>successful</v>
      </c>
      <c r="B374">
        <v>1170</v>
      </c>
      <c r="C374" t="str">
        <v>failed</v>
      </c>
      <c r="D374">
        <v>63</v>
      </c>
    </row>
    <row r="375" spans="1:4" x14ac:dyDescent="0.6">
      <c r="A375" t="str">
        <v>successful</v>
      </c>
      <c r="B375">
        <v>363</v>
      </c>
      <c r="C375" t="str">
        <v>canceled</v>
      </c>
      <c r="D375">
        <v>898</v>
      </c>
    </row>
    <row r="376" spans="1:4" x14ac:dyDescent="0.6">
      <c r="A376" t="str">
        <v>successful</v>
      </c>
      <c r="B376">
        <v>103</v>
      </c>
      <c r="C376" t="str">
        <v>failed</v>
      </c>
      <c r="D376">
        <v>526</v>
      </c>
    </row>
    <row r="377" spans="1:4" x14ac:dyDescent="0.6">
      <c r="A377" t="str">
        <v>successful</v>
      </c>
      <c r="B377">
        <v>147</v>
      </c>
      <c r="C377" t="str">
        <v>failed</v>
      </c>
      <c r="D377">
        <v>121</v>
      </c>
    </row>
    <row r="378" spans="1:4" x14ac:dyDescent="0.6">
      <c r="A378" t="str">
        <v>successful</v>
      </c>
      <c r="B378">
        <v>110</v>
      </c>
      <c r="C378" t="str">
        <v>failed</v>
      </c>
      <c r="D378">
        <v>67</v>
      </c>
    </row>
    <row r="379" spans="1:4" x14ac:dyDescent="0.6">
      <c r="A379" t="str">
        <v>successful</v>
      </c>
      <c r="B379">
        <v>134</v>
      </c>
      <c r="C379" t="str">
        <v>failed</v>
      </c>
      <c r="D379">
        <v>57</v>
      </c>
    </row>
    <row r="380" spans="1:4" x14ac:dyDescent="0.6">
      <c r="A380" t="str">
        <v>successful</v>
      </c>
      <c r="B380">
        <v>269</v>
      </c>
      <c r="C380" t="str">
        <v>failed</v>
      </c>
      <c r="D380">
        <v>1229</v>
      </c>
    </row>
    <row r="381" spans="1:4" x14ac:dyDescent="0.6">
      <c r="A381" t="str">
        <v>successful</v>
      </c>
      <c r="B381">
        <v>175</v>
      </c>
      <c r="C381" t="str">
        <v>failed</v>
      </c>
      <c r="D381">
        <v>12</v>
      </c>
    </row>
    <row r="382" spans="1:4" x14ac:dyDescent="0.6">
      <c r="A382" t="str">
        <v>successful</v>
      </c>
      <c r="B382">
        <v>69</v>
      </c>
      <c r="C382" t="str">
        <v>failed</v>
      </c>
      <c r="D382">
        <v>452</v>
      </c>
    </row>
    <row r="383" spans="1:4" x14ac:dyDescent="0.6">
      <c r="A383" t="str">
        <v>successful</v>
      </c>
      <c r="B383">
        <v>190</v>
      </c>
      <c r="C383" t="str">
        <v>failed</v>
      </c>
      <c r="D383">
        <v>1886</v>
      </c>
    </row>
    <row r="384" spans="1:4" x14ac:dyDescent="0.6">
      <c r="A384" t="str">
        <v>successful</v>
      </c>
      <c r="B384">
        <v>237</v>
      </c>
      <c r="C384" t="str">
        <v>failed</v>
      </c>
      <c r="D384">
        <v>1825</v>
      </c>
    </row>
    <row r="385" spans="1:4" x14ac:dyDescent="0.6">
      <c r="A385" t="str">
        <v>successful</v>
      </c>
      <c r="B385">
        <v>196</v>
      </c>
      <c r="C385" t="str">
        <v>failed</v>
      </c>
      <c r="D385">
        <v>31</v>
      </c>
    </row>
    <row r="386" spans="1:4" x14ac:dyDescent="0.6">
      <c r="A386" t="str">
        <v>successful</v>
      </c>
      <c r="B386">
        <v>7295</v>
      </c>
      <c r="C386" t="str">
        <v>failed</v>
      </c>
      <c r="D386">
        <v>107</v>
      </c>
    </row>
    <row r="387" spans="1:4" x14ac:dyDescent="0.6">
      <c r="A387" t="str">
        <v>successful</v>
      </c>
      <c r="B387">
        <v>2893</v>
      </c>
      <c r="C387" t="str">
        <v>failed</v>
      </c>
      <c r="D387">
        <v>27</v>
      </c>
    </row>
    <row r="388" spans="1:4" x14ac:dyDescent="0.6">
      <c r="A388" t="str">
        <v>successful</v>
      </c>
      <c r="B388">
        <v>820</v>
      </c>
      <c r="C388" t="str">
        <v>failed</v>
      </c>
      <c r="D388">
        <v>1221</v>
      </c>
    </row>
    <row r="389" spans="1:4" x14ac:dyDescent="0.6">
      <c r="A389" t="str">
        <v>successful</v>
      </c>
      <c r="B389">
        <v>2038</v>
      </c>
      <c r="C389" t="str">
        <v>failed</v>
      </c>
      <c r="D389">
        <v>1</v>
      </c>
    </row>
    <row r="390" spans="1:4" x14ac:dyDescent="0.6">
      <c r="A390" t="str">
        <v>successful</v>
      </c>
      <c r="B390">
        <v>116</v>
      </c>
      <c r="C390" t="str">
        <v>live</v>
      </c>
      <c r="D390">
        <v>14</v>
      </c>
    </row>
    <row r="391" spans="1:4" x14ac:dyDescent="0.6">
      <c r="A391" t="str">
        <v>successful</v>
      </c>
      <c r="B391">
        <v>1345</v>
      </c>
      <c r="C391" t="str">
        <v>failed</v>
      </c>
      <c r="D391">
        <v>16</v>
      </c>
    </row>
    <row r="392" spans="1:4" x14ac:dyDescent="0.6">
      <c r="A392" t="str">
        <v>successful</v>
      </c>
      <c r="B392">
        <v>168</v>
      </c>
      <c r="C392" t="str">
        <v>failed</v>
      </c>
      <c r="D392">
        <v>41</v>
      </c>
    </row>
    <row r="393" spans="1:4" x14ac:dyDescent="0.6">
      <c r="A393" t="str">
        <v>successful</v>
      </c>
      <c r="B393">
        <v>137</v>
      </c>
      <c r="C393" t="str">
        <v>canceled</v>
      </c>
      <c r="D393">
        <v>296</v>
      </c>
    </row>
    <row r="394" spans="1:4" x14ac:dyDescent="0.6">
      <c r="A394" t="str">
        <v>successful</v>
      </c>
      <c r="B394">
        <v>186</v>
      </c>
      <c r="C394" t="str">
        <v>failed</v>
      </c>
      <c r="D394">
        <v>523</v>
      </c>
    </row>
    <row r="395" spans="1:4" x14ac:dyDescent="0.6">
      <c r="A395" t="str">
        <v>successful</v>
      </c>
      <c r="B395">
        <v>125</v>
      </c>
      <c r="C395" t="str">
        <v>failed</v>
      </c>
      <c r="D395">
        <v>141</v>
      </c>
    </row>
    <row r="396" spans="1:4" x14ac:dyDescent="0.6">
      <c r="A396" t="str">
        <v>successful</v>
      </c>
      <c r="B396">
        <v>202</v>
      </c>
      <c r="C396" t="str">
        <v>failed</v>
      </c>
      <c r="D396">
        <v>52</v>
      </c>
    </row>
    <row r="397" spans="1:4" x14ac:dyDescent="0.6">
      <c r="A397" t="str">
        <v>successful</v>
      </c>
      <c r="B397">
        <v>103</v>
      </c>
      <c r="C397" t="str">
        <v>live</v>
      </c>
      <c r="D397">
        <v>27</v>
      </c>
    </row>
    <row r="398" spans="1:4" x14ac:dyDescent="0.6">
      <c r="A398" t="str">
        <v>successful</v>
      </c>
      <c r="B398">
        <v>1785</v>
      </c>
      <c r="C398" t="str">
        <v>failed</v>
      </c>
      <c r="D398">
        <v>225</v>
      </c>
    </row>
    <row r="399" spans="1:4" x14ac:dyDescent="0.6">
      <c r="A399" t="str">
        <v>successful</v>
      </c>
      <c r="B399">
        <v>157</v>
      </c>
      <c r="C399" t="str">
        <v>failed</v>
      </c>
      <c r="D399">
        <v>38</v>
      </c>
    </row>
    <row r="400" spans="1:4" x14ac:dyDescent="0.6">
      <c r="A400" t="str">
        <v>successful</v>
      </c>
      <c r="B400">
        <v>555</v>
      </c>
      <c r="C400" t="str">
        <v>failed</v>
      </c>
      <c r="D400">
        <v>15</v>
      </c>
    </row>
    <row r="401" spans="1:4" x14ac:dyDescent="0.6">
      <c r="A401" t="str">
        <v>successful</v>
      </c>
      <c r="B401">
        <v>297</v>
      </c>
      <c r="C401" t="str">
        <v>failed</v>
      </c>
      <c r="D401">
        <v>37</v>
      </c>
    </row>
    <row r="402" spans="1:4" x14ac:dyDescent="0.6">
      <c r="A402" t="str">
        <v>successful</v>
      </c>
      <c r="B402">
        <v>123</v>
      </c>
      <c r="C402" t="str">
        <v>failed</v>
      </c>
      <c r="D402">
        <v>112</v>
      </c>
    </row>
    <row r="403" spans="1:4" x14ac:dyDescent="0.6">
      <c r="A403" t="str">
        <v>successful</v>
      </c>
      <c r="B403">
        <v>3036</v>
      </c>
      <c r="C403" t="str">
        <v>failed</v>
      </c>
      <c r="D403">
        <v>21</v>
      </c>
    </row>
    <row r="404" spans="1:4" x14ac:dyDescent="0.6">
      <c r="A404" t="str">
        <v>successful</v>
      </c>
      <c r="B404">
        <v>144</v>
      </c>
      <c r="C404" t="str">
        <v>canceled</v>
      </c>
      <c r="D404">
        <v>976</v>
      </c>
    </row>
    <row r="405" spans="1:4" x14ac:dyDescent="0.6">
      <c r="A405" t="str">
        <v>successful</v>
      </c>
      <c r="B405">
        <v>121</v>
      </c>
      <c r="C405" t="str">
        <v>failed</v>
      </c>
      <c r="D405">
        <v>67</v>
      </c>
    </row>
    <row r="406" spans="1:4" x14ac:dyDescent="0.6">
      <c r="A406" t="str">
        <v>successful</v>
      </c>
      <c r="B406">
        <v>181</v>
      </c>
      <c r="C406" t="str">
        <v>live</v>
      </c>
      <c r="D406">
        <v>66</v>
      </c>
    </row>
    <row r="407" spans="1:4" x14ac:dyDescent="0.6">
      <c r="A407" t="str">
        <v>successful</v>
      </c>
      <c r="B407">
        <v>122</v>
      </c>
      <c r="C407" t="str">
        <v>failed</v>
      </c>
      <c r="D407">
        <v>78</v>
      </c>
    </row>
    <row r="408" spans="1:4" x14ac:dyDescent="0.6">
      <c r="A408" t="str">
        <v>successful</v>
      </c>
      <c r="B408">
        <v>1071</v>
      </c>
      <c r="C408" t="str">
        <v>failed</v>
      </c>
      <c r="D408">
        <v>67</v>
      </c>
    </row>
    <row r="409" spans="1:4" x14ac:dyDescent="0.6">
      <c r="A409" t="str">
        <v>successful</v>
      </c>
      <c r="B409">
        <v>980</v>
      </c>
      <c r="C409" t="str">
        <v>failed</v>
      </c>
      <c r="D409">
        <v>263</v>
      </c>
    </row>
    <row r="410" spans="1:4" x14ac:dyDescent="0.6">
      <c r="A410" t="str">
        <v>successful</v>
      </c>
      <c r="B410">
        <v>536</v>
      </c>
      <c r="C410" t="str">
        <v>failed</v>
      </c>
      <c r="D410">
        <v>1691</v>
      </c>
    </row>
    <row r="411" spans="1:4" x14ac:dyDescent="0.6">
      <c r="A411" t="str">
        <v>successful</v>
      </c>
      <c r="B411">
        <v>1991</v>
      </c>
      <c r="C411" t="str">
        <v>failed</v>
      </c>
      <c r="D411">
        <v>181</v>
      </c>
    </row>
    <row r="412" spans="1:4" x14ac:dyDescent="0.6">
      <c r="A412" t="str">
        <v>successful</v>
      </c>
      <c r="B412">
        <v>180</v>
      </c>
      <c r="C412" t="str">
        <v>failed</v>
      </c>
      <c r="D412">
        <v>13</v>
      </c>
    </row>
    <row r="413" spans="1:4" x14ac:dyDescent="0.6">
      <c r="A413" t="str">
        <v>successful</v>
      </c>
      <c r="B413">
        <v>130</v>
      </c>
      <c r="C413" t="str">
        <v>canceled</v>
      </c>
      <c r="D413">
        <v>160</v>
      </c>
    </row>
    <row r="414" spans="1:4" x14ac:dyDescent="0.6">
      <c r="A414" t="str">
        <v>successful</v>
      </c>
      <c r="B414">
        <v>122</v>
      </c>
      <c r="C414" t="str">
        <v>failed</v>
      </c>
      <c r="D414">
        <v>1</v>
      </c>
    </row>
    <row r="415" spans="1:4" x14ac:dyDescent="0.6">
      <c r="A415" t="str">
        <v>successful</v>
      </c>
      <c r="B415">
        <v>140</v>
      </c>
      <c r="C415" t="str">
        <v>canceled</v>
      </c>
      <c r="D415">
        <v>2266</v>
      </c>
    </row>
    <row r="416" spans="1:4" x14ac:dyDescent="0.6">
      <c r="A416" t="str">
        <v>successful</v>
      </c>
      <c r="B416">
        <v>3388</v>
      </c>
      <c r="C416" t="str">
        <v>failed</v>
      </c>
      <c r="D416">
        <v>21</v>
      </c>
    </row>
    <row r="417" spans="1:4" x14ac:dyDescent="0.6">
      <c r="A417" t="str">
        <v>successful</v>
      </c>
      <c r="B417">
        <v>280</v>
      </c>
      <c r="C417" t="str">
        <v>failed</v>
      </c>
      <c r="D417">
        <v>830</v>
      </c>
    </row>
    <row r="418" spans="1:4" x14ac:dyDescent="0.6">
      <c r="A418" t="str">
        <v>successful</v>
      </c>
      <c r="B418">
        <v>366</v>
      </c>
      <c r="C418" t="str">
        <v>failed</v>
      </c>
      <c r="D418">
        <v>130</v>
      </c>
    </row>
    <row r="419" spans="1:4" x14ac:dyDescent="0.6">
      <c r="A419" t="str">
        <v>successful</v>
      </c>
      <c r="B419">
        <v>270</v>
      </c>
      <c r="C419" t="str">
        <v>failed</v>
      </c>
      <c r="D419">
        <v>55</v>
      </c>
    </row>
    <row r="420" spans="1:4" x14ac:dyDescent="0.6">
      <c r="A420" t="str">
        <v>successful</v>
      </c>
      <c r="B420">
        <v>137</v>
      </c>
      <c r="C420" t="str">
        <v>failed</v>
      </c>
      <c r="D420">
        <v>114</v>
      </c>
    </row>
    <row r="421" spans="1:4" x14ac:dyDescent="0.6">
      <c r="A421" t="str">
        <v>successful</v>
      </c>
      <c r="B421">
        <v>3205</v>
      </c>
      <c r="C421" t="str">
        <v>failed</v>
      </c>
      <c r="D421">
        <v>594</v>
      </c>
    </row>
    <row r="422" spans="1:4" x14ac:dyDescent="0.6">
      <c r="A422" t="str">
        <v>successful</v>
      </c>
      <c r="B422">
        <v>288</v>
      </c>
      <c r="C422" t="str">
        <v>failed</v>
      </c>
      <c r="D422">
        <v>24</v>
      </c>
    </row>
    <row r="423" spans="1:4" x14ac:dyDescent="0.6">
      <c r="A423" t="str">
        <v>successful</v>
      </c>
      <c r="B423">
        <v>148</v>
      </c>
      <c r="C423" t="str">
        <v>failed</v>
      </c>
      <c r="D423">
        <v>252</v>
      </c>
    </row>
    <row r="424" spans="1:4" x14ac:dyDescent="0.6">
      <c r="A424" t="str">
        <v>successful</v>
      </c>
      <c r="B424">
        <v>114</v>
      </c>
      <c r="C424" t="str">
        <v>failed</v>
      </c>
      <c r="D424">
        <v>67</v>
      </c>
    </row>
    <row r="425" spans="1:4" x14ac:dyDescent="0.6">
      <c r="A425" t="str">
        <v>successful</v>
      </c>
      <c r="B425">
        <v>1518</v>
      </c>
      <c r="C425" t="str">
        <v>failed</v>
      </c>
      <c r="D425">
        <v>742</v>
      </c>
    </row>
    <row r="426" spans="1:4" x14ac:dyDescent="0.6">
      <c r="A426" t="str">
        <v>successful</v>
      </c>
      <c r="B426">
        <v>166</v>
      </c>
      <c r="C426" t="str">
        <v>failed</v>
      </c>
      <c r="D426">
        <v>75</v>
      </c>
    </row>
    <row r="427" spans="1:4" x14ac:dyDescent="0.6">
      <c r="A427" t="str">
        <v>successful</v>
      </c>
      <c r="B427">
        <v>100</v>
      </c>
      <c r="C427" t="str">
        <v>failed</v>
      </c>
      <c r="D427">
        <v>4405</v>
      </c>
    </row>
    <row r="428" spans="1:4" x14ac:dyDescent="0.6">
      <c r="A428" t="str">
        <v>successful</v>
      </c>
      <c r="B428">
        <v>235</v>
      </c>
      <c r="C428" t="str">
        <v>failed</v>
      </c>
      <c r="D428">
        <v>92</v>
      </c>
    </row>
    <row r="429" spans="1:4" x14ac:dyDescent="0.6">
      <c r="A429" t="str">
        <v>successful</v>
      </c>
      <c r="B429">
        <v>148</v>
      </c>
      <c r="C429" t="str">
        <v>failed</v>
      </c>
      <c r="D429">
        <v>64</v>
      </c>
    </row>
    <row r="430" spans="1:4" x14ac:dyDescent="0.6">
      <c r="A430" t="str">
        <v>successful</v>
      </c>
      <c r="B430">
        <v>198</v>
      </c>
      <c r="C430" t="str">
        <v>failed</v>
      </c>
      <c r="D430">
        <v>64</v>
      </c>
    </row>
    <row r="431" spans="1:4" x14ac:dyDescent="0.6">
      <c r="A431" t="str">
        <v>successful</v>
      </c>
      <c r="B431">
        <v>150</v>
      </c>
      <c r="C431" t="str">
        <v>canceled</v>
      </c>
      <c r="D431">
        <v>75</v>
      </c>
    </row>
    <row r="432" spans="1:4" x14ac:dyDescent="0.6">
      <c r="A432" t="str">
        <v>successful</v>
      </c>
      <c r="B432">
        <v>216</v>
      </c>
      <c r="C432" t="str">
        <v>failed</v>
      </c>
      <c r="D432">
        <v>842</v>
      </c>
    </row>
    <row r="433" spans="1:4" x14ac:dyDescent="0.6">
      <c r="A433" t="str">
        <v>successful</v>
      </c>
      <c r="B433">
        <v>5139</v>
      </c>
      <c r="C433" t="str">
        <v>failed</v>
      </c>
      <c r="D433">
        <v>112</v>
      </c>
    </row>
    <row r="434" spans="1:4" x14ac:dyDescent="0.6">
      <c r="A434" t="str">
        <v>successful</v>
      </c>
      <c r="B434">
        <v>2353</v>
      </c>
      <c r="C434" t="str">
        <v>canceled</v>
      </c>
      <c r="D434">
        <v>139</v>
      </c>
    </row>
    <row r="435" spans="1:4" x14ac:dyDescent="0.6">
      <c r="A435" t="str">
        <v>successful</v>
      </c>
      <c r="B435">
        <v>78</v>
      </c>
      <c r="C435" t="str">
        <v>failed</v>
      </c>
      <c r="D435">
        <v>374</v>
      </c>
    </row>
    <row r="436" spans="1:4" x14ac:dyDescent="0.6">
      <c r="A436" t="str">
        <v>successful</v>
      </c>
      <c r="B436">
        <v>174</v>
      </c>
      <c r="C436" t="str">
        <v>canceled</v>
      </c>
      <c r="D436">
        <v>1122</v>
      </c>
    </row>
    <row r="437" spans="1:4" x14ac:dyDescent="0.6">
      <c r="A437" t="str">
        <v>successful</v>
      </c>
      <c r="B437">
        <v>164</v>
      </c>
    </row>
    <row r="438" spans="1:4" x14ac:dyDescent="0.6">
      <c r="A438" t="str">
        <v>successful</v>
      </c>
      <c r="B438">
        <v>161</v>
      </c>
    </row>
    <row r="439" spans="1:4" x14ac:dyDescent="0.6">
      <c r="A439" t="str">
        <v>successful</v>
      </c>
      <c r="B439">
        <v>138</v>
      </c>
    </row>
    <row r="440" spans="1:4" x14ac:dyDescent="0.6">
      <c r="A440" t="str">
        <v>successful</v>
      </c>
      <c r="B440">
        <v>3308</v>
      </c>
    </row>
    <row r="441" spans="1:4" x14ac:dyDescent="0.6">
      <c r="A441" t="str">
        <v>successful</v>
      </c>
      <c r="B441">
        <v>127</v>
      </c>
    </row>
    <row r="442" spans="1:4" x14ac:dyDescent="0.6">
      <c r="A442" t="str">
        <v>successful</v>
      </c>
      <c r="B442">
        <v>207</v>
      </c>
    </row>
    <row r="443" spans="1:4" x14ac:dyDescent="0.6">
      <c r="A443" t="str">
        <v>successful</v>
      </c>
      <c r="B443">
        <v>181</v>
      </c>
    </row>
    <row r="444" spans="1:4" x14ac:dyDescent="0.6">
      <c r="A444" t="str">
        <v>successful</v>
      </c>
      <c r="B444">
        <v>110</v>
      </c>
    </row>
    <row r="445" spans="1:4" x14ac:dyDescent="0.6">
      <c r="A445" t="str">
        <v>successful</v>
      </c>
      <c r="B445">
        <v>185</v>
      </c>
    </row>
    <row r="446" spans="1:4" x14ac:dyDescent="0.6">
      <c r="A446" t="str">
        <v>successful</v>
      </c>
      <c r="B446">
        <v>121</v>
      </c>
    </row>
    <row r="447" spans="1:4" x14ac:dyDescent="0.6">
      <c r="A447" t="str">
        <v>successful</v>
      </c>
      <c r="B447">
        <v>106</v>
      </c>
    </row>
    <row r="448" spans="1:4" x14ac:dyDescent="0.6">
      <c r="A448" t="str">
        <v>successful</v>
      </c>
      <c r="B448">
        <v>142</v>
      </c>
    </row>
    <row r="449" spans="1:2" x14ac:dyDescent="0.6">
      <c r="A449" t="str">
        <v>successful</v>
      </c>
      <c r="B449">
        <v>233</v>
      </c>
    </row>
    <row r="450" spans="1:2" x14ac:dyDescent="0.6">
      <c r="A450" t="str">
        <v>successful</v>
      </c>
      <c r="B450">
        <v>218</v>
      </c>
    </row>
    <row r="451" spans="1:2" x14ac:dyDescent="0.6">
      <c r="A451" t="str">
        <v>successful</v>
      </c>
      <c r="B451">
        <v>76</v>
      </c>
    </row>
    <row r="452" spans="1:2" x14ac:dyDescent="0.6">
      <c r="A452" t="str">
        <v>successful</v>
      </c>
      <c r="B452">
        <v>43</v>
      </c>
    </row>
    <row r="453" spans="1:2" x14ac:dyDescent="0.6">
      <c r="A453" t="str">
        <v>successful</v>
      </c>
      <c r="B453">
        <v>221</v>
      </c>
    </row>
    <row r="454" spans="1:2" x14ac:dyDescent="0.6">
      <c r="A454" t="str">
        <v>successful</v>
      </c>
      <c r="B454">
        <v>2805</v>
      </c>
    </row>
    <row r="455" spans="1:2" x14ac:dyDescent="0.6">
      <c r="A455" t="str">
        <v>successful</v>
      </c>
      <c r="B455">
        <v>68</v>
      </c>
    </row>
    <row r="456" spans="1:2" x14ac:dyDescent="0.6">
      <c r="A456" t="str">
        <v>successful</v>
      </c>
      <c r="B456">
        <v>183</v>
      </c>
    </row>
    <row r="457" spans="1:2" x14ac:dyDescent="0.6">
      <c r="A457" t="str">
        <v>successful</v>
      </c>
      <c r="B457">
        <v>133</v>
      </c>
    </row>
    <row r="458" spans="1:2" x14ac:dyDescent="0.6">
      <c r="A458" t="str">
        <v>successful</v>
      </c>
      <c r="B458">
        <v>2489</v>
      </c>
    </row>
    <row r="459" spans="1:2" x14ac:dyDescent="0.6">
      <c r="A459" t="str">
        <v>successful</v>
      </c>
      <c r="B459">
        <v>69</v>
      </c>
    </row>
    <row r="460" spans="1:2" x14ac:dyDescent="0.6">
      <c r="A460" t="str">
        <v>successful</v>
      </c>
      <c r="B460">
        <v>279</v>
      </c>
    </row>
    <row r="461" spans="1:2" x14ac:dyDescent="0.6">
      <c r="A461" t="str">
        <v>successful</v>
      </c>
      <c r="B461">
        <v>210</v>
      </c>
    </row>
    <row r="462" spans="1:2" x14ac:dyDescent="0.6">
      <c r="A462" t="str">
        <v>successful</v>
      </c>
      <c r="B462">
        <v>2100</v>
      </c>
    </row>
    <row r="463" spans="1:2" x14ac:dyDescent="0.6">
      <c r="A463" t="str">
        <v>successful</v>
      </c>
      <c r="B463">
        <v>252</v>
      </c>
    </row>
    <row r="464" spans="1:2" x14ac:dyDescent="0.6">
      <c r="A464" t="str">
        <v>successful</v>
      </c>
      <c r="B464">
        <v>1280</v>
      </c>
    </row>
    <row r="465" spans="1:2" x14ac:dyDescent="0.6">
      <c r="A465" t="str">
        <v>successful</v>
      </c>
      <c r="B465">
        <v>157</v>
      </c>
    </row>
    <row r="466" spans="1:2" x14ac:dyDescent="0.6">
      <c r="A466" t="str">
        <v>successful</v>
      </c>
      <c r="B466">
        <v>194</v>
      </c>
    </row>
    <row r="467" spans="1:2" x14ac:dyDescent="0.6">
      <c r="A467" t="str">
        <v>successful</v>
      </c>
      <c r="B467">
        <v>82</v>
      </c>
    </row>
    <row r="468" spans="1:2" x14ac:dyDescent="0.6">
      <c r="A468" t="str">
        <v>successful</v>
      </c>
      <c r="B468">
        <v>4233</v>
      </c>
    </row>
    <row r="469" spans="1:2" x14ac:dyDescent="0.6">
      <c r="A469" t="str">
        <v>successful</v>
      </c>
      <c r="B469">
        <v>1297</v>
      </c>
    </row>
    <row r="470" spans="1:2" x14ac:dyDescent="0.6">
      <c r="A470" t="str">
        <v>successful</v>
      </c>
      <c r="B470">
        <v>165</v>
      </c>
    </row>
    <row r="471" spans="1:2" x14ac:dyDescent="0.6">
      <c r="A471" t="str">
        <v>successful</v>
      </c>
      <c r="B471">
        <v>119</v>
      </c>
    </row>
    <row r="472" spans="1:2" x14ac:dyDescent="0.6">
      <c r="A472" t="str">
        <v>successful</v>
      </c>
      <c r="B472">
        <v>1797</v>
      </c>
    </row>
    <row r="473" spans="1:2" x14ac:dyDescent="0.6">
      <c r="A473" t="str">
        <v>successful</v>
      </c>
      <c r="B473">
        <v>261</v>
      </c>
    </row>
    <row r="474" spans="1:2" x14ac:dyDescent="0.6">
      <c r="A474" t="str">
        <v>successful</v>
      </c>
      <c r="B474">
        <v>157</v>
      </c>
    </row>
    <row r="475" spans="1:2" x14ac:dyDescent="0.6">
      <c r="A475" t="str">
        <v>successful</v>
      </c>
      <c r="B475">
        <v>3533</v>
      </c>
    </row>
    <row r="476" spans="1:2" x14ac:dyDescent="0.6">
      <c r="A476" t="str">
        <v>successful</v>
      </c>
      <c r="B476">
        <v>155</v>
      </c>
    </row>
    <row r="477" spans="1:2" x14ac:dyDescent="0.6">
      <c r="A477" t="str">
        <v>successful</v>
      </c>
      <c r="B477">
        <v>132</v>
      </c>
    </row>
    <row r="478" spans="1:2" x14ac:dyDescent="0.6">
      <c r="A478" t="str">
        <v>successful</v>
      </c>
      <c r="B478">
        <v>1354</v>
      </c>
    </row>
    <row r="479" spans="1:2" x14ac:dyDescent="0.6">
      <c r="A479" t="str">
        <v>successful</v>
      </c>
      <c r="B479">
        <v>48</v>
      </c>
    </row>
    <row r="480" spans="1:2" x14ac:dyDescent="0.6">
      <c r="A480" t="str">
        <v>successful</v>
      </c>
      <c r="B480">
        <v>110</v>
      </c>
    </row>
    <row r="481" spans="1:2" x14ac:dyDescent="0.6">
      <c r="A481" t="str">
        <v>successful</v>
      </c>
      <c r="B481">
        <v>172</v>
      </c>
    </row>
    <row r="482" spans="1:2" x14ac:dyDescent="0.6">
      <c r="A482" t="str">
        <v>successful</v>
      </c>
      <c r="B482">
        <v>307</v>
      </c>
    </row>
    <row r="483" spans="1:2" x14ac:dyDescent="0.6">
      <c r="A483" t="str">
        <v>successful</v>
      </c>
      <c r="B483">
        <v>160</v>
      </c>
    </row>
    <row r="484" spans="1:2" x14ac:dyDescent="0.6">
      <c r="A484" t="str">
        <v>successful</v>
      </c>
      <c r="B484">
        <v>1467</v>
      </c>
    </row>
    <row r="485" spans="1:2" x14ac:dyDescent="0.6">
      <c r="A485" t="str">
        <v>successful</v>
      </c>
      <c r="B485">
        <v>2662</v>
      </c>
    </row>
    <row r="486" spans="1:2" x14ac:dyDescent="0.6">
      <c r="A486" t="str">
        <v>successful</v>
      </c>
      <c r="B486">
        <v>452</v>
      </c>
    </row>
    <row r="487" spans="1:2" x14ac:dyDescent="0.6">
      <c r="A487" t="str">
        <v>successful</v>
      </c>
      <c r="B487">
        <v>158</v>
      </c>
    </row>
    <row r="488" spans="1:2" x14ac:dyDescent="0.6">
      <c r="A488" t="str">
        <v>successful</v>
      </c>
      <c r="B488">
        <v>225</v>
      </c>
    </row>
    <row r="489" spans="1:2" x14ac:dyDescent="0.6">
      <c r="A489" t="str">
        <v>successful</v>
      </c>
      <c r="B489">
        <v>65</v>
      </c>
    </row>
    <row r="490" spans="1:2" x14ac:dyDescent="0.6">
      <c r="A490" t="str">
        <v>successful</v>
      </c>
      <c r="B490">
        <v>163</v>
      </c>
    </row>
    <row r="491" spans="1:2" x14ac:dyDescent="0.6">
      <c r="A491" t="str">
        <v>successful</v>
      </c>
      <c r="B491">
        <v>85</v>
      </c>
    </row>
    <row r="492" spans="1:2" x14ac:dyDescent="0.6">
      <c r="A492" t="str">
        <v>successful</v>
      </c>
      <c r="B492">
        <v>217</v>
      </c>
    </row>
    <row r="493" spans="1:2" x14ac:dyDescent="0.6">
      <c r="A493" t="str">
        <v>successful</v>
      </c>
      <c r="B493">
        <v>150</v>
      </c>
    </row>
    <row r="494" spans="1:2" x14ac:dyDescent="0.6">
      <c r="A494" t="str">
        <v>successful</v>
      </c>
      <c r="B494">
        <v>3272</v>
      </c>
    </row>
    <row r="495" spans="1:2" x14ac:dyDescent="0.6">
      <c r="A495" t="str">
        <v>successful</v>
      </c>
      <c r="B495">
        <v>300</v>
      </c>
    </row>
    <row r="496" spans="1:2" x14ac:dyDescent="0.6">
      <c r="A496" t="str">
        <v>successful</v>
      </c>
      <c r="B496">
        <v>126</v>
      </c>
    </row>
    <row r="497" spans="1:2" x14ac:dyDescent="0.6">
      <c r="A497" t="str">
        <v>successful</v>
      </c>
      <c r="B497">
        <v>2320</v>
      </c>
    </row>
    <row r="498" spans="1:2" x14ac:dyDescent="0.6">
      <c r="A498" t="str">
        <v>successful</v>
      </c>
      <c r="B498">
        <v>81</v>
      </c>
    </row>
    <row r="499" spans="1:2" x14ac:dyDescent="0.6">
      <c r="A499" t="str">
        <v>successful</v>
      </c>
      <c r="B499">
        <v>1887</v>
      </c>
    </row>
    <row r="500" spans="1:2" x14ac:dyDescent="0.6">
      <c r="A500" t="str">
        <v>successful</v>
      </c>
      <c r="B500">
        <v>4358</v>
      </c>
    </row>
    <row r="501" spans="1:2" x14ac:dyDescent="0.6">
      <c r="A501" t="str">
        <v>successful</v>
      </c>
      <c r="B501">
        <v>53</v>
      </c>
    </row>
    <row r="502" spans="1:2" x14ac:dyDescent="0.6">
      <c r="A502" t="str">
        <v>successful</v>
      </c>
      <c r="B502">
        <v>2414</v>
      </c>
    </row>
    <row r="503" spans="1:2" x14ac:dyDescent="0.6">
      <c r="A503" t="str">
        <v>successful</v>
      </c>
      <c r="B503">
        <v>80</v>
      </c>
    </row>
    <row r="504" spans="1:2" x14ac:dyDescent="0.6">
      <c r="A504" t="str">
        <v>successful</v>
      </c>
      <c r="B504">
        <v>193</v>
      </c>
    </row>
    <row r="505" spans="1:2" x14ac:dyDescent="0.6">
      <c r="A505" t="str">
        <v>successful</v>
      </c>
      <c r="B505">
        <v>52</v>
      </c>
    </row>
    <row r="506" spans="1:2" x14ac:dyDescent="0.6">
      <c r="A506" t="str">
        <v>successful</v>
      </c>
      <c r="B506">
        <v>290</v>
      </c>
    </row>
    <row r="507" spans="1:2" x14ac:dyDescent="0.6">
      <c r="A507" t="str">
        <v>successful</v>
      </c>
      <c r="B507">
        <v>122</v>
      </c>
    </row>
    <row r="508" spans="1:2" x14ac:dyDescent="0.6">
      <c r="A508" t="str">
        <v>successful</v>
      </c>
      <c r="B508">
        <v>1470</v>
      </c>
    </row>
    <row r="509" spans="1:2" x14ac:dyDescent="0.6">
      <c r="A509" t="str">
        <v>successful</v>
      </c>
      <c r="B509">
        <v>165</v>
      </c>
    </row>
    <row r="510" spans="1:2" x14ac:dyDescent="0.6">
      <c r="A510" t="str">
        <v>successful</v>
      </c>
      <c r="B510">
        <v>182</v>
      </c>
    </row>
    <row r="511" spans="1:2" x14ac:dyDescent="0.6">
      <c r="A511" t="str">
        <v>successful</v>
      </c>
      <c r="B511">
        <v>199</v>
      </c>
    </row>
    <row r="512" spans="1:2" x14ac:dyDescent="0.6">
      <c r="A512" t="str">
        <v>successful</v>
      </c>
      <c r="B512">
        <v>56</v>
      </c>
    </row>
    <row r="513" spans="1:2" x14ac:dyDescent="0.6">
      <c r="A513" t="str">
        <v>successful</v>
      </c>
      <c r="B513">
        <v>1460</v>
      </c>
    </row>
    <row r="514" spans="1:2" x14ac:dyDescent="0.6">
      <c r="A514" t="str">
        <v>successful</v>
      </c>
      <c r="B514">
        <v>123</v>
      </c>
    </row>
    <row r="515" spans="1:2" x14ac:dyDescent="0.6">
      <c r="A515" t="str">
        <v>successful</v>
      </c>
      <c r="B515">
        <v>159</v>
      </c>
    </row>
    <row r="516" spans="1:2" x14ac:dyDescent="0.6">
      <c r="A516" t="str">
        <v>successful</v>
      </c>
      <c r="B516">
        <v>110</v>
      </c>
    </row>
    <row r="517" spans="1:2" x14ac:dyDescent="0.6">
      <c r="A517" t="str">
        <v>successful</v>
      </c>
      <c r="B517">
        <v>236</v>
      </c>
    </row>
    <row r="518" spans="1:2" x14ac:dyDescent="0.6">
      <c r="A518" t="str">
        <v>successful</v>
      </c>
      <c r="B518">
        <v>191</v>
      </c>
    </row>
    <row r="519" spans="1:2" x14ac:dyDescent="0.6">
      <c r="A519" t="str">
        <v>successful</v>
      </c>
      <c r="B519">
        <v>3934</v>
      </c>
    </row>
    <row r="520" spans="1:2" x14ac:dyDescent="0.6">
      <c r="A520" t="str">
        <v>successful</v>
      </c>
      <c r="B520">
        <v>80</v>
      </c>
    </row>
    <row r="521" spans="1:2" x14ac:dyDescent="0.6">
      <c r="A521" t="str">
        <v>successful</v>
      </c>
      <c r="B521">
        <v>462</v>
      </c>
    </row>
    <row r="522" spans="1:2" x14ac:dyDescent="0.6">
      <c r="A522" t="str">
        <v>successful</v>
      </c>
      <c r="B522">
        <v>179</v>
      </c>
    </row>
    <row r="523" spans="1:2" x14ac:dyDescent="0.6">
      <c r="A523" t="str">
        <v>successful</v>
      </c>
      <c r="B523">
        <v>1866</v>
      </c>
    </row>
    <row r="524" spans="1:2" x14ac:dyDescent="0.6">
      <c r="A524" t="str">
        <v>successful</v>
      </c>
      <c r="B524">
        <v>156</v>
      </c>
    </row>
    <row r="525" spans="1:2" x14ac:dyDescent="0.6">
      <c r="A525" t="str">
        <v>successful</v>
      </c>
      <c r="B525">
        <v>255</v>
      </c>
    </row>
    <row r="526" spans="1:2" x14ac:dyDescent="0.6">
      <c r="A526" t="str">
        <v>successful</v>
      </c>
      <c r="B526">
        <v>2261</v>
      </c>
    </row>
    <row r="527" spans="1:2" x14ac:dyDescent="0.6">
      <c r="A527" t="str">
        <v>successful</v>
      </c>
      <c r="B527">
        <v>40</v>
      </c>
    </row>
    <row r="528" spans="1:2" x14ac:dyDescent="0.6">
      <c r="A528" t="str">
        <v>successful</v>
      </c>
      <c r="B528">
        <v>2289</v>
      </c>
    </row>
    <row r="529" spans="1:2" x14ac:dyDescent="0.6">
      <c r="A529" t="str">
        <v>successful</v>
      </c>
      <c r="B529">
        <v>65</v>
      </c>
    </row>
    <row r="530" spans="1:2" x14ac:dyDescent="0.6">
      <c r="A530" t="str">
        <v>successful</v>
      </c>
      <c r="B530">
        <v>3777</v>
      </c>
    </row>
    <row r="531" spans="1:2" x14ac:dyDescent="0.6">
      <c r="A531" t="str">
        <v>successful</v>
      </c>
      <c r="B531">
        <v>184</v>
      </c>
    </row>
    <row r="532" spans="1:2" x14ac:dyDescent="0.6">
      <c r="A532" t="str">
        <v>successful</v>
      </c>
      <c r="B532">
        <v>85</v>
      </c>
    </row>
    <row r="533" spans="1:2" x14ac:dyDescent="0.6">
      <c r="A533" t="str">
        <v>successful</v>
      </c>
      <c r="B533">
        <v>144</v>
      </c>
    </row>
    <row r="534" spans="1:2" x14ac:dyDescent="0.6">
      <c r="A534" t="str">
        <v>successful</v>
      </c>
      <c r="B534">
        <v>1902</v>
      </c>
    </row>
    <row r="535" spans="1:2" x14ac:dyDescent="0.6">
      <c r="A535" t="str">
        <v>successful</v>
      </c>
      <c r="B535">
        <v>105</v>
      </c>
    </row>
    <row r="536" spans="1:2" x14ac:dyDescent="0.6">
      <c r="A536" t="str">
        <v>successful</v>
      </c>
      <c r="B536">
        <v>132</v>
      </c>
    </row>
    <row r="537" spans="1:2" x14ac:dyDescent="0.6">
      <c r="A537" t="str">
        <v>successful</v>
      </c>
      <c r="B537">
        <v>96</v>
      </c>
    </row>
    <row r="538" spans="1:2" x14ac:dyDescent="0.6">
      <c r="A538" t="str">
        <v>successful</v>
      </c>
      <c r="B538">
        <v>114</v>
      </c>
    </row>
    <row r="539" spans="1:2" x14ac:dyDescent="0.6">
      <c r="A539" t="str">
        <v>successful</v>
      </c>
      <c r="B539">
        <v>203</v>
      </c>
    </row>
    <row r="540" spans="1:2" x14ac:dyDescent="0.6">
      <c r="A540" t="str">
        <v>successful</v>
      </c>
      <c r="B540">
        <v>1559</v>
      </c>
    </row>
    <row r="541" spans="1:2" x14ac:dyDescent="0.6">
      <c r="A541" t="str">
        <v>successful</v>
      </c>
      <c r="B541">
        <v>1548</v>
      </c>
    </row>
    <row r="542" spans="1:2" x14ac:dyDescent="0.6">
      <c r="A542" t="str">
        <v>successful</v>
      </c>
      <c r="B542">
        <v>80</v>
      </c>
    </row>
    <row r="543" spans="1:2" x14ac:dyDescent="0.6">
      <c r="A543" t="str">
        <v>successful</v>
      </c>
      <c r="B543">
        <v>131</v>
      </c>
    </row>
    <row r="544" spans="1:2" x14ac:dyDescent="0.6">
      <c r="A544" t="str">
        <v>successful</v>
      </c>
      <c r="B544">
        <v>112</v>
      </c>
    </row>
    <row r="545" spans="1:2" x14ac:dyDescent="0.6">
      <c r="A545" t="str">
        <v>successful</v>
      </c>
      <c r="B545">
        <v>155</v>
      </c>
    </row>
    <row r="546" spans="1:2" x14ac:dyDescent="0.6">
      <c r="A546" t="str">
        <v>successful</v>
      </c>
      <c r="B546">
        <v>266</v>
      </c>
    </row>
    <row r="547" spans="1:2" x14ac:dyDescent="0.6">
      <c r="A547" t="str">
        <v>successful</v>
      </c>
      <c r="B547">
        <v>155</v>
      </c>
    </row>
    <row r="548" spans="1:2" x14ac:dyDescent="0.6">
      <c r="A548" t="str">
        <v>successful</v>
      </c>
      <c r="B548">
        <v>207</v>
      </c>
    </row>
    <row r="549" spans="1:2" x14ac:dyDescent="0.6">
      <c r="A549" t="str">
        <v>successful</v>
      </c>
      <c r="B549">
        <v>245</v>
      </c>
    </row>
    <row r="550" spans="1:2" x14ac:dyDescent="0.6">
      <c r="A550" t="str">
        <v>successful</v>
      </c>
      <c r="B550">
        <v>1573</v>
      </c>
    </row>
    <row r="551" spans="1:2" x14ac:dyDescent="0.6">
      <c r="A551" t="str">
        <v>successful</v>
      </c>
      <c r="B551">
        <v>114</v>
      </c>
    </row>
    <row r="552" spans="1:2" x14ac:dyDescent="0.6">
      <c r="A552" t="str">
        <v>successful</v>
      </c>
      <c r="B552">
        <v>93</v>
      </c>
    </row>
    <row r="553" spans="1:2" x14ac:dyDescent="0.6">
      <c r="A553" t="str">
        <v>successful</v>
      </c>
      <c r="B553">
        <v>1681</v>
      </c>
    </row>
    <row r="554" spans="1:2" x14ac:dyDescent="0.6">
      <c r="A554" t="str">
        <v>successful</v>
      </c>
      <c r="B554">
        <v>32</v>
      </c>
    </row>
    <row r="555" spans="1:2" x14ac:dyDescent="0.6">
      <c r="A555" t="str">
        <v>successful</v>
      </c>
      <c r="B555">
        <v>135</v>
      </c>
    </row>
    <row r="556" spans="1:2" x14ac:dyDescent="0.6">
      <c r="A556" t="str">
        <v>successful</v>
      </c>
      <c r="B556">
        <v>140</v>
      </c>
    </row>
    <row r="557" spans="1:2" x14ac:dyDescent="0.6">
      <c r="A557" t="str">
        <v>successful</v>
      </c>
      <c r="B557">
        <v>92</v>
      </c>
    </row>
    <row r="558" spans="1:2" x14ac:dyDescent="0.6">
      <c r="A558" t="str">
        <v>successful</v>
      </c>
      <c r="B558">
        <v>1015</v>
      </c>
    </row>
    <row r="559" spans="1:2" x14ac:dyDescent="0.6">
      <c r="A559" t="str">
        <v>successful</v>
      </c>
      <c r="B559">
        <v>323</v>
      </c>
    </row>
    <row r="560" spans="1:2" x14ac:dyDescent="0.6">
      <c r="A560" t="str">
        <v>successful</v>
      </c>
      <c r="B560">
        <v>2326</v>
      </c>
    </row>
    <row r="561" spans="1:2" x14ac:dyDescent="0.6">
      <c r="A561" t="str">
        <v>successful</v>
      </c>
      <c r="B561">
        <v>381</v>
      </c>
    </row>
    <row r="562" spans="1:2" x14ac:dyDescent="0.6">
      <c r="A562" t="str">
        <v>successful</v>
      </c>
      <c r="B562">
        <v>480</v>
      </c>
    </row>
    <row r="563" spans="1:2" x14ac:dyDescent="0.6">
      <c r="A563" t="str">
        <v>successful</v>
      </c>
      <c r="B563">
        <v>226</v>
      </c>
    </row>
    <row r="564" spans="1:2" x14ac:dyDescent="0.6">
      <c r="A564" t="str">
        <v>successful</v>
      </c>
      <c r="B564">
        <v>241</v>
      </c>
    </row>
    <row r="565" spans="1:2" x14ac:dyDescent="0.6">
      <c r="A565" t="str">
        <v>successful</v>
      </c>
      <c r="B565">
        <v>132</v>
      </c>
    </row>
    <row r="566" spans="1:2" x14ac:dyDescent="0.6">
      <c r="A566" t="str">
        <v>successful</v>
      </c>
      <c r="B566">
        <v>2043</v>
      </c>
    </row>
  </sheetData>
  <mergeCells count="3">
    <mergeCell ref="G2:H2"/>
    <mergeCell ref="I2:J2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Outcomes</vt:lpstr>
      <vt:lpstr>Sub-Category Outcomes</vt:lpstr>
      <vt:lpstr>Starting Month Trends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Kristy Le</cp:lastModifiedBy>
  <dcterms:created xsi:type="dcterms:W3CDTF">2021-09-29T18:52:28Z</dcterms:created>
  <dcterms:modified xsi:type="dcterms:W3CDTF">2022-07-20T00:22:00Z</dcterms:modified>
</cp:coreProperties>
</file>