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600" windowHeight="9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62" i="1" l="1"/>
  <c r="B92" i="1" l="1"/>
  <c r="B88" i="1"/>
  <c r="B82" i="1"/>
  <c r="B79" i="1"/>
  <c r="B80" i="1" s="1"/>
  <c r="B70" i="1"/>
  <c r="C54" i="1"/>
  <c r="C56" i="1" s="1"/>
  <c r="C39" i="1"/>
  <c r="C36" i="1"/>
  <c r="C29" i="1"/>
  <c r="C32" i="1" s="1"/>
  <c r="B14" i="1"/>
  <c r="B81" i="1" l="1"/>
  <c r="B71" i="1"/>
  <c r="B72" i="1" s="1"/>
  <c r="C45" i="1" l="1"/>
  <c r="C47" i="1" s="1"/>
  <c r="C23" i="1" l="1"/>
  <c r="C25" i="1" s="1"/>
  <c r="C5" i="1"/>
  <c r="C6" i="1" s="1"/>
</calcChain>
</file>

<file path=xl/sharedStrings.xml><?xml version="1.0" encoding="utf-8"?>
<sst xmlns="http://schemas.openxmlformats.org/spreadsheetml/2006/main" count="85" uniqueCount="65">
  <si>
    <t>1.-)</t>
  </si>
  <si>
    <t xml:space="preserve">va </t>
  </si>
  <si>
    <t>nper</t>
  </si>
  <si>
    <t xml:space="preserve">interes anual </t>
  </si>
  <si>
    <t xml:space="preserve">valor retiro </t>
  </si>
  <si>
    <t xml:space="preserve">interes mensual </t>
  </si>
  <si>
    <t>2.-)</t>
  </si>
  <si>
    <t>va</t>
  </si>
  <si>
    <t>interes trimestral</t>
  </si>
  <si>
    <t>3.-)</t>
  </si>
  <si>
    <t xml:space="preserve">interes </t>
  </si>
  <si>
    <t>nper trimestral</t>
  </si>
  <si>
    <t>4.-)</t>
  </si>
  <si>
    <t>5.-)</t>
  </si>
  <si>
    <t>6.-)</t>
  </si>
  <si>
    <t>valor presente</t>
  </si>
  <si>
    <t>tasa de interes anual</t>
  </si>
  <si>
    <t>tasa de interes mensual</t>
  </si>
  <si>
    <t>la factura pagará</t>
  </si>
  <si>
    <t>valor futuro</t>
  </si>
  <si>
    <t>7.-)</t>
  </si>
  <si>
    <t>DATOS</t>
  </si>
  <si>
    <t>INTERES</t>
  </si>
  <si>
    <t>PAGO</t>
  </si>
  <si>
    <t>N.P</t>
  </si>
  <si>
    <t>VALOR TRIMESTRAL</t>
  </si>
  <si>
    <t>V.A</t>
  </si>
  <si>
    <t>V.ACTUAL</t>
  </si>
  <si>
    <t>INVERSION</t>
  </si>
  <si>
    <t>VF</t>
  </si>
  <si>
    <t>renta?</t>
  </si>
  <si>
    <t>debe depositAR</t>
  </si>
  <si>
    <t>9.-)</t>
  </si>
  <si>
    <t>PAGO=</t>
  </si>
  <si>
    <t>NPE=</t>
  </si>
  <si>
    <t>INTERES A</t>
  </si>
  <si>
    <t>INTERESM=</t>
  </si>
  <si>
    <t>VA</t>
  </si>
  <si>
    <t>CUBRE DE INT=</t>
  </si>
  <si>
    <t>10.-)</t>
  </si>
  <si>
    <t>VF=</t>
  </si>
  <si>
    <t>INTE GEN=</t>
  </si>
  <si>
    <t>T. EFECT=</t>
  </si>
  <si>
    <t>11.-)</t>
  </si>
  <si>
    <t>TASA EF=</t>
  </si>
  <si>
    <t>N.PER=</t>
  </si>
  <si>
    <t>TASA N=</t>
  </si>
  <si>
    <t>12.-)</t>
  </si>
  <si>
    <t>monto</t>
  </si>
  <si>
    <t>Utilizar funcion Pago</t>
  </si>
  <si>
    <t>interes mens.</t>
  </si>
  <si>
    <t>PAGO(i,N,-monto)</t>
  </si>
  <si>
    <t>N</t>
  </si>
  <si>
    <t>monto_final* interes</t>
  </si>
  <si>
    <t>Cuota - interes</t>
  </si>
  <si>
    <t>Incial - Amort</t>
  </si>
  <si>
    <t>Periodos</t>
  </si>
  <si>
    <t>Inicial</t>
  </si>
  <si>
    <t>Intereses</t>
  </si>
  <si>
    <t>Amort</t>
  </si>
  <si>
    <t>Cuota</t>
  </si>
  <si>
    <t>Final</t>
  </si>
  <si>
    <t>VA=</t>
  </si>
  <si>
    <t>INTERES A=</t>
  </si>
  <si>
    <t>8.-)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</si>
</sst>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_);[Red]\(&quot;$&quot;\ #,##0.00\)"/>
    <numFmt numFmtId="164" formatCode="#,##0.00\ &quot;€&quot;;[Red]\-#,##0.00\ &quot;€&quot;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9" fontId="0" fillId="2" borderId="0" xfId="0" applyNumberFormat="1" applyFill="1"/>
    <xf numFmtId="10" fontId="0" fillId="2" borderId="0" xfId="0" applyNumberFormat="1" applyFill="1"/>
    <xf numFmtId="8" fontId="0" fillId="2" borderId="0" xfId="0" applyNumberFormat="1" applyFill="1"/>
    <xf numFmtId="0" fontId="0" fillId="3" borderId="0" xfId="0" applyFill="1"/>
    <xf numFmtId="0" fontId="2" fillId="3" borderId="0" xfId="0" applyFont="1" applyFill="1" applyBorder="1"/>
    <xf numFmtId="0" fontId="0" fillId="3" borderId="0" xfId="0" applyFill="1" applyBorder="1"/>
    <xf numFmtId="0" fontId="0" fillId="0" borderId="0" xfId="0" applyBorder="1"/>
    <xf numFmtId="9" fontId="0" fillId="3" borderId="0" xfId="0" applyNumberFormat="1" applyFill="1" applyBorder="1"/>
    <xf numFmtId="10" fontId="0" fillId="3" borderId="0" xfId="0" applyNumberFormat="1" applyFill="1" applyBorder="1"/>
    <xf numFmtId="9" fontId="1" fillId="3" borderId="0" xfId="1" applyFill="1" applyBorder="1"/>
    <xf numFmtId="8" fontId="0" fillId="3" borderId="0" xfId="0" applyNumberFormat="1" applyFill="1" applyBorder="1"/>
    <xf numFmtId="0" fontId="0" fillId="4" borderId="0" xfId="0" applyFill="1" applyBorder="1"/>
    <xf numFmtId="9" fontId="0" fillId="4" borderId="0" xfId="0" applyNumberFormat="1" applyFill="1" applyBorder="1"/>
    <xf numFmtId="10" fontId="0" fillId="4" borderId="0" xfId="0" applyNumberFormat="1" applyFill="1" applyBorder="1"/>
    <xf numFmtId="0" fontId="0" fillId="5" borderId="0" xfId="0" applyFill="1" applyBorder="1"/>
    <xf numFmtId="0" fontId="2" fillId="5" borderId="0" xfId="0" applyFont="1" applyFill="1" applyBorder="1"/>
    <xf numFmtId="0" fontId="0" fillId="5" borderId="0" xfId="0" applyFill="1" applyBorder="1" applyAlignment="1">
      <alignment horizontal="center"/>
    </xf>
    <xf numFmtId="8" fontId="0" fillId="5" borderId="0" xfId="0" applyNumberFormat="1" applyFill="1" applyBorder="1" applyAlignment="1">
      <alignment horizontal="center"/>
    </xf>
    <xf numFmtId="0" fontId="0" fillId="6" borderId="0" xfId="0" applyFill="1" applyBorder="1"/>
    <xf numFmtId="0" fontId="2" fillId="6" borderId="0" xfId="0" applyFont="1" applyFill="1" applyBorder="1"/>
    <xf numFmtId="166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8" fontId="0" fillId="6" borderId="0" xfId="0" applyNumberFormat="1" applyFill="1" applyBorder="1" applyAlignment="1">
      <alignment horizontal="center"/>
    </xf>
    <xf numFmtId="0" fontId="0" fillId="7" borderId="0" xfId="0" applyFill="1" applyBorder="1"/>
    <xf numFmtId="164" fontId="0" fillId="0" borderId="0" xfId="0" applyNumberFormat="1" applyBorder="1"/>
    <xf numFmtId="9" fontId="0" fillId="7" borderId="0" xfId="0" applyNumberFormat="1" applyFill="1" applyBorder="1"/>
    <xf numFmtId="10" fontId="0" fillId="7" borderId="0" xfId="0" applyNumberFormat="1" applyFill="1" applyBorder="1"/>
    <xf numFmtId="8" fontId="0" fillId="7" borderId="0" xfId="0" applyNumberFormat="1" applyFill="1" applyBorder="1"/>
    <xf numFmtId="0" fontId="0" fillId="8" borderId="0" xfId="0" applyFill="1" applyBorder="1"/>
    <xf numFmtId="0" fontId="2" fillId="8" borderId="0" xfId="0" applyFont="1" applyFill="1" applyBorder="1"/>
    <xf numFmtId="9" fontId="0" fillId="8" borderId="0" xfId="0" applyNumberFormat="1" applyFill="1" applyBorder="1"/>
    <xf numFmtId="165" fontId="0" fillId="8" borderId="0" xfId="0" applyNumberFormat="1" applyFill="1" applyBorder="1"/>
    <xf numFmtId="2" fontId="0" fillId="8" borderId="0" xfId="0" applyNumberFormat="1" applyFill="1" applyBorder="1"/>
    <xf numFmtId="0" fontId="0" fillId="10" borderId="0" xfId="0" applyFill="1" applyBorder="1"/>
    <xf numFmtId="0" fontId="0" fillId="9" borderId="0" xfId="0" applyFill="1" applyBorder="1"/>
    <xf numFmtId="0" fontId="2" fillId="11" borderId="1" xfId="0" applyFont="1" applyFill="1" applyBorder="1"/>
    <xf numFmtId="0" fontId="0" fillId="11" borderId="1" xfId="0" applyFill="1" applyBorder="1"/>
    <xf numFmtId="0" fontId="0" fillId="12" borderId="0" xfId="0" applyFill="1" applyBorder="1"/>
    <xf numFmtId="0" fontId="0" fillId="13" borderId="2" xfId="0" applyFill="1" applyBorder="1"/>
    <xf numFmtId="0" fontId="0" fillId="13" borderId="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13</xdr:row>
      <xdr:rowOff>28575</xdr:rowOff>
    </xdr:from>
    <xdr:to>
      <xdr:col>17</xdr:col>
      <xdr:colOff>685801</xdr:colOff>
      <xdr:row>41</xdr:row>
      <xdr:rowOff>152400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819" t="10015" r="28647" b="5597"/>
        <a:stretch/>
      </xdr:blipFill>
      <xdr:spPr>
        <a:xfrm>
          <a:off x="6934200" y="2505075"/>
          <a:ext cx="7419976" cy="545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5"/>
  <sheetViews>
    <sheetView tabSelected="1" topLeftCell="A113" workbookViewId="0">
      <selection activeCell="A65" sqref="A65:G115"/>
    </sheetView>
  </sheetViews>
  <sheetFormatPr baseColWidth="10" defaultRowHeight="15" x14ac:dyDescent="0.25"/>
  <cols>
    <col min="1" max="1" width="16.140625" customWidth="1"/>
    <col min="2" max="2" width="16.5703125" customWidth="1"/>
    <col min="3" max="3" width="12.28515625" bestFit="1" customWidth="1"/>
    <col min="5" max="5" width="12.85546875" customWidth="1"/>
  </cols>
  <sheetData>
    <row r="2" spans="1:7" x14ac:dyDescent="0.25">
      <c r="A2" s="1" t="s">
        <v>0</v>
      </c>
      <c r="B2" s="1" t="s">
        <v>1</v>
      </c>
      <c r="C2" s="1">
        <v>1000</v>
      </c>
    </row>
    <row r="3" spans="1:7" x14ac:dyDescent="0.25">
      <c r="A3" s="1"/>
      <c r="B3" s="1" t="s">
        <v>2</v>
      </c>
      <c r="C3" s="1">
        <v>9</v>
      </c>
    </row>
    <row r="4" spans="1:7" x14ac:dyDescent="0.25">
      <c r="A4" s="1"/>
      <c r="B4" s="1" t="s">
        <v>3</v>
      </c>
      <c r="C4" s="2">
        <v>0.22</v>
      </c>
    </row>
    <row r="5" spans="1:7" x14ac:dyDescent="0.25">
      <c r="A5" s="1"/>
      <c r="B5" s="1" t="s">
        <v>5</v>
      </c>
      <c r="C5" s="3">
        <f>C4/12</f>
        <v>1.8333333333333333E-2</v>
      </c>
    </row>
    <row r="6" spans="1:7" x14ac:dyDescent="0.25">
      <c r="A6" s="1"/>
      <c r="B6" s="1" t="s">
        <v>4</v>
      </c>
      <c r="C6" s="4">
        <f>FV(C5,C3,-C2)</f>
        <v>9689.0241596536216</v>
      </c>
    </row>
    <row r="8" spans="1:7" x14ac:dyDescent="0.25">
      <c r="A8" s="5" t="s">
        <v>6</v>
      </c>
      <c r="B8" s="5"/>
      <c r="C8" s="5"/>
    </row>
    <row r="9" spans="1:7" x14ac:dyDescent="0.25">
      <c r="A9" s="6" t="s">
        <v>21</v>
      </c>
      <c r="B9" s="7"/>
      <c r="C9" s="7"/>
      <c r="D9" s="8"/>
      <c r="E9" s="8"/>
      <c r="F9" s="8"/>
      <c r="G9" s="8"/>
    </row>
    <row r="10" spans="1:7" x14ac:dyDescent="0.25">
      <c r="A10" s="6" t="s">
        <v>22</v>
      </c>
      <c r="B10" s="9">
        <v>0.02</v>
      </c>
      <c r="C10" s="7"/>
      <c r="D10" s="8"/>
      <c r="E10" s="8"/>
      <c r="F10" s="8"/>
      <c r="G10" s="8"/>
    </row>
    <row r="11" spans="1:7" x14ac:dyDescent="0.25">
      <c r="A11" s="6" t="s">
        <v>23</v>
      </c>
      <c r="B11" s="7">
        <v>100000</v>
      </c>
      <c r="C11" s="9"/>
      <c r="D11" s="8"/>
      <c r="E11" s="8"/>
      <c r="F11" s="8"/>
      <c r="G11" s="8"/>
    </row>
    <row r="12" spans="1:7" x14ac:dyDescent="0.25">
      <c r="A12" s="6" t="s">
        <v>24</v>
      </c>
      <c r="B12" s="7">
        <v>6</v>
      </c>
      <c r="C12" s="10"/>
      <c r="D12" s="8"/>
      <c r="E12" s="8"/>
      <c r="F12" s="8"/>
      <c r="G12" s="8"/>
    </row>
    <row r="13" spans="1:7" x14ac:dyDescent="0.25">
      <c r="A13" s="6" t="s">
        <v>25</v>
      </c>
      <c r="B13" s="11">
        <v>0.06</v>
      </c>
      <c r="C13" s="12"/>
      <c r="D13" s="8"/>
      <c r="E13" s="8"/>
      <c r="F13" s="8"/>
      <c r="G13" s="8"/>
    </row>
    <row r="14" spans="1:7" x14ac:dyDescent="0.25">
      <c r="A14" s="6" t="s">
        <v>26</v>
      </c>
      <c r="B14" s="12">
        <f>PV(B13,B12,-B11)</f>
        <v>491732.43260053947</v>
      </c>
      <c r="C14" s="7"/>
      <c r="D14" s="8"/>
      <c r="E14" s="8"/>
      <c r="F14" s="8"/>
      <c r="G14" s="8"/>
    </row>
    <row r="15" spans="1:7" x14ac:dyDescent="0.25">
      <c r="A15" s="8"/>
      <c r="B15" s="8"/>
      <c r="C15" s="8"/>
      <c r="D15" s="8"/>
      <c r="E15" s="8"/>
      <c r="F15" s="8"/>
      <c r="G15" s="8"/>
    </row>
    <row r="16" spans="1:7" x14ac:dyDescent="0.25">
      <c r="A16" s="8"/>
      <c r="B16" s="8"/>
      <c r="C16" s="8"/>
      <c r="D16" s="8"/>
      <c r="E16" s="8"/>
      <c r="F16" s="8"/>
      <c r="G16" s="8"/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A18" s="8"/>
      <c r="B18" s="8"/>
      <c r="C18" s="8"/>
      <c r="D18" s="8"/>
      <c r="E18" s="8"/>
      <c r="F18" s="8"/>
      <c r="G18" s="8"/>
    </row>
    <row r="19" spans="1:7" x14ac:dyDescent="0.25">
      <c r="A19" s="8"/>
      <c r="B19" s="8"/>
      <c r="C19" s="8"/>
      <c r="D19" s="8"/>
      <c r="E19" s="8"/>
      <c r="F19" s="8"/>
      <c r="G19" s="8"/>
    </row>
    <row r="20" spans="1:7" x14ac:dyDescent="0.25">
      <c r="A20" s="8"/>
      <c r="B20" s="8"/>
      <c r="C20" s="8"/>
      <c r="D20" s="8"/>
      <c r="E20" s="8"/>
      <c r="F20" s="8"/>
      <c r="G20" s="8"/>
    </row>
    <row r="21" spans="1:7" x14ac:dyDescent="0.25">
      <c r="A21" s="13" t="s">
        <v>9</v>
      </c>
      <c r="B21" s="13" t="s">
        <v>7</v>
      </c>
      <c r="C21" s="13">
        <v>40000</v>
      </c>
      <c r="D21" s="8"/>
      <c r="E21" s="8"/>
      <c r="F21" s="8"/>
      <c r="G21" s="8"/>
    </row>
    <row r="22" spans="1:7" x14ac:dyDescent="0.25">
      <c r="A22" s="13"/>
      <c r="B22" s="13" t="s">
        <v>3</v>
      </c>
      <c r="C22" s="14">
        <v>0.36</v>
      </c>
      <c r="D22" s="8"/>
      <c r="E22" s="8"/>
      <c r="F22" s="8"/>
      <c r="G22" s="8"/>
    </row>
    <row r="23" spans="1:7" x14ac:dyDescent="0.25">
      <c r="A23" s="13"/>
      <c r="B23" s="13" t="s">
        <v>8</v>
      </c>
      <c r="C23" s="15">
        <f>C22/4</f>
        <v>0.09</v>
      </c>
      <c r="D23" s="8"/>
      <c r="E23" s="8"/>
      <c r="F23" s="8"/>
      <c r="G23" s="8"/>
    </row>
    <row r="24" spans="1:7" x14ac:dyDescent="0.25">
      <c r="A24" s="13"/>
      <c r="B24" s="13" t="s">
        <v>11</v>
      </c>
      <c r="C24" s="13">
        <v>6</v>
      </c>
      <c r="D24" s="8"/>
      <c r="E24" s="8"/>
      <c r="F24" s="8"/>
      <c r="G24" s="8"/>
    </row>
    <row r="25" spans="1:7" x14ac:dyDescent="0.25">
      <c r="A25" s="13"/>
      <c r="B25" s="13" t="s">
        <v>10</v>
      </c>
      <c r="C25" s="13">
        <f>ISPMT(C23,1,C24,-C21)</f>
        <v>3000</v>
      </c>
      <c r="D25" s="8"/>
      <c r="E25" s="8"/>
      <c r="F25" s="8"/>
      <c r="G25" s="8"/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 s="8"/>
      <c r="B27" s="8"/>
      <c r="C27" s="8"/>
      <c r="D27" s="8"/>
      <c r="E27" s="8"/>
      <c r="F27" s="8"/>
      <c r="G27" s="8"/>
    </row>
    <row r="28" spans="1:7" x14ac:dyDescent="0.25">
      <c r="A28" s="16" t="s">
        <v>12</v>
      </c>
      <c r="B28" s="17"/>
      <c r="C28" s="16"/>
      <c r="D28" s="8"/>
      <c r="E28" s="8"/>
      <c r="F28" s="8"/>
      <c r="G28" s="8"/>
    </row>
    <row r="29" spans="1:7" x14ac:dyDescent="0.25">
      <c r="A29" s="16"/>
      <c r="B29" s="17" t="s">
        <v>22</v>
      </c>
      <c r="C29" s="18">
        <f>0.48/6</f>
        <v>0.08</v>
      </c>
      <c r="D29" s="8"/>
      <c r="E29" s="8"/>
      <c r="F29" s="8"/>
      <c r="G29" s="8"/>
    </row>
    <row r="30" spans="1:7" x14ac:dyDescent="0.25">
      <c r="A30" s="16"/>
      <c r="B30" s="17" t="s">
        <v>27</v>
      </c>
      <c r="C30" s="18">
        <v>2000</v>
      </c>
      <c r="D30" s="8"/>
      <c r="E30" s="8"/>
      <c r="F30" s="8"/>
      <c r="G30" s="8"/>
    </row>
    <row r="31" spans="1:7" x14ac:dyDescent="0.25">
      <c r="A31" s="16"/>
      <c r="B31" s="17" t="s">
        <v>24</v>
      </c>
      <c r="C31" s="18">
        <v>6</v>
      </c>
      <c r="D31" s="8"/>
      <c r="E31" s="8"/>
      <c r="F31" s="8"/>
      <c r="G31" s="8"/>
    </row>
    <row r="32" spans="1:7" x14ac:dyDescent="0.25">
      <c r="A32" s="16"/>
      <c r="B32" s="17" t="s">
        <v>22</v>
      </c>
      <c r="C32" s="19">
        <f>ISPMT(C29,2,60,-C30)</f>
        <v>154.66666666666666</v>
      </c>
      <c r="D32" s="8"/>
      <c r="E32" s="8"/>
      <c r="F32" s="8"/>
      <c r="G32" s="8"/>
    </row>
    <row r="33" spans="1:7" x14ac:dyDescent="0.25">
      <c r="A33" s="8"/>
      <c r="B33" s="8"/>
      <c r="C33" s="8"/>
      <c r="D33" s="8"/>
      <c r="E33" s="8"/>
      <c r="F33" s="8"/>
      <c r="G33" s="8"/>
    </row>
    <row r="34" spans="1:7" x14ac:dyDescent="0.25">
      <c r="A34" s="8"/>
      <c r="B34" s="8"/>
      <c r="C34" s="8"/>
      <c r="D34" s="8"/>
      <c r="E34" s="8"/>
      <c r="F34" s="8"/>
      <c r="G34" s="8"/>
    </row>
    <row r="35" spans="1:7" x14ac:dyDescent="0.25">
      <c r="A35" s="20" t="s">
        <v>13</v>
      </c>
      <c r="B35" s="21" t="s">
        <v>21</v>
      </c>
      <c r="C35" s="20"/>
      <c r="D35" s="8"/>
      <c r="E35" s="8"/>
      <c r="F35" s="8"/>
      <c r="G35" s="8"/>
    </row>
    <row r="36" spans="1:7" x14ac:dyDescent="0.25">
      <c r="A36" s="20"/>
      <c r="B36" s="21" t="s">
        <v>22</v>
      </c>
      <c r="C36" s="22">
        <f>0.3/12</f>
        <v>2.4999999999999998E-2</v>
      </c>
      <c r="D36" s="8"/>
      <c r="E36" s="8"/>
      <c r="F36" s="8"/>
      <c r="G36" s="8"/>
    </row>
    <row r="37" spans="1:7" x14ac:dyDescent="0.25">
      <c r="A37" s="20"/>
      <c r="B37" s="21" t="s">
        <v>28</v>
      </c>
      <c r="C37" s="23">
        <v>20000</v>
      </c>
      <c r="D37" s="8"/>
      <c r="E37" s="8"/>
      <c r="F37" s="8"/>
      <c r="G37" s="8"/>
    </row>
    <row r="38" spans="1:7" x14ac:dyDescent="0.25">
      <c r="A38" s="20"/>
      <c r="B38" s="21" t="s">
        <v>24</v>
      </c>
      <c r="C38" s="23">
        <v>5</v>
      </c>
      <c r="D38" s="8"/>
      <c r="E38" s="8"/>
      <c r="F38" s="8"/>
      <c r="G38" s="8"/>
    </row>
    <row r="39" spans="1:7" x14ac:dyDescent="0.25">
      <c r="A39" s="20"/>
      <c r="B39" s="21" t="s">
        <v>29</v>
      </c>
      <c r="C39" s="24">
        <f>FV(D36,C38,-C37)</f>
        <v>100000</v>
      </c>
      <c r="D39" s="8"/>
      <c r="E39" s="8"/>
      <c r="F39" s="8"/>
      <c r="G39" s="8"/>
    </row>
    <row r="40" spans="1:7" x14ac:dyDescent="0.25">
      <c r="A40" s="8"/>
      <c r="B40" s="8"/>
      <c r="C40" s="8"/>
      <c r="D40" s="8"/>
      <c r="E40" s="8"/>
      <c r="F40" s="8"/>
      <c r="G40" s="8"/>
    </row>
    <row r="41" spans="1:7" x14ac:dyDescent="0.25">
      <c r="A41" s="8"/>
      <c r="B41" s="8"/>
      <c r="C41" s="8"/>
      <c r="D41" s="8"/>
      <c r="E41" s="8"/>
      <c r="F41" s="8"/>
      <c r="G41" s="8"/>
    </row>
    <row r="42" spans="1:7" x14ac:dyDescent="0.25">
      <c r="A42" s="25" t="s">
        <v>14</v>
      </c>
      <c r="B42" s="25" t="s">
        <v>15</v>
      </c>
      <c r="C42" s="25">
        <v>40000</v>
      </c>
      <c r="D42" s="8"/>
      <c r="E42" s="8"/>
      <c r="F42" s="8"/>
      <c r="G42" s="8"/>
    </row>
    <row r="43" spans="1:7" x14ac:dyDescent="0.25">
      <c r="A43" s="25"/>
      <c r="B43" s="25" t="s">
        <v>2</v>
      </c>
      <c r="C43" s="25">
        <v>10</v>
      </c>
      <c r="D43" s="26"/>
      <c r="E43" s="26"/>
      <c r="F43" s="8"/>
      <c r="G43" s="8"/>
    </row>
    <row r="44" spans="1:7" x14ac:dyDescent="0.25">
      <c r="A44" s="25"/>
      <c r="B44" s="25" t="s">
        <v>16</v>
      </c>
      <c r="C44" s="27">
        <v>0.24</v>
      </c>
      <c r="D44" s="26"/>
      <c r="E44" s="8"/>
      <c r="F44" s="8"/>
      <c r="G44" s="8"/>
    </row>
    <row r="45" spans="1:7" x14ac:dyDescent="0.25">
      <c r="A45" s="25"/>
      <c r="B45" s="25" t="s">
        <v>17</v>
      </c>
      <c r="C45" s="28">
        <f xml:space="preserve"> 0.24/12</f>
        <v>0.02</v>
      </c>
      <c r="D45" s="26"/>
      <c r="E45" s="8"/>
      <c r="F45" s="8"/>
      <c r="G45" s="8"/>
    </row>
    <row r="46" spans="1:7" x14ac:dyDescent="0.25">
      <c r="A46" s="25"/>
      <c r="B46" s="25"/>
      <c r="C46" s="25"/>
      <c r="D46" s="26"/>
      <c r="E46" s="8"/>
      <c r="F46" s="8"/>
      <c r="G46" s="8"/>
    </row>
    <row r="47" spans="1:7" x14ac:dyDescent="0.25">
      <c r="A47" s="25"/>
      <c r="B47" s="25" t="s">
        <v>18</v>
      </c>
      <c r="C47" s="29">
        <f>-FV(C45,C43,C42)</f>
        <v>437988.83998951415</v>
      </c>
      <c r="D47" s="26"/>
      <c r="E47" s="8"/>
      <c r="F47" s="8"/>
      <c r="G47" s="8"/>
    </row>
    <row r="48" spans="1:7" x14ac:dyDescent="0.25">
      <c r="A48" s="8"/>
      <c r="B48" s="8"/>
      <c r="C48" s="8"/>
      <c r="D48" s="8"/>
      <c r="E48" s="8"/>
      <c r="F48" s="8"/>
      <c r="G48" s="8"/>
    </row>
    <row r="49" spans="1:7" x14ac:dyDescent="0.25">
      <c r="A49" s="8"/>
      <c r="B49" s="8"/>
      <c r="C49" s="8"/>
      <c r="D49" s="8"/>
      <c r="E49" s="8"/>
      <c r="F49" s="8"/>
      <c r="G49" s="8"/>
    </row>
    <row r="50" spans="1:7" x14ac:dyDescent="0.25">
      <c r="A50" s="30" t="s">
        <v>20</v>
      </c>
      <c r="B50" s="31" t="s">
        <v>30</v>
      </c>
      <c r="C50" s="30"/>
      <c r="D50" s="8"/>
      <c r="E50" s="8"/>
      <c r="F50" s="8"/>
      <c r="G50" s="8"/>
    </row>
    <row r="51" spans="1:7" x14ac:dyDescent="0.25">
      <c r="A51" s="30"/>
      <c r="B51" s="31" t="s">
        <v>2</v>
      </c>
      <c r="C51" s="30">
        <v>8</v>
      </c>
      <c r="D51" s="8"/>
      <c r="E51" s="8"/>
      <c r="F51" s="8"/>
      <c r="G51" s="8"/>
    </row>
    <row r="52" spans="1:7" x14ac:dyDescent="0.25">
      <c r="A52" s="30"/>
      <c r="B52" s="31" t="s">
        <v>19</v>
      </c>
      <c r="C52" s="30">
        <v>80000</v>
      </c>
      <c r="D52" s="8"/>
      <c r="E52" s="8"/>
      <c r="F52" s="8"/>
      <c r="G52" s="8"/>
    </row>
    <row r="53" spans="1:7" x14ac:dyDescent="0.25">
      <c r="A53" s="30"/>
      <c r="B53" s="31" t="s">
        <v>16</v>
      </c>
      <c r="C53" s="32">
        <v>0.3</v>
      </c>
      <c r="D53" s="8"/>
      <c r="E53" s="8"/>
      <c r="F53" s="8"/>
      <c r="G53" s="8"/>
    </row>
    <row r="54" spans="1:7" x14ac:dyDescent="0.25">
      <c r="A54" s="30"/>
      <c r="B54" s="31" t="s">
        <v>17</v>
      </c>
      <c r="C54" s="33">
        <f>0.3/12</f>
        <v>2.4999999999999998E-2</v>
      </c>
      <c r="D54" s="8"/>
      <c r="E54" s="8"/>
      <c r="F54" s="8"/>
      <c r="G54" s="8"/>
    </row>
    <row r="55" spans="1:7" x14ac:dyDescent="0.25">
      <c r="A55" s="30"/>
      <c r="B55" s="31"/>
      <c r="C55" s="30"/>
      <c r="D55" s="8"/>
      <c r="E55" s="8"/>
      <c r="F55" s="8"/>
      <c r="G55" s="8"/>
    </row>
    <row r="56" spans="1:7" x14ac:dyDescent="0.25">
      <c r="A56" s="30"/>
      <c r="B56" s="31" t="s">
        <v>31</v>
      </c>
      <c r="C56" s="34">
        <f xml:space="preserve"> -PV(C54,C51,,C52)</f>
        <v>65659.725665047357</v>
      </c>
      <c r="D56" s="8"/>
      <c r="E56" s="8"/>
      <c r="F56" s="8"/>
      <c r="G56" s="8"/>
    </row>
    <row r="57" spans="1:7" x14ac:dyDescent="0.25">
      <c r="A57" s="8"/>
      <c r="B57" s="8"/>
      <c r="C57" s="8"/>
      <c r="D57" s="8"/>
      <c r="E57" s="8"/>
      <c r="F57" s="8"/>
      <c r="G57" s="8"/>
    </row>
    <row r="58" spans="1:7" x14ac:dyDescent="0.25">
      <c r="A58" s="8" t="s">
        <v>64</v>
      </c>
      <c r="B58" s="8"/>
      <c r="C58" s="8"/>
      <c r="D58" s="8"/>
      <c r="E58" s="8"/>
      <c r="F58" s="8"/>
      <c r="G58" s="8"/>
    </row>
    <row r="59" spans="1:7" x14ac:dyDescent="0.25">
      <c r="A59" s="40" t="s">
        <v>33</v>
      </c>
      <c r="B59" s="41">
        <v>2000</v>
      </c>
    </row>
    <row r="60" spans="1:7" x14ac:dyDescent="0.25">
      <c r="A60" s="40" t="s">
        <v>34</v>
      </c>
      <c r="B60" s="41">
        <v>12</v>
      </c>
    </row>
    <row r="61" spans="1:7" x14ac:dyDescent="0.25">
      <c r="A61" s="40" t="s">
        <v>62</v>
      </c>
      <c r="B61" s="41">
        <v>2699.38</v>
      </c>
    </row>
    <row r="62" spans="1:7" x14ac:dyDescent="0.25">
      <c r="A62" s="40" t="s">
        <v>63</v>
      </c>
      <c r="B62" s="41">
        <f>EFFECT(B60,B59)</f>
        <v>157021.33809901343</v>
      </c>
    </row>
    <row r="63" spans="1:7" x14ac:dyDescent="0.25">
      <c r="A63" s="40"/>
      <c r="B63" s="41"/>
    </row>
    <row r="65" spans="1:7" x14ac:dyDescent="0.25">
      <c r="A65" s="8" t="s">
        <v>32</v>
      </c>
      <c r="B65" s="8"/>
      <c r="C65" s="8"/>
      <c r="D65" s="8"/>
      <c r="E65" s="8"/>
      <c r="F65" s="8"/>
      <c r="G65" s="8"/>
    </row>
    <row r="66" spans="1:7" x14ac:dyDescent="0.25">
      <c r="A66" s="39" t="s">
        <v>33</v>
      </c>
      <c r="B66" s="39">
        <v>1600</v>
      </c>
      <c r="C66" s="8"/>
      <c r="D66" s="8"/>
      <c r="E66" s="8"/>
      <c r="F66" s="8"/>
      <c r="G66" s="8"/>
    </row>
    <row r="67" spans="1:7" x14ac:dyDescent="0.25">
      <c r="A67" s="39" t="s">
        <v>34</v>
      </c>
      <c r="B67" s="39">
        <v>40</v>
      </c>
      <c r="C67" s="8"/>
      <c r="D67" s="8"/>
      <c r="E67" s="8"/>
      <c r="F67" s="8"/>
      <c r="G67" s="8"/>
    </row>
    <row r="68" spans="1:7" x14ac:dyDescent="0.25">
      <c r="A68" s="39"/>
      <c r="B68" s="39"/>
      <c r="C68" s="8"/>
      <c r="D68" s="8"/>
      <c r="E68" s="8"/>
      <c r="F68" s="8"/>
      <c r="G68" s="8"/>
    </row>
    <row r="69" spans="1:7" x14ac:dyDescent="0.25">
      <c r="A69" s="39" t="s">
        <v>35</v>
      </c>
      <c r="B69" s="39">
        <v>0.28000000000000003</v>
      </c>
      <c r="C69" s="8"/>
      <c r="D69" s="8"/>
      <c r="E69" s="8"/>
      <c r="F69" s="8"/>
      <c r="G69" s="8"/>
    </row>
    <row r="70" spans="1:7" x14ac:dyDescent="0.25">
      <c r="A70" s="39" t="s">
        <v>36</v>
      </c>
      <c r="B70" s="39">
        <f>B69/12</f>
        <v>2.3333333333333334E-2</v>
      </c>
      <c r="C70" s="8"/>
      <c r="D70" s="8"/>
      <c r="E70" s="8"/>
      <c r="F70" s="8"/>
      <c r="G70" s="8"/>
    </row>
    <row r="71" spans="1:7" x14ac:dyDescent="0.25">
      <c r="A71" s="39" t="s">
        <v>37</v>
      </c>
      <c r="B71" s="39">
        <f>PV(B70,B67,-B66)</f>
        <v>41315.664137256084</v>
      </c>
      <c r="C71" s="8"/>
      <c r="D71" s="8"/>
      <c r="E71" s="8"/>
      <c r="F71" s="8"/>
      <c r="G71" s="8"/>
    </row>
    <row r="72" spans="1:7" x14ac:dyDescent="0.25">
      <c r="A72" s="39" t="s">
        <v>38</v>
      </c>
      <c r="B72" s="39">
        <f>ISPMT(B70,1,B67,-B71)</f>
        <v>939.93135912257605</v>
      </c>
      <c r="C72" s="8"/>
      <c r="D72" s="8"/>
      <c r="E72" s="8"/>
      <c r="F72" s="8"/>
      <c r="G72" s="8"/>
    </row>
    <row r="73" spans="1:7" x14ac:dyDescent="0.25">
      <c r="A73" s="8"/>
      <c r="B73" s="8"/>
      <c r="C73" s="8"/>
      <c r="D73" s="8"/>
      <c r="E73" s="8"/>
      <c r="F73" s="8"/>
      <c r="G73" s="8"/>
    </row>
    <row r="74" spans="1:7" x14ac:dyDescent="0.25">
      <c r="A74" s="8"/>
      <c r="B74" s="8"/>
      <c r="C74" s="8"/>
      <c r="D74" s="8"/>
      <c r="E74" s="8"/>
      <c r="F74" s="8"/>
      <c r="G74" s="8"/>
    </row>
    <row r="75" spans="1:7" x14ac:dyDescent="0.25">
      <c r="A75" s="8" t="s">
        <v>39</v>
      </c>
      <c r="B75" s="8"/>
      <c r="C75" s="8"/>
      <c r="D75" s="8"/>
      <c r="E75" s="8"/>
      <c r="F75" s="8"/>
      <c r="G75" s="8"/>
    </row>
    <row r="76" spans="1:7" x14ac:dyDescent="0.25">
      <c r="A76" s="35" t="s">
        <v>33</v>
      </c>
      <c r="B76" s="35">
        <v>2000</v>
      </c>
      <c r="C76" s="8"/>
      <c r="D76" s="8"/>
      <c r="E76" s="8"/>
      <c r="F76" s="8"/>
      <c r="G76" s="8"/>
    </row>
    <row r="77" spans="1:7" x14ac:dyDescent="0.25">
      <c r="A77" s="35" t="s">
        <v>34</v>
      </c>
      <c r="B77" s="35">
        <v>12</v>
      </c>
      <c r="C77" s="8"/>
      <c r="D77" s="8"/>
      <c r="E77" s="8"/>
      <c r="F77" s="8"/>
      <c r="G77" s="8"/>
    </row>
    <row r="78" spans="1:7" x14ac:dyDescent="0.25">
      <c r="A78" s="35" t="s">
        <v>35</v>
      </c>
      <c r="B78" s="35">
        <v>0.3</v>
      </c>
      <c r="C78" s="8"/>
      <c r="D78" s="8"/>
      <c r="E78" s="8"/>
      <c r="F78" s="8"/>
      <c r="G78" s="8"/>
    </row>
    <row r="79" spans="1:7" x14ac:dyDescent="0.25">
      <c r="A79" s="35" t="s">
        <v>36</v>
      </c>
      <c r="B79" s="35">
        <f>B78/12</f>
        <v>2.4999999999999998E-2</v>
      </c>
      <c r="C79" s="8"/>
      <c r="D79" s="8"/>
      <c r="E79" s="8"/>
      <c r="F79" s="8"/>
      <c r="G79" s="8"/>
    </row>
    <row r="80" spans="1:7" x14ac:dyDescent="0.25">
      <c r="A80" s="35" t="s">
        <v>40</v>
      </c>
      <c r="B80" s="35">
        <f>FV(B79,B77,-B76)</f>
        <v>27591.105939703804</v>
      </c>
      <c r="C80" s="8"/>
      <c r="D80" s="8"/>
      <c r="E80" s="8"/>
      <c r="F80" s="8"/>
      <c r="G80" s="8"/>
    </row>
    <row r="81" spans="1:7" x14ac:dyDescent="0.25">
      <c r="A81" s="35" t="s">
        <v>41</v>
      </c>
      <c r="B81" s="35">
        <f>ISPMT(B79,1,B77,-B76)</f>
        <v>45.833333333333336</v>
      </c>
      <c r="C81" s="8"/>
      <c r="D81" s="8"/>
      <c r="E81" s="8"/>
      <c r="F81" s="8"/>
      <c r="G81" s="8"/>
    </row>
    <row r="82" spans="1:7" x14ac:dyDescent="0.25">
      <c r="A82" s="35" t="s">
        <v>42</v>
      </c>
      <c r="B82" s="35">
        <f>EFFECT(B78,B77)</f>
        <v>0.34488882424629752</v>
      </c>
      <c r="C82" s="8"/>
      <c r="D82" s="8"/>
      <c r="E82" s="8"/>
      <c r="F82" s="8"/>
      <c r="G82" s="8"/>
    </row>
    <row r="83" spans="1:7" x14ac:dyDescent="0.25">
      <c r="A83" s="8"/>
      <c r="B83" s="8"/>
      <c r="C83" s="8"/>
      <c r="D83" s="8"/>
      <c r="E83" s="8"/>
      <c r="F83" s="8"/>
      <c r="G83" s="8"/>
    </row>
    <row r="84" spans="1:7" x14ac:dyDescent="0.25">
      <c r="A84" s="8"/>
      <c r="B84" s="8"/>
      <c r="C84" s="8"/>
      <c r="D84" s="8"/>
      <c r="E84" s="8"/>
      <c r="F84" s="8"/>
      <c r="G84" s="8"/>
    </row>
    <row r="85" spans="1:7" x14ac:dyDescent="0.25">
      <c r="A85" s="8" t="s">
        <v>43</v>
      </c>
      <c r="B85" s="8"/>
      <c r="C85" s="8"/>
      <c r="D85" s="8"/>
      <c r="E85" s="8"/>
      <c r="F85" s="8"/>
      <c r="G85" s="8"/>
    </row>
    <row r="86" spans="1:7" x14ac:dyDescent="0.25">
      <c r="A86" s="36" t="s">
        <v>44</v>
      </c>
      <c r="B86" s="36">
        <v>0.02</v>
      </c>
      <c r="C86" s="8"/>
      <c r="D86" s="8"/>
      <c r="E86" s="8"/>
      <c r="F86" s="8"/>
      <c r="G86" s="8"/>
    </row>
    <row r="87" spans="1:7" x14ac:dyDescent="0.25">
      <c r="A87" s="36" t="s">
        <v>45</v>
      </c>
      <c r="B87" s="36">
        <v>36</v>
      </c>
      <c r="C87" s="8"/>
      <c r="D87" s="8"/>
      <c r="E87" s="8"/>
      <c r="F87" s="8"/>
      <c r="G87" s="8"/>
    </row>
    <row r="88" spans="1:7" x14ac:dyDescent="0.25">
      <c r="A88" s="36" t="s">
        <v>46</v>
      </c>
      <c r="B88" s="36">
        <f>NOMINAL(B86,B87)</f>
        <v>1.9808074740070403E-2</v>
      </c>
      <c r="C88" s="8"/>
      <c r="D88" s="8"/>
      <c r="E88" s="8"/>
      <c r="F88" s="8"/>
      <c r="G88" s="8"/>
    </row>
    <row r="89" spans="1:7" x14ac:dyDescent="0.25">
      <c r="A89" s="36"/>
      <c r="B89" s="36"/>
      <c r="C89" s="8"/>
      <c r="D89" s="8"/>
      <c r="E89" s="8"/>
      <c r="F89" s="8"/>
      <c r="G89" s="8"/>
    </row>
    <row r="90" spans="1:7" x14ac:dyDescent="0.25">
      <c r="A90" s="36" t="s">
        <v>44</v>
      </c>
      <c r="B90" s="36">
        <v>2.5000000000000001E-2</v>
      </c>
      <c r="C90" s="8"/>
      <c r="D90" s="8"/>
      <c r="E90" s="8"/>
      <c r="F90" s="8"/>
      <c r="G90" s="8"/>
    </row>
    <row r="91" spans="1:7" x14ac:dyDescent="0.25">
      <c r="A91" s="36" t="s">
        <v>45</v>
      </c>
      <c r="B91" s="36">
        <v>28</v>
      </c>
      <c r="C91" s="8"/>
      <c r="D91" s="8"/>
      <c r="E91" s="8"/>
      <c r="F91" s="8"/>
      <c r="G91" s="8"/>
    </row>
    <row r="92" spans="1:7" x14ac:dyDescent="0.25">
      <c r="A92" s="36" t="s">
        <v>46</v>
      </c>
      <c r="B92" s="36">
        <f>NOMINAL(B90,B91)</f>
        <v>2.4703503740206578E-2</v>
      </c>
      <c r="C92" s="8"/>
      <c r="D92" s="8"/>
      <c r="E92" s="8"/>
      <c r="F92" s="8"/>
      <c r="G92" s="8"/>
    </row>
    <row r="95" spans="1:7" x14ac:dyDescent="0.25">
      <c r="A95" t="s">
        <v>47</v>
      </c>
    </row>
    <row r="96" spans="1:7" x14ac:dyDescent="0.25">
      <c r="A96" s="37" t="s">
        <v>48</v>
      </c>
      <c r="B96" s="37">
        <v>20000</v>
      </c>
      <c r="C96" s="37"/>
      <c r="D96" s="37"/>
      <c r="E96" s="37" t="s">
        <v>49</v>
      </c>
      <c r="F96" s="37"/>
      <c r="G96" s="37"/>
    </row>
    <row r="97" spans="1:7" x14ac:dyDescent="0.25">
      <c r="A97" s="37" t="s">
        <v>50</v>
      </c>
      <c r="B97" s="37">
        <v>0.08</v>
      </c>
      <c r="C97" s="37"/>
      <c r="D97" s="37"/>
      <c r="E97" s="37" t="s">
        <v>51</v>
      </c>
      <c r="F97" s="37"/>
      <c r="G97" s="37"/>
    </row>
    <row r="98" spans="1:7" x14ac:dyDescent="0.25">
      <c r="A98" s="37" t="s">
        <v>52</v>
      </c>
      <c r="B98" s="37">
        <v>12</v>
      </c>
      <c r="C98" s="37"/>
      <c r="D98" s="37"/>
      <c r="E98" s="37"/>
      <c r="F98" s="37"/>
      <c r="G98" s="37"/>
    </row>
    <row r="99" spans="1:7" x14ac:dyDescent="0.25">
      <c r="A99" s="37"/>
      <c r="B99" s="37"/>
      <c r="C99" s="37"/>
      <c r="D99" s="37"/>
      <c r="E99" s="37"/>
      <c r="F99" s="37"/>
      <c r="G99" s="37"/>
    </row>
    <row r="100" spans="1:7" x14ac:dyDescent="0.25">
      <c r="A100" s="37"/>
      <c r="B100" s="37"/>
      <c r="C100" s="37" t="s">
        <v>53</v>
      </c>
      <c r="D100" s="37" t="s">
        <v>54</v>
      </c>
      <c r="E100" s="37"/>
      <c r="F100" s="37" t="s">
        <v>55</v>
      </c>
      <c r="G100" s="37"/>
    </row>
    <row r="101" spans="1:7" x14ac:dyDescent="0.25">
      <c r="A101" s="37"/>
      <c r="B101" s="37"/>
      <c r="C101" s="37"/>
      <c r="D101" s="37"/>
      <c r="E101" s="37"/>
      <c r="F101" s="37"/>
      <c r="G101" s="37"/>
    </row>
    <row r="102" spans="1:7" x14ac:dyDescent="0.25">
      <c r="A102" s="37" t="s">
        <v>56</v>
      </c>
      <c r="B102" s="37" t="s">
        <v>57</v>
      </c>
      <c r="C102" s="37" t="s">
        <v>58</v>
      </c>
      <c r="D102" s="37" t="s">
        <v>59</v>
      </c>
      <c r="E102" s="37" t="s">
        <v>60</v>
      </c>
      <c r="F102" s="37" t="s">
        <v>61</v>
      </c>
      <c r="G102" s="37"/>
    </row>
    <row r="103" spans="1:7" x14ac:dyDescent="0.25">
      <c r="A103" s="38">
        <v>0</v>
      </c>
      <c r="B103" s="38"/>
      <c r="C103" s="38"/>
      <c r="D103" s="38"/>
      <c r="E103" s="38"/>
      <c r="F103" s="38">
        <v>20000</v>
      </c>
      <c r="G103" s="38"/>
    </row>
    <row r="104" spans="1:7" x14ac:dyDescent="0.25">
      <c r="A104" s="38">
        <v>1</v>
      </c>
      <c r="B104" s="38">
        <v>20000</v>
      </c>
      <c r="C104" s="38">
        <v>1600.0000000000002</v>
      </c>
      <c r="D104" s="38">
        <v>1053.9003384893913</v>
      </c>
      <c r="E104" s="38">
        <v>2653.9003384893913</v>
      </c>
      <c r="F104" s="38">
        <v>18946.099661510609</v>
      </c>
      <c r="G104" s="38"/>
    </row>
    <row r="105" spans="1:7" x14ac:dyDescent="0.25">
      <c r="A105" s="38">
        <v>2</v>
      </c>
      <c r="B105" s="38">
        <v>18946.099661510609</v>
      </c>
      <c r="C105" s="38">
        <v>1515.6879729208488</v>
      </c>
      <c r="D105" s="38">
        <v>1138.2123655685425</v>
      </c>
      <c r="E105" s="38">
        <v>2653.9003384893913</v>
      </c>
      <c r="F105" s="38">
        <v>17807.887295942066</v>
      </c>
      <c r="G105" s="38"/>
    </row>
    <row r="106" spans="1:7" x14ac:dyDescent="0.25">
      <c r="A106" s="38">
        <v>3</v>
      </c>
      <c r="B106" s="38">
        <v>17807.887295942066</v>
      </c>
      <c r="C106" s="38">
        <v>1424.6309836753653</v>
      </c>
      <c r="D106" s="38">
        <v>1229.269354814026</v>
      </c>
      <c r="E106" s="38">
        <v>2653.9003384893913</v>
      </c>
      <c r="F106" s="38">
        <v>16578.617941128039</v>
      </c>
      <c r="G106" s="38"/>
    </row>
    <row r="107" spans="1:7" x14ac:dyDescent="0.25">
      <c r="A107" s="38">
        <v>4</v>
      </c>
      <c r="B107" s="38">
        <v>16578.617941128039</v>
      </c>
      <c r="C107" s="38">
        <v>1326.2894352902435</v>
      </c>
      <c r="D107" s="38">
        <v>1327.610903199148</v>
      </c>
      <c r="E107" s="38">
        <v>2653.9003384893913</v>
      </c>
      <c r="F107" s="38">
        <v>15251.007037928892</v>
      </c>
      <c r="G107" s="38"/>
    </row>
    <row r="108" spans="1:7" x14ac:dyDescent="0.25">
      <c r="A108" s="38">
        <v>5</v>
      </c>
      <c r="B108" s="38">
        <v>15251.007037928892</v>
      </c>
      <c r="C108" s="38">
        <v>1220.0805630343114</v>
      </c>
      <c r="D108" s="38">
        <v>1433.8197754550799</v>
      </c>
      <c r="E108" s="38">
        <v>2653.9003384893913</v>
      </c>
      <c r="F108" s="38">
        <v>13817.187262473812</v>
      </c>
      <c r="G108" s="38"/>
    </row>
    <row r="109" spans="1:7" x14ac:dyDescent="0.25">
      <c r="A109" s="38">
        <v>6</v>
      </c>
      <c r="B109" s="38">
        <v>13817.187262473812</v>
      </c>
      <c r="C109" s="38">
        <v>1105.3749809979049</v>
      </c>
      <c r="D109" s="38">
        <v>1548.5253574914864</v>
      </c>
      <c r="E109" s="38">
        <v>2653.9003384893913</v>
      </c>
      <c r="F109" s="38">
        <v>12268.661904982326</v>
      </c>
      <c r="G109" s="38"/>
    </row>
    <row r="110" spans="1:7" x14ac:dyDescent="0.25">
      <c r="A110" s="38">
        <v>7</v>
      </c>
      <c r="B110" s="38">
        <v>12268.661904982326</v>
      </c>
      <c r="C110" s="38">
        <v>981.49295239858611</v>
      </c>
      <c r="D110" s="38">
        <v>1672.4073860908052</v>
      </c>
      <c r="E110" s="38">
        <v>2653.9003384893913</v>
      </c>
      <c r="F110" s="38">
        <v>10596.254518891521</v>
      </c>
      <c r="G110" s="38"/>
    </row>
    <row r="111" spans="1:7" x14ac:dyDescent="0.25">
      <c r="A111" s="38">
        <v>8</v>
      </c>
      <c r="B111" s="38">
        <v>10596.254518891521</v>
      </c>
      <c r="C111" s="38">
        <v>847.70036151132172</v>
      </c>
      <c r="D111" s="38">
        <v>1806.1999769780696</v>
      </c>
      <c r="E111" s="38">
        <v>2653.9003384893913</v>
      </c>
      <c r="F111" s="38">
        <v>8790.0545419134505</v>
      </c>
      <c r="G111" s="38"/>
    </row>
    <row r="112" spans="1:7" x14ac:dyDescent="0.25">
      <c r="A112" s="38">
        <v>9</v>
      </c>
      <c r="B112" s="38">
        <v>8790.0545419134505</v>
      </c>
      <c r="C112" s="38">
        <v>703.20436335307602</v>
      </c>
      <c r="D112" s="38">
        <v>1950.6959751363152</v>
      </c>
      <c r="E112" s="38">
        <v>2653.9003384893913</v>
      </c>
      <c r="F112" s="38">
        <v>6839.3585667771349</v>
      </c>
      <c r="G112" s="38"/>
    </row>
    <row r="113" spans="1:7" x14ac:dyDescent="0.25">
      <c r="A113" s="38">
        <v>10</v>
      </c>
      <c r="B113" s="38">
        <v>6839.3585667771349</v>
      </c>
      <c r="C113" s="38">
        <v>547.14868534217089</v>
      </c>
      <c r="D113" s="38">
        <v>2106.7516531472202</v>
      </c>
      <c r="E113" s="38">
        <v>2653.9003384893913</v>
      </c>
      <c r="F113" s="38">
        <v>4732.6069136299147</v>
      </c>
      <c r="G113" s="38"/>
    </row>
    <row r="114" spans="1:7" x14ac:dyDescent="0.25">
      <c r="A114" s="38">
        <v>11</v>
      </c>
      <c r="B114" s="38">
        <v>4732.6069136299147</v>
      </c>
      <c r="C114" s="38">
        <v>378.60855309039329</v>
      </c>
      <c r="D114" s="38">
        <v>2275.2917853989979</v>
      </c>
      <c r="E114" s="38">
        <v>2653.9003384893913</v>
      </c>
      <c r="F114" s="38">
        <v>2457.3151282309168</v>
      </c>
      <c r="G114" s="38"/>
    </row>
    <row r="115" spans="1:7" x14ac:dyDescent="0.25">
      <c r="A115" s="38">
        <v>12</v>
      </c>
      <c r="B115" s="38">
        <v>2457.3151282309168</v>
      </c>
      <c r="C115" s="38">
        <v>196.58521025847341</v>
      </c>
      <c r="D115" s="38">
        <v>2457.3151282309177</v>
      </c>
      <c r="E115" s="38">
        <v>2653.9003384893913</v>
      </c>
      <c r="F115" s="38">
        <v>0</v>
      </c>
      <c r="G115" s="3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2015-06-04T15:36:31Z</dcterms:created>
  <dcterms:modified xsi:type="dcterms:W3CDTF">2015-07-08T13:38:43Z</dcterms:modified>
</cp:coreProperties>
</file>