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L31" i="2" l="1"/>
  <c r="L32" i="2"/>
  <c r="L33" i="2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30" i="2"/>
  <c r="M30" i="2"/>
  <c r="M29" i="2"/>
  <c r="M28" i="2"/>
  <c r="M27" i="2"/>
  <c r="M26" i="2"/>
  <c r="M25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10" i="2"/>
  <c r="L8" i="2"/>
  <c r="L7" i="2"/>
  <c r="L5" i="2"/>
  <c r="B28" i="2"/>
  <c r="B29" i="2"/>
  <c r="B30" i="2" s="1"/>
  <c r="B22" i="2"/>
  <c r="B12" i="1"/>
  <c r="B11" i="2"/>
  <c r="C11" i="2"/>
  <c r="D11" i="2"/>
  <c r="B12" i="2"/>
  <c r="C12" i="2"/>
  <c r="D12" i="2"/>
  <c r="B13" i="2"/>
  <c r="E13" i="2" s="1"/>
  <c r="C13" i="2"/>
  <c r="D13" i="2"/>
  <c r="D10" i="2"/>
  <c r="C10" i="2"/>
  <c r="B10" i="2"/>
  <c r="B2" i="1"/>
  <c r="B43" i="1" s="1"/>
  <c r="B31" i="1"/>
  <c r="B33" i="1" s="1"/>
  <c r="B26" i="1"/>
  <c r="B28" i="1"/>
  <c r="B4" i="2"/>
  <c r="B20" i="1"/>
  <c r="B35" i="1"/>
  <c r="B18" i="1"/>
  <c r="B22" i="1" s="1"/>
  <c r="B16" i="1"/>
  <c r="M32" i="2" l="1"/>
  <c r="M31" i="2"/>
  <c r="E11" i="2"/>
  <c r="E10" i="2"/>
  <c r="E12" i="2"/>
  <c r="B10" i="1"/>
  <c r="B6" i="1"/>
  <c r="B8" i="1"/>
  <c r="B24" i="1" s="1"/>
  <c r="B37" i="1"/>
  <c r="B14" i="1"/>
  <c r="B40" i="1"/>
  <c r="B4" i="1"/>
  <c r="M33" i="2" l="1"/>
  <c r="M34" i="2"/>
  <c r="E14" i="2"/>
  <c r="M35" i="2" l="1"/>
  <c r="M36" i="2" l="1"/>
  <c r="M37" i="2" l="1"/>
  <c r="M38" i="2" l="1"/>
  <c r="M39" i="2" l="1"/>
  <c r="M40" i="2" l="1"/>
  <c r="M41" i="2" l="1"/>
  <c r="M42" i="2" l="1"/>
  <c r="M43" i="2" l="1"/>
  <c r="M44" i="2" l="1"/>
  <c r="M45" i="2" l="1"/>
  <c r="M46" i="2" l="1"/>
  <c r="M47" i="2" l="1"/>
  <c r="M48" i="2" l="1"/>
  <c r="M49" i="2" l="1"/>
  <c r="M50" i="2" l="1"/>
  <c r="M51" i="2" l="1"/>
  <c r="M52" i="2" l="1"/>
  <c r="M53" i="2" l="1"/>
  <c r="M54" i="2" l="1"/>
  <c r="M55" i="2" l="1"/>
  <c r="M56" i="2" l="1"/>
  <c r="M57" i="2" l="1"/>
  <c r="M58" i="2" l="1"/>
  <c r="M59" i="2" l="1"/>
  <c r="M60" i="2" l="1"/>
  <c r="M61" i="2" l="1"/>
  <c r="M62" i="2" l="1"/>
  <c r="M63" i="2" l="1"/>
  <c r="M64" i="2" l="1"/>
  <c r="M65" i="2" l="1"/>
  <c r="M66" i="2" l="1"/>
  <c r="M67" i="2" l="1"/>
  <c r="M68" i="2" l="1"/>
  <c r="M69" i="2" l="1"/>
  <c r="M70" i="2" l="1"/>
  <c r="M71" i="2" l="1"/>
  <c r="M72" i="2" l="1"/>
  <c r="M73" i="2"/>
</calcChain>
</file>

<file path=xl/sharedStrings.xml><?xml version="1.0" encoding="utf-8"?>
<sst xmlns="http://schemas.openxmlformats.org/spreadsheetml/2006/main" count="40" uniqueCount="37">
  <si>
    <t>AHORA</t>
  </si>
  <si>
    <t>AÑO</t>
  </si>
  <si>
    <t>DíA</t>
  </si>
  <si>
    <t>DIA.LAB</t>
  </si>
  <si>
    <t>DIAS.LAB</t>
  </si>
  <si>
    <t>DIAS360</t>
  </si>
  <si>
    <t>DIASEM</t>
  </si>
  <si>
    <t>FECHA</t>
  </si>
  <si>
    <t>FECHA.MES</t>
  </si>
  <si>
    <t>FECHANUMERO</t>
  </si>
  <si>
    <t>FIN.MES</t>
  </si>
  <si>
    <t>FRAC.AÑO</t>
  </si>
  <si>
    <t>HORA</t>
  </si>
  <si>
    <t>HORANUMERO</t>
  </si>
  <si>
    <t>HOY</t>
  </si>
  <si>
    <t>MES</t>
  </si>
  <si>
    <t>MINUTO</t>
  </si>
  <si>
    <t>NSHORA</t>
  </si>
  <si>
    <t>NUM.DE.SEMANA</t>
  </si>
  <si>
    <t>SEGUNDO</t>
  </si>
  <si>
    <t>Fecha Nacimiento</t>
  </si>
  <si>
    <t>Edad</t>
  </si>
  <si>
    <t>SUMATORIA DE LAS HORAS</t>
  </si>
  <si>
    <t>LA HORA EN QUE SALIO - LA HORA EN QUE REGRESO DE ALMUERZO</t>
  </si>
  <si>
    <t>LA HORA EN QUE SE FUE DE ALMUERZO - LA HORA EN QUE LLEGO</t>
  </si>
  <si>
    <t>FECHA INICIAL:</t>
  </si>
  <si>
    <t>FECHA FINAL:</t>
  </si>
  <si>
    <t>GANO EN LA EMPRESA</t>
  </si>
  <si>
    <t>EJERCICIO 3</t>
  </si>
  <si>
    <t xml:space="preserve">FECHA </t>
  </si>
  <si>
    <t>TOTAL DE AÑOS</t>
  </si>
  <si>
    <t>EJERCICIO 2</t>
  </si>
  <si>
    <t>EJERCICIO 4</t>
  </si>
  <si>
    <t>EJERCICIO 5</t>
  </si>
  <si>
    <t>FECHA DE INICIO</t>
  </si>
  <si>
    <t>FECHA FINAL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</si>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</sst>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\ hh:mm"/>
    <numFmt numFmtId="165" formatCode="dd/mm/yy"/>
    <numFmt numFmtId="166" formatCode="0.000"/>
    <numFmt numFmtId="167" formatCode="hh:mm:ss"/>
    <numFmt numFmtId="168" formatCode="yyyy\-mm\-dd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B050"/>
      <name val="Calibri"/>
      <family val="2"/>
    </font>
    <font>
      <b/>
      <sz val="11"/>
      <color theme="5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68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22" fontId="0" fillId="0" borderId="0" xfId="0" applyNumberFormat="1"/>
    <xf numFmtId="0" fontId="5" fillId="0" borderId="0" xfId="0" applyFont="1"/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/>
    </xf>
    <xf numFmtId="18" fontId="4" fillId="0" borderId="0" xfId="0" applyNumberFormat="1" applyFont="1" applyAlignment="1">
      <alignment horizontal="center"/>
    </xf>
    <xf numFmtId="0" fontId="7" fillId="0" borderId="0" xfId="0" applyFont="1"/>
    <xf numFmtId="0" fontId="0" fillId="0" borderId="8" xfId="0" applyBorder="1"/>
    <xf numFmtId="14" fontId="0" fillId="0" borderId="9" xfId="0" applyNumberFormat="1" applyBorder="1"/>
    <xf numFmtId="0" fontId="0" fillId="0" borderId="10" xfId="0" applyBorder="1"/>
    <xf numFmtId="14" fontId="0" fillId="0" borderId="11" xfId="0" applyNumberFormat="1" applyBorder="1"/>
    <xf numFmtId="0" fontId="5" fillId="0" borderId="12" xfId="0" applyFont="1" applyBorder="1"/>
    <xf numFmtId="0" fontId="0" fillId="0" borderId="7" xfId="0" applyBorder="1"/>
    <xf numFmtId="14" fontId="0" fillId="0" borderId="7" xfId="0" applyNumberFormat="1" applyBorder="1"/>
    <xf numFmtId="4" fontId="7" fillId="0" borderId="7" xfId="0" applyNumberFormat="1" applyFont="1" applyBorder="1"/>
    <xf numFmtId="0" fontId="7" fillId="0" borderId="0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Border="1"/>
    <xf numFmtId="0" fontId="0" fillId="0" borderId="0" xfId="0" applyBorder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6" fillId="0" borderId="8" xfId="0" applyFont="1" applyBorder="1"/>
    <xf numFmtId="0" fontId="6" fillId="0" borderId="15" xfId="0" applyFont="1" applyBorder="1"/>
    <xf numFmtId="0" fontId="6" fillId="0" borderId="10" xfId="0" applyFont="1" applyBorder="1"/>
    <xf numFmtId="0" fontId="6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12" zoomScaleNormal="100" workbookViewId="0">
      <selection activeCell="B34" sqref="B34"/>
    </sheetView>
  </sheetViews>
  <sheetFormatPr baseColWidth="10" defaultColWidth="9.140625" defaultRowHeight="15" x14ac:dyDescent="0.25"/>
  <cols>
    <col min="1" max="1" width="17.42578125"/>
    <col min="2" max="2" width="14.7109375"/>
  </cols>
  <sheetData>
    <row r="2" spans="1:2" x14ac:dyDescent="0.25">
      <c r="A2" s="1" t="s">
        <v>0</v>
      </c>
      <c r="B2" s="2">
        <f ca="1">NOW()</f>
        <v>42165.362204166668</v>
      </c>
    </row>
    <row r="3" spans="1:2" x14ac:dyDescent="0.25">
      <c r="A3" s="1"/>
    </row>
    <row r="4" spans="1:2" x14ac:dyDescent="0.25">
      <c r="A4" s="1" t="s">
        <v>1</v>
      </c>
      <c r="B4">
        <f ca="1">YEAR(B2)</f>
        <v>2015</v>
      </c>
    </row>
    <row r="5" spans="1:2" x14ac:dyDescent="0.25">
      <c r="A5" s="1"/>
    </row>
    <row r="6" spans="1:2" x14ac:dyDescent="0.25">
      <c r="A6" s="1" t="s">
        <v>2</v>
      </c>
      <c r="B6">
        <f ca="1">DAY(B2)</f>
        <v>10</v>
      </c>
    </row>
    <row r="7" spans="1:2" x14ac:dyDescent="0.25">
      <c r="A7" s="1"/>
    </row>
    <row r="8" spans="1:2" x14ac:dyDescent="0.25">
      <c r="A8" s="1" t="s">
        <v>3</v>
      </c>
      <c r="B8" s="3">
        <f ca="1">WORKDAY(B2,20)</f>
        <v>42193</v>
      </c>
    </row>
    <row r="9" spans="1:2" x14ac:dyDescent="0.25">
      <c r="A9" s="1"/>
    </row>
    <row r="10" spans="1:2" x14ac:dyDescent="0.25">
      <c r="A10" s="1" t="s">
        <v>4</v>
      </c>
      <c r="B10">
        <f ca="1">NETWORKDAYS("2015-05-05",B2)</f>
        <v>27</v>
      </c>
    </row>
    <row r="11" spans="1:2" x14ac:dyDescent="0.25">
      <c r="A11" s="1"/>
    </row>
    <row r="12" spans="1:2" x14ac:dyDescent="0.25">
      <c r="A12" s="1" t="s">
        <v>5</v>
      </c>
      <c r="B12">
        <f>DAYS360(B1,"2015-04-04")</f>
        <v>41494</v>
      </c>
    </row>
    <row r="13" spans="1:2" x14ac:dyDescent="0.25">
      <c r="A13" s="1"/>
    </row>
    <row r="14" spans="1:2" x14ac:dyDescent="0.25">
      <c r="A14" s="1" t="s">
        <v>6</v>
      </c>
      <c r="B14">
        <f ca="1">WEEKDAY(B2)</f>
        <v>4</v>
      </c>
    </row>
    <row r="15" spans="1:2" x14ac:dyDescent="0.25">
      <c r="A15" s="1"/>
    </row>
    <row r="16" spans="1:2" x14ac:dyDescent="0.25">
      <c r="A16" s="1" t="s">
        <v>7</v>
      </c>
      <c r="B16" s="3">
        <f>DATE("2014","02","02")</f>
        <v>41672</v>
      </c>
    </row>
    <row r="17" spans="1:2" x14ac:dyDescent="0.25">
      <c r="A17" s="1"/>
    </row>
    <row r="18" spans="1:2" x14ac:dyDescent="0.25">
      <c r="A18" s="1" t="s">
        <v>8</v>
      </c>
      <c r="B18" s="3">
        <f>EDATE(B16,2)</f>
        <v>41731</v>
      </c>
    </row>
    <row r="19" spans="1:2" x14ac:dyDescent="0.25">
      <c r="A19" s="1"/>
    </row>
    <row r="20" spans="1:2" x14ac:dyDescent="0.25">
      <c r="A20" s="1" t="s">
        <v>9</v>
      </c>
      <c r="B20" s="3">
        <f>DATEVALUE("2011-04-01")</f>
        <v>40634</v>
      </c>
    </row>
    <row r="21" spans="1:2" x14ac:dyDescent="0.25">
      <c r="A21" s="1"/>
    </row>
    <row r="22" spans="1:2" x14ac:dyDescent="0.25">
      <c r="A22" s="1" t="s">
        <v>10</v>
      </c>
      <c r="B22" s="3">
        <f>EOMONTH(B18,0)</f>
        <v>41759</v>
      </c>
    </row>
    <row r="23" spans="1:2" x14ac:dyDescent="0.25">
      <c r="A23" s="1"/>
    </row>
    <row r="24" spans="1:2" x14ac:dyDescent="0.25">
      <c r="A24" s="1" t="s">
        <v>11</v>
      </c>
      <c r="B24">
        <f ca="1">INT(YEARFRAC(B20,B8))</f>
        <v>4</v>
      </c>
    </row>
    <row r="25" spans="1:2" x14ac:dyDescent="0.25">
      <c r="A25" s="1"/>
    </row>
    <row r="26" spans="1:2" x14ac:dyDescent="0.25">
      <c r="A26" s="1" t="s">
        <v>12</v>
      </c>
      <c r="B26" s="4">
        <f>HOUR("19:41")</f>
        <v>19</v>
      </c>
    </row>
    <row r="27" spans="1:2" x14ac:dyDescent="0.25">
      <c r="A27" s="1"/>
    </row>
    <row r="28" spans="1:2" x14ac:dyDescent="0.25">
      <c r="A28" s="1" t="s">
        <v>13</v>
      </c>
      <c r="B28" s="5">
        <f>TIMEVALUE("21:07:00")</f>
        <v>0.87986111111111109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14</v>
      </c>
      <c r="B31" s="3">
        <f ca="1">TODAY()</f>
        <v>42165</v>
      </c>
    </row>
    <row r="32" spans="1:2" x14ac:dyDescent="0.25">
      <c r="A32" s="1"/>
    </row>
    <row r="33" spans="1:2" x14ac:dyDescent="0.25">
      <c r="A33" s="1" t="s">
        <v>15</v>
      </c>
      <c r="B33">
        <f ca="1">MONTH(B31)</f>
        <v>6</v>
      </c>
    </row>
    <row r="34" spans="1:2" x14ac:dyDescent="0.25">
      <c r="A34" s="1"/>
    </row>
    <row r="35" spans="1:2" x14ac:dyDescent="0.25">
      <c r="A35" s="1" t="s">
        <v>16</v>
      </c>
      <c r="B35">
        <f>MINUTE("19:07:05")</f>
        <v>7</v>
      </c>
    </row>
    <row r="36" spans="1:2" x14ac:dyDescent="0.25">
      <c r="A36" s="1"/>
    </row>
    <row r="37" spans="1:2" x14ac:dyDescent="0.25">
      <c r="A37" s="1" t="s">
        <v>17</v>
      </c>
      <c r="B37" s="6">
        <f ca="1">TIME(HOUR(B2),MINUTE(B2),SECOND(B2))</f>
        <v>0.36219907407407409</v>
      </c>
    </row>
    <row r="38" spans="1:2" x14ac:dyDescent="0.25">
      <c r="A38" s="1"/>
    </row>
    <row r="39" spans="1:2" x14ac:dyDescent="0.25">
      <c r="A39" s="1"/>
    </row>
    <row r="40" spans="1:2" x14ac:dyDescent="0.25">
      <c r="A40" s="1" t="s">
        <v>18</v>
      </c>
      <c r="B40">
        <f ca="1">WEEKNUM(B2,2)</f>
        <v>24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19</v>
      </c>
      <c r="B43" s="7">
        <f ca="1">SECOND(B2)</f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42" zoomScaleNormal="100" workbookViewId="0">
      <selection activeCell="P19" sqref="P19"/>
    </sheetView>
  </sheetViews>
  <sheetFormatPr baseColWidth="10" defaultColWidth="9.140625" defaultRowHeight="15" x14ac:dyDescent="0.25"/>
  <cols>
    <col min="1" max="1" width="21.28515625" customWidth="1"/>
    <col min="2" max="2" width="15" bestFit="1" customWidth="1"/>
    <col min="3" max="3" width="9.28515625" customWidth="1"/>
    <col min="4" max="4" width="10.140625" customWidth="1"/>
    <col min="5" max="5" width="13.85546875" customWidth="1"/>
    <col min="12" max="12" width="13" customWidth="1"/>
    <col min="13" max="13" width="16.5703125" customWidth="1"/>
  </cols>
  <sheetData>
    <row r="1" spans="1:13" ht="22.5" customHeight="1" x14ac:dyDescent="0.3">
      <c r="A1" s="37" t="s">
        <v>36</v>
      </c>
      <c r="B1" s="36"/>
      <c r="I1" s="33" t="s">
        <v>33</v>
      </c>
      <c r="J1" s="33"/>
      <c r="K1" s="33"/>
      <c r="L1" s="33"/>
      <c r="M1" s="33"/>
    </row>
    <row r="2" spans="1:13" ht="13.9" customHeight="1" x14ac:dyDescent="0.25">
      <c r="A2" s="8"/>
      <c r="B2" s="9"/>
      <c r="I2" s="40" t="s">
        <v>34</v>
      </c>
      <c r="J2" s="41"/>
      <c r="K2" s="21"/>
      <c r="L2" s="22">
        <v>39691</v>
      </c>
    </row>
    <row r="3" spans="1:13" ht="13.9" customHeight="1" x14ac:dyDescent="0.25">
      <c r="A3" s="10" t="s">
        <v>20</v>
      </c>
      <c r="B3" s="11">
        <v>32093</v>
      </c>
      <c r="I3" s="42" t="s">
        <v>35</v>
      </c>
      <c r="J3" s="43"/>
      <c r="K3" s="23"/>
      <c r="L3" s="24">
        <v>41629</v>
      </c>
    </row>
    <row r="4" spans="1:13" ht="13.9" customHeight="1" x14ac:dyDescent="0.25">
      <c r="A4" s="10" t="s">
        <v>21</v>
      </c>
      <c r="B4" s="9">
        <f ca="1">INT(YEARFRAC(NOW(),B3))</f>
        <v>27</v>
      </c>
      <c r="I4" s="23"/>
      <c r="J4" s="32"/>
      <c r="K4" s="23"/>
      <c r="L4" s="44"/>
    </row>
    <row r="5" spans="1:13" ht="13.9" customHeight="1" x14ac:dyDescent="0.25">
      <c r="A5" s="12"/>
      <c r="B5" s="13"/>
      <c r="I5" s="23"/>
      <c r="J5" s="32"/>
      <c r="K5" s="23"/>
      <c r="L5" s="44">
        <f>YEARFRAC(L2,L3)</f>
        <v>5.3083333333333336</v>
      </c>
    </row>
    <row r="6" spans="1:13" ht="13.9" customHeight="1" x14ac:dyDescent="0.25">
      <c r="A6" s="32"/>
      <c r="B6" s="32"/>
      <c r="I6" s="23"/>
      <c r="J6" s="32"/>
      <c r="K6" s="23"/>
      <c r="L6" s="44"/>
    </row>
    <row r="7" spans="1:13" ht="18.75" x14ac:dyDescent="0.3">
      <c r="A7" s="33" t="s">
        <v>31</v>
      </c>
      <c r="B7" s="33"/>
      <c r="C7" s="33"/>
      <c r="D7" s="33"/>
      <c r="E7" s="33"/>
      <c r="I7" s="23"/>
      <c r="J7" s="32"/>
      <c r="K7" s="23"/>
      <c r="L7" s="44">
        <f>L5*12</f>
        <v>63.7</v>
      </c>
    </row>
    <row r="8" spans="1:13" x14ac:dyDescent="0.25">
      <c r="A8" s="16" t="s">
        <v>22</v>
      </c>
      <c r="I8" s="45"/>
      <c r="J8" s="46"/>
      <c r="K8" s="45"/>
      <c r="L8" s="47">
        <f>INT(L7)</f>
        <v>63</v>
      </c>
    </row>
    <row r="9" spans="1:13" x14ac:dyDescent="0.25">
      <c r="A9" s="14"/>
      <c r="B9" s="14" t="s">
        <v>12</v>
      </c>
      <c r="C9" s="14" t="s">
        <v>16</v>
      </c>
      <c r="D9" s="14" t="s">
        <v>19</v>
      </c>
    </row>
    <row r="10" spans="1:13" x14ac:dyDescent="0.25">
      <c r="A10" s="15">
        <v>42190.375844907408</v>
      </c>
      <c r="B10" s="17">
        <f>HOUR(A10)</f>
        <v>9</v>
      </c>
      <c r="C10" s="17">
        <f>MINUTE(A10)</f>
        <v>1</v>
      </c>
      <c r="D10" s="17">
        <f>SECOND(A10)</f>
        <v>13</v>
      </c>
      <c r="E10" s="18">
        <f>TIME(B10,C10,D10)</f>
        <v>0.37584490740740745</v>
      </c>
      <c r="L10" s="38">
        <v>0</v>
      </c>
      <c r="M10" s="39">
        <f>EDATE($L$2,L10)</f>
        <v>39691</v>
      </c>
    </row>
    <row r="11" spans="1:13" x14ac:dyDescent="0.25">
      <c r="A11" s="15">
        <v>42190.530069444445</v>
      </c>
      <c r="B11" s="17">
        <f t="shared" ref="B11:B13" si="0">HOUR(A11)</f>
        <v>12</v>
      </c>
      <c r="C11" s="17">
        <f t="shared" ref="C11:C13" si="1">MINUTE(A11)</f>
        <v>43</v>
      </c>
      <c r="D11" s="17">
        <f t="shared" ref="D11:D13" si="2">SECOND(A11)</f>
        <v>18</v>
      </c>
      <c r="E11" s="18">
        <f t="shared" ref="E11:E13" si="3">TIME(B11,C11,D11)</f>
        <v>0.53006944444444437</v>
      </c>
      <c r="L11" s="38">
        <v>1</v>
      </c>
      <c r="M11" s="39">
        <f t="shared" ref="M11:M73" si="4">EDATE($L$2,L11)</f>
        <v>39721</v>
      </c>
    </row>
    <row r="12" spans="1:13" x14ac:dyDescent="0.25">
      <c r="A12" s="15">
        <v>42190.105034722219</v>
      </c>
      <c r="B12" s="17">
        <f t="shared" si="0"/>
        <v>2</v>
      </c>
      <c r="C12" s="17">
        <f t="shared" si="1"/>
        <v>31</v>
      </c>
      <c r="D12" s="17">
        <f t="shared" si="2"/>
        <v>15</v>
      </c>
      <c r="E12" s="18">
        <f t="shared" si="3"/>
        <v>0.10503472222222222</v>
      </c>
      <c r="L12" s="38">
        <v>2</v>
      </c>
      <c r="M12" s="39">
        <f t="shared" si="4"/>
        <v>39752</v>
      </c>
    </row>
    <row r="13" spans="1:13" x14ac:dyDescent="0.25">
      <c r="A13" s="15">
        <v>42190.292048611111</v>
      </c>
      <c r="B13" s="17">
        <f t="shared" si="0"/>
        <v>7</v>
      </c>
      <c r="C13" s="17">
        <f t="shared" si="1"/>
        <v>0</v>
      </c>
      <c r="D13" s="17">
        <f t="shared" si="2"/>
        <v>33</v>
      </c>
      <c r="E13" s="18">
        <f t="shared" si="3"/>
        <v>0.29204861111111108</v>
      </c>
      <c r="L13" s="38">
        <v>3</v>
      </c>
      <c r="M13" s="39">
        <f t="shared" si="4"/>
        <v>39782</v>
      </c>
    </row>
    <row r="14" spans="1:13" ht="15.75" x14ac:dyDescent="0.25">
      <c r="E14" s="19">
        <f>SUM(E11-E10,E13-E12)</f>
        <v>0.34123842592592579</v>
      </c>
      <c r="L14" s="38">
        <v>4</v>
      </c>
      <c r="M14" s="39">
        <f t="shared" si="4"/>
        <v>39813</v>
      </c>
    </row>
    <row r="15" spans="1:13" x14ac:dyDescent="0.25">
      <c r="L15" s="38">
        <v>5</v>
      </c>
      <c r="M15" s="39">
        <f t="shared" si="4"/>
        <v>39844</v>
      </c>
    </row>
    <row r="16" spans="1:13" x14ac:dyDescent="0.25">
      <c r="A16" t="s">
        <v>24</v>
      </c>
      <c r="L16" s="38">
        <v>6</v>
      </c>
      <c r="M16" s="39">
        <f t="shared" si="4"/>
        <v>39872</v>
      </c>
    </row>
    <row r="17" spans="1:15" x14ac:dyDescent="0.25">
      <c r="A17" t="s">
        <v>23</v>
      </c>
      <c r="L17" s="38">
        <v>7</v>
      </c>
      <c r="M17" s="39">
        <f t="shared" si="4"/>
        <v>39903</v>
      </c>
    </row>
    <row r="18" spans="1:15" x14ac:dyDescent="0.25">
      <c r="L18" s="38">
        <v>8</v>
      </c>
      <c r="M18" s="39">
        <f t="shared" si="4"/>
        <v>39933</v>
      </c>
    </row>
    <row r="19" spans="1:15" ht="18.75" x14ac:dyDescent="0.3">
      <c r="A19" s="35" t="s">
        <v>28</v>
      </c>
      <c r="B19" s="35"/>
      <c r="C19" s="35"/>
      <c r="L19" s="38">
        <v>9</v>
      </c>
      <c r="M19" s="39">
        <f t="shared" si="4"/>
        <v>39964</v>
      </c>
    </row>
    <row r="20" spans="1:15" x14ac:dyDescent="0.25">
      <c r="A20" s="26" t="s">
        <v>25</v>
      </c>
      <c r="B20" s="27">
        <v>40664</v>
      </c>
      <c r="L20" s="38">
        <v>10</v>
      </c>
      <c r="M20" s="39">
        <f t="shared" si="4"/>
        <v>39994</v>
      </c>
    </row>
    <row r="21" spans="1:15" x14ac:dyDescent="0.25">
      <c r="A21" s="26" t="s">
        <v>26</v>
      </c>
      <c r="B21" s="27">
        <v>41639</v>
      </c>
      <c r="L21" s="38">
        <v>11</v>
      </c>
      <c r="M21" s="39">
        <f t="shared" si="4"/>
        <v>40025</v>
      </c>
    </row>
    <row r="22" spans="1:15" ht="18.75" x14ac:dyDescent="0.3">
      <c r="A22" s="25" t="s">
        <v>27</v>
      </c>
      <c r="B22" s="28">
        <f>NETWORKDAYS(B20,B21)*8*8</f>
        <v>44608</v>
      </c>
      <c r="L22" s="38">
        <v>12</v>
      </c>
      <c r="M22" s="39">
        <f t="shared" si="4"/>
        <v>40056</v>
      </c>
    </row>
    <row r="23" spans="1:15" ht="18.75" x14ac:dyDescent="0.3">
      <c r="A23" s="20"/>
      <c r="L23" s="38">
        <v>13</v>
      </c>
      <c r="M23" s="39">
        <f t="shared" si="4"/>
        <v>40086</v>
      </c>
    </row>
    <row r="24" spans="1:15" ht="18.75" x14ac:dyDescent="0.3">
      <c r="A24" s="29" t="s">
        <v>32</v>
      </c>
      <c r="B24" s="29"/>
      <c r="C24" s="29"/>
      <c r="L24" s="38">
        <v>14</v>
      </c>
      <c r="M24" s="39">
        <f t="shared" si="4"/>
        <v>40117</v>
      </c>
    </row>
    <row r="25" spans="1:15" ht="18.75" x14ac:dyDescent="0.3">
      <c r="A25" s="34"/>
      <c r="B25" s="34"/>
      <c r="C25" s="34"/>
      <c r="L25" s="38">
        <v>15</v>
      </c>
      <c r="M25" s="39">
        <f t="shared" si="4"/>
        <v>40147</v>
      </c>
    </row>
    <row r="26" spans="1:15" x14ac:dyDescent="0.25">
      <c r="A26" s="30" t="s">
        <v>29</v>
      </c>
      <c r="B26" s="27">
        <v>40668</v>
      </c>
      <c r="L26" s="38">
        <v>16</v>
      </c>
      <c r="M26" s="39">
        <f t="shared" si="4"/>
        <v>40178</v>
      </c>
    </row>
    <row r="27" spans="1:15" x14ac:dyDescent="0.25">
      <c r="A27" s="31"/>
      <c r="B27" s="27">
        <v>36985</v>
      </c>
      <c r="L27" s="38">
        <v>17</v>
      </c>
      <c r="M27" s="39">
        <f t="shared" si="4"/>
        <v>40209</v>
      </c>
    </row>
    <row r="28" spans="1:15" x14ac:dyDescent="0.25">
      <c r="A28" s="31" t="s">
        <v>30</v>
      </c>
      <c r="B28" s="31">
        <f>YEAR(practica!B26)-YEAR(practica!B27)</f>
        <v>10</v>
      </c>
      <c r="L28" s="38">
        <v>18</v>
      </c>
      <c r="M28" s="39">
        <f t="shared" si="4"/>
        <v>40237</v>
      </c>
    </row>
    <row r="29" spans="1:15" x14ac:dyDescent="0.25">
      <c r="B29">
        <f>YEARFRAC(B26,B27)</f>
        <v>10.08611111111111</v>
      </c>
      <c r="L29" s="38">
        <v>19</v>
      </c>
      <c r="M29" s="39">
        <f t="shared" si="4"/>
        <v>40268</v>
      </c>
    </row>
    <row r="30" spans="1:15" x14ac:dyDescent="0.25">
      <c r="B30" s="14">
        <f>INT(B29)</f>
        <v>10</v>
      </c>
      <c r="L30" s="38">
        <f>SUM(L29+$O$31)</f>
        <v>20</v>
      </c>
      <c r="M30" s="39">
        <f t="shared" si="4"/>
        <v>40298</v>
      </c>
    </row>
    <row r="31" spans="1:15" x14ac:dyDescent="0.25">
      <c r="B31" s="14"/>
      <c r="L31" s="38">
        <f t="shared" ref="L31:L73" si="5">SUM(L30+$O$31)</f>
        <v>21</v>
      </c>
      <c r="M31" s="39">
        <f t="shared" si="4"/>
        <v>40329</v>
      </c>
      <c r="O31">
        <v>1</v>
      </c>
    </row>
    <row r="32" spans="1:15" x14ac:dyDescent="0.25">
      <c r="B32" s="14"/>
      <c r="L32" s="38">
        <f t="shared" si="5"/>
        <v>22</v>
      </c>
      <c r="M32" s="39">
        <f t="shared" si="4"/>
        <v>40359</v>
      </c>
    </row>
    <row r="33" spans="2:13" x14ac:dyDescent="0.25">
      <c r="B33" s="14"/>
      <c r="L33" s="38">
        <f t="shared" si="5"/>
        <v>23</v>
      </c>
      <c r="M33" s="39">
        <f t="shared" si="4"/>
        <v>40390</v>
      </c>
    </row>
    <row r="34" spans="2:13" x14ac:dyDescent="0.25">
      <c r="B34" s="14"/>
      <c r="L34" s="38">
        <f t="shared" si="5"/>
        <v>24</v>
      </c>
      <c r="M34" s="39">
        <f t="shared" si="4"/>
        <v>40421</v>
      </c>
    </row>
    <row r="35" spans="2:13" x14ac:dyDescent="0.25">
      <c r="B35" s="14"/>
      <c r="L35" s="38">
        <f t="shared" si="5"/>
        <v>25</v>
      </c>
      <c r="M35" s="39">
        <f t="shared" si="4"/>
        <v>40451</v>
      </c>
    </row>
    <row r="36" spans="2:13" x14ac:dyDescent="0.25">
      <c r="B36" s="14"/>
      <c r="L36" s="38">
        <f t="shared" si="5"/>
        <v>26</v>
      </c>
      <c r="M36" s="39">
        <f t="shared" si="4"/>
        <v>40482</v>
      </c>
    </row>
    <row r="37" spans="2:13" x14ac:dyDescent="0.25">
      <c r="B37" s="14"/>
      <c r="L37" s="38">
        <f t="shared" si="5"/>
        <v>27</v>
      </c>
      <c r="M37" s="39">
        <f t="shared" si="4"/>
        <v>40512</v>
      </c>
    </row>
    <row r="38" spans="2:13" x14ac:dyDescent="0.25">
      <c r="B38" s="14"/>
      <c r="L38" s="38">
        <f t="shared" si="5"/>
        <v>28</v>
      </c>
      <c r="M38" s="39">
        <f t="shared" si="4"/>
        <v>40543</v>
      </c>
    </row>
    <row r="39" spans="2:13" x14ac:dyDescent="0.25">
      <c r="L39" s="38">
        <f t="shared" si="5"/>
        <v>29</v>
      </c>
      <c r="M39" s="39">
        <f t="shared" si="4"/>
        <v>40574</v>
      </c>
    </row>
    <row r="40" spans="2:13" x14ac:dyDescent="0.25">
      <c r="L40" s="38">
        <f t="shared" si="5"/>
        <v>30</v>
      </c>
      <c r="M40" s="39">
        <f t="shared" si="4"/>
        <v>40602</v>
      </c>
    </row>
    <row r="41" spans="2:13" x14ac:dyDescent="0.25">
      <c r="L41" s="38">
        <f t="shared" si="5"/>
        <v>31</v>
      </c>
      <c r="M41" s="39">
        <f t="shared" si="4"/>
        <v>40633</v>
      </c>
    </row>
    <row r="42" spans="2:13" x14ac:dyDescent="0.25">
      <c r="L42" s="38">
        <f t="shared" si="5"/>
        <v>32</v>
      </c>
      <c r="M42" s="39">
        <f t="shared" si="4"/>
        <v>40663</v>
      </c>
    </row>
    <row r="43" spans="2:13" x14ac:dyDescent="0.25">
      <c r="L43" s="38">
        <f t="shared" si="5"/>
        <v>33</v>
      </c>
      <c r="M43" s="39">
        <f t="shared" si="4"/>
        <v>40694</v>
      </c>
    </row>
    <row r="44" spans="2:13" x14ac:dyDescent="0.25">
      <c r="L44" s="38">
        <f t="shared" si="5"/>
        <v>34</v>
      </c>
      <c r="M44" s="39">
        <f t="shared" si="4"/>
        <v>40724</v>
      </c>
    </row>
    <row r="45" spans="2:13" x14ac:dyDescent="0.25">
      <c r="L45" s="38">
        <f t="shared" si="5"/>
        <v>35</v>
      </c>
      <c r="M45" s="39">
        <f t="shared" si="4"/>
        <v>40755</v>
      </c>
    </row>
    <row r="46" spans="2:13" x14ac:dyDescent="0.25">
      <c r="L46" s="38">
        <f t="shared" si="5"/>
        <v>36</v>
      </c>
      <c r="M46" s="39">
        <f t="shared" si="4"/>
        <v>40786</v>
      </c>
    </row>
    <row r="47" spans="2:13" x14ac:dyDescent="0.25">
      <c r="L47" s="38">
        <f t="shared" si="5"/>
        <v>37</v>
      </c>
      <c r="M47" s="39">
        <f t="shared" si="4"/>
        <v>40816</v>
      </c>
    </row>
    <row r="48" spans="2:13" x14ac:dyDescent="0.25">
      <c r="L48" s="38">
        <f t="shared" si="5"/>
        <v>38</v>
      </c>
      <c r="M48" s="39">
        <f t="shared" si="4"/>
        <v>40847</v>
      </c>
    </row>
    <row r="49" spans="12:13" x14ac:dyDescent="0.25">
      <c r="L49" s="38">
        <f t="shared" si="5"/>
        <v>39</v>
      </c>
      <c r="M49" s="39">
        <f t="shared" si="4"/>
        <v>40877</v>
      </c>
    </row>
    <row r="50" spans="12:13" x14ac:dyDescent="0.25">
      <c r="L50" s="38">
        <f t="shared" si="5"/>
        <v>40</v>
      </c>
      <c r="M50" s="39">
        <f t="shared" si="4"/>
        <v>40908</v>
      </c>
    </row>
    <row r="51" spans="12:13" x14ac:dyDescent="0.25">
      <c r="L51" s="38">
        <f t="shared" si="5"/>
        <v>41</v>
      </c>
      <c r="M51" s="39">
        <f t="shared" si="4"/>
        <v>40939</v>
      </c>
    </row>
    <row r="52" spans="12:13" x14ac:dyDescent="0.25">
      <c r="L52" s="38">
        <f t="shared" si="5"/>
        <v>42</v>
      </c>
      <c r="M52" s="39">
        <f t="shared" si="4"/>
        <v>40968</v>
      </c>
    </row>
    <row r="53" spans="12:13" x14ac:dyDescent="0.25">
      <c r="L53" s="38">
        <f t="shared" si="5"/>
        <v>43</v>
      </c>
      <c r="M53" s="39">
        <f t="shared" si="4"/>
        <v>40999</v>
      </c>
    </row>
    <row r="54" spans="12:13" x14ac:dyDescent="0.25">
      <c r="L54" s="38">
        <f t="shared" si="5"/>
        <v>44</v>
      </c>
      <c r="M54" s="39">
        <f t="shared" si="4"/>
        <v>41029</v>
      </c>
    </row>
    <row r="55" spans="12:13" x14ac:dyDescent="0.25">
      <c r="L55" s="38">
        <f t="shared" si="5"/>
        <v>45</v>
      </c>
      <c r="M55" s="39">
        <f t="shared" si="4"/>
        <v>41060</v>
      </c>
    </row>
    <row r="56" spans="12:13" x14ac:dyDescent="0.25">
      <c r="L56" s="38">
        <f t="shared" si="5"/>
        <v>46</v>
      </c>
      <c r="M56" s="39">
        <f t="shared" si="4"/>
        <v>41090</v>
      </c>
    </row>
    <row r="57" spans="12:13" x14ac:dyDescent="0.25">
      <c r="L57" s="38">
        <f t="shared" si="5"/>
        <v>47</v>
      </c>
      <c r="M57" s="39">
        <f t="shared" si="4"/>
        <v>41121</v>
      </c>
    </row>
    <row r="58" spans="12:13" x14ac:dyDescent="0.25">
      <c r="L58" s="38">
        <f t="shared" si="5"/>
        <v>48</v>
      </c>
      <c r="M58" s="39">
        <f t="shared" si="4"/>
        <v>41152</v>
      </c>
    </row>
    <row r="59" spans="12:13" x14ac:dyDescent="0.25">
      <c r="L59" s="38">
        <f t="shared" si="5"/>
        <v>49</v>
      </c>
      <c r="M59" s="39">
        <f t="shared" si="4"/>
        <v>41182</v>
      </c>
    </row>
    <row r="60" spans="12:13" x14ac:dyDescent="0.25">
      <c r="L60" s="38">
        <f t="shared" si="5"/>
        <v>50</v>
      </c>
      <c r="M60" s="39">
        <f t="shared" si="4"/>
        <v>41213</v>
      </c>
    </row>
    <row r="61" spans="12:13" x14ac:dyDescent="0.25">
      <c r="L61" s="38">
        <f t="shared" si="5"/>
        <v>51</v>
      </c>
      <c r="M61" s="39">
        <f t="shared" si="4"/>
        <v>41243</v>
      </c>
    </row>
    <row r="62" spans="12:13" x14ac:dyDescent="0.25">
      <c r="L62" s="38">
        <f t="shared" si="5"/>
        <v>52</v>
      </c>
      <c r="M62" s="39">
        <f t="shared" si="4"/>
        <v>41274</v>
      </c>
    </row>
    <row r="63" spans="12:13" x14ac:dyDescent="0.25">
      <c r="L63" s="38">
        <f t="shared" si="5"/>
        <v>53</v>
      </c>
      <c r="M63" s="39">
        <f t="shared" si="4"/>
        <v>41305</v>
      </c>
    </row>
    <row r="64" spans="12:13" x14ac:dyDescent="0.25">
      <c r="L64" s="38">
        <f t="shared" si="5"/>
        <v>54</v>
      </c>
      <c r="M64" s="39">
        <f t="shared" si="4"/>
        <v>41333</v>
      </c>
    </row>
    <row r="65" spans="12:13" x14ac:dyDescent="0.25">
      <c r="L65" s="38">
        <f t="shared" si="5"/>
        <v>55</v>
      </c>
      <c r="M65" s="39">
        <f t="shared" si="4"/>
        <v>41364</v>
      </c>
    </row>
    <row r="66" spans="12:13" x14ac:dyDescent="0.25">
      <c r="L66" s="38">
        <f t="shared" si="5"/>
        <v>56</v>
      </c>
      <c r="M66" s="39">
        <f t="shared" si="4"/>
        <v>41394</v>
      </c>
    </row>
    <row r="67" spans="12:13" x14ac:dyDescent="0.25">
      <c r="L67" s="38">
        <f t="shared" si="5"/>
        <v>57</v>
      </c>
      <c r="M67" s="39">
        <f t="shared" si="4"/>
        <v>41425</v>
      </c>
    </row>
    <row r="68" spans="12:13" x14ac:dyDescent="0.25">
      <c r="L68" s="38">
        <f t="shared" si="5"/>
        <v>58</v>
      </c>
      <c r="M68" s="39">
        <f t="shared" si="4"/>
        <v>41455</v>
      </c>
    </row>
    <row r="69" spans="12:13" x14ac:dyDescent="0.25">
      <c r="L69" s="38">
        <f t="shared" si="5"/>
        <v>59</v>
      </c>
      <c r="M69" s="39">
        <f t="shared" si="4"/>
        <v>41486</v>
      </c>
    </row>
    <row r="70" spans="12:13" x14ac:dyDescent="0.25">
      <c r="L70" s="38">
        <f t="shared" si="5"/>
        <v>60</v>
      </c>
      <c r="M70" s="39">
        <f t="shared" si="4"/>
        <v>41517</v>
      </c>
    </row>
    <row r="71" spans="12:13" x14ac:dyDescent="0.25">
      <c r="L71" s="38">
        <f t="shared" si="5"/>
        <v>61</v>
      </c>
      <c r="M71" s="39">
        <f t="shared" si="4"/>
        <v>41547</v>
      </c>
    </row>
    <row r="72" spans="12:13" x14ac:dyDescent="0.25">
      <c r="L72" s="38">
        <f t="shared" si="5"/>
        <v>62</v>
      </c>
      <c r="M72" s="39">
        <f t="shared" si="4"/>
        <v>41578</v>
      </c>
    </row>
    <row r="73" spans="12:13" x14ac:dyDescent="0.25">
      <c r="L73" s="38">
        <f t="shared" si="5"/>
        <v>63</v>
      </c>
      <c r="M73" s="39">
        <f t="shared" si="4"/>
        <v>41608</v>
      </c>
    </row>
  </sheetData>
  <mergeCells count="5">
    <mergeCell ref="A24:C24"/>
    <mergeCell ref="A7:E7"/>
    <mergeCell ref="A19:C19"/>
    <mergeCell ref="I1:M1"/>
    <mergeCell ref="A1:B1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cp:revision>0</cp:revision>
  <dcterms:created xsi:type="dcterms:W3CDTF">2006-09-16T00:00:00Z</dcterms:created>
  <dcterms:modified xsi:type="dcterms:W3CDTF">2015-06-10T13:43:32Z</dcterms:modified>
  <dc:language>es-EC</dc:language>
</cp:coreProperties>
</file>