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8190" tabRatio="672"/>
  </bookViews>
  <sheets>
    <sheet name="Hoja1" sheetId="1" r:id="rId1"/>
    <sheet name="Hoja2" sheetId="2" r:id="rId2"/>
    <sheet name="Hoja3" sheetId="3" r:id="rId3"/>
  </sheets>
  <calcPr calcId="145621" iterateDelta="1E-4"/>
  <fileRecoveryPr repairLoad="1"/>
</workbook>
</file>

<file path=xl/calcChain.xml><?xml version="1.0" encoding="utf-8"?>
<calcChain xmlns="http://schemas.openxmlformats.org/spreadsheetml/2006/main">
  <c r="V31" i="1" l="1"/>
  <c r="AA13" i="1"/>
  <c r="AB8" i="1"/>
  <c r="AB9" i="1"/>
  <c r="AB10" i="1"/>
  <c r="AB11" i="1"/>
  <c r="AB12" i="1"/>
  <c r="AB13" i="1"/>
  <c r="AA8" i="1"/>
  <c r="AA9" i="1"/>
  <c r="AA12" i="1"/>
  <c r="AA11" i="1"/>
  <c r="AA10" i="1"/>
  <c r="W51" i="1"/>
  <c r="C37" i="1"/>
  <c r="O17" i="1"/>
  <c r="O16" i="1"/>
  <c r="O15" i="1"/>
  <c r="O14" i="1"/>
  <c r="O13" i="1"/>
  <c r="O12" i="1"/>
  <c r="O11" i="1"/>
  <c r="O10" i="1"/>
  <c r="O9" i="1"/>
  <c r="O8" i="1"/>
  <c r="K19" i="1"/>
  <c r="G9" i="1"/>
  <c r="G10" i="1"/>
  <c r="G11" i="1"/>
  <c r="G12" i="1"/>
  <c r="G13" i="1"/>
  <c r="G14" i="1"/>
  <c r="G15" i="1"/>
  <c r="G16" i="1"/>
  <c r="G17" i="1"/>
  <c r="G8" i="1"/>
  <c r="C12" i="1"/>
  <c r="V14" i="1"/>
</calcChain>
</file>

<file path=xl/sharedStrings.xml><?xml version="1.0" encoding="utf-8"?>
<sst xmlns="http://schemas.openxmlformats.org/spreadsheetml/2006/main" count="78" uniqueCount="58">
  <si>
    <t>Amortiz.lin</t>
  </si>
  <si>
    <t>Amortiz.progre</t>
  </si>
  <si>
    <t>DB</t>
  </si>
  <si>
    <t>periodo</t>
  </si>
  <si>
    <t>amortización</t>
  </si>
  <si>
    <t>Año</t>
  </si>
  <si>
    <t>Costo</t>
  </si>
  <si>
    <t>depreciación</t>
  </si>
  <si>
    <t>valor_activo</t>
  </si>
  <si>
    <t>Valor residual</t>
  </si>
  <si>
    <t>costo</t>
  </si>
  <si>
    <t>vida util</t>
  </si>
  <si>
    <t>fecha compra</t>
  </si>
  <si>
    <t>primer periodo</t>
  </si>
  <si>
    <t>mes</t>
  </si>
  <si>
    <t>costo residual</t>
  </si>
  <si>
    <t>tasa</t>
  </si>
  <si>
    <t>1-((valor_residual/costo)^(1/vida))</t>
  </si>
  <si>
    <t>tasa depreciación</t>
  </si>
  <si>
    <t>base</t>
  </si>
  <si>
    <t>0 = 360 días, 1 = real, 2 = real/360, 3 = real/365</t>
  </si>
  <si>
    <t>Vida util</t>
  </si>
  <si>
    <t>Entre 3 y 4 años</t>
  </si>
  <si>
    <t>Entre 5 y 6 años</t>
  </si>
  <si>
    <t>La tasa de amortizacion crecera 50% para el periodo precedente al ultimo</t>
  </si>
  <si>
    <t>INT.ACUM</t>
  </si>
  <si>
    <t>mas de 6 años</t>
  </si>
  <si>
    <t>La tasa de amortizacion crecera 100% para el ultimo periodo.</t>
  </si>
  <si>
    <t>fecha emisión</t>
  </si>
  <si>
    <t>primer interes</t>
  </si>
  <si>
    <t>f. liquidacion</t>
  </si>
  <si>
    <t>CUPON.DIAS</t>
  </si>
  <si>
    <t>emision</t>
  </si>
  <si>
    <t>Instancia donde se crea el valor bursatil</t>
  </si>
  <si>
    <t>valor  nominal</t>
  </si>
  <si>
    <t>liquidación</t>
  </si>
  <si>
    <t>fecha donde es comprado el valor bursatil</t>
  </si>
  <si>
    <t>frecuencia</t>
  </si>
  <si>
    <t>vencimiento</t>
  </si>
  <si>
    <t>fecha donde expira el valor bursatil</t>
  </si>
  <si>
    <t>(1: pagos anuales; 2: pagos semestrales; 4: pagos trimestrales)</t>
  </si>
  <si>
    <t>metodo calc</t>
  </si>
  <si>
    <t>Int Acum</t>
  </si>
  <si>
    <t>valor bursatil:</t>
  </si>
  <si>
    <t>compra de accion de la bolsa de valores</t>
  </si>
  <si>
    <t>cupon:</t>
  </si>
  <si>
    <t>Es el pago o dividendo del valor bursatil</t>
  </si>
  <si>
    <t>La frecuencia quiere decir que los cupones se los paga con tal frecuencia, que puede ser, anuales,</t>
  </si>
  <si>
    <t>semestrales o trimestrales</t>
  </si>
  <si>
    <t>cupon.dias</t>
  </si>
  <si>
    <t>liquidacion</t>
  </si>
  <si>
    <t>cupon dias</t>
  </si>
  <si>
    <t>INT.EFECTIVO</t>
  </si>
  <si>
    <t>Tasa interes nominal</t>
  </si>
  <si>
    <t>numero de periodos por año</t>
  </si>
  <si>
    <t>Quiere decir que el periodo es semestral, por eso hay 2 periodos en el año</t>
  </si>
  <si>
    <t>Tasa interes efectivo</t>
  </si>
  <si>
    <t>0 = 360 días, 1 = real, 2 = real/360, 3 = real/365                                   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</si>
</sst>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300A]#,##0.00;[Red][$$-300A]\-#,##0.00"/>
    <numFmt numFmtId="165" formatCode="yyyy\-mm\-dd"/>
  </numFmts>
  <fonts count="4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6"/>
      <color rgb="FF000000"/>
      <name val="Colibri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9900"/>
        <bgColor rgb="FF808000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4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165" fontId="0" fillId="0" borderId="0" xfId="0" applyNumberFormat="1"/>
    <xf numFmtId="10" fontId="0" fillId="0" borderId="0" xfId="0" applyNumberFormat="1"/>
    <xf numFmtId="0" fontId="0" fillId="0" borderId="4" xfId="0" applyFont="1" applyBorder="1"/>
    <xf numFmtId="1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Font="1" applyBorder="1"/>
    <xf numFmtId="0" fontId="0" fillId="0" borderId="8" xfId="0" applyBorder="1"/>
    <xf numFmtId="0" fontId="0" fillId="0" borderId="9" xfId="0" applyBorder="1"/>
    <xf numFmtId="0" fontId="2" fillId="0" borderId="9" xfId="0" applyFont="1" applyBorder="1"/>
    <xf numFmtId="0" fontId="0" fillId="0" borderId="10" xfId="0" applyBorder="1"/>
    <xf numFmtId="0" fontId="0" fillId="0" borderId="2" xfId="0" applyBorder="1" applyAlignment="1">
      <alignment horizontal="left" vertical="center"/>
    </xf>
    <xf numFmtId="165" fontId="0" fillId="0" borderId="3" xfId="0" applyNumberFormat="1" applyBorder="1"/>
    <xf numFmtId="0" fontId="0" fillId="0" borderId="12" xfId="0" applyBorder="1"/>
    <xf numFmtId="164" fontId="0" fillId="0" borderId="1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322920</xdr:colOff>
      <xdr:row>39</xdr:row>
      <xdr:rowOff>104760</xdr:rowOff>
    </xdr:from>
    <xdr:to>
      <xdr:col>8</xdr:col>
      <xdr:colOff>502920</xdr:colOff>
      <xdr:row>39</xdr:row>
      <xdr:rowOff>114480</xdr:rowOff>
    </xdr:to>
    <xdr:sp macro="" textlink="">
      <xdr:nvSpPr>
        <xdr:cNvPr id="2" name="Line 1"/>
        <xdr:cNvSpPr/>
      </xdr:nvSpPr>
      <xdr:spPr>
        <a:xfrm flipV="1">
          <a:off x="2486160" y="7150680"/>
          <a:ext cx="5632920" cy="972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4</xdr:col>
      <xdr:colOff>411120</xdr:colOff>
      <xdr:row>38</xdr:row>
      <xdr:rowOff>172440</xdr:rowOff>
    </xdr:from>
    <xdr:to>
      <xdr:col>4</xdr:col>
      <xdr:colOff>411120</xdr:colOff>
      <xdr:row>40</xdr:row>
      <xdr:rowOff>6120</xdr:rowOff>
    </xdr:to>
    <xdr:sp macro="" textlink="">
      <xdr:nvSpPr>
        <xdr:cNvPr id="3" name="Line 1"/>
        <xdr:cNvSpPr/>
      </xdr:nvSpPr>
      <xdr:spPr>
        <a:xfrm>
          <a:off x="4665600" y="704304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2</xdr:col>
      <xdr:colOff>684720</xdr:colOff>
      <xdr:row>39</xdr:row>
      <xdr:rowOff>119880</xdr:rowOff>
    </xdr:from>
    <xdr:to>
      <xdr:col>3</xdr:col>
      <xdr:colOff>68400</xdr:colOff>
      <xdr:row>42</xdr:row>
      <xdr:rowOff>3600</xdr:rowOff>
    </xdr:to>
    <xdr:sp macro="" textlink="">
      <xdr:nvSpPr>
        <xdr:cNvPr id="4" name="CustomShape 1"/>
        <xdr:cNvSpPr/>
      </xdr:nvSpPr>
      <xdr:spPr>
        <a:xfrm>
          <a:off x="2847960" y="7165800"/>
          <a:ext cx="376920" cy="409320"/>
        </a:xfrm>
        <a:prstGeom prst="leftBrace">
          <a:avLst>
            <a:gd name="adj1" fmla="val 2491"/>
            <a:gd name="adj2" fmla="val 10659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6</xdr:col>
      <xdr:colOff>4425</xdr:colOff>
      <xdr:row>39</xdr:row>
      <xdr:rowOff>105840</xdr:rowOff>
    </xdr:from>
    <xdr:to>
      <xdr:col>6</xdr:col>
      <xdr:colOff>206280</xdr:colOff>
      <xdr:row>41</xdr:row>
      <xdr:rowOff>164880</xdr:rowOff>
    </xdr:to>
    <xdr:sp macro="" textlink="">
      <xdr:nvSpPr>
        <xdr:cNvPr id="5" name="CustomShape 1"/>
        <xdr:cNvSpPr/>
      </xdr:nvSpPr>
      <xdr:spPr>
        <a:xfrm flipH="1">
          <a:off x="5811480" y="7151760"/>
          <a:ext cx="232920" cy="409320"/>
        </a:xfrm>
        <a:prstGeom prst="leftBrace">
          <a:avLst>
            <a:gd name="adj1" fmla="val 2491"/>
            <a:gd name="adj2" fmla="val 11738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</xdr:col>
      <xdr:colOff>329400</xdr:colOff>
      <xdr:row>39</xdr:row>
      <xdr:rowOff>25920</xdr:rowOff>
    </xdr:from>
    <xdr:to>
      <xdr:col>2</xdr:col>
      <xdr:colOff>329400</xdr:colOff>
      <xdr:row>40</xdr:row>
      <xdr:rowOff>93240</xdr:rowOff>
    </xdr:to>
    <xdr:sp macro="" textlink="">
      <xdr:nvSpPr>
        <xdr:cNvPr id="6" name="Line 1"/>
        <xdr:cNvSpPr/>
      </xdr:nvSpPr>
      <xdr:spPr>
        <a:xfrm>
          <a:off x="2492640" y="7071840"/>
          <a:ext cx="0" cy="24228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8</xdr:col>
      <xdr:colOff>489600</xdr:colOff>
      <xdr:row>38</xdr:row>
      <xdr:rowOff>172440</xdr:rowOff>
    </xdr:from>
    <xdr:to>
      <xdr:col>8</xdr:col>
      <xdr:colOff>489600</xdr:colOff>
      <xdr:row>40</xdr:row>
      <xdr:rowOff>6120</xdr:rowOff>
    </xdr:to>
    <xdr:sp macro="" textlink="">
      <xdr:nvSpPr>
        <xdr:cNvPr id="7" name="Line 1"/>
        <xdr:cNvSpPr/>
      </xdr:nvSpPr>
      <xdr:spPr>
        <a:xfrm>
          <a:off x="8105760" y="704304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22</xdr:col>
      <xdr:colOff>448185</xdr:colOff>
      <xdr:row>27</xdr:row>
      <xdr:rowOff>104400</xdr:rowOff>
    </xdr:from>
    <xdr:to>
      <xdr:col>22</xdr:col>
      <xdr:colOff>506865</xdr:colOff>
      <xdr:row>34</xdr:row>
      <xdr:rowOff>11520</xdr:rowOff>
    </xdr:to>
    <xdr:sp macro="" textlink="">
      <xdr:nvSpPr>
        <xdr:cNvPr id="8" name="CustomShape 1"/>
        <xdr:cNvSpPr/>
      </xdr:nvSpPr>
      <xdr:spPr>
        <a:xfrm>
          <a:off x="21741480" y="5047200"/>
          <a:ext cx="58680" cy="1133640"/>
        </a:xfrm>
        <a:prstGeom prst="leftBrace">
          <a:avLst>
            <a:gd name="adj1" fmla="val 1800"/>
            <a:gd name="adj2" fmla="val 10800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22</xdr:col>
      <xdr:colOff>244965</xdr:colOff>
      <xdr:row>25</xdr:row>
      <xdr:rowOff>90360</xdr:rowOff>
    </xdr:from>
    <xdr:to>
      <xdr:col>23</xdr:col>
      <xdr:colOff>405165</xdr:colOff>
      <xdr:row>27</xdr:row>
      <xdr:rowOff>77400</xdr:rowOff>
    </xdr:to>
    <xdr:sp macro="" textlink="">
      <xdr:nvSpPr>
        <xdr:cNvPr id="9" name="CustomShape 1"/>
        <xdr:cNvSpPr/>
      </xdr:nvSpPr>
      <xdr:spPr>
        <a:xfrm>
          <a:off x="21350880" y="4682520"/>
          <a:ext cx="1220760" cy="33768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Emision</a:t>
          </a:r>
          <a:endParaRPr/>
        </a:p>
        <a:p>
          <a:r>
            <a:rPr lang="es-EC" sz="1200">
              <a:latin typeface="Times New Roman"/>
            </a:rPr>
            <a:t>2013-01-01</a:t>
          </a:r>
          <a:endParaRPr/>
        </a:p>
      </xdr:txBody>
    </xdr:sp>
    <xdr:clientData/>
  </xdr:twoCellAnchor>
  <xdr:twoCellAnchor editAs="absolute">
    <xdr:from>
      <xdr:col>22</xdr:col>
      <xdr:colOff>504705</xdr:colOff>
      <xdr:row>30</xdr:row>
      <xdr:rowOff>10800</xdr:rowOff>
    </xdr:from>
    <xdr:to>
      <xdr:col>31</xdr:col>
      <xdr:colOff>54090</xdr:colOff>
      <xdr:row>31</xdr:row>
      <xdr:rowOff>48240</xdr:rowOff>
    </xdr:to>
    <xdr:sp macro="" textlink="">
      <xdr:nvSpPr>
        <xdr:cNvPr id="10" name="CustomShape 1"/>
        <xdr:cNvSpPr/>
      </xdr:nvSpPr>
      <xdr:spPr>
        <a:xfrm>
          <a:off x="21798000" y="5479200"/>
          <a:ext cx="7004160" cy="212760"/>
        </a:xfrm>
        <a:prstGeom prst="flowChartProcess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24</xdr:col>
      <xdr:colOff>58290</xdr:colOff>
      <xdr:row>28</xdr:row>
      <xdr:rowOff>36360</xdr:rowOff>
    </xdr:from>
    <xdr:to>
      <xdr:col>24</xdr:col>
      <xdr:colOff>87750</xdr:colOff>
      <xdr:row>33</xdr:row>
      <xdr:rowOff>138240</xdr:rowOff>
    </xdr:to>
    <xdr:sp macro="" textlink="">
      <xdr:nvSpPr>
        <xdr:cNvPr id="11" name="CustomShape 1"/>
        <xdr:cNvSpPr/>
      </xdr:nvSpPr>
      <xdr:spPr>
        <a:xfrm>
          <a:off x="23129640" y="5154120"/>
          <a:ext cx="64440" cy="97848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520725</xdr:colOff>
      <xdr:row>25</xdr:row>
      <xdr:rowOff>173160</xdr:rowOff>
    </xdr:from>
    <xdr:to>
      <xdr:col>25</xdr:col>
      <xdr:colOff>58680</xdr:colOff>
      <xdr:row>27</xdr:row>
      <xdr:rowOff>160200</xdr:rowOff>
    </xdr:to>
    <xdr:sp macro="" textlink="">
      <xdr:nvSpPr>
        <xdr:cNvPr id="12" name="CustomShape 1"/>
        <xdr:cNvSpPr/>
      </xdr:nvSpPr>
      <xdr:spPr>
        <a:xfrm>
          <a:off x="22687200" y="4765320"/>
          <a:ext cx="1220760" cy="33768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Liquidacion</a:t>
          </a:r>
          <a:endParaRPr/>
        </a:p>
        <a:p>
          <a:r>
            <a:rPr lang="es-EC" sz="1200">
              <a:latin typeface="Times New Roman"/>
            </a:rPr>
            <a:t>2013-04-01</a:t>
          </a:r>
          <a:endParaRPr/>
        </a:p>
      </xdr:txBody>
    </xdr:sp>
    <xdr:clientData/>
  </xdr:twoCellAnchor>
  <xdr:twoCellAnchor editAs="absolute">
    <xdr:from>
      <xdr:col>26</xdr:col>
      <xdr:colOff>262035</xdr:colOff>
      <xdr:row>28</xdr:row>
      <xdr:rowOff>48960</xdr:rowOff>
    </xdr:from>
    <xdr:to>
      <xdr:col>26</xdr:col>
      <xdr:colOff>322500</xdr:colOff>
      <xdr:row>33</xdr:row>
      <xdr:rowOff>150840</xdr:rowOff>
    </xdr:to>
    <xdr:sp macro="" textlink="">
      <xdr:nvSpPr>
        <xdr:cNvPr id="13" name="CustomShape 1"/>
        <xdr:cNvSpPr/>
      </xdr:nvSpPr>
      <xdr:spPr>
        <a:xfrm>
          <a:off x="24955560" y="5166720"/>
          <a:ext cx="64440" cy="97848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25</xdr:col>
      <xdr:colOff>447390</xdr:colOff>
      <xdr:row>25</xdr:row>
      <xdr:rowOff>105480</xdr:rowOff>
    </xdr:from>
    <xdr:to>
      <xdr:col>27</xdr:col>
      <xdr:colOff>286920</xdr:colOff>
      <xdr:row>27</xdr:row>
      <xdr:rowOff>92520</xdr:rowOff>
    </xdr:to>
    <xdr:sp macro="" textlink="">
      <xdr:nvSpPr>
        <xdr:cNvPr id="14" name="CustomShape 1"/>
        <xdr:cNvSpPr/>
      </xdr:nvSpPr>
      <xdr:spPr>
        <a:xfrm>
          <a:off x="24312240" y="4697640"/>
          <a:ext cx="1703520" cy="33768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1(Primer Interes)</a:t>
          </a:r>
          <a:endParaRPr/>
        </a:p>
        <a:p>
          <a:r>
            <a:rPr lang="es-EC" sz="1200">
              <a:latin typeface="Times New Roman"/>
            </a:rPr>
            <a:t>         2013-07-01</a:t>
          </a:r>
          <a:endParaRPr/>
        </a:p>
      </xdr:txBody>
    </xdr:sp>
    <xdr:clientData/>
  </xdr:twoCellAnchor>
  <xdr:twoCellAnchor editAs="absolute">
    <xdr:from>
      <xdr:col>29</xdr:col>
      <xdr:colOff>61200</xdr:colOff>
      <xdr:row>28</xdr:row>
      <xdr:rowOff>360</xdr:rowOff>
    </xdr:from>
    <xdr:to>
      <xdr:col>29</xdr:col>
      <xdr:colOff>110070</xdr:colOff>
      <xdr:row>33</xdr:row>
      <xdr:rowOff>102240</xdr:rowOff>
    </xdr:to>
    <xdr:sp macro="" textlink="">
      <xdr:nvSpPr>
        <xdr:cNvPr id="15" name="CustomShape 1"/>
        <xdr:cNvSpPr/>
      </xdr:nvSpPr>
      <xdr:spPr>
        <a:xfrm>
          <a:off x="27463320" y="5118120"/>
          <a:ext cx="64440" cy="97848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28</xdr:col>
      <xdr:colOff>89910</xdr:colOff>
      <xdr:row>25</xdr:row>
      <xdr:rowOff>81720</xdr:rowOff>
    </xdr:from>
    <xdr:to>
      <xdr:col>30</xdr:col>
      <xdr:colOff>276030</xdr:colOff>
      <xdr:row>27</xdr:row>
      <xdr:rowOff>68760</xdr:rowOff>
    </xdr:to>
    <xdr:sp macro="" textlink="">
      <xdr:nvSpPr>
        <xdr:cNvPr id="16" name="CustomShape 1"/>
        <xdr:cNvSpPr/>
      </xdr:nvSpPr>
      <xdr:spPr>
        <a:xfrm>
          <a:off x="26749080" y="4673880"/>
          <a:ext cx="1703520" cy="33768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2(Primer Interes)</a:t>
          </a:r>
          <a:endParaRPr/>
        </a:p>
        <a:p>
          <a:r>
            <a:rPr lang="es-EC" sz="1200">
              <a:latin typeface="Times New Roman"/>
            </a:rPr>
            <a:t>         2014-01-01</a:t>
          </a:r>
          <a:endParaRPr/>
        </a:p>
      </xdr:txBody>
    </xdr:sp>
    <xdr:clientData/>
  </xdr:twoCellAnchor>
  <xdr:twoCellAnchor editAs="absolute">
    <xdr:from>
      <xdr:col>22</xdr:col>
      <xdr:colOff>546825</xdr:colOff>
      <xdr:row>34</xdr:row>
      <xdr:rowOff>172800</xdr:rowOff>
    </xdr:from>
    <xdr:to>
      <xdr:col>24</xdr:col>
      <xdr:colOff>59040</xdr:colOff>
      <xdr:row>35</xdr:row>
      <xdr:rowOff>113400</xdr:rowOff>
    </xdr:to>
    <xdr:sp macro="" textlink="">
      <xdr:nvSpPr>
        <xdr:cNvPr id="17" name="CustomShape 1"/>
        <xdr:cNvSpPr/>
      </xdr:nvSpPr>
      <xdr:spPr>
        <a:xfrm>
          <a:off x="21840120" y="6342120"/>
          <a:ext cx="1309320" cy="115920"/>
        </a:xfrm>
        <a:prstGeom prst="leftRightArrow">
          <a:avLst>
            <a:gd name="adj1" fmla="val 4300"/>
            <a:gd name="adj2" fmla="val 5400"/>
          </a:avLst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22</xdr:col>
      <xdr:colOff>546825</xdr:colOff>
      <xdr:row>36</xdr:row>
      <xdr:rowOff>61920</xdr:rowOff>
    </xdr:from>
    <xdr:to>
      <xdr:col>24</xdr:col>
      <xdr:colOff>56205</xdr:colOff>
      <xdr:row>37</xdr:row>
      <xdr:rowOff>70200</xdr:rowOff>
    </xdr:to>
    <xdr:sp macro="" textlink="">
      <xdr:nvSpPr>
        <xdr:cNvPr id="18" name="CustomShape 1"/>
        <xdr:cNvSpPr/>
      </xdr:nvSpPr>
      <xdr:spPr>
        <a:xfrm>
          <a:off x="21840120" y="6581880"/>
          <a:ext cx="1220760" cy="183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          Int Acum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F51"/>
  <sheetViews>
    <sheetView tabSelected="1" topLeftCell="T15" zoomScaleNormal="100" workbookViewId="0">
      <selection activeCell="T39" sqref="T39"/>
    </sheetView>
  </sheetViews>
  <sheetFormatPr baseColWidth="10" defaultColWidth="9.140625" defaultRowHeight="15"/>
  <cols>
    <col min="1" max="1" width="8.5703125"/>
    <col min="2" max="2" width="15.85546875"/>
    <col min="3" max="3" width="11.140625"/>
    <col min="4" max="4" width="12.28515625"/>
    <col min="5" max="5" width="10.28515625"/>
    <col min="6" max="6" width="7.5703125"/>
    <col min="7" max="7" width="11.42578125"/>
    <col min="8" max="8" width="8.5703125"/>
    <col min="9" max="9" width="11.42578125"/>
    <col min="10" max="10" width="15.85546875"/>
    <col min="11" max="11" width="11.140625"/>
    <col min="12" max="14" width="8.5703125"/>
    <col min="15" max="15" width="16.140625"/>
    <col min="16" max="16" width="10.42578125" bestFit="1" customWidth="1"/>
    <col min="17" max="20" width="8.5703125"/>
    <col min="21" max="21" width="13.7109375" bestFit="1" customWidth="1"/>
    <col min="22" max="22" width="14.140625"/>
    <col min="23" max="23" width="10.28515625" customWidth="1"/>
    <col min="24" max="24" width="11.28515625" customWidth="1"/>
    <col min="25" max="26" width="8.5703125"/>
    <col min="27" max="27" width="11.7109375"/>
    <col min="28" max="28" width="11.140625"/>
    <col min="29" max="1025" width="8.5703125"/>
  </cols>
  <sheetData>
    <row r="5" spans="2:28" ht="21">
      <c r="B5" s="11" t="s">
        <v>0</v>
      </c>
      <c r="C5" s="11"/>
      <c r="D5" s="11"/>
      <c r="E5" s="11"/>
      <c r="F5" s="11"/>
      <c r="G5" s="11"/>
      <c r="H5" s="11"/>
      <c r="J5" s="11" t="s">
        <v>1</v>
      </c>
      <c r="K5" s="11"/>
      <c r="L5" s="11"/>
      <c r="M5" s="11"/>
      <c r="N5" s="11"/>
      <c r="O5" s="11"/>
      <c r="P5" s="11"/>
      <c r="Q5" s="11"/>
      <c r="R5" s="11"/>
      <c r="U5" s="11" t="s">
        <v>2</v>
      </c>
      <c r="V5" s="11"/>
      <c r="W5" s="11"/>
      <c r="X5" s="11"/>
      <c r="Y5" s="11"/>
      <c r="Z5" s="11"/>
      <c r="AA5" s="11"/>
      <c r="AB5" s="11"/>
    </row>
    <row r="6" spans="2:28">
      <c r="B6" s="12"/>
      <c r="H6" s="13"/>
      <c r="J6" s="12"/>
      <c r="P6" s="14"/>
      <c r="R6" s="13"/>
      <c r="U6" s="12"/>
      <c r="Z6" s="28" t="s">
        <v>3</v>
      </c>
      <c r="AA6" s="28" t="s">
        <v>7</v>
      </c>
      <c r="AB6" s="28" t="s">
        <v>8</v>
      </c>
    </row>
    <row r="7" spans="2:28">
      <c r="B7" s="12"/>
      <c r="F7" t="s">
        <v>3</v>
      </c>
      <c r="G7" t="s">
        <v>4</v>
      </c>
      <c r="H7" s="13" t="s">
        <v>5</v>
      </c>
      <c r="J7" s="12"/>
      <c r="M7" s="14" t="s">
        <v>5</v>
      </c>
      <c r="N7" t="s">
        <v>3</v>
      </c>
      <c r="O7" t="s">
        <v>4</v>
      </c>
      <c r="R7" s="13"/>
      <c r="U7" s="12" t="s">
        <v>6</v>
      </c>
      <c r="V7">
        <v>15000</v>
      </c>
      <c r="Z7">
        <v>0</v>
      </c>
      <c r="AA7">
        <v>0</v>
      </c>
      <c r="AB7">
        <v>15000</v>
      </c>
    </row>
    <row r="8" spans="2:28">
      <c r="B8" s="12"/>
      <c r="F8">
        <v>1</v>
      </c>
      <c r="G8">
        <f>AMORLINC($C$9,$C$10,$C$11,$C$12,F8,$C$14,$C$15)</f>
        <v>250</v>
      </c>
      <c r="H8" s="13">
        <v>2010</v>
      </c>
      <c r="J8" s="12"/>
      <c r="M8" s="14">
        <v>2010</v>
      </c>
      <c r="N8">
        <v>0</v>
      </c>
      <c r="O8">
        <f>AMORDEGRC($K$9,$K$10,$K$11,$K$12,N8,$K$14,$K$15)</f>
        <v>229</v>
      </c>
      <c r="P8" s="15">
        <v>40409</v>
      </c>
      <c r="R8" s="13"/>
      <c r="U8" s="12" t="s">
        <v>9</v>
      </c>
      <c r="V8">
        <v>1500</v>
      </c>
      <c r="Z8" s="28">
        <v>1</v>
      </c>
      <c r="AA8" s="29">
        <f>DB($V$7,$V$8,$V$9,Z8)</f>
        <v>4785</v>
      </c>
      <c r="AB8" s="29">
        <f>AB7-AA8</f>
        <v>10215</v>
      </c>
    </row>
    <row r="9" spans="2:28">
      <c r="B9" s="12" t="s">
        <v>10</v>
      </c>
      <c r="C9">
        <v>2500</v>
      </c>
      <c r="F9">
        <v>2</v>
      </c>
      <c r="G9">
        <f t="shared" ref="G9:G17" si="0">AMORLINC($C$9,$C$10,$C$11,$C$12,F9,$C$14,$C$15)</f>
        <v>250</v>
      </c>
      <c r="H9" s="13">
        <v>2011</v>
      </c>
      <c r="J9" s="12" t="s">
        <v>10</v>
      </c>
      <c r="K9">
        <v>2500</v>
      </c>
      <c r="M9" s="14">
        <v>2011</v>
      </c>
      <c r="N9">
        <v>1</v>
      </c>
      <c r="O9">
        <f t="shared" ref="O9:O17" si="1">AMORDEGRC($K$9,$K$10,$K$11,$K$12,N9,$K$14,$K$15)</f>
        <v>568</v>
      </c>
      <c r="P9" s="15">
        <v>40543</v>
      </c>
      <c r="R9" s="13"/>
      <c r="U9" s="12" t="s">
        <v>11</v>
      </c>
      <c r="V9">
        <v>6</v>
      </c>
      <c r="Z9" s="28">
        <v>2</v>
      </c>
      <c r="AA9" s="29">
        <f>DB($V$7,$V$8,$V$9,Z9)</f>
        <v>3258.585</v>
      </c>
      <c r="AB9" s="29">
        <f>AB8-AA9</f>
        <v>6956.415</v>
      </c>
    </row>
    <row r="10" spans="2:28">
      <c r="B10" s="12" t="s">
        <v>12</v>
      </c>
      <c r="C10" s="15">
        <v>40409</v>
      </c>
      <c r="F10">
        <v>3</v>
      </c>
      <c r="G10">
        <f t="shared" si="0"/>
        <v>250</v>
      </c>
      <c r="H10" s="13">
        <v>2012</v>
      </c>
      <c r="J10" s="12" t="s">
        <v>12</v>
      </c>
      <c r="K10" s="15">
        <v>40409</v>
      </c>
      <c r="M10" s="14">
        <v>2012</v>
      </c>
      <c r="N10">
        <v>2</v>
      </c>
      <c r="O10">
        <f t="shared" si="1"/>
        <v>426</v>
      </c>
      <c r="P10" s="15">
        <v>40574</v>
      </c>
      <c r="R10" s="13"/>
      <c r="U10" s="12" t="s">
        <v>3</v>
      </c>
      <c r="V10">
        <v>1</v>
      </c>
      <c r="Z10" s="28">
        <v>3</v>
      </c>
      <c r="AA10" s="29">
        <f t="shared" ref="AA9:AA14" si="2">DB($V$7,$V$8,$V$9,Z10)</f>
        <v>2219.0963849999998</v>
      </c>
      <c r="AB10" s="29">
        <f t="shared" ref="AB10:AB13" si="3">AB9-AA10</f>
        <v>4737.3186150000001</v>
      </c>
    </row>
    <row r="11" spans="2:28">
      <c r="B11" s="12" t="s">
        <v>13</v>
      </c>
      <c r="C11" s="15">
        <v>40543</v>
      </c>
      <c r="F11">
        <v>4</v>
      </c>
      <c r="G11">
        <f t="shared" si="0"/>
        <v>250</v>
      </c>
      <c r="H11" s="13">
        <v>2013</v>
      </c>
      <c r="J11" s="12" t="s">
        <v>13</v>
      </c>
      <c r="K11" s="15">
        <v>40543</v>
      </c>
      <c r="M11" s="14">
        <v>2013</v>
      </c>
      <c r="N11">
        <v>3</v>
      </c>
      <c r="O11">
        <f t="shared" si="1"/>
        <v>319</v>
      </c>
      <c r="P11" s="15">
        <v>40602</v>
      </c>
      <c r="R11" s="13"/>
      <c r="U11" s="12" t="s">
        <v>14</v>
      </c>
      <c r="V11">
        <v>12</v>
      </c>
      <c r="Z11" s="28">
        <v>4</v>
      </c>
      <c r="AA11" s="29">
        <f t="shared" si="2"/>
        <v>1511.204638185</v>
      </c>
      <c r="AB11" s="29">
        <f t="shared" si="3"/>
        <v>3226.1139768150001</v>
      </c>
    </row>
    <row r="12" spans="2:28">
      <c r="B12" s="12" t="s">
        <v>15</v>
      </c>
      <c r="C12">
        <f>C9*10%</f>
        <v>250</v>
      </c>
      <c r="F12">
        <v>5</v>
      </c>
      <c r="G12">
        <f t="shared" si="0"/>
        <v>250</v>
      </c>
      <c r="H12" s="13">
        <v>2014</v>
      </c>
      <c r="J12" s="12" t="s">
        <v>15</v>
      </c>
      <c r="K12">
        <v>250</v>
      </c>
      <c r="M12" s="14">
        <v>2014</v>
      </c>
      <c r="N12">
        <v>4</v>
      </c>
      <c r="O12">
        <f t="shared" si="1"/>
        <v>240</v>
      </c>
      <c r="P12" s="15">
        <v>40633</v>
      </c>
      <c r="R12" s="13"/>
      <c r="U12" s="12"/>
      <c r="V12" s="16"/>
      <c r="Z12" s="28">
        <v>5</v>
      </c>
      <c r="AA12" s="29">
        <f t="shared" si="2"/>
        <v>1029.1303586039851</v>
      </c>
      <c r="AB12" s="29">
        <f t="shared" si="3"/>
        <v>2196.9836182110148</v>
      </c>
    </row>
    <row r="13" spans="2:28">
      <c r="B13" s="12" t="s">
        <v>3</v>
      </c>
      <c r="C13">
        <v>1</v>
      </c>
      <c r="F13">
        <v>6</v>
      </c>
      <c r="G13">
        <f t="shared" si="0"/>
        <v>250</v>
      </c>
      <c r="H13" s="13">
        <v>2015</v>
      </c>
      <c r="J13" s="12" t="s">
        <v>3</v>
      </c>
      <c r="K13">
        <v>1</v>
      </c>
      <c r="M13" s="14">
        <v>2015</v>
      </c>
      <c r="N13">
        <v>5</v>
      </c>
      <c r="O13">
        <f t="shared" si="1"/>
        <v>180</v>
      </c>
      <c r="P13" s="15">
        <v>40663</v>
      </c>
      <c r="R13" s="13"/>
      <c r="U13" s="12" t="s">
        <v>16</v>
      </c>
      <c r="V13" s="10" t="s">
        <v>17</v>
      </c>
      <c r="W13" s="10"/>
      <c r="X13" s="10"/>
      <c r="Z13" s="28">
        <v>6</v>
      </c>
      <c r="AA13" s="29">
        <f>DB($V$7,$V$8,$V$9,Z13)</f>
        <v>700.83777420931369</v>
      </c>
      <c r="AB13" s="29">
        <f t="shared" si="3"/>
        <v>1496.1458440017011</v>
      </c>
    </row>
    <row r="14" spans="2:28">
      <c r="B14" s="12" t="s">
        <v>18</v>
      </c>
      <c r="C14" s="16">
        <v>0.1</v>
      </c>
      <c r="F14">
        <v>7</v>
      </c>
      <c r="G14">
        <f t="shared" si="0"/>
        <v>250</v>
      </c>
      <c r="H14" s="13">
        <v>2016</v>
      </c>
      <c r="J14" s="12" t="s">
        <v>18</v>
      </c>
      <c r="K14" s="16">
        <v>0.1</v>
      </c>
      <c r="M14" s="14">
        <v>2016</v>
      </c>
      <c r="N14">
        <v>6</v>
      </c>
      <c r="O14">
        <f t="shared" si="1"/>
        <v>135</v>
      </c>
      <c r="P14" s="15">
        <v>40694</v>
      </c>
      <c r="R14" s="13"/>
      <c r="U14" s="17" t="s">
        <v>16</v>
      </c>
      <c r="V14" s="18">
        <f>1-(V8/V7)^(1/V9)</f>
        <v>0.31870793094203864</v>
      </c>
      <c r="W14" s="19"/>
      <c r="X14" s="19"/>
      <c r="Y14" s="19"/>
      <c r="Z14" s="28"/>
      <c r="AA14" s="29"/>
      <c r="AB14" s="29"/>
    </row>
    <row r="15" spans="2:28">
      <c r="B15" s="12" t="s">
        <v>19</v>
      </c>
      <c r="C15">
        <v>1</v>
      </c>
      <c r="F15">
        <v>8</v>
      </c>
      <c r="G15">
        <f t="shared" si="0"/>
        <v>250</v>
      </c>
      <c r="H15" s="13">
        <v>2017</v>
      </c>
      <c r="J15" s="12" t="s">
        <v>19</v>
      </c>
      <c r="K15">
        <v>1</v>
      </c>
      <c r="M15" s="14">
        <v>2017</v>
      </c>
      <c r="N15">
        <v>7</v>
      </c>
      <c r="O15">
        <f t="shared" si="1"/>
        <v>101</v>
      </c>
      <c r="P15" s="15">
        <v>40724</v>
      </c>
      <c r="R15" s="13"/>
    </row>
    <row r="16" spans="2:28">
      <c r="B16" s="10" t="s">
        <v>57</v>
      </c>
      <c r="C16" s="10"/>
      <c r="D16" s="10"/>
      <c r="E16" s="10"/>
      <c r="F16" s="10">
        <v>9</v>
      </c>
      <c r="G16">
        <f t="shared" si="0"/>
        <v>158.21917808219177</v>
      </c>
      <c r="H16" s="13">
        <v>2018</v>
      </c>
      <c r="J16" s="12"/>
      <c r="M16" s="14">
        <v>2018</v>
      </c>
      <c r="N16">
        <v>8</v>
      </c>
      <c r="O16">
        <f t="shared" si="1"/>
        <v>152</v>
      </c>
      <c r="P16" s="15">
        <v>40755</v>
      </c>
      <c r="R16" s="13"/>
    </row>
    <row r="17" spans="2:32">
      <c r="B17" s="17"/>
      <c r="C17" s="19"/>
      <c r="D17" s="19"/>
      <c r="E17" s="19"/>
      <c r="F17" s="19">
        <v>10</v>
      </c>
      <c r="G17">
        <f t="shared" si="0"/>
        <v>0</v>
      </c>
      <c r="H17" s="20">
        <v>2019</v>
      </c>
      <c r="J17" s="12"/>
      <c r="K17" s="14"/>
      <c r="L17" s="14"/>
      <c r="M17" s="14">
        <v>2019</v>
      </c>
      <c r="N17">
        <v>9</v>
      </c>
      <c r="O17">
        <f t="shared" si="1"/>
        <v>0</v>
      </c>
      <c r="P17" s="15">
        <v>40786</v>
      </c>
      <c r="R17" s="13"/>
    </row>
    <row r="18" spans="2:32">
      <c r="J18" s="12"/>
      <c r="P18" s="15"/>
      <c r="R18" s="13"/>
    </row>
    <row r="19" spans="2:32">
      <c r="J19" s="21" t="s">
        <v>21</v>
      </c>
      <c r="K19" s="21">
        <f>1/K14</f>
        <v>10</v>
      </c>
      <c r="R19" s="13"/>
    </row>
    <row r="20" spans="2:32">
      <c r="J20" s="21" t="s">
        <v>22</v>
      </c>
      <c r="K20" s="21">
        <v>1.5</v>
      </c>
      <c r="R20" s="13"/>
    </row>
    <row r="21" spans="2:32" ht="20.25">
      <c r="J21" s="21" t="s">
        <v>23</v>
      </c>
      <c r="K21" s="21">
        <v>2</v>
      </c>
      <c r="L21" s="9" t="s">
        <v>24</v>
      </c>
      <c r="M21" s="9"/>
      <c r="N21" s="9"/>
      <c r="O21" s="9"/>
      <c r="P21" s="9"/>
      <c r="Q21" s="9"/>
      <c r="R21" s="9"/>
      <c r="U21" s="22"/>
      <c r="V21" s="23"/>
      <c r="W21" s="23"/>
      <c r="X21" s="23"/>
      <c r="Y21" s="24" t="s">
        <v>25</v>
      </c>
      <c r="Z21" s="23"/>
      <c r="AA21" s="23"/>
      <c r="AB21" s="23"/>
      <c r="AC21" s="23"/>
      <c r="AD21" s="23"/>
      <c r="AE21" s="23"/>
      <c r="AF21" s="25"/>
    </row>
    <row r="22" spans="2:32">
      <c r="J22" s="21" t="s">
        <v>26</v>
      </c>
      <c r="K22" s="21">
        <v>2.5</v>
      </c>
      <c r="L22" s="8" t="s">
        <v>27</v>
      </c>
      <c r="M22" s="8"/>
      <c r="N22" s="8"/>
      <c r="O22" s="8"/>
      <c r="P22" s="8"/>
      <c r="Q22" s="8"/>
      <c r="R22" s="20"/>
      <c r="U22" s="12"/>
      <c r="AF22" s="13"/>
    </row>
    <row r="23" spans="2:32">
      <c r="U23" s="12" t="s">
        <v>28</v>
      </c>
      <c r="V23" s="15">
        <v>41275</v>
      </c>
      <c r="AF23" s="13"/>
    </row>
    <row r="24" spans="2:32">
      <c r="U24" s="12" t="s">
        <v>29</v>
      </c>
      <c r="V24" s="15">
        <v>41456</v>
      </c>
      <c r="AF24" s="13"/>
    </row>
    <row r="25" spans="2:32">
      <c r="U25" s="12" t="s">
        <v>30</v>
      </c>
      <c r="V25" s="15">
        <v>41365</v>
      </c>
      <c r="AF25" s="13"/>
    </row>
    <row r="26" spans="2:32">
      <c r="B26" s="7" t="s">
        <v>31</v>
      </c>
      <c r="C26" s="7"/>
      <c r="D26" s="7"/>
      <c r="E26" s="7"/>
      <c r="F26" s="7"/>
      <c r="G26" s="7"/>
      <c r="H26" s="7"/>
      <c r="I26" s="7"/>
      <c r="U26" s="12" t="s">
        <v>16</v>
      </c>
      <c r="V26" s="16">
        <v>0.1</v>
      </c>
      <c r="AF26" s="13"/>
    </row>
    <row r="27" spans="2:32">
      <c r="B27" s="12" t="s">
        <v>32</v>
      </c>
      <c r="C27" s="6" t="s">
        <v>33</v>
      </c>
      <c r="D27" s="6"/>
      <c r="E27" s="6"/>
      <c r="F27" s="6"/>
      <c r="I27" s="13"/>
      <c r="U27" s="12" t="s">
        <v>34</v>
      </c>
      <c r="V27">
        <v>5000</v>
      </c>
      <c r="AF27" s="13"/>
    </row>
    <row r="28" spans="2:32">
      <c r="B28" s="12" t="s">
        <v>35</v>
      </c>
      <c r="C28" s="15">
        <v>42050</v>
      </c>
      <c r="D28" s="6" t="s">
        <v>36</v>
      </c>
      <c r="E28" s="6"/>
      <c r="F28" s="6"/>
      <c r="G28" s="6"/>
      <c r="I28" s="13"/>
      <c r="U28" s="12" t="s">
        <v>37</v>
      </c>
      <c r="V28">
        <v>2</v>
      </c>
      <c r="AF28" s="13"/>
    </row>
    <row r="29" spans="2:32">
      <c r="B29" s="12" t="s">
        <v>38</v>
      </c>
      <c r="C29" s="15">
        <v>42155</v>
      </c>
      <c r="D29" s="6" t="s">
        <v>39</v>
      </c>
      <c r="E29" s="6"/>
      <c r="F29" s="6"/>
      <c r="G29" s="6"/>
      <c r="I29" s="13"/>
      <c r="U29" s="12" t="s">
        <v>19</v>
      </c>
      <c r="V29">
        <v>1</v>
      </c>
      <c r="AF29" s="13"/>
    </row>
    <row r="30" spans="2:32">
      <c r="B30" s="12" t="s">
        <v>37</v>
      </c>
      <c r="C30">
        <v>2</v>
      </c>
      <c r="D30" t="s">
        <v>40</v>
      </c>
      <c r="I30" s="13"/>
      <c r="U30" s="12" t="s">
        <v>41</v>
      </c>
      <c r="V30">
        <v>1</v>
      </c>
      <c r="AF30" s="13"/>
    </row>
    <row r="31" spans="2:32">
      <c r="B31" s="12" t="s">
        <v>19</v>
      </c>
      <c r="C31">
        <v>2</v>
      </c>
      <c r="D31" s="10" t="s">
        <v>20</v>
      </c>
      <c r="E31" s="10"/>
      <c r="F31" s="10"/>
      <c r="G31" s="10"/>
      <c r="H31" s="10"/>
      <c r="I31" s="13"/>
      <c r="U31" s="12" t="s">
        <v>42</v>
      </c>
      <c r="V31">
        <f>ACCRINT(V23,V24,V25,V26,V27,V28,1)</f>
        <v>124.30939226519337</v>
      </c>
      <c r="AF31" s="13"/>
    </row>
    <row r="32" spans="2:32">
      <c r="B32" s="12" t="s">
        <v>43</v>
      </c>
      <c r="C32" t="s">
        <v>44</v>
      </c>
      <c r="I32" s="13"/>
      <c r="U32" s="12"/>
      <c r="AF32" s="13"/>
    </row>
    <row r="33" spans="2:32">
      <c r="B33" s="12" t="s">
        <v>45</v>
      </c>
      <c r="C33" t="s">
        <v>46</v>
      </c>
      <c r="I33" s="13"/>
      <c r="U33" s="12"/>
      <c r="AF33" s="13"/>
    </row>
    <row r="34" spans="2:32">
      <c r="B34" s="5" t="s">
        <v>47</v>
      </c>
      <c r="C34" s="5"/>
      <c r="D34" s="5"/>
      <c r="E34" s="5"/>
      <c r="F34" s="5"/>
      <c r="G34" s="5"/>
      <c r="H34" s="5"/>
      <c r="I34" s="5"/>
      <c r="U34" s="12"/>
      <c r="AF34" s="13"/>
    </row>
    <row r="35" spans="2:32">
      <c r="B35" s="5" t="s">
        <v>48</v>
      </c>
      <c r="C35" s="5"/>
      <c r="D35" s="5"/>
      <c r="E35" s="5"/>
      <c r="F35" s="5"/>
      <c r="G35" s="5"/>
      <c r="H35" s="5"/>
      <c r="I35" s="5"/>
      <c r="U35" s="12"/>
      <c r="AF35" s="13"/>
    </row>
    <row r="36" spans="2:32">
      <c r="B36" s="26"/>
      <c r="I36" s="13"/>
      <c r="U36" s="12"/>
      <c r="AF36" s="13"/>
    </row>
    <row r="37" spans="2:32">
      <c r="B37" s="26" t="s">
        <v>49</v>
      </c>
      <c r="C37">
        <f>COUPDAYS(C28,C29,C30,C31)</f>
        <v>180</v>
      </c>
      <c r="I37" s="13"/>
      <c r="U37" s="12"/>
      <c r="AF37" s="13"/>
    </row>
    <row r="38" spans="2:32">
      <c r="B38" s="26"/>
      <c r="I38" s="13"/>
      <c r="U38" s="17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20"/>
    </row>
    <row r="39" spans="2:32">
      <c r="B39" s="12"/>
      <c r="C39" t="s">
        <v>32</v>
      </c>
      <c r="E39" t="s">
        <v>50</v>
      </c>
      <c r="I39" s="13" t="s">
        <v>38</v>
      </c>
    </row>
    <row r="40" spans="2:32">
      <c r="B40" s="12"/>
      <c r="I40" s="13"/>
    </row>
    <row r="41" spans="2:32">
      <c r="B41" s="12"/>
      <c r="E41" s="15">
        <v>42050</v>
      </c>
      <c r="I41" s="27">
        <v>42155</v>
      </c>
    </row>
    <row r="42" spans="2:32">
      <c r="B42" s="12"/>
      <c r="I42" s="13"/>
    </row>
    <row r="43" spans="2:32">
      <c r="B43" s="17"/>
      <c r="C43" s="19"/>
      <c r="D43" s="4" t="s">
        <v>51</v>
      </c>
      <c r="E43" s="4"/>
      <c r="F43" s="4"/>
      <c r="G43" s="19"/>
      <c r="H43" s="19"/>
      <c r="I43" s="20"/>
    </row>
    <row r="44" spans="2:32">
      <c r="U44" s="3" t="s">
        <v>52</v>
      </c>
      <c r="V44" s="3"/>
      <c r="W44" s="3"/>
      <c r="X44" s="3"/>
      <c r="Y44" s="3"/>
      <c r="Z44" s="3"/>
      <c r="AA44" s="3"/>
      <c r="AB44" s="3"/>
      <c r="AC44" s="3"/>
      <c r="AD44" s="3"/>
    </row>
    <row r="45" spans="2:32">
      <c r="U45" s="12"/>
      <c r="AD45" s="13"/>
    </row>
    <row r="46" spans="2:32">
      <c r="U46" s="2" t="s">
        <v>53</v>
      </c>
      <c r="V46" s="2"/>
      <c r="W46" s="16">
        <v>5.1999999999999998E-2</v>
      </c>
      <c r="AD46" s="13"/>
    </row>
    <row r="47" spans="2:32">
      <c r="U47" s="2" t="s">
        <v>54</v>
      </c>
      <c r="V47" s="2"/>
      <c r="W47">
        <v>2</v>
      </c>
      <c r="X47" s="9" t="s">
        <v>55</v>
      </c>
      <c r="Y47" s="9"/>
      <c r="Z47" s="9"/>
      <c r="AA47" s="9"/>
      <c r="AB47" s="9"/>
      <c r="AC47" s="9"/>
      <c r="AD47" s="9"/>
    </row>
    <row r="48" spans="2:32">
      <c r="U48" s="12"/>
      <c r="AD48" s="13"/>
    </row>
    <row r="49" spans="21:30">
      <c r="U49" s="12"/>
      <c r="AD49" s="13"/>
    </row>
    <row r="50" spans="21:30">
      <c r="U50" s="12"/>
      <c r="AD50" s="13"/>
    </row>
    <row r="51" spans="21:30">
      <c r="U51" s="1" t="s">
        <v>56</v>
      </c>
      <c r="V51" s="1"/>
      <c r="W51" s="18">
        <f>EFFECT(W46,W47)</f>
        <v>5.2675999999999945E-2</v>
      </c>
      <c r="X51" s="19"/>
      <c r="Y51" s="19"/>
      <c r="Z51" s="19"/>
      <c r="AA51" s="19"/>
      <c r="AB51" s="19"/>
      <c r="AC51" s="19"/>
      <c r="AD51" s="20"/>
    </row>
  </sheetData>
  <mergeCells count="20">
    <mergeCell ref="U44:AD44"/>
    <mergeCell ref="U46:V46"/>
    <mergeCell ref="U47:V47"/>
    <mergeCell ref="X47:AD47"/>
    <mergeCell ref="U51:V51"/>
    <mergeCell ref="D29:G29"/>
    <mergeCell ref="D31:H31"/>
    <mergeCell ref="B34:I34"/>
    <mergeCell ref="B35:I35"/>
    <mergeCell ref="D43:F43"/>
    <mergeCell ref="L21:R21"/>
    <mergeCell ref="L22:Q22"/>
    <mergeCell ref="B26:I26"/>
    <mergeCell ref="C27:F27"/>
    <mergeCell ref="D28:G28"/>
    <mergeCell ref="B5:H5"/>
    <mergeCell ref="J5:R5"/>
    <mergeCell ref="U5:AB5"/>
    <mergeCell ref="V13:X13"/>
    <mergeCell ref="B16:F1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kleber</cp:lastModifiedBy>
  <cp:revision>0</cp:revision>
  <dcterms:created xsi:type="dcterms:W3CDTF">2006-09-16T00:00:00Z</dcterms:created>
  <dcterms:modified xsi:type="dcterms:W3CDTF">2015-06-03T14:16:29Z</dcterms:modified>
  <dc:language>es-EC</dc:language>
</cp:coreProperties>
</file>