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145" yWindow="-45" windowWidth="12120" windowHeight="8640"/>
  </bookViews>
  <sheets>
    <sheet name="Factura de ventas" sheetId="1" r:id="rId1"/>
    <sheet name="Hoja1" sheetId="2" r:id="rId2"/>
  </sheets>
  <definedNames>
    <definedName name="_xlnm.Print_Area" localSheetId="0">'Factura de ventas'!$A$1:$F$40</definedName>
  </definedNames>
  <calcPr calcId="145621"/>
</workbook>
</file>

<file path=xl/calcChain.xml><?xml version="1.0" encoding="utf-8"?>
<calcChain xmlns="http://schemas.openxmlformats.org/spreadsheetml/2006/main">
  <c r="F16" i="2" l="1"/>
  <c r="G16" i="2"/>
  <c r="H16" i="2"/>
  <c r="L16" i="2" s="1"/>
  <c r="I16" i="2"/>
  <c r="F17" i="2"/>
  <c r="G17" i="2"/>
  <c r="I17" i="2"/>
  <c r="F18" i="2"/>
  <c r="G18" i="2" s="1"/>
  <c r="I18" i="2"/>
  <c r="A17" i="2"/>
  <c r="A18" i="2" s="1"/>
  <c r="K19" i="2"/>
  <c r="J19" i="2"/>
  <c r="G19" i="2"/>
  <c r="E19" i="2"/>
  <c r="I15" i="2"/>
  <c r="F15" i="2"/>
  <c r="H15" i="2" s="1"/>
  <c r="I14" i="2"/>
  <c r="F14" i="2"/>
  <c r="H14" i="2" s="1"/>
  <c r="L14" i="2" s="1"/>
  <c r="I13" i="2"/>
  <c r="F13" i="2"/>
  <c r="H13" i="2" s="1"/>
  <c r="I12" i="2"/>
  <c r="F12" i="2"/>
  <c r="H12" i="2" s="1"/>
  <c r="L12" i="2" s="1"/>
  <c r="I11" i="2"/>
  <c r="F11" i="2"/>
  <c r="H11" i="2" s="1"/>
  <c r="I10" i="2"/>
  <c r="F10" i="2"/>
  <c r="H10" i="2" s="1"/>
  <c r="L10" i="2" s="1"/>
  <c r="A10" i="2"/>
  <c r="A11" i="2" s="1"/>
  <c r="A12" i="2" s="1"/>
  <c r="A13" i="2" s="1"/>
  <c r="A14" i="2" s="1"/>
  <c r="A15" i="2" s="1"/>
  <c r="I9" i="2"/>
  <c r="F9" i="2"/>
  <c r="F34" i="1"/>
  <c r="F33" i="1"/>
  <c r="F30" i="1"/>
  <c r="F31" i="1"/>
  <c r="F27" i="1"/>
  <c r="F28" i="1"/>
  <c r="B8" i="1"/>
  <c r="H17" i="2" l="1"/>
  <c r="L17" i="2" s="1"/>
  <c r="L11" i="2"/>
  <c r="F19" i="2"/>
  <c r="H18" i="2"/>
  <c r="L18" i="2" s="1"/>
  <c r="I19" i="2"/>
  <c r="L13" i="2"/>
  <c r="L15" i="2"/>
  <c r="H9" i="2"/>
  <c r="F19" i="1"/>
  <c r="F20" i="1"/>
  <c r="F21" i="1"/>
  <c r="F22" i="1"/>
  <c r="F23" i="1"/>
  <c r="F24" i="1"/>
  <c r="F25" i="1"/>
  <c r="F26" i="1"/>
  <c r="H19" i="2" l="1"/>
  <c r="L9" i="2"/>
  <c r="L19" i="2" s="1"/>
  <c r="F29" i="1"/>
</calcChain>
</file>

<file path=xl/sharedStrings.xml><?xml version="1.0" encoding="utf-8"?>
<sst xmlns="http://schemas.openxmlformats.org/spreadsheetml/2006/main" count="94" uniqueCount="91">
  <si>
    <t>Dirección</t>
  </si>
  <si>
    <t>FECHA:</t>
  </si>
  <si>
    <t>Facturar a:</t>
  </si>
  <si>
    <t>Nombre</t>
  </si>
  <si>
    <t>Nombre de la compañía</t>
  </si>
  <si>
    <t>Teléfono</t>
  </si>
  <si>
    <t>CANTIDAD</t>
  </si>
  <si>
    <t>DESCRIPCIÓN</t>
  </si>
  <si>
    <t>PRECIO POR UNIDAD</t>
  </si>
  <si>
    <t>SUBTOTAL</t>
  </si>
  <si>
    <t>TOTAL</t>
  </si>
  <si>
    <t>Si tiene alguna pregunta acerca de esta factura, póngase en contacto con Nombre, Número de teléfono, Dirección de correo electrónico</t>
  </si>
  <si>
    <t>Nº DE FACTURA:</t>
  </si>
  <si>
    <t>BASE 12%</t>
  </si>
  <si>
    <t>BASE 0%</t>
  </si>
  <si>
    <t>DESCUENTO</t>
  </si>
  <si>
    <t>IVA 12 %</t>
  </si>
  <si>
    <t>Precio</t>
  </si>
  <si>
    <t>Cliente</t>
  </si>
  <si>
    <t>Ciudad, Provincia</t>
  </si>
  <si>
    <t>CORPORACIÓN SAENS S.A</t>
  </si>
  <si>
    <t>Todo a menor precio, con descuentos</t>
  </si>
  <si>
    <t>Dirección: Guayas y marcelaniado</t>
  </si>
  <si>
    <t>MACHALA</t>
  </si>
  <si>
    <t>Teléfono : 924881</t>
  </si>
  <si>
    <t>Nombre: Erick Adrian Vega Mora</t>
  </si>
  <si>
    <t>Dirección: Ciudadela Velasco Ibarra</t>
  </si>
  <si>
    <t>Machala, El Oro</t>
  </si>
  <si>
    <t>Panelas</t>
  </si>
  <si>
    <t>Cereales FROOT LOOPS</t>
  </si>
  <si>
    <t>Libras de azucar</t>
  </si>
  <si>
    <t>Libras de sal</t>
  </si>
  <si>
    <t>Colgate triple accion</t>
  </si>
  <si>
    <t>Shampoo EGO</t>
  </si>
  <si>
    <t>envases de aceite de oliva</t>
  </si>
  <si>
    <t>tarros de leche en polvo</t>
  </si>
  <si>
    <t>fundas de avena quaker</t>
  </si>
  <si>
    <t>tarrinas de helado napolitano</t>
  </si>
  <si>
    <t>RUC   # 0791728045001</t>
  </si>
  <si>
    <t>DIR:SANTA ROSA E/. ARIZAGA Y MANUEL SERRANO</t>
  </si>
  <si>
    <t>No</t>
  </si>
  <si>
    <t>NOMBRE Y APELLIDO</t>
  </si>
  <si>
    <t># CEDULA</t>
  </si>
  <si>
    <t>INGRESOS</t>
  </si>
  <si>
    <t>TOTAL INGRESOS</t>
  </si>
  <si>
    <t>DESCUENTOS</t>
  </si>
  <si>
    <t>VALOR A RECIBIR</t>
  </si>
  <si>
    <t>FIRMA</t>
  </si>
  <si>
    <t>SALARIO UNIFICADO</t>
  </si>
  <si>
    <t>FONDOS DE RESERVA 8,33%</t>
  </si>
  <si>
    <t>ANTICIPO DE BENEFICIOS SOCIALES</t>
  </si>
  <si>
    <t>IESS 9,35%</t>
  </si>
  <si>
    <t>ANTIC. Y OTROS</t>
  </si>
  <si>
    <t>PREST</t>
  </si>
  <si>
    <t>CEDEÑO ROMERO JOYCE ELIZABETH</t>
  </si>
  <si>
    <t>0703903153</t>
  </si>
  <si>
    <t>CEDEÑO VALDIVIESO SIMON DAVID</t>
  </si>
  <si>
    <t>0704526227</t>
  </si>
  <si>
    <t>GUAJALA SUAREZ BYRON RENE</t>
  </si>
  <si>
    <t>0703577395</t>
  </si>
  <si>
    <t>IBANEZ CARPIO CHRISTIAN JAVIER</t>
  </si>
  <si>
    <t>0912967981</t>
  </si>
  <si>
    <t>LOAIZA GONZAGA DANNY XAVIER</t>
  </si>
  <si>
    <t>0705698488</t>
  </si>
  <si>
    <t>LOOR ZAVALA LENIN ARMANDO</t>
  </si>
  <si>
    <t>0704342179</t>
  </si>
  <si>
    <t>MONTALVAN CHURO KARLA JOHANNA</t>
  </si>
  <si>
    <t>0705198810</t>
  </si>
  <si>
    <t xml:space="preserve">SUBTOTALES   </t>
  </si>
  <si>
    <t>MACHALA, 31 DE JULIO DEL 2012</t>
  </si>
  <si>
    <t>REVISADO POR</t>
  </si>
  <si>
    <t>ELABORADO POR</t>
  </si>
  <si>
    <t>CARGO</t>
  </si>
  <si>
    <t>GERENTE</t>
  </si>
  <si>
    <t>ROL DE PAGOS CORRESPONDIENTE AL MES DE ABRIL DEL 2015</t>
  </si>
  <si>
    <t>MOROCHO CONDOY VICENTE STALIN</t>
  </si>
  <si>
    <t>0705906048</t>
  </si>
  <si>
    <t>PACHECO CUMBICUS BYRON PATRICIO</t>
  </si>
  <si>
    <t>0704385038</t>
  </si>
  <si>
    <t>PARDO AYORA SANDRA GUISELL</t>
  </si>
  <si>
    <t>0704053180</t>
  </si>
  <si>
    <t>ADIMINISTRADOR</t>
  </si>
  <si>
    <t>CONTADOR</t>
  </si>
  <si>
    <t>ASISTENTE CONTABLE</t>
  </si>
  <si>
    <t>JEFE DE RECURSOS HUMANOS</t>
  </si>
  <si>
    <t>CONSERJE</t>
  </si>
  <si>
    <t>SECRETARIA</t>
  </si>
  <si>
    <t>ASISTENTE DE SECRETARIA</t>
  </si>
  <si>
    <t>TESORERO</t>
  </si>
  <si>
    <t>ASISTENTE DE TESORERO</t>
  </si>
  <si>
    <t>CORPORACIÓN SAENS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</si>
</sst>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@\ \ "/>
    <numFmt numFmtId="165" formatCode="dd/mm/yyyy;@"/>
    <numFmt numFmtId="166" formatCode="[$$-300A]\ #,##0.00"/>
  </numFmts>
  <fonts count="13">
    <font>
      <sz val="10"/>
      <name val="Arial"/>
    </font>
    <font>
      <sz val="28"/>
      <color indexed="42"/>
      <name val="Arial Black"/>
      <family val="2"/>
    </font>
    <font>
      <b/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8"/>
      <color rgb="FF7030A0"/>
      <name val="Arial"/>
      <family val="2"/>
    </font>
    <font>
      <b/>
      <sz val="11"/>
      <name val="American Classic"/>
      <family val="1"/>
    </font>
    <font>
      <b/>
      <sz val="12"/>
      <name val="Arial"/>
      <family val="2"/>
    </font>
    <font>
      <sz val="9"/>
      <name val="Arial"/>
      <family val="2"/>
    </font>
    <font>
      <b/>
      <sz val="11"/>
      <name val="Bookman Old Style"/>
      <family val="1"/>
    </font>
    <font>
      <b/>
      <sz val="9"/>
      <name val="Arial"/>
      <family val="2"/>
    </font>
    <font>
      <b/>
      <i/>
      <sz val="9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</fills>
  <borders count="3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99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1" fontId="0" fillId="0" borderId="4" xfId="0" applyNumberFormat="1" applyBorder="1" applyAlignment="1">
      <alignment horizontal="center" vertical="center"/>
    </xf>
    <xf numFmtId="164" fontId="0" fillId="0" borderId="0" xfId="0" applyNumberFormat="1" applyAlignment="1">
      <alignment horizontal="right" vertical="center"/>
    </xf>
    <xf numFmtId="164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center"/>
    </xf>
    <xf numFmtId="165" fontId="0" fillId="0" borderId="0" xfId="0" applyNumberFormat="1" applyAlignment="1">
      <alignment horizontal="left" shrinkToFit="1"/>
    </xf>
    <xf numFmtId="166" fontId="0" fillId="0" borderId="9" xfId="0" applyNumberFormat="1" applyBorder="1" applyAlignment="1">
      <alignment vertical="center"/>
    </xf>
    <xf numFmtId="166" fontId="0" fillId="3" borderId="14" xfId="0" applyNumberFormat="1" applyFill="1" applyBorder="1" applyAlignment="1">
      <alignment horizontal="left" vertical="center"/>
    </xf>
    <xf numFmtId="164" fontId="4" fillId="0" borderId="0" xfId="0" applyNumberFormat="1" applyFont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0" xfId="0" applyFont="1"/>
    <xf numFmtId="166" fontId="0" fillId="3" borderId="2" xfId="0" applyNumberFormat="1" applyFill="1" applyBorder="1" applyAlignment="1">
      <alignment horizontal="left" vertical="center"/>
    </xf>
    <xf numFmtId="166" fontId="0" fillId="3" borderId="5" xfId="0" applyNumberFormat="1" applyFill="1" applyBorder="1" applyAlignment="1">
      <alignment horizontal="left" vertical="center"/>
    </xf>
    <xf numFmtId="166" fontId="0" fillId="0" borderId="5" xfId="0" applyNumberForma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4" fillId="0" borderId="11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1" fontId="4" fillId="0" borderId="8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6" fillId="0" borderId="0" xfId="1" applyFont="1" applyAlignment="1">
      <alignment horizontal="center"/>
    </xf>
    <xf numFmtId="0" fontId="7" fillId="0" borderId="0" xfId="1" applyFont="1" applyAlignment="1">
      <alignment horizontal="center"/>
    </xf>
    <xf numFmtId="2" fontId="8" fillId="0" borderId="0" xfId="1" applyNumberFormat="1" applyFont="1" applyBorder="1"/>
    <xf numFmtId="49" fontId="8" fillId="0" borderId="0" xfId="1" applyNumberFormat="1" applyFont="1" applyBorder="1"/>
    <xf numFmtId="0" fontId="4" fillId="0" borderId="0" xfId="1"/>
    <xf numFmtId="0" fontId="9" fillId="0" borderId="0" xfId="1" applyFont="1" applyAlignment="1">
      <alignment horizontal="center"/>
    </xf>
    <xf numFmtId="0" fontId="4" fillId="0" borderId="15" xfId="1" applyBorder="1"/>
    <xf numFmtId="49" fontId="4" fillId="0" borderId="15" xfId="1" applyNumberFormat="1" applyBorder="1"/>
    <xf numFmtId="49" fontId="10" fillId="0" borderId="16" xfId="1" applyNumberFormat="1" applyFont="1" applyBorder="1" applyAlignment="1">
      <alignment horizontal="center" wrapText="1"/>
    </xf>
    <xf numFmtId="0" fontId="10" fillId="0" borderId="17" xfId="1" applyFont="1" applyBorder="1" applyAlignment="1">
      <alignment horizontal="center" vertical="center" wrapText="1"/>
    </xf>
    <xf numFmtId="49" fontId="10" fillId="0" borderId="17" xfId="1" applyNumberFormat="1" applyFont="1" applyBorder="1" applyAlignment="1">
      <alignment horizontal="center" vertical="center" wrapText="1"/>
    </xf>
    <xf numFmtId="0" fontId="10" fillId="0" borderId="18" xfId="1" applyFont="1" applyBorder="1" applyAlignment="1">
      <alignment horizontal="center" wrapText="1"/>
    </xf>
    <xf numFmtId="0" fontId="10" fillId="0" borderId="19" xfId="1" applyFont="1" applyBorder="1" applyAlignment="1">
      <alignment horizontal="center" wrapText="1"/>
    </xf>
    <xf numFmtId="0" fontId="10" fillId="0" borderId="20" xfId="1" applyFont="1" applyBorder="1" applyAlignment="1">
      <alignment horizontal="center" wrapText="1"/>
    </xf>
    <xf numFmtId="0" fontId="10" fillId="0" borderId="21" xfId="1" applyFont="1" applyBorder="1" applyAlignment="1">
      <alignment horizontal="center"/>
    </xf>
    <xf numFmtId="0" fontId="10" fillId="0" borderId="22" xfId="1" applyFont="1" applyBorder="1" applyAlignment="1">
      <alignment horizontal="center"/>
    </xf>
    <xf numFmtId="0" fontId="10" fillId="0" borderId="23" xfId="1" applyFont="1" applyBorder="1" applyAlignment="1">
      <alignment horizontal="center"/>
    </xf>
    <xf numFmtId="49" fontId="10" fillId="0" borderId="24" xfId="1" applyNumberFormat="1" applyFont="1" applyBorder="1" applyAlignment="1">
      <alignment horizontal="center" wrapText="1"/>
    </xf>
    <xf numFmtId="0" fontId="10" fillId="0" borderId="25" xfId="1" applyFont="1" applyBorder="1" applyAlignment="1">
      <alignment horizontal="center" vertical="center" wrapText="1"/>
    </xf>
    <xf numFmtId="49" fontId="10" fillId="0" borderId="25" xfId="1" applyNumberFormat="1" applyFont="1" applyBorder="1" applyAlignment="1">
      <alignment horizontal="center" vertical="center" wrapText="1"/>
    </xf>
    <xf numFmtId="0" fontId="10" fillId="0" borderId="17" xfId="1" applyFont="1" applyBorder="1" applyAlignment="1">
      <alignment vertical="center" wrapText="1"/>
    </xf>
    <xf numFmtId="0" fontId="10" fillId="0" borderId="26" xfId="1" applyFont="1" applyBorder="1" applyAlignment="1">
      <alignment horizontal="center" vertical="center" wrapText="1"/>
    </xf>
    <xf numFmtId="0" fontId="10" fillId="0" borderId="26" xfId="1" applyFont="1" applyBorder="1" applyAlignment="1">
      <alignment horizontal="center" vertical="center"/>
    </xf>
    <xf numFmtId="0" fontId="8" fillId="0" borderId="27" xfId="1" applyFont="1" applyBorder="1"/>
    <xf numFmtId="49" fontId="8" fillId="4" borderId="28" xfId="1" applyNumberFormat="1" applyFont="1" applyFill="1" applyBorder="1" applyAlignment="1">
      <alignment wrapText="1"/>
    </xf>
    <xf numFmtId="2" fontId="8" fillId="0" borderId="28" xfId="1" applyNumberFormat="1" applyFont="1" applyBorder="1"/>
    <xf numFmtId="2" fontId="8" fillId="4" borderId="28" xfId="1" applyNumberFormat="1" applyFont="1" applyFill="1" applyBorder="1"/>
    <xf numFmtId="49" fontId="8" fillId="0" borderId="28" xfId="1" applyNumberFormat="1" applyFont="1" applyBorder="1" applyAlignment="1">
      <alignment horizontal="right"/>
    </xf>
    <xf numFmtId="0" fontId="8" fillId="0" borderId="29" xfId="1" applyFont="1" applyBorder="1"/>
    <xf numFmtId="49" fontId="8" fillId="4" borderId="2" xfId="1" applyNumberFormat="1" applyFont="1" applyFill="1" applyBorder="1" applyAlignment="1">
      <alignment wrapText="1"/>
    </xf>
    <xf numFmtId="2" fontId="8" fillId="0" borderId="2" xfId="1" applyNumberFormat="1" applyFont="1" applyBorder="1"/>
    <xf numFmtId="2" fontId="8" fillId="4" borderId="2" xfId="1" applyNumberFormat="1" applyFont="1" applyFill="1" applyBorder="1"/>
    <xf numFmtId="49" fontId="8" fillId="0" borderId="2" xfId="1" applyNumberFormat="1" applyFont="1" applyBorder="1" applyAlignment="1">
      <alignment horizontal="right"/>
    </xf>
    <xf numFmtId="49" fontId="8" fillId="4" borderId="26" xfId="1" applyNumberFormat="1" applyFont="1" applyFill="1" applyBorder="1" applyAlignment="1">
      <alignment wrapText="1"/>
    </xf>
    <xf numFmtId="2" fontId="8" fillId="4" borderId="26" xfId="1" applyNumberFormat="1" applyFont="1" applyFill="1" applyBorder="1"/>
    <xf numFmtId="2" fontId="8" fillId="0" borderId="26" xfId="1" applyNumberFormat="1" applyFont="1" applyBorder="1"/>
    <xf numFmtId="49" fontId="8" fillId="0" borderId="26" xfId="1" applyNumberFormat="1" applyFont="1" applyBorder="1" applyAlignment="1">
      <alignment horizontal="right"/>
    </xf>
    <xf numFmtId="49" fontId="8" fillId="4" borderId="30" xfId="1" applyNumberFormat="1" applyFont="1" applyFill="1" applyBorder="1" applyAlignment="1">
      <alignment wrapText="1"/>
    </xf>
    <xf numFmtId="2" fontId="8" fillId="0" borderId="30" xfId="1" applyNumberFormat="1" applyFont="1" applyBorder="1"/>
    <xf numFmtId="2" fontId="8" fillId="4" borderId="30" xfId="1" applyNumberFormat="1" applyFont="1" applyFill="1" applyBorder="1"/>
    <xf numFmtId="49" fontId="8" fillId="0" borderId="30" xfId="1" applyNumberFormat="1" applyFont="1" applyBorder="1" applyAlignment="1">
      <alignment horizontal="right"/>
    </xf>
    <xf numFmtId="0" fontId="11" fillId="0" borderId="31" xfId="1" applyFont="1" applyFill="1" applyBorder="1"/>
    <xf numFmtId="0" fontId="8" fillId="0" borderId="32" xfId="1" applyFont="1" applyBorder="1"/>
    <xf numFmtId="49" fontId="8" fillId="0" borderId="32" xfId="1" applyNumberFormat="1" applyFont="1" applyBorder="1"/>
    <xf numFmtId="2" fontId="8" fillId="0" borderId="32" xfId="1" applyNumberFormat="1" applyFont="1" applyBorder="1"/>
    <xf numFmtId="49" fontId="4" fillId="0" borderId="0" xfId="1" applyNumberFormat="1"/>
    <xf numFmtId="0" fontId="10" fillId="0" borderId="12" xfId="1" applyFont="1" applyBorder="1" applyAlignment="1">
      <alignment horizontal="center"/>
    </xf>
    <xf numFmtId="0" fontId="10" fillId="0" borderId="0" xfId="1" applyFont="1"/>
    <xf numFmtId="0" fontId="10" fillId="0" borderId="0" xfId="1" applyFont="1" applyBorder="1" applyAlignment="1"/>
    <xf numFmtId="0" fontId="12" fillId="4" borderId="28" xfId="1" applyFont="1" applyFill="1" applyBorder="1" applyAlignment="1">
      <alignment wrapText="1"/>
    </xf>
    <xf numFmtId="0" fontId="12" fillId="4" borderId="28" xfId="1" applyFont="1" applyFill="1" applyBorder="1" applyAlignment="1">
      <alignment horizontal="center" vertical="center" wrapText="1"/>
    </xf>
    <xf numFmtId="0" fontId="12" fillId="4" borderId="2" xfId="1" applyFont="1" applyFill="1" applyBorder="1" applyAlignment="1">
      <alignment wrapText="1"/>
    </xf>
    <xf numFmtId="0" fontId="12" fillId="4" borderId="26" xfId="1" applyFont="1" applyFill="1" applyBorder="1" applyAlignment="1">
      <alignment wrapText="1"/>
    </xf>
    <xf numFmtId="0" fontId="12" fillId="4" borderId="30" xfId="1" applyFont="1" applyFill="1" applyBorder="1" applyAlignment="1">
      <alignment wrapText="1"/>
    </xf>
    <xf numFmtId="49" fontId="12" fillId="4" borderId="28" xfId="1" applyNumberFormat="1" applyFont="1" applyFill="1" applyBorder="1" applyAlignment="1">
      <alignment wrapText="1"/>
    </xf>
    <xf numFmtId="49" fontId="12" fillId="4" borderId="2" xfId="1" applyNumberFormat="1" applyFont="1" applyFill="1" applyBorder="1" applyAlignment="1">
      <alignment wrapText="1"/>
    </xf>
    <xf numFmtId="49" fontId="12" fillId="4" borderId="28" xfId="1" applyNumberFormat="1" applyFont="1" applyFill="1" applyBorder="1" applyAlignment="1">
      <alignment horizontal="center" wrapText="1"/>
    </xf>
    <xf numFmtId="49" fontId="12" fillId="4" borderId="2" xfId="1" applyNumberFormat="1" applyFont="1" applyFill="1" applyBorder="1" applyAlignment="1">
      <alignment horizontal="center" wrapText="1"/>
    </xf>
    <xf numFmtId="2" fontId="8" fillId="0" borderId="33" xfId="1" applyNumberFormat="1" applyFont="1" applyBorder="1"/>
    <xf numFmtId="0" fontId="4" fillId="0" borderId="2" xfId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8E4E8"/>
      <rgbColor rgb="00FFFF99"/>
      <rgbColor rgb="0099CCFF"/>
      <rgbColor rgb="00EAEAEA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39</xdr:row>
      <xdr:rowOff>9525</xdr:rowOff>
    </xdr:from>
    <xdr:to>
      <xdr:col>6</xdr:col>
      <xdr:colOff>0</xdr:colOff>
      <xdr:row>40</xdr:row>
      <xdr:rowOff>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9525" y="8972550"/>
          <a:ext cx="69342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GRACIAS POR CONFIAR EN NOSOTROS</a:t>
          </a:r>
        </a:p>
      </xdr:txBody>
    </xdr:sp>
    <xdr:clientData/>
  </xdr:twoCellAnchor>
  <xdr:twoCellAnchor editAs="oneCell">
    <xdr:from>
      <xdr:col>4</xdr:col>
      <xdr:colOff>1079500</xdr:colOff>
      <xdr:row>0</xdr:row>
      <xdr:rowOff>0</xdr:rowOff>
    </xdr:from>
    <xdr:to>
      <xdr:col>5</xdr:col>
      <xdr:colOff>622611</xdr:colOff>
      <xdr:row>3</xdr:row>
      <xdr:rowOff>137583</xdr:rowOff>
    </xdr:to>
    <xdr:pic>
      <xdr:nvPicPr>
        <xdr:cNvPr id="3" name="2 Imagen" descr="https://fazarte.fic.ufg.br/up/250/o/cs.png?135486526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0"/>
          <a:ext cx="1003611" cy="9948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0"/>
  <sheetViews>
    <sheetView showGridLines="0" tabSelected="1" zoomScale="90" zoomScaleNormal="90" workbookViewId="0">
      <selection activeCell="K7" sqref="K7"/>
    </sheetView>
  </sheetViews>
  <sheetFormatPr baseColWidth="10" defaultRowHeight="12.75"/>
  <cols>
    <col min="1" max="2" width="16.140625" customWidth="1"/>
    <col min="3" max="3" width="16.5703125" bestFit="1" customWidth="1"/>
    <col min="4" max="4" width="17.28515625" bestFit="1" customWidth="1"/>
    <col min="5" max="5" width="21.85546875" customWidth="1"/>
    <col min="6" max="6" width="16.140625" customWidth="1"/>
    <col min="7" max="256" width="9.140625" customWidth="1"/>
  </cols>
  <sheetData>
    <row r="1" spans="1:6" ht="42.75">
      <c r="A1" s="33" t="s">
        <v>20</v>
      </c>
      <c r="B1" s="33"/>
      <c r="C1" s="33"/>
      <c r="D1" s="33"/>
      <c r="F1" s="1"/>
    </row>
    <row r="2" spans="1:6">
      <c r="A2" s="2" t="s">
        <v>21</v>
      </c>
      <c r="B2" s="2"/>
    </row>
    <row r="4" spans="1:6">
      <c r="A4" s="23" t="s">
        <v>22</v>
      </c>
    </row>
    <row r="5" spans="1:6">
      <c r="A5" s="23" t="s">
        <v>23</v>
      </c>
    </row>
    <row r="6" spans="1:6">
      <c r="A6" s="23" t="s">
        <v>24</v>
      </c>
    </row>
    <row r="7" spans="1:6" ht="21.75" customHeight="1"/>
    <row r="8" spans="1:6">
      <c r="A8" s="3" t="s">
        <v>1</v>
      </c>
      <c r="B8" s="17">
        <f ca="1">TODAY()</f>
        <v>42150</v>
      </c>
    </row>
    <row r="9" spans="1:6">
      <c r="A9" s="5" t="s">
        <v>12</v>
      </c>
      <c r="B9" s="4">
        <v>1</v>
      </c>
    </row>
    <row r="10" spans="1:6" ht="21.75" customHeight="1"/>
    <row r="11" spans="1:6">
      <c r="A11" s="3" t="s">
        <v>2</v>
      </c>
      <c r="B11" s="23" t="s">
        <v>25</v>
      </c>
      <c r="E11" s="3" t="s">
        <v>18</v>
      </c>
      <c r="F11" t="s">
        <v>3</v>
      </c>
    </row>
    <row r="12" spans="1:6">
      <c r="B12" t="s">
        <v>4</v>
      </c>
      <c r="F12" t="s">
        <v>4</v>
      </c>
    </row>
    <row r="13" spans="1:6">
      <c r="B13" s="23" t="s">
        <v>26</v>
      </c>
      <c r="F13" t="s">
        <v>0</v>
      </c>
    </row>
    <row r="14" spans="1:6">
      <c r="B14" s="23" t="s">
        <v>19</v>
      </c>
      <c r="C14" s="23" t="s">
        <v>27</v>
      </c>
      <c r="F14" s="23" t="s">
        <v>19</v>
      </c>
    </row>
    <row r="15" spans="1:6">
      <c r="B15" t="s">
        <v>5</v>
      </c>
      <c r="F15" t="s">
        <v>5</v>
      </c>
    </row>
    <row r="16" spans="1:6">
      <c r="A16" s="3"/>
    </row>
    <row r="17" spans="1:6" ht="20.25" customHeight="1"/>
    <row r="18" spans="1:6" s="6" customFormat="1" ht="20.100000000000001" customHeight="1">
      <c r="A18" s="7" t="s">
        <v>6</v>
      </c>
      <c r="B18" s="10"/>
      <c r="C18" s="10" t="s">
        <v>7</v>
      </c>
      <c r="D18" s="10"/>
      <c r="E18" s="9" t="s">
        <v>8</v>
      </c>
      <c r="F18" s="8" t="s">
        <v>17</v>
      </c>
    </row>
    <row r="19" spans="1:6" s="6" customFormat="1" ht="20.100000000000001" customHeight="1">
      <c r="A19" s="11">
        <v>2</v>
      </c>
      <c r="B19" s="34" t="s">
        <v>28</v>
      </c>
      <c r="C19" s="27"/>
      <c r="D19" s="28"/>
      <c r="E19" s="18">
        <v>0.5</v>
      </c>
      <c r="F19" s="19">
        <f t="shared" ref="F19:F28" si="0">A19*E19</f>
        <v>1</v>
      </c>
    </row>
    <row r="20" spans="1:6" s="6" customFormat="1" ht="20.100000000000001" customHeight="1">
      <c r="A20" s="11">
        <v>3</v>
      </c>
      <c r="B20" s="35" t="s">
        <v>29</v>
      </c>
      <c r="C20" s="29"/>
      <c r="D20" s="30"/>
      <c r="E20" s="18">
        <v>3.5</v>
      </c>
      <c r="F20" s="19">
        <f t="shared" si="0"/>
        <v>10.5</v>
      </c>
    </row>
    <row r="21" spans="1:6" s="6" customFormat="1" ht="20.100000000000001" customHeight="1">
      <c r="A21" s="36">
        <v>2</v>
      </c>
      <c r="B21" s="35" t="s">
        <v>30</v>
      </c>
      <c r="C21" s="29"/>
      <c r="D21" s="30"/>
      <c r="E21" s="18">
        <v>0.35</v>
      </c>
      <c r="F21" s="19">
        <f t="shared" si="0"/>
        <v>0.7</v>
      </c>
    </row>
    <row r="22" spans="1:6" s="6" customFormat="1" ht="20.100000000000001" customHeight="1">
      <c r="A22" s="11">
        <v>2</v>
      </c>
      <c r="B22" s="35" t="s">
        <v>31</v>
      </c>
      <c r="C22" s="29"/>
      <c r="D22" s="30"/>
      <c r="E22" s="18">
        <v>0.5</v>
      </c>
      <c r="F22" s="19">
        <f t="shared" si="0"/>
        <v>1</v>
      </c>
    </row>
    <row r="23" spans="1:6" s="6" customFormat="1" ht="20.100000000000001" customHeight="1">
      <c r="A23" s="11">
        <v>1</v>
      </c>
      <c r="B23" s="35" t="s">
        <v>33</v>
      </c>
      <c r="C23" s="29"/>
      <c r="D23" s="30"/>
      <c r="E23" s="18">
        <v>4.5</v>
      </c>
      <c r="F23" s="19">
        <f t="shared" si="0"/>
        <v>4.5</v>
      </c>
    </row>
    <row r="24" spans="1:6" s="6" customFormat="1" ht="20.100000000000001" customHeight="1">
      <c r="A24" s="11">
        <v>2</v>
      </c>
      <c r="B24" s="35" t="s">
        <v>32</v>
      </c>
      <c r="C24" s="29"/>
      <c r="D24" s="30"/>
      <c r="E24" s="18">
        <v>1</v>
      </c>
      <c r="F24" s="19">
        <f t="shared" si="0"/>
        <v>2</v>
      </c>
    </row>
    <row r="25" spans="1:6" s="6" customFormat="1" ht="20.100000000000001" customHeight="1">
      <c r="A25" s="11">
        <v>3</v>
      </c>
      <c r="B25" s="35" t="s">
        <v>34</v>
      </c>
      <c r="C25" s="29"/>
      <c r="D25" s="30"/>
      <c r="E25" s="18">
        <v>4.5</v>
      </c>
      <c r="F25" s="19">
        <f t="shared" si="0"/>
        <v>13.5</v>
      </c>
    </row>
    <row r="26" spans="1:6" s="6" customFormat="1" ht="20.100000000000001" customHeight="1">
      <c r="A26" s="11">
        <v>2</v>
      </c>
      <c r="B26" s="35" t="s">
        <v>35</v>
      </c>
      <c r="C26" s="29"/>
      <c r="D26" s="30"/>
      <c r="E26" s="18">
        <v>3</v>
      </c>
      <c r="F26" s="19">
        <f t="shared" si="0"/>
        <v>6</v>
      </c>
    </row>
    <row r="27" spans="1:6" s="6" customFormat="1" ht="20.100000000000001" customHeight="1">
      <c r="A27" s="11">
        <v>3</v>
      </c>
      <c r="B27" s="37" t="s">
        <v>36</v>
      </c>
      <c r="C27" s="21"/>
      <c r="D27" s="22"/>
      <c r="E27" s="18">
        <v>1.3</v>
      </c>
      <c r="F27" s="19">
        <f t="shared" si="0"/>
        <v>3.9000000000000004</v>
      </c>
    </row>
    <row r="28" spans="1:6" s="6" customFormat="1" ht="20.100000000000001" customHeight="1">
      <c r="A28" s="13">
        <v>5</v>
      </c>
      <c r="B28" s="38" t="s">
        <v>37</v>
      </c>
      <c r="C28" s="31"/>
      <c r="D28" s="32"/>
      <c r="E28" s="18">
        <v>3.75</v>
      </c>
      <c r="F28" s="19">
        <f t="shared" si="0"/>
        <v>18.75</v>
      </c>
    </row>
    <row r="29" spans="1:6" s="6" customFormat="1" ht="20.100000000000001" customHeight="1">
      <c r="A29" s="12"/>
      <c r="B29" s="12"/>
      <c r="C29" s="12"/>
      <c r="E29" s="14" t="s">
        <v>9</v>
      </c>
      <c r="F29" s="24">
        <f>SUM(F19:F28)</f>
        <v>61.85</v>
      </c>
    </row>
    <row r="30" spans="1:6" s="6" customFormat="1" ht="20.100000000000001" customHeight="1">
      <c r="A30" s="12"/>
      <c r="B30" s="12"/>
      <c r="C30" s="12"/>
      <c r="E30" s="20" t="s">
        <v>13</v>
      </c>
      <c r="F30" s="26">
        <f>F20+F23+F24+F25+F28</f>
        <v>49.25</v>
      </c>
    </row>
    <row r="31" spans="1:6" s="6" customFormat="1" ht="20.100000000000001" customHeight="1">
      <c r="A31" s="12"/>
      <c r="B31" s="12"/>
      <c r="C31" s="12"/>
      <c r="E31" s="20" t="s">
        <v>14</v>
      </c>
      <c r="F31" s="25">
        <f>F19+F21+F26+F27+F22</f>
        <v>12.600000000000001</v>
      </c>
    </row>
    <row r="32" spans="1:6" s="6" customFormat="1" ht="20.100000000000001" customHeight="1">
      <c r="A32" s="12"/>
      <c r="B32" s="12"/>
      <c r="C32" s="12"/>
      <c r="E32" s="20" t="s">
        <v>15</v>
      </c>
      <c r="F32" s="26"/>
    </row>
    <row r="33" spans="1:6" s="6" customFormat="1" ht="20.100000000000001" customHeight="1">
      <c r="E33" s="20" t="s">
        <v>16</v>
      </c>
      <c r="F33" s="25">
        <f>F30*12%</f>
        <v>5.91</v>
      </c>
    </row>
    <row r="34" spans="1:6" s="6" customFormat="1" ht="20.100000000000001" customHeight="1">
      <c r="E34" s="15" t="s">
        <v>10</v>
      </c>
      <c r="F34" s="25">
        <f>F30+F31+F33</f>
        <v>67.760000000000005</v>
      </c>
    </row>
    <row r="37" spans="1:6">
      <c r="A37" t="s">
        <v>11</v>
      </c>
    </row>
    <row r="40" spans="1:6">
      <c r="A40" s="16"/>
      <c r="B40" s="16"/>
      <c r="C40" s="16"/>
    </row>
  </sheetData>
  <mergeCells count="10">
    <mergeCell ref="A1:D1"/>
    <mergeCell ref="B19:D19"/>
    <mergeCell ref="B20:D20"/>
    <mergeCell ref="B21:D21"/>
    <mergeCell ref="B22:D22"/>
    <mergeCell ref="B28:D28"/>
    <mergeCell ref="B23:D23"/>
    <mergeCell ref="B24:D24"/>
    <mergeCell ref="B25:D25"/>
    <mergeCell ref="B26:D26"/>
  </mergeCells>
  <phoneticPr fontId="0" type="noConversion"/>
  <printOptions horizontalCentered="1"/>
  <pageMargins left="0.5" right="0.5" top="0.5" bottom="0.5" header="0.5" footer="0.5"/>
  <pageSetup paperSize="9" scale="89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K4" sqref="K4"/>
    </sheetView>
  </sheetViews>
  <sheetFormatPr baseColWidth="10" defaultRowHeight="12.75"/>
  <cols>
    <col min="1" max="1" width="3.28515625" customWidth="1"/>
    <col min="2" max="3" width="13.28515625" customWidth="1"/>
  </cols>
  <sheetData>
    <row r="1" spans="1:13" ht="14.25">
      <c r="A1" s="39" t="s">
        <v>90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</row>
    <row r="2" spans="1:13" ht="14.25">
      <c r="A2" s="39" t="s">
        <v>38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4.25">
      <c r="A3" s="39" t="s">
        <v>39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</row>
    <row r="4" spans="1:13" ht="15.75">
      <c r="A4" s="40"/>
      <c r="B4" s="41"/>
      <c r="C4" s="41"/>
      <c r="D4" s="42"/>
      <c r="E4" s="41"/>
      <c r="F4" s="41"/>
      <c r="G4" s="41"/>
      <c r="H4" s="41"/>
      <c r="I4" s="41"/>
      <c r="J4" s="43"/>
      <c r="K4" s="43"/>
      <c r="L4" s="43"/>
      <c r="M4" s="43"/>
    </row>
    <row r="5" spans="1:13" ht="15">
      <c r="A5" s="44" t="s">
        <v>74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</row>
    <row r="6" spans="1:13" ht="13.5" thickBot="1">
      <c r="A6" s="45"/>
      <c r="B6" s="45"/>
      <c r="C6" s="45"/>
      <c r="D6" s="46"/>
      <c r="E6" s="45"/>
      <c r="F6" s="45"/>
      <c r="G6" s="45"/>
      <c r="H6" s="45"/>
      <c r="I6" s="45"/>
      <c r="J6" s="45"/>
      <c r="K6" s="45"/>
      <c r="L6" s="45"/>
      <c r="M6" s="45"/>
    </row>
    <row r="7" spans="1:13" ht="14.25" thickTop="1" thickBot="1">
      <c r="A7" s="47" t="s">
        <v>40</v>
      </c>
      <c r="B7" s="48" t="s">
        <v>41</v>
      </c>
      <c r="C7" s="48" t="s">
        <v>72</v>
      </c>
      <c r="D7" s="49" t="s">
        <v>42</v>
      </c>
      <c r="E7" s="50" t="s">
        <v>43</v>
      </c>
      <c r="F7" s="51"/>
      <c r="G7" s="52"/>
      <c r="H7" s="48" t="s">
        <v>44</v>
      </c>
      <c r="I7" s="53" t="s">
        <v>45</v>
      </c>
      <c r="J7" s="54"/>
      <c r="K7" s="55"/>
      <c r="L7" s="48" t="s">
        <v>46</v>
      </c>
      <c r="M7" s="49" t="s">
        <v>47</v>
      </c>
    </row>
    <row r="8" spans="1:13" ht="37.5" thickTop="1" thickBot="1">
      <c r="A8" s="56"/>
      <c r="B8" s="57"/>
      <c r="C8" s="57"/>
      <c r="D8" s="58"/>
      <c r="E8" s="59" t="s">
        <v>48</v>
      </c>
      <c r="F8" s="59" t="s">
        <v>49</v>
      </c>
      <c r="G8" s="59" t="s">
        <v>50</v>
      </c>
      <c r="H8" s="57"/>
      <c r="I8" s="60" t="s">
        <v>51</v>
      </c>
      <c r="J8" s="60" t="s">
        <v>52</v>
      </c>
      <c r="K8" s="61" t="s">
        <v>53</v>
      </c>
      <c r="L8" s="57"/>
      <c r="M8" s="58"/>
    </row>
    <row r="9" spans="1:13" ht="34.5" thickBot="1">
      <c r="A9" s="62">
        <v>1</v>
      </c>
      <c r="B9" s="88" t="s">
        <v>54</v>
      </c>
      <c r="C9" s="89" t="s">
        <v>73</v>
      </c>
      <c r="D9" s="63" t="s">
        <v>55</v>
      </c>
      <c r="E9" s="64">
        <v>800</v>
      </c>
      <c r="F9" s="64">
        <f>ROUND(E9*0.0833,2)</f>
        <v>66.64</v>
      </c>
      <c r="G9" s="65"/>
      <c r="H9" s="64">
        <f t="shared" ref="H9:H15" si="0">SUM(E9:G9)</f>
        <v>866.64</v>
      </c>
      <c r="I9" s="64">
        <f>ROUND(E9*9.35%,2)</f>
        <v>74.8</v>
      </c>
      <c r="J9" s="64"/>
      <c r="K9" s="64"/>
      <c r="L9" s="64">
        <f t="shared" ref="L9:L15" si="1">H9-I9-J9-K9</f>
        <v>791.84</v>
      </c>
      <c r="M9" s="66"/>
    </row>
    <row r="10" spans="1:13" ht="34.5" thickBot="1">
      <c r="A10" s="67">
        <f>A9+1</f>
        <v>2</v>
      </c>
      <c r="B10" s="90" t="s">
        <v>56</v>
      </c>
      <c r="C10" s="89" t="s">
        <v>81</v>
      </c>
      <c r="D10" s="68" t="s">
        <v>57</v>
      </c>
      <c r="E10" s="69">
        <v>700</v>
      </c>
      <c r="F10" s="69">
        <f t="shared" ref="F10:F15" si="2">ROUND(E10*0.0833,2)</f>
        <v>58.31</v>
      </c>
      <c r="G10" s="70"/>
      <c r="H10" s="69">
        <f>SUM(E10:G10)</f>
        <v>758.31</v>
      </c>
      <c r="I10" s="69">
        <f t="shared" ref="I10:I15" si="3">ROUND(E10*9.35%,2)</f>
        <v>65.45</v>
      </c>
      <c r="J10" s="69"/>
      <c r="K10" s="69"/>
      <c r="L10" s="69">
        <f t="shared" si="1"/>
        <v>692.8599999999999</v>
      </c>
      <c r="M10" s="71"/>
    </row>
    <row r="11" spans="1:13" ht="34.5" thickBot="1">
      <c r="A11" s="67">
        <f t="shared" ref="A11:A15" si="4">A10+1</f>
        <v>3</v>
      </c>
      <c r="B11" s="90" t="s">
        <v>58</v>
      </c>
      <c r="C11" s="89" t="s">
        <v>82</v>
      </c>
      <c r="D11" s="68" t="s">
        <v>59</v>
      </c>
      <c r="E11" s="69">
        <v>700</v>
      </c>
      <c r="F11" s="69">
        <f t="shared" si="2"/>
        <v>58.31</v>
      </c>
      <c r="G11" s="70"/>
      <c r="H11" s="69">
        <f t="shared" si="0"/>
        <v>758.31</v>
      </c>
      <c r="I11" s="69">
        <f t="shared" si="3"/>
        <v>65.45</v>
      </c>
      <c r="J11" s="69"/>
      <c r="K11" s="69"/>
      <c r="L11" s="69">
        <f t="shared" si="1"/>
        <v>692.8599999999999</v>
      </c>
      <c r="M11" s="71"/>
    </row>
    <row r="12" spans="1:13" ht="34.5" thickBot="1">
      <c r="A12" s="67">
        <f t="shared" si="4"/>
        <v>4</v>
      </c>
      <c r="B12" s="90" t="s">
        <v>60</v>
      </c>
      <c r="C12" s="89" t="s">
        <v>83</v>
      </c>
      <c r="D12" s="68" t="s">
        <v>61</v>
      </c>
      <c r="E12" s="69">
        <v>630</v>
      </c>
      <c r="F12" s="69">
        <f t="shared" si="2"/>
        <v>52.48</v>
      </c>
      <c r="G12" s="70"/>
      <c r="H12" s="69">
        <f t="shared" si="0"/>
        <v>682.48</v>
      </c>
      <c r="I12" s="69">
        <f t="shared" si="3"/>
        <v>58.91</v>
      </c>
      <c r="J12" s="69"/>
      <c r="K12" s="69"/>
      <c r="L12" s="69">
        <f t="shared" si="1"/>
        <v>623.57000000000005</v>
      </c>
      <c r="M12" s="71"/>
    </row>
    <row r="13" spans="1:13" ht="34.5" thickBot="1">
      <c r="A13" s="67">
        <f t="shared" si="4"/>
        <v>5</v>
      </c>
      <c r="B13" s="90" t="s">
        <v>62</v>
      </c>
      <c r="C13" s="89" t="s">
        <v>84</v>
      </c>
      <c r="D13" s="68" t="s">
        <v>63</v>
      </c>
      <c r="E13" s="69">
        <v>650</v>
      </c>
      <c r="F13" s="69">
        <f t="shared" si="2"/>
        <v>54.15</v>
      </c>
      <c r="G13" s="70"/>
      <c r="H13" s="69">
        <f t="shared" si="0"/>
        <v>704.15</v>
      </c>
      <c r="I13" s="69">
        <f t="shared" si="3"/>
        <v>60.78</v>
      </c>
      <c r="J13" s="69"/>
      <c r="K13" s="69"/>
      <c r="L13" s="69">
        <f t="shared" si="1"/>
        <v>643.37</v>
      </c>
      <c r="M13" s="71"/>
    </row>
    <row r="14" spans="1:13" ht="23.25" thickBot="1">
      <c r="A14" s="67">
        <f t="shared" si="4"/>
        <v>6</v>
      </c>
      <c r="B14" s="91" t="s">
        <v>64</v>
      </c>
      <c r="C14" s="89" t="s">
        <v>85</v>
      </c>
      <c r="D14" s="72" t="s">
        <v>65</v>
      </c>
      <c r="E14" s="69">
        <v>400</v>
      </c>
      <c r="F14" s="69">
        <f t="shared" si="2"/>
        <v>33.32</v>
      </c>
      <c r="G14" s="73"/>
      <c r="H14" s="69">
        <f t="shared" si="0"/>
        <v>433.32</v>
      </c>
      <c r="I14" s="69">
        <f t="shared" si="3"/>
        <v>37.4</v>
      </c>
      <c r="J14" s="74"/>
      <c r="K14" s="74"/>
      <c r="L14" s="69">
        <f t="shared" si="1"/>
        <v>395.92</v>
      </c>
      <c r="M14" s="75"/>
    </row>
    <row r="15" spans="1:13" ht="34.5" thickBot="1">
      <c r="A15" s="67">
        <f t="shared" si="4"/>
        <v>7</v>
      </c>
      <c r="B15" s="92" t="s">
        <v>66</v>
      </c>
      <c r="C15" s="89" t="s">
        <v>86</v>
      </c>
      <c r="D15" s="76" t="s">
        <v>67</v>
      </c>
      <c r="E15" s="77">
        <v>550</v>
      </c>
      <c r="F15" s="77">
        <f t="shared" si="2"/>
        <v>45.82</v>
      </c>
      <c r="G15" s="78"/>
      <c r="H15" s="77">
        <f t="shared" si="0"/>
        <v>595.82000000000005</v>
      </c>
      <c r="I15" s="77">
        <f t="shared" si="3"/>
        <v>51.43</v>
      </c>
      <c r="J15" s="77"/>
      <c r="K15" s="77"/>
      <c r="L15" s="77">
        <f t="shared" si="1"/>
        <v>544.3900000000001</v>
      </c>
      <c r="M15" s="79"/>
    </row>
    <row r="16" spans="1:13" ht="33.75">
      <c r="A16" s="62">
        <v>8</v>
      </c>
      <c r="B16" s="88" t="s">
        <v>75</v>
      </c>
      <c r="C16" s="95" t="s">
        <v>87</v>
      </c>
      <c r="D16" s="93" t="s">
        <v>76</v>
      </c>
      <c r="E16" s="64">
        <v>500</v>
      </c>
      <c r="F16" s="64">
        <f>ROUND(E16*0.0833,2)</f>
        <v>41.65</v>
      </c>
      <c r="G16" s="64">
        <f>200-E16-F16</f>
        <v>-341.65</v>
      </c>
      <c r="H16" s="64">
        <f t="shared" ref="H16:H18" si="5">SUM(E16:G16)</f>
        <v>200</v>
      </c>
      <c r="I16" s="64">
        <f t="shared" ref="I16:I18" si="6">ROUND(E16*9.35%,2)</f>
        <v>46.75</v>
      </c>
      <c r="J16" s="64"/>
      <c r="K16" s="64">
        <v>20</v>
      </c>
      <c r="L16" s="64">
        <f t="shared" ref="L16:L18" si="7">H16-I16-J16-K16</f>
        <v>133.25</v>
      </c>
      <c r="M16" s="66"/>
    </row>
    <row r="17" spans="1:13" ht="33.75">
      <c r="A17" s="67">
        <f>A16+1</f>
        <v>9</v>
      </c>
      <c r="B17" s="90" t="s">
        <v>77</v>
      </c>
      <c r="C17" s="96" t="s">
        <v>88</v>
      </c>
      <c r="D17" s="94" t="s">
        <v>78</v>
      </c>
      <c r="E17" s="69">
        <v>700</v>
      </c>
      <c r="F17" s="69">
        <f t="shared" ref="F17:F18" si="8">ROUND(E17*0.0833,2)</f>
        <v>58.31</v>
      </c>
      <c r="G17" s="69">
        <f t="shared" ref="G17:G18" si="9">200-E17-F17</f>
        <v>-558.30999999999995</v>
      </c>
      <c r="H17" s="69">
        <f t="shared" si="5"/>
        <v>200</v>
      </c>
      <c r="I17" s="69">
        <f t="shared" si="6"/>
        <v>65.45</v>
      </c>
      <c r="J17" s="69"/>
      <c r="K17" s="69">
        <v>20</v>
      </c>
      <c r="L17" s="69">
        <f t="shared" si="7"/>
        <v>114.55000000000001</v>
      </c>
      <c r="M17" s="71"/>
    </row>
    <row r="18" spans="1:13" ht="34.5" thickBot="1">
      <c r="A18" s="67">
        <f t="shared" ref="A18" si="10">A17+1</f>
        <v>10</v>
      </c>
      <c r="B18" s="90" t="s">
        <v>79</v>
      </c>
      <c r="C18" s="96" t="s">
        <v>89</v>
      </c>
      <c r="D18" s="94" t="s">
        <v>80</v>
      </c>
      <c r="E18" s="69">
        <v>650</v>
      </c>
      <c r="F18" s="69">
        <f t="shared" si="8"/>
        <v>54.15</v>
      </c>
      <c r="G18" s="69">
        <f t="shared" si="9"/>
        <v>-504.15</v>
      </c>
      <c r="H18" s="69">
        <f t="shared" si="5"/>
        <v>200</v>
      </c>
      <c r="I18" s="69">
        <f t="shared" si="6"/>
        <v>60.78</v>
      </c>
      <c r="J18" s="69"/>
      <c r="K18" s="69">
        <v>20</v>
      </c>
      <c r="L18" s="69">
        <f t="shared" si="7"/>
        <v>119.22</v>
      </c>
      <c r="M18" s="71"/>
    </row>
    <row r="19" spans="1:13" ht="13.5" thickBot="1">
      <c r="A19" s="80" t="s">
        <v>68</v>
      </c>
      <c r="B19" s="81"/>
      <c r="C19" s="81"/>
      <c r="D19" s="82"/>
      <c r="E19" s="83">
        <f>SUM(E9:E15)</f>
        <v>4430</v>
      </c>
      <c r="F19" s="83">
        <f t="shared" ref="F19:L19" si="11">SUM(F9:F15)</f>
        <v>369.03</v>
      </c>
      <c r="G19" s="83">
        <f t="shared" si="11"/>
        <v>0</v>
      </c>
      <c r="H19" s="83">
        <f t="shared" si="11"/>
        <v>4799.03</v>
      </c>
      <c r="I19" s="83">
        <f t="shared" si="11"/>
        <v>414.21999999999997</v>
      </c>
      <c r="J19" s="83">
        <f t="shared" si="11"/>
        <v>0</v>
      </c>
      <c r="K19" s="83">
        <f t="shared" si="11"/>
        <v>0</v>
      </c>
      <c r="L19" s="97">
        <f t="shared" si="11"/>
        <v>4384.8099999999995</v>
      </c>
      <c r="M19" s="98"/>
    </row>
    <row r="20" spans="1:13">
      <c r="A20" s="43"/>
      <c r="B20" s="43"/>
      <c r="C20" s="43"/>
      <c r="D20" s="84"/>
      <c r="E20" s="43"/>
      <c r="F20" s="43"/>
      <c r="G20" s="43"/>
      <c r="H20" s="43"/>
      <c r="I20" s="43"/>
      <c r="J20" s="43"/>
      <c r="K20" s="43"/>
      <c r="L20" s="43"/>
      <c r="M20" s="43"/>
    </row>
    <row r="21" spans="1:13">
      <c r="A21" s="43" t="s">
        <v>69</v>
      </c>
      <c r="B21" s="43"/>
      <c r="C21" s="43"/>
      <c r="D21" s="84"/>
      <c r="E21" s="43"/>
      <c r="F21" s="43"/>
      <c r="G21" s="43"/>
      <c r="H21" s="43"/>
      <c r="I21" s="43"/>
      <c r="J21" s="43"/>
      <c r="K21" s="43"/>
      <c r="L21" s="43"/>
      <c r="M21" s="87"/>
    </row>
    <row r="22" spans="1:13">
      <c r="A22" s="43"/>
      <c r="B22" s="43"/>
      <c r="C22" s="43"/>
      <c r="D22" s="84"/>
      <c r="E22" s="43"/>
      <c r="F22" s="43"/>
      <c r="G22" s="43"/>
      <c r="H22" s="43"/>
      <c r="I22" s="43"/>
      <c r="J22" s="43"/>
      <c r="K22" s="43"/>
      <c r="L22" s="43"/>
    </row>
    <row r="23" spans="1:13">
      <c r="A23" s="43"/>
      <c r="B23" s="43"/>
      <c r="C23" s="43"/>
      <c r="D23" s="84"/>
      <c r="E23" s="43"/>
      <c r="F23" s="43"/>
      <c r="G23" s="43"/>
      <c r="H23" s="43"/>
      <c r="I23" s="43"/>
      <c r="J23" s="43"/>
      <c r="K23" s="43"/>
      <c r="L23" s="43"/>
    </row>
    <row r="24" spans="1:13">
      <c r="A24" s="43"/>
      <c r="B24" s="43"/>
      <c r="C24" s="43"/>
      <c r="D24" s="84"/>
      <c r="E24" s="85" t="s">
        <v>70</v>
      </c>
      <c r="F24" s="85"/>
      <c r="G24" s="85"/>
      <c r="H24" s="85"/>
      <c r="I24" s="86"/>
      <c r="J24" s="85" t="s">
        <v>71</v>
      </c>
      <c r="K24" s="85"/>
      <c r="L24" s="85"/>
    </row>
  </sheetData>
  <mergeCells count="15">
    <mergeCell ref="L7:L8"/>
    <mergeCell ref="M7:M8"/>
    <mergeCell ref="E24:H24"/>
    <mergeCell ref="J24:L24"/>
    <mergeCell ref="C7:C8"/>
    <mergeCell ref="A1:M1"/>
    <mergeCell ref="A2:M2"/>
    <mergeCell ref="A3:M3"/>
    <mergeCell ref="A5:M5"/>
    <mergeCell ref="A7:A8"/>
    <mergeCell ref="B7:B8"/>
    <mergeCell ref="D7:D8"/>
    <mergeCell ref="E7:G7"/>
    <mergeCell ref="H7:H8"/>
    <mergeCell ref="I7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Factura de ventas</vt:lpstr>
      <vt:lpstr>Hoja1</vt:lpstr>
      <vt:lpstr>'Factura de ventas'!Área_de_impresión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kleber Andres Loayza</dc:creator>
  <cp:lastModifiedBy>Personal</cp:lastModifiedBy>
  <cp:lastPrinted>2006-07-14T09:14:10Z</cp:lastPrinted>
  <dcterms:created xsi:type="dcterms:W3CDTF">2000-07-27T22:24:14Z</dcterms:created>
  <dcterms:modified xsi:type="dcterms:W3CDTF">2015-05-27T02:45:36Z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TC062070953082</vt:lpwstr>
  </property>
</Properties>
</file>