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300" windowWidth="14880" windowHeight="7815"/>
  </bookViews>
  <sheets>
    <sheet name="Hoja2" sheetId="6" r:id="rId1"/>
  </sheets>
  <calcPr calcId="145621"/>
</workbook>
</file>

<file path=xl/calcChain.xml><?xml version="1.0" encoding="utf-8"?>
<calcChain xmlns="http://schemas.openxmlformats.org/spreadsheetml/2006/main">
  <c r="G24" i="6" l="1"/>
  <c r="G25" i="6"/>
  <c r="G26" i="6"/>
  <c r="G27" i="6"/>
  <c r="G28" i="6"/>
  <c r="G29" i="6"/>
  <c r="G30" i="6"/>
  <c r="G31" i="6"/>
  <c r="G32" i="6"/>
  <c r="G23" i="6"/>
  <c r="F24" i="6"/>
  <c r="F25" i="6"/>
  <c r="F26" i="6"/>
  <c r="F27" i="6"/>
  <c r="F28" i="6"/>
  <c r="F29" i="6"/>
  <c r="F30" i="6"/>
  <c r="F31" i="6"/>
  <c r="F32" i="6"/>
  <c r="F23" i="6"/>
  <c r="E24" i="6"/>
  <c r="E25" i="6"/>
  <c r="E26" i="6"/>
  <c r="E27" i="6"/>
  <c r="E28" i="6"/>
  <c r="E29" i="6"/>
  <c r="E30" i="6"/>
  <c r="E31" i="6"/>
  <c r="E32" i="6"/>
  <c r="D24" i="6"/>
  <c r="D25" i="6"/>
  <c r="D26" i="6"/>
  <c r="D27" i="6"/>
  <c r="D28" i="6"/>
  <c r="D29" i="6"/>
  <c r="D30" i="6"/>
  <c r="D31" i="6"/>
  <c r="D32" i="6"/>
  <c r="F16" i="6"/>
  <c r="G16" i="6" s="1"/>
  <c r="C31" i="6" s="1"/>
  <c r="F9" i="6"/>
  <c r="G9" i="6" s="1"/>
  <c r="C24" i="6" s="1"/>
  <c r="F10" i="6"/>
  <c r="G10" i="6" s="1"/>
  <c r="C25" i="6" s="1"/>
  <c r="F11" i="6"/>
  <c r="G11" i="6" s="1"/>
  <c r="C26" i="6" s="1"/>
  <c r="F12" i="6"/>
  <c r="G12" i="6" s="1"/>
  <c r="C27" i="6" s="1"/>
  <c r="F13" i="6"/>
  <c r="G13" i="6" s="1"/>
  <c r="C28" i="6" s="1"/>
  <c r="F14" i="6"/>
  <c r="G14" i="6" s="1"/>
  <c r="C29" i="6" s="1"/>
  <c r="F15" i="6"/>
  <c r="G15" i="6" s="1"/>
  <c r="C30" i="6" s="1"/>
  <c r="F17" i="6"/>
  <c r="G17" i="6" s="1"/>
  <c r="H17" i="6" s="1"/>
  <c r="L17" i="6" s="1"/>
  <c r="F8" i="6"/>
  <c r="G8" i="6" s="1"/>
  <c r="E23" i="6" s="1"/>
  <c r="C32" i="6" l="1"/>
  <c r="M16" i="6"/>
  <c r="H16" i="6"/>
  <c r="L16" i="6" s="1"/>
  <c r="H8" i="6"/>
  <c r="L8" i="6" s="1"/>
  <c r="M8" i="6"/>
  <c r="N8" i="6" s="1"/>
  <c r="D23" i="6"/>
  <c r="C23" i="6"/>
  <c r="M15" i="6"/>
  <c r="H15" i="6"/>
  <c r="L15" i="6" s="1"/>
  <c r="M11" i="6"/>
  <c r="H11" i="6"/>
  <c r="L11" i="6" s="1"/>
  <c r="M9" i="6"/>
  <c r="H9" i="6"/>
  <c r="L9" i="6" s="1"/>
  <c r="M14" i="6"/>
  <c r="H14" i="6"/>
  <c r="L14" i="6" s="1"/>
  <c r="M12" i="6"/>
  <c r="H12" i="6"/>
  <c r="L12" i="6" s="1"/>
  <c r="N12" i="6" s="1"/>
  <c r="M10" i="6"/>
  <c r="H10" i="6"/>
  <c r="L10" i="6" s="1"/>
  <c r="M13" i="6"/>
  <c r="H13" i="6"/>
  <c r="L13" i="6" s="1"/>
  <c r="N13" i="6" s="1"/>
  <c r="M17" i="6"/>
  <c r="N17" i="6"/>
  <c r="N11" i="6" l="1"/>
  <c r="N15" i="6"/>
  <c r="N10" i="6"/>
  <c r="N14" i="6"/>
  <c r="N9" i="6"/>
  <c r="N16" i="6"/>
</calcChain>
</file>

<file path=xl/sharedStrings.xml><?xml version="1.0" encoding="utf-8"?>
<sst xmlns="http://schemas.openxmlformats.org/spreadsheetml/2006/main" count="63" uniqueCount="62">
  <si>
    <t>EMPRESA ………..</t>
  </si>
  <si>
    <t>ROL DE PAGOS</t>
  </si>
  <si>
    <t>MES…………………</t>
  </si>
  <si>
    <t xml:space="preserve">N° </t>
  </si>
  <si>
    <t>NOMBRE</t>
  </si>
  <si>
    <t>CARGO</t>
  </si>
  <si>
    <t>INGRESOS</t>
  </si>
  <si>
    <t>SUELDO</t>
  </si>
  <si>
    <t>HORAS
EXTRAS</t>
  </si>
  <si>
    <t>FONDO 
RESERVA</t>
  </si>
  <si>
    <t>TOTAL
INGRESOS</t>
  </si>
  <si>
    <t>DEDUCCIONES</t>
  </si>
  <si>
    <t>MULTAS</t>
  </si>
  <si>
    <t xml:space="preserve">TOTAL
DEDUCCIONES </t>
  </si>
  <si>
    <t>LIQUIDO 
A RECIBIR</t>
  </si>
  <si>
    <t>FIRMAS</t>
  </si>
  <si>
    <t>PROVISIONES</t>
  </si>
  <si>
    <t>12,15% 
APORTE 
PATRONAL</t>
  </si>
  <si>
    <t xml:space="preserve">IESS </t>
  </si>
  <si>
    <t>FONDO DE 
RESERVA</t>
  </si>
  <si>
    <t>VACACIONES</t>
  </si>
  <si>
    <t>COMISIO
NES</t>
  </si>
  <si>
    <t>COMISA
RIATO</t>
  </si>
  <si>
    <t>9,35%
AP. PERS.</t>
  </si>
  <si>
    <t>ANTICIPOS
SUELDOS</t>
  </si>
  <si>
    <t>XIII  
SUELDO</t>
  </si>
  <si>
    <t>XIV 
SUELDO</t>
  </si>
  <si>
    <t>A</t>
  </si>
  <si>
    <t>B</t>
  </si>
  <si>
    <t>C</t>
  </si>
  <si>
    <t>D=A+B+C</t>
  </si>
  <si>
    <t>E=D*9.35%</t>
  </si>
  <si>
    <t>F</t>
  </si>
  <si>
    <t>G</t>
  </si>
  <si>
    <t>H</t>
  </si>
  <si>
    <t>I=E+F+G+H</t>
  </si>
  <si>
    <t>K=D-I+J</t>
  </si>
  <si>
    <t>L=D*12,15%</t>
  </si>
  <si>
    <t>N=D/12</t>
  </si>
  <si>
    <t>O=240/12</t>
  </si>
  <si>
    <t>P=D/24</t>
  </si>
  <si>
    <t>J=D*8,33%</t>
  </si>
  <si>
    <t>M=D*8,33%</t>
  </si>
  <si>
    <t>Luis Garcia</t>
  </si>
  <si>
    <t>Nestor Orellana</t>
  </si>
  <si>
    <t>Fabian Herrera</t>
  </si>
  <si>
    <t>Rafael Hernandez</t>
  </si>
  <si>
    <t>Juan Mendoza</t>
  </si>
  <si>
    <t>Jose Izurieta</t>
  </si>
  <si>
    <t>Carmen Gallardo</t>
  </si>
  <si>
    <t>Daniela Mora</t>
  </si>
  <si>
    <t>Miguel Bustamante</t>
  </si>
  <si>
    <t>Paul Flores</t>
  </si>
  <si>
    <t>Gerente</t>
  </si>
  <si>
    <t>Gerente Prod.</t>
  </si>
  <si>
    <t>Administrador</t>
  </si>
  <si>
    <t>Asistente Gerente</t>
  </si>
  <si>
    <t>Asistente Prod.</t>
  </si>
  <si>
    <t>Contador</t>
  </si>
  <si>
    <t>Operador Prod.</t>
  </si>
  <si>
    <t>Jefe Bodega</t>
  </si>
  <si>
    <t>Jefe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</si>
</sst>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0" fontId="4" fillId="0" borderId="6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43" fontId="2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15" zoomScale="90" zoomScaleNormal="90" workbookViewId="0">
      <selection activeCell="J24" sqref="J24"/>
    </sheetView>
  </sheetViews>
  <sheetFormatPr baseColWidth="10" defaultRowHeight="12.75" x14ac:dyDescent="0.2"/>
  <cols>
    <col min="1" max="1" width="3.7109375" style="3" customWidth="1"/>
    <col min="2" max="2" width="17.7109375" style="3" customWidth="1"/>
    <col min="3" max="3" width="18.42578125" style="3" customWidth="1"/>
    <col min="4" max="4" width="9.7109375" style="3" customWidth="1"/>
    <col min="5" max="5" width="9.85546875" style="3" customWidth="1"/>
    <col min="6" max="6" width="14.42578125" style="3" customWidth="1"/>
    <col min="7" max="7" width="11.140625" style="3" bestFit="1" customWidth="1"/>
    <col min="8" max="8" width="9.7109375" style="3" customWidth="1"/>
    <col min="9" max="10" width="8.42578125" style="3" customWidth="1"/>
    <col min="11" max="11" width="12.7109375" style="3" customWidth="1"/>
    <col min="12" max="13" width="8.140625" style="3" customWidth="1"/>
    <col min="14" max="14" width="9.85546875" style="3" customWidth="1"/>
    <col min="15" max="15" width="17.5703125" style="3" customWidth="1"/>
    <col min="16" max="16384" width="11.42578125" style="1"/>
  </cols>
  <sheetData>
    <row r="1" spans="1:15" ht="15" x14ac:dyDescent="0.2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ht="15" x14ac:dyDescent="0.2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15" x14ac:dyDescent="0.2">
      <c r="A3" s="19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13.5" thickBo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38.25" customHeight="1" thickBot="1" x14ac:dyDescent="0.25">
      <c r="A5" s="20" t="s">
        <v>3</v>
      </c>
      <c r="B5" s="20" t="s">
        <v>4</v>
      </c>
      <c r="C5" s="20" t="s">
        <v>5</v>
      </c>
      <c r="D5" s="22" t="s">
        <v>6</v>
      </c>
      <c r="E5" s="22"/>
      <c r="F5" s="22"/>
      <c r="G5" s="23" t="s">
        <v>10</v>
      </c>
      <c r="H5" s="22" t="s">
        <v>11</v>
      </c>
      <c r="I5" s="22"/>
      <c r="J5" s="22"/>
      <c r="K5" s="22"/>
      <c r="L5" s="23" t="s">
        <v>13</v>
      </c>
      <c r="M5" s="23" t="s">
        <v>9</v>
      </c>
      <c r="N5" s="23" t="s">
        <v>14</v>
      </c>
      <c r="O5" s="23" t="s">
        <v>15</v>
      </c>
    </row>
    <row r="6" spans="1:15" ht="21.75" customHeight="1" thickBot="1" x14ac:dyDescent="0.25">
      <c r="A6" s="21"/>
      <c r="B6" s="21"/>
      <c r="C6" s="21"/>
      <c r="D6" s="6" t="s">
        <v>7</v>
      </c>
      <c r="E6" s="7" t="s">
        <v>8</v>
      </c>
      <c r="F6" s="7" t="s">
        <v>21</v>
      </c>
      <c r="G6" s="24"/>
      <c r="H6" s="8" t="s">
        <v>23</v>
      </c>
      <c r="I6" s="6" t="s">
        <v>12</v>
      </c>
      <c r="J6" s="7" t="s">
        <v>24</v>
      </c>
      <c r="K6" s="7" t="s">
        <v>22</v>
      </c>
      <c r="L6" s="24"/>
      <c r="M6" s="24"/>
      <c r="N6" s="24"/>
      <c r="O6" s="24"/>
    </row>
    <row r="7" spans="1:15" ht="30.75" customHeight="1" x14ac:dyDescent="0.2">
      <c r="A7" s="12"/>
      <c r="B7" s="12"/>
      <c r="C7" s="12"/>
      <c r="D7" s="12" t="s">
        <v>27</v>
      </c>
      <c r="E7" s="11" t="s">
        <v>28</v>
      </c>
      <c r="F7" s="11" t="s">
        <v>29</v>
      </c>
      <c r="G7" s="11" t="s">
        <v>30</v>
      </c>
      <c r="H7" s="13" t="s">
        <v>31</v>
      </c>
      <c r="I7" s="12" t="s">
        <v>32</v>
      </c>
      <c r="J7" s="11" t="s">
        <v>33</v>
      </c>
      <c r="K7" s="11" t="s">
        <v>34</v>
      </c>
      <c r="L7" s="11" t="s">
        <v>35</v>
      </c>
      <c r="M7" s="11" t="s">
        <v>41</v>
      </c>
      <c r="N7" s="11" t="s">
        <v>36</v>
      </c>
      <c r="O7" s="11"/>
    </row>
    <row r="8" spans="1:15" ht="21.75" customHeight="1" x14ac:dyDescent="0.2">
      <c r="A8" s="4">
        <v>1</v>
      </c>
      <c r="B8" s="4" t="s">
        <v>43</v>
      </c>
      <c r="C8" s="4" t="s">
        <v>53</v>
      </c>
      <c r="D8" s="4">
        <v>2000</v>
      </c>
      <c r="E8" s="5">
        <v>80</v>
      </c>
      <c r="F8" s="4">
        <f>SUM(D8*20%)</f>
        <v>400</v>
      </c>
      <c r="G8" s="4">
        <f>SUM(D8,E8,F8)</f>
        <v>2480</v>
      </c>
      <c r="H8" s="25">
        <f>G8*0.0935</f>
        <v>231.88</v>
      </c>
      <c r="I8" s="4">
        <v>10</v>
      </c>
      <c r="J8" s="4">
        <v>200</v>
      </c>
      <c r="K8" s="4">
        <v>0</v>
      </c>
      <c r="L8" s="26">
        <f>SUM(H8,I8,J8,K8)</f>
        <v>441.88</v>
      </c>
      <c r="M8" s="27">
        <f>G8*0.0833</f>
        <v>206.584</v>
      </c>
      <c r="N8" s="26">
        <f>G8-L8+M8</f>
        <v>2244.7039999999997</v>
      </c>
      <c r="O8" s="4"/>
    </row>
    <row r="9" spans="1:15" ht="21.75" customHeight="1" x14ac:dyDescent="0.2">
      <c r="A9" s="4">
        <v>2</v>
      </c>
      <c r="B9" s="4" t="s">
        <v>44</v>
      </c>
      <c r="C9" s="4" t="s">
        <v>54</v>
      </c>
      <c r="D9" s="4">
        <v>1600</v>
      </c>
      <c r="E9" s="5">
        <v>100</v>
      </c>
      <c r="F9" s="4">
        <f t="shared" ref="F9:F17" si="0">SUM(D9*20%)</f>
        <v>320</v>
      </c>
      <c r="G9" s="4">
        <f t="shared" ref="G9:G17" si="1">SUM(D9,E9,F9)</f>
        <v>2020</v>
      </c>
      <c r="H9" s="25">
        <f t="shared" ref="H9:H17" si="2">G9*0.0935</f>
        <v>188.87</v>
      </c>
      <c r="I9" s="4">
        <v>8</v>
      </c>
      <c r="J9" s="4">
        <v>0</v>
      </c>
      <c r="K9" s="4">
        <v>60</v>
      </c>
      <c r="L9" s="26">
        <f t="shared" ref="L9:L17" si="3">SUM(H9,I9,J9,K9)</f>
        <v>256.87</v>
      </c>
      <c r="M9" s="27">
        <f t="shared" ref="M9:M17" si="4">G9*0.0833</f>
        <v>168.26599999999999</v>
      </c>
      <c r="N9" s="26">
        <f t="shared" ref="N9:N17" si="5">G9-L9+M9</f>
        <v>1931.3960000000002</v>
      </c>
      <c r="O9" s="4"/>
    </row>
    <row r="10" spans="1:15" ht="21.75" customHeight="1" x14ac:dyDescent="0.2">
      <c r="A10" s="4">
        <v>3</v>
      </c>
      <c r="B10" s="4" t="s">
        <v>45</v>
      </c>
      <c r="C10" s="4" t="s">
        <v>55</v>
      </c>
      <c r="D10" s="4">
        <v>800</v>
      </c>
      <c r="E10" s="5">
        <v>50</v>
      </c>
      <c r="F10" s="4">
        <f t="shared" si="0"/>
        <v>160</v>
      </c>
      <c r="G10" s="4">
        <f t="shared" si="1"/>
        <v>1010</v>
      </c>
      <c r="H10" s="25">
        <f t="shared" si="2"/>
        <v>94.435000000000002</v>
      </c>
      <c r="I10" s="4">
        <v>5</v>
      </c>
      <c r="J10" s="4">
        <v>0</v>
      </c>
      <c r="K10" s="4">
        <v>50</v>
      </c>
      <c r="L10" s="26">
        <f t="shared" si="3"/>
        <v>149.435</v>
      </c>
      <c r="M10" s="27">
        <f t="shared" si="4"/>
        <v>84.132999999999996</v>
      </c>
      <c r="N10" s="26">
        <f t="shared" si="5"/>
        <v>944.69800000000009</v>
      </c>
      <c r="O10" s="4"/>
    </row>
    <row r="11" spans="1:15" ht="21.75" customHeight="1" x14ac:dyDescent="0.2">
      <c r="A11" s="4">
        <v>4</v>
      </c>
      <c r="B11" s="4" t="s">
        <v>46</v>
      </c>
      <c r="C11" s="4" t="s">
        <v>58</v>
      </c>
      <c r="D11" s="4">
        <v>800</v>
      </c>
      <c r="E11" s="5">
        <v>40</v>
      </c>
      <c r="F11" s="4">
        <f t="shared" si="0"/>
        <v>160</v>
      </c>
      <c r="G11" s="4">
        <f t="shared" si="1"/>
        <v>1000</v>
      </c>
      <c r="H11" s="25">
        <f t="shared" si="2"/>
        <v>93.5</v>
      </c>
      <c r="I11" s="4">
        <v>9</v>
      </c>
      <c r="J11" s="4">
        <v>80</v>
      </c>
      <c r="K11" s="4">
        <v>0</v>
      </c>
      <c r="L11" s="26">
        <f t="shared" si="3"/>
        <v>182.5</v>
      </c>
      <c r="M11" s="27">
        <f t="shared" si="4"/>
        <v>83.3</v>
      </c>
      <c r="N11" s="26">
        <f t="shared" si="5"/>
        <v>900.8</v>
      </c>
      <c r="O11" s="4"/>
    </row>
    <row r="12" spans="1:15" ht="21.75" customHeight="1" x14ac:dyDescent="0.2">
      <c r="A12" s="4">
        <v>5</v>
      </c>
      <c r="B12" s="4" t="s">
        <v>47</v>
      </c>
      <c r="C12" s="4" t="s">
        <v>56</v>
      </c>
      <c r="D12" s="4">
        <v>500</v>
      </c>
      <c r="E12" s="5">
        <v>20</v>
      </c>
      <c r="F12" s="4">
        <f t="shared" si="0"/>
        <v>100</v>
      </c>
      <c r="G12" s="4">
        <f t="shared" si="1"/>
        <v>620</v>
      </c>
      <c r="H12" s="25">
        <f t="shared" si="2"/>
        <v>57.97</v>
      </c>
      <c r="I12" s="4">
        <v>10</v>
      </c>
      <c r="J12" s="4">
        <v>0</v>
      </c>
      <c r="K12" s="4">
        <v>0</v>
      </c>
      <c r="L12" s="26">
        <f t="shared" si="3"/>
        <v>67.97</v>
      </c>
      <c r="M12" s="27">
        <f t="shared" si="4"/>
        <v>51.646000000000001</v>
      </c>
      <c r="N12" s="26">
        <f t="shared" si="5"/>
        <v>603.67599999999993</v>
      </c>
      <c r="O12" s="4"/>
    </row>
    <row r="13" spans="1:15" ht="21.75" customHeight="1" x14ac:dyDescent="0.2">
      <c r="A13" s="4">
        <v>6</v>
      </c>
      <c r="B13" s="4" t="s">
        <v>48</v>
      </c>
      <c r="C13" s="4" t="s">
        <v>57</v>
      </c>
      <c r="D13" s="4">
        <v>500</v>
      </c>
      <c r="E13" s="5">
        <v>20</v>
      </c>
      <c r="F13" s="4">
        <f t="shared" si="0"/>
        <v>100</v>
      </c>
      <c r="G13" s="4">
        <f t="shared" si="1"/>
        <v>620</v>
      </c>
      <c r="H13" s="25">
        <f t="shared" si="2"/>
        <v>57.97</v>
      </c>
      <c r="I13" s="4">
        <v>6</v>
      </c>
      <c r="J13" s="4">
        <v>0</v>
      </c>
      <c r="K13" s="4">
        <v>0</v>
      </c>
      <c r="L13" s="26">
        <f t="shared" si="3"/>
        <v>63.97</v>
      </c>
      <c r="M13" s="27">
        <f t="shared" si="4"/>
        <v>51.646000000000001</v>
      </c>
      <c r="N13" s="26">
        <f t="shared" si="5"/>
        <v>607.67599999999993</v>
      </c>
      <c r="O13" s="4"/>
    </row>
    <row r="14" spans="1:15" ht="21.75" customHeight="1" x14ac:dyDescent="0.2">
      <c r="A14" s="4">
        <v>7</v>
      </c>
      <c r="B14" s="4" t="s">
        <v>49</v>
      </c>
      <c r="C14" s="4" t="s">
        <v>59</v>
      </c>
      <c r="D14" s="4">
        <v>300</v>
      </c>
      <c r="E14" s="5">
        <v>60</v>
      </c>
      <c r="F14" s="4">
        <f t="shared" si="0"/>
        <v>60</v>
      </c>
      <c r="G14" s="4">
        <f t="shared" si="1"/>
        <v>420</v>
      </c>
      <c r="H14" s="25">
        <f t="shared" si="2"/>
        <v>39.270000000000003</v>
      </c>
      <c r="I14" s="4">
        <v>5</v>
      </c>
      <c r="J14" s="4">
        <v>0</v>
      </c>
      <c r="K14" s="4">
        <v>0</v>
      </c>
      <c r="L14" s="26">
        <f t="shared" si="3"/>
        <v>44.27</v>
      </c>
      <c r="M14" s="27">
        <f t="shared" si="4"/>
        <v>34.985999999999997</v>
      </c>
      <c r="N14" s="26">
        <f t="shared" si="5"/>
        <v>410.71600000000001</v>
      </c>
      <c r="O14" s="4"/>
    </row>
    <row r="15" spans="1:15" ht="21.75" customHeight="1" x14ac:dyDescent="0.2">
      <c r="A15" s="4">
        <v>8</v>
      </c>
      <c r="B15" s="4" t="s">
        <v>50</v>
      </c>
      <c r="C15" s="4" t="s">
        <v>59</v>
      </c>
      <c r="D15" s="4">
        <v>300</v>
      </c>
      <c r="E15" s="5">
        <v>70</v>
      </c>
      <c r="F15" s="4">
        <f t="shared" si="0"/>
        <v>60</v>
      </c>
      <c r="G15" s="4">
        <f t="shared" si="1"/>
        <v>430</v>
      </c>
      <c r="H15" s="25">
        <f t="shared" si="2"/>
        <v>40.204999999999998</v>
      </c>
      <c r="I15" s="4">
        <v>5</v>
      </c>
      <c r="J15" s="4">
        <v>0</v>
      </c>
      <c r="K15" s="4">
        <v>0</v>
      </c>
      <c r="L15" s="26">
        <f t="shared" si="3"/>
        <v>45.204999999999998</v>
      </c>
      <c r="M15" s="27">
        <f t="shared" si="4"/>
        <v>35.819000000000003</v>
      </c>
      <c r="N15" s="26">
        <f t="shared" si="5"/>
        <v>420.61400000000003</v>
      </c>
      <c r="O15" s="4"/>
    </row>
    <row r="16" spans="1:15" ht="21.75" customHeight="1" x14ac:dyDescent="0.2">
      <c r="A16" s="4">
        <v>9</v>
      </c>
      <c r="B16" s="4" t="s">
        <v>51</v>
      </c>
      <c r="C16" s="4" t="s">
        <v>60</v>
      </c>
      <c r="D16" s="4">
        <v>400</v>
      </c>
      <c r="E16" s="5">
        <v>90</v>
      </c>
      <c r="F16" s="4">
        <f>SUM(D16*20%)</f>
        <v>80</v>
      </c>
      <c r="G16" s="4">
        <f t="shared" si="1"/>
        <v>570</v>
      </c>
      <c r="H16" s="25">
        <f t="shared" si="2"/>
        <v>53.295000000000002</v>
      </c>
      <c r="I16" s="4">
        <v>8</v>
      </c>
      <c r="J16" s="4">
        <v>0</v>
      </c>
      <c r="K16" s="4">
        <v>0</v>
      </c>
      <c r="L16" s="26">
        <f t="shared" si="3"/>
        <v>61.295000000000002</v>
      </c>
      <c r="M16" s="27">
        <f t="shared" si="4"/>
        <v>47.481000000000002</v>
      </c>
      <c r="N16" s="26">
        <f t="shared" si="5"/>
        <v>556.18600000000004</v>
      </c>
      <c r="O16" s="4"/>
    </row>
    <row r="17" spans="1:16" ht="21.75" customHeight="1" x14ac:dyDescent="0.2">
      <c r="A17" s="4">
        <v>10</v>
      </c>
      <c r="B17" s="4" t="s">
        <v>52</v>
      </c>
      <c r="C17" s="4" t="s">
        <v>61</v>
      </c>
      <c r="D17" s="4">
        <v>400</v>
      </c>
      <c r="E17" s="4">
        <v>90</v>
      </c>
      <c r="F17" s="4">
        <f t="shared" si="0"/>
        <v>80</v>
      </c>
      <c r="G17" s="4">
        <f t="shared" si="1"/>
        <v>570</v>
      </c>
      <c r="H17" s="25">
        <f t="shared" si="2"/>
        <v>53.295000000000002</v>
      </c>
      <c r="I17" s="4">
        <v>9</v>
      </c>
      <c r="J17" s="4">
        <v>0</v>
      </c>
      <c r="K17" s="4">
        <v>0</v>
      </c>
      <c r="L17" s="26">
        <f t="shared" si="3"/>
        <v>62.295000000000002</v>
      </c>
      <c r="M17" s="27">
        <f t="shared" si="4"/>
        <v>47.481000000000002</v>
      </c>
      <c r="N17" s="26">
        <f t="shared" si="5"/>
        <v>555.18600000000004</v>
      </c>
      <c r="O17" s="4"/>
    </row>
    <row r="19" spans="1:16" ht="13.5" thickBot="1" x14ac:dyDescent="0.25"/>
    <row r="20" spans="1:16" ht="15.75" customHeight="1" thickBot="1" x14ac:dyDescent="0.25">
      <c r="C20" s="15" t="s">
        <v>18</v>
      </c>
      <c r="D20" s="15"/>
      <c r="E20" s="16" t="s">
        <v>16</v>
      </c>
      <c r="F20" s="17"/>
      <c r="G20" s="18"/>
    </row>
    <row r="21" spans="1:16" ht="39" thickBot="1" x14ac:dyDescent="0.25">
      <c r="C21" s="9" t="s">
        <v>17</v>
      </c>
      <c r="D21" s="9" t="s">
        <v>19</v>
      </c>
      <c r="E21" s="9" t="s">
        <v>25</v>
      </c>
      <c r="F21" s="9" t="s">
        <v>26</v>
      </c>
      <c r="G21" s="10" t="s">
        <v>20</v>
      </c>
      <c r="P21" s="3"/>
    </row>
    <row r="22" spans="1:16" ht="28.5" customHeight="1" x14ac:dyDescent="0.2">
      <c r="C22" s="14" t="s">
        <v>37</v>
      </c>
      <c r="D22" s="11" t="s">
        <v>42</v>
      </c>
      <c r="E22" s="14" t="s">
        <v>38</v>
      </c>
      <c r="F22" s="14" t="s">
        <v>39</v>
      </c>
      <c r="G22" s="14" t="s">
        <v>40</v>
      </c>
      <c r="P22" s="3"/>
    </row>
    <row r="23" spans="1:16" ht="21" customHeight="1" x14ac:dyDescent="0.2">
      <c r="C23" s="27">
        <f>G8*0.1215</f>
        <v>301.32</v>
      </c>
      <c r="D23" s="27">
        <f>G8*0.0833</f>
        <v>206.584</v>
      </c>
      <c r="E23" s="27">
        <f>G8/12</f>
        <v>206.66666666666666</v>
      </c>
      <c r="F23" s="4">
        <f>240/12</f>
        <v>20</v>
      </c>
      <c r="G23" s="27">
        <f>G8/24</f>
        <v>103.33333333333333</v>
      </c>
      <c r="P23" s="3"/>
    </row>
    <row r="24" spans="1:16" ht="21" customHeight="1" x14ac:dyDescent="0.2">
      <c r="C24" s="27">
        <f t="shared" ref="C24:C32" si="6">G9*0.1215</f>
        <v>245.43</v>
      </c>
      <c r="D24" s="27">
        <f t="shared" ref="D24:D32" si="7">G9*0.0833</f>
        <v>168.26599999999999</v>
      </c>
      <c r="E24" s="27">
        <f t="shared" ref="E24:E32" si="8">G9/12</f>
        <v>168.33333333333334</v>
      </c>
      <c r="F24" s="4">
        <f t="shared" ref="F24:F32" si="9">240/12</f>
        <v>20</v>
      </c>
      <c r="G24" s="27">
        <f t="shared" ref="G24:G32" si="10">G9/24</f>
        <v>84.166666666666671</v>
      </c>
      <c r="P24" s="3"/>
    </row>
    <row r="25" spans="1:16" ht="21" customHeight="1" x14ac:dyDescent="0.2">
      <c r="C25" s="27">
        <f t="shared" si="6"/>
        <v>122.715</v>
      </c>
      <c r="D25" s="27">
        <f t="shared" si="7"/>
        <v>84.132999999999996</v>
      </c>
      <c r="E25" s="27">
        <f t="shared" si="8"/>
        <v>84.166666666666671</v>
      </c>
      <c r="F25" s="4">
        <f t="shared" si="9"/>
        <v>20</v>
      </c>
      <c r="G25" s="27">
        <f t="shared" si="10"/>
        <v>42.083333333333336</v>
      </c>
      <c r="P25" s="3"/>
    </row>
    <row r="26" spans="1:16" ht="21" customHeight="1" x14ac:dyDescent="0.2">
      <c r="C26" s="27">
        <f t="shared" si="6"/>
        <v>121.5</v>
      </c>
      <c r="D26" s="27">
        <f t="shared" si="7"/>
        <v>83.3</v>
      </c>
      <c r="E26" s="27">
        <f t="shared" si="8"/>
        <v>83.333333333333329</v>
      </c>
      <c r="F26" s="4">
        <f t="shared" si="9"/>
        <v>20</v>
      </c>
      <c r="G26" s="27">
        <f t="shared" si="10"/>
        <v>41.666666666666664</v>
      </c>
      <c r="P26" s="3"/>
    </row>
    <row r="27" spans="1:16" ht="21" customHeight="1" x14ac:dyDescent="0.2">
      <c r="C27" s="27">
        <f t="shared" si="6"/>
        <v>75.33</v>
      </c>
      <c r="D27" s="27">
        <f t="shared" si="7"/>
        <v>51.646000000000001</v>
      </c>
      <c r="E27" s="27">
        <f t="shared" si="8"/>
        <v>51.666666666666664</v>
      </c>
      <c r="F27" s="4">
        <f t="shared" si="9"/>
        <v>20</v>
      </c>
      <c r="G27" s="27">
        <f t="shared" si="10"/>
        <v>25.833333333333332</v>
      </c>
      <c r="P27" s="3"/>
    </row>
    <row r="28" spans="1:16" ht="21" customHeight="1" x14ac:dyDescent="0.2">
      <c r="C28" s="27">
        <f t="shared" si="6"/>
        <v>75.33</v>
      </c>
      <c r="D28" s="27">
        <f t="shared" si="7"/>
        <v>51.646000000000001</v>
      </c>
      <c r="E28" s="27">
        <f t="shared" si="8"/>
        <v>51.666666666666664</v>
      </c>
      <c r="F28" s="4">
        <f t="shared" si="9"/>
        <v>20</v>
      </c>
      <c r="G28" s="27">
        <f t="shared" si="10"/>
        <v>25.833333333333332</v>
      </c>
      <c r="P28" s="3"/>
    </row>
    <row r="29" spans="1:16" ht="21" customHeight="1" x14ac:dyDescent="0.2">
      <c r="C29" s="27">
        <f t="shared" si="6"/>
        <v>51.03</v>
      </c>
      <c r="D29" s="27">
        <f t="shared" si="7"/>
        <v>34.985999999999997</v>
      </c>
      <c r="E29" s="27">
        <f t="shared" si="8"/>
        <v>35</v>
      </c>
      <c r="F29" s="4">
        <f t="shared" si="9"/>
        <v>20</v>
      </c>
      <c r="G29" s="27">
        <f t="shared" si="10"/>
        <v>17.5</v>
      </c>
      <c r="P29" s="3"/>
    </row>
    <row r="30" spans="1:16" ht="21" customHeight="1" x14ac:dyDescent="0.2">
      <c r="C30" s="27">
        <f t="shared" si="6"/>
        <v>52.244999999999997</v>
      </c>
      <c r="D30" s="27">
        <f t="shared" si="7"/>
        <v>35.819000000000003</v>
      </c>
      <c r="E30" s="27">
        <f t="shared" si="8"/>
        <v>35.833333333333336</v>
      </c>
      <c r="F30" s="4">
        <f t="shared" si="9"/>
        <v>20</v>
      </c>
      <c r="G30" s="27">
        <f t="shared" si="10"/>
        <v>17.916666666666668</v>
      </c>
      <c r="P30" s="3"/>
    </row>
    <row r="31" spans="1:16" ht="21" customHeight="1" x14ac:dyDescent="0.2">
      <c r="C31" s="27">
        <f t="shared" si="6"/>
        <v>69.254999999999995</v>
      </c>
      <c r="D31" s="27">
        <f t="shared" si="7"/>
        <v>47.481000000000002</v>
      </c>
      <c r="E31" s="27">
        <f t="shared" si="8"/>
        <v>47.5</v>
      </c>
      <c r="F31" s="4">
        <f t="shared" si="9"/>
        <v>20</v>
      </c>
      <c r="G31" s="27">
        <f t="shared" si="10"/>
        <v>23.75</v>
      </c>
      <c r="P31" s="3"/>
    </row>
    <row r="32" spans="1:16" ht="21" customHeight="1" x14ac:dyDescent="0.2">
      <c r="C32" s="27">
        <f t="shared" si="6"/>
        <v>69.254999999999995</v>
      </c>
      <c r="D32" s="27">
        <f t="shared" si="7"/>
        <v>47.481000000000002</v>
      </c>
      <c r="E32" s="27">
        <f t="shared" si="8"/>
        <v>47.5</v>
      </c>
      <c r="F32" s="4">
        <f t="shared" si="9"/>
        <v>20</v>
      </c>
      <c r="G32" s="27">
        <f t="shared" si="10"/>
        <v>23.75</v>
      </c>
      <c r="P32" s="3"/>
    </row>
  </sheetData>
  <mergeCells count="15">
    <mergeCell ref="C20:D20"/>
    <mergeCell ref="E20:G20"/>
    <mergeCell ref="A1:O1"/>
    <mergeCell ref="A2:O2"/>
    <mergeCell ref="A3:O3"/>
    <mergeCell ref="A5:A6"/>
    <mergeCell ref="B5:B6"/>
    <mergeCell ref="C5:C6"/>
    <mergeCell ref="D5:F5"/>
    <mergeCell ref="G5:G6"/>
    <mergeCell ref="H5:K5"/>
    <mergeCell ref="O5:O6"/>
    <mergeCell ref="N5:N6"/>
    <mergeCell ref="M5:M6"/>
    <mergeCell ref="L5:L6"/>
  </mergeCells>
  <pageMargins left="0.6" right="0.04" top="1.1399999999999999" bottom="0.74803149606299213" header="0.31496062992125984" footer="0.31496062992125984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2015-05-26T03:41:48Z</dcterms:modified>
</cp:coreProperties>
</file>