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 activeTab="1"/>
  </bookViews>
  <sheets>
    <sheet name="Hoja1" sheetId="1" r:id="rId1"/>
    <sheet name="Hoja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/>
  <c r="N24"/>
  <c r="G21" i="2"/>
  <c r="G20"/>
  <c r="G14"/>
  <c r="G13"/>
  <c r="H13" s="1"/>
  <c r="G10"/>
  <c r="G11"/>
  <c r="L17"/>
  <c r="L19"/>
  <c r="K17"/>
  <c r="K19"/>
  <c r="I17"/>
  <c r="I19"/>
  <c r="H16"/>
  <c r="H18" s="1"/>
  <c r="H17"/>
  <c r="H19"/>
  <c r="H20"/>
  <c r="H21"/>
  <c r="G19"/>
  <c r="G17"/>
  <c r="G16"/>
  <c r="G18" s="1"/>
  <c r="H11"/>
  <c r="G12"/>
  <c r="H12" s="1"/>
  <c r="H14"/>
  <c r="F22"/>
  <c r="F18"/>
  <c r="F15"/>
  <c r="H10"/>
  <c r="I21" l="1"/>
  <c r="K21" s="1"/>
  <c r="L21" s="1"/>
  <c r="H22"/>
  <c r="G22"/>
  <c r="I20"/>
  <c r="F23"/>
  <c r="I16"/>
  <c r="I13"/>
  <c r="K13" s="1"/>
  <c r="L13" s="1"/>
  <c r="I14"/>
  <c r="K14" s="1"/>
  <c r="L14" s="1"/>
  <c r="I11"/>
  <c r="I12"/>
  <c r="K12" s="1"/>
  <c r="L12" s="1"/>
  <c r="I10"/>
  <c r="K10" s="1"/>
  <c r="L10" s="1"/>
  <c r="H15"/>
  <c r="G15"/>
  <c r="N17" i="1"/>
  <c r="N16"/>
  <c r="N23"/>
  <c r="N22"/>
  <c r="N21"/>
  <c r="N20"/>
  <c r="N19"/>
  <c r="N18"/>
  <c r="N27" l="1"/>
  <c r="N28"/>
  <c r="N31" s="1"/>
  <c r="G23" i="2"/>
  <c r="I22"/>
  <c r="K22" s="1"/>
  <c r="K20"/>
  <c r="L20" s="1"/>
  <c r="L22" s="1"/>
  <c r="I18"/>
  <c r="K18" s="1"/>
  <c r="K16"/>
  <c r="L16" s="1"/>
  <c r="L18" s="1"/>
  <c r="K11"/>
  <c r="L11" s="1"/>
  <c r="L15" s="1"/>
  <c r="I15"/>
  <c r="H23"/>
  <c r="I23" l="1"/>
  <c r="L23"/>
  <c r="K15"/>
  <c r="K23"/>
  <c r="N29" i="1"/>
  <c r="N33" s="1"/>
</calcChain>
</file>

<file path=xl/sharedStrings.xml><?xml version="1.0" encoding="utf-8"?>
<sst xmlns="http://schemas.openxmlformats.org/spreadsheetml/2006/main" count="110" uniqueCount="95">
  <si>
    <t>MULTICOMERCIO QUITO</t>
  </si>
  <si>
    <t xml:space="preserve">        BEST PRICE</t>
  </si>
  <si>
    <t xml:space="preserve">           MATRIZ: BOLIVAR/9 MAYO Y GUAYAS</t>
  </si>
  <si>
    <t xml:space="preserve">            TELF: 2983582 - MACHALA - EL ORO</t>
  </si>
  <si>
    <t>Doc. 0217-004807/2015</t>
  </si>
  <si>
    <t xml:space="preserve">                 AUT. S.R.I</t>
  </si>
  <si>
    <t xml:space="preserve">          N. 1115776254</t>
  </si>
  <si>
    <t>CLIENTE:</t>
  </si>
  <si>
    <t>R.U.C.</t>
  </si>
  <si>
    <t>DIRECCION:</t>
  </si>
  <si>
    <t>LUGAR:</t>
  </si>
  <si>
    <t>REF:</t>
  </si>
  <si>
    <t>GUIA REMISION N.</t>
  </si>
  <si>
    <t>FECHA:</t>
  </si>
  <si>
    <t>TELEFONO:</t>
  </si>
  <si>
    <t xml:space="preserve">               0256</t>
  </si>
  <si>
    <t>GEANNINE ELIZABETH SANCHEZ PEÑA</t>
  </si>
  <si>
    <t>0706432597001</t>
  </si>
  <si>
    <t>CDL. LA FERROVIARIA</t>
  </si>
  <si>
    <t>MACHALA</t>
  </si>
  <si>
    <t>ALADO DE LA TIENDA SAUL</t>
  </si>
  <si>
    <t xml:space="preserve">                      R.U.C. 070643307001</t>
  </si>
  <si>
    <t xml:space="preserve"> 2983-548</t>
  </si>
  <si>
    <t xml:space="preserve">       00589</t>
  </si>
  <si>
    <t>CODIGO</t>
  </si>
  <si>
    <t xml:space="preserve">                                DESCRIPCION</t>
  </si>
  <si>
    <t xml:space="preserve">                      CANT.</t>
  </si>
  <si>
    <t xml:space="preserve">                 IMPORTE</t>
  </si>
  <si>
    <t xml:space="preserve">           P. UNIT.</t>
  </si>
  <si>
    <t>lapiceros bic punta fina / color azul</t>
  </si>
  <si>
    <t>lapiceros bic punta fina / color rojo</t>
  </si>
  <si>
    <t>lapiceros bic punta fina / color negro</t>
  </si>
  <si>
    <t>hojas cuadros estilo</t>
  </si>
  <si>
    <t>tijera pelikan</t>
  </si>
  <si>
    <t>caja de lapiz de colorear pelikan</t>
  </si>
  <si>
    <t>cuaderno doble anillo espiral jean book</t>
  </si>
  <si>
    <t>carpeta platica reforsada pelikan</t>
  </si>
  <si>
    <t xml:space="preserve">    0,00</t>
  </si>
  <si>
    <t>Entregue Conforme</t>
  </si>
  <si>
    <t>Recibi Conforme</t>
  </si>
  <si>
    <t>FORMA DE PAGO</t>
  </si>
  <si>
    <t>Documento categorizado: NO</t>
  </si>
  <si>
    <t xml:space="preserve">ROL DE PAGOS </t>
  </si>
  <si>
    <t>Nª</t>
  </si>
  <si>
    <t xml:space="preserve">CARGO </t>
  </si>
  <si>
    <t>TOTAL DE INGRESO</t>
  </si>
  <si>
    <t xml:space="preserve">OTROS EGRESOS </t>
  </si>
  <si>
    <t>TOTAL DE EGRESO</t>
  </si>
  <si>
    <t xml:space="preserve">LIQUIDO A RECIBIR </t>
  </si>
  <si>
    <t>FIRMA</t>
  </si>
  <si>
    <t xml:space="preserve">OPERARIO 1 </t>
  </si>
  <si>
    <t>-</t>
  </si>
  <si>
    <t>OPERARIO 2</t>
  </si>
  <si>
    <t>OPERARIO 3</t>
  </si>
  <si>
    <t>OPERARIO 4</t>
  </si>
  <si>
    <t xml:space="preserve">TOTAL DE MANO DE OBRA DIRECTA </t>
  </si>
  <si>
    <t xml:space="preserve">JEFE DE PRODUCCION </t>
  </si>
  <si>
    <t>SECRETARIA DE FABRICA</t>
  </si>
  <si>
    <t xml:space="preserve">TOTAL DE MANO DE OBRA INDIRECTA </t>
  </si>
  <si>
    <t xml:space="preserve">GERENTE </t>
  </si>
  <si>
    <t>SECRETARIA</t>
  </si>
  <si>
    <t xml:space="preserve">TOTAL ADMINISTRACION </t>
  </si>
  <si>
    <t xml:space="preserve">TOTAL </t>
  </si>
  <si>
    <t xml:space="preserve">                                   Fecha de caducidad  10-Julio-2015</t>
  </si>
  <si>
    <t xml:space="preserve">       FACTURA</t>
  </si>
  <si>
    <t xml:space="preserve">                       SUB-TOTAL I.V.A  0%</t>
  </si>
  <si>
    <r>
      <t xml:space="preserve">                                 </t>
    </r>
    <r>
      <rPr>
        <b/>
        <sz val="11"/>
        <color rgb="FF002060"/>
        <rFont val="Calibri"/>
        <family val="2"/>
        <scheme val="minor"/>
      </rPr>
      <t>SUB-TOTAL I.V.A  12%</t>
    </r>
  </si>
  <si>
    <t xml:space="preserve">           IMPORTE I.V.A 12%        USD</t>
  </si>
  <si>
    <t xml:space="preserve">             OTROS                            USD</t>
  </si>
  <si>
    <t xml:space="preserve">             SUB-TOTAL                    USD</t>
  </si>
  <si>
    <t xml:space="preserve">             DESCUENTO                   USD</t>
  </si>
  <si>
    <t xml:space="preserve">         TOTAL                                 USD</t>
  </si>
  <si>
    <r>
      <t xml:space="preserve">                         </t>
    </r>
    <r>
      <rPr>
        <b/>
        <sz val="12"/>
        <color theme="8" tint="-0.499984740745262"/>
        <rFont val="Calibri"/>
        <family val="2"/>
        <scheme val="minor"/>
      </rPr>
      <t>SERIE 002-003-</t>
    </r>
  </si>
  <si>
    <r>
      <t xml:space="preserve">                                  </t>
    </r>
    <r>
      <rPr>
        <b/>
        <sz val="16"/>
        <color rgb="FFFF0000"/>
        <rFont val="Calibri"/>
        <family val="2"/>
        <scheme val="minor"/>
      </rPr>
      <t>00000428065</t>
    </r>
  </si>
  <si>
    <t xml:space="preserve">                 MATRIZ: BOLIVAR/9 MAYO Y GUAYAS</t>
  </si>
  <si>
    <t xml:space="preserve">                  TELF: 2983582 - MACHALA - EL ORO</t>
  </si>
  <si>
    <t>MAYO 2015</t>
  </si>
  <si>
    <t>MES DE :</t>
  </si>
  <si>
    <t>OPERARIO 5</t>
  </si>
  <si>
    <t>NOMBRE</t>
  </si>
  <si>
    <t>JOSE LUIS ROGEL CUENCA</t>
  </si>
  <si>
    <t>MARLON JOSETH NIETO MUÑOZ</t>
  </si>
  <si>
    <t>JUAN PABLO QUITO VERA</t>
  </si>
  <si>
    <t>GALO PEREZ PERAZO</t>
  </si>
  <si>
    <t>ANDRES MEDINA MALDONADO</t>
  </si>
  <si>
    <t>ADRIAN PALADINES CUENCA</t>
  </si>
  <si>
    <t>KLEOPATRA CHUCHUCA MENDIETA</t>
  </si>
  <si>
    <t>LISETH HERNANDEZ MEDINA</t>
  </si>
  <si>
    <t>BENJAMIN JOSE PAZ ENRIQUEZ</t>
  </si>
  <si>
    <t>MARTHA JULIA PEÑA HIDALGO</t>
  </si>
  <si>
    <t>APORTE PERSONAL IESS</t>
  </si>
  <si>
    <t>HORAS EXTRAS Y SUPLEMENTARIAS AL 100%</t>
  </si>
  <si>
    <t>SALARIO</t>
  </si>
  <si>
    <t>lapiz pelikan</t>
  </si>
  <si>
    <t>juego geometrico carioca</t>
  </si>
</sst>
</file>

<file path=xl/styles.xml><?xml version="1.0" encoding="utf-8"?>
<styleSheet xmlns="http://schemas.openxmlformats.org/spreadsheetml/2006/main">
  <numFmts count="4">
    <numFmt numFmtId="164" formatCode="dd/mm/yyyy;@"/>
    <numFmt numFmtId="165" formatCode="dd/mm/yy;@"/>
    <numFmt numFmtId="166" formatCode="0.0"/>
    <numFmt numFmtId="167" formatCode="0.000"/>
  </numFmts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2060"/>
      <name val="Imprint MT Shadow"/>
      <family val="5"/>
    </font>
    <font>
      <sz val="22"/>
      <color rgb="FF00B0F0"/>
      <name val="Bauhaus 93"/>
      <family val="5"/>
    </font>
    <font>
      <sz val="12"/>
      <color theme="1"/>
      <name val="Calibri"/>
      <family val="2"/>
      <scheme val="minor"/>
    </font>
    <font>
      <b/>
      <sz val="32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auto="1"/>
      </top>
      <bottom style="thin">
        <color rgb="FF002060"/>
      </bottom>
      <diagonal/>
    </border>
    <border>
      <left style="thin">
        <color auto="1"/>
      </left>
      <right style="thin">
        <color rgb="FF002060"/>
      </right>
      <top/>
      <bottom style="thin">
        <color rgb="FF002060"/>
      </bottom>
      <diagonal/>
    </border>
    <border>
      <left style="thin">
        <color auto="1"/>
      </left>
      <right style="thin">
        <color auto="1"/>
      </right>
      <top style="thin">
        <color rgb="FF002060"/>
      </top>
      <bottom style="thin">
        <color rgb="FF002060"/>
      </bottom>
      <diagonal/>
    </border>
    <border>
      <left style="thin">
        <color auto="1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rgb="FF002060"/>
      </bottom>
      <diagonal/>
    </border>
    <border>
      <left/>
      <right style="thin">
        <color rgb="FF002060"/>
      </right>
      <top style="thin">
        <color auto="1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auto="1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auto="1"/>
      </left>
      <right style="thin">
        <color auto="1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auto="1"/>
      </top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2060"/>
      </bottom>
      <diagonal/>
    </border>
    <border>
      <left style="thin">
        <color rgb="FF002060"/>
      </left>
      <right style="thin">
        <color auto="1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auto="1"/>
      </right>
      <top/>
      <bottom style="thin">
        <color rgb="FF00206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0" xfId="0" applyBorder="1"/>
    <xf numFmtId="0" fontId="7" fillId="0" borderId="0" xfId="0" applyFont="1" applyBorder="1"/>
    <xf numFmtId="0" fontId="8" fillId="0" borderId="0" xfId="0" applyFont="1" applyBorder="1"/>
    <xf numFmtId="0" fontId="6" fillId="0" borderId="6" xfId="0" applyFont="1" applyBorder="1"/>
    <xf numFmtId="0" fontId="0" fillId="2" borderId="13" xfId="0" applyFill="1" applyBorder="1"/>
    <xf numFmtId="0" fontId="0" fillId="2" borderId="11" xfId="0" applyFill="1" applyBorder="1"/>
    <xf numFmtId="0" fontId="6" fillId="0" borderId="5" xfId="0" applyFont="1" applyBorder="1"/>
    <xf numFmtId="0" fontId="6" fillId="0" borderId="0" xfId="0" applyFont="1" applyBorder="1"/>
    <xf numFmtId="49" fontId="0" fillId="0" borderId="14" xfId="0" applyNumberFormat="1" applyBorder="1"/>
    <xf numFmtId="49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2" fontId="9" fillId="0" borderId="0" xfId="0" applyNumberFormat="1" applyFont="1" applyBorder="1"/>
    <xf numFmtId="0" fontId="1" fillId="2" borderId="1" xfId="0" applyFont="1" applyFill="1" applyBorder="1"/>
    <xf numFmtId="0" fontId="1" fillId="2" borderId="13" xfId="0" applyFont="1" applyFill="1" applyBorder="1"/>
    <xf numFmtId="0" fontId="6" fillId="0" borderId="0" xfId="0" applyFont="1" applyFill="1" applyBorder="1"/>
    <xf numFmtId="166" fontId="0" fillId="0" borderId="0" xfId="0" applyNumberFormat="1" applyBorder="1"/>
    <xf numFmtId="2" fontId="0" fillId="0" borderId="0" xfId="0" applyNumberFormat="1" applyFill="1" applyBorder="1"/>
    <xf numFmtId="0" fontId="6" fillId="0" borderId="0" xfId="0" applyFont="1"/>
    <xf numFmtId="167" fontId="0" fillId="0" borderId="0" xfId="0" applyNumberFormat="1" applyBorder="1"/>
    <xf numFmtId="0" fontId="18" fillId="0" borderId="0" xfId="0" applyFont="1" applyAlignment="1">
      <alignment horizontal="center"/>
    </xf>
    <xf numFmtId="0" fontId="19" fillId="0" borderId="0" xfId="0" applyFont="1" applyBorder="1"/>
    <xf numFmtId="0" fontId="1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30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2" fontId="0" fillId="0" borderId="11" xfId="0" applyNumberFormat="1" applyBorder="1"/>
    <xf numFmtId="2" fontId="0" fillId="0" borderId="9" xfId="0" applyNumberFormat="1" applyBorder="1"/>
    <xf numFmtId="2" fontId="3" fillId="0" borderId="9" xfId="0" applyNumberFormat="1" applyFont="1" applyBorder="1" applyAlignment="1">
      <alignment vertical="center"/>
    </xf>
    <xf numFmtId="2" fontId="0" fillId="0" borderId="14" xfId="0" applyNumberFormat="1" applyBorder="1"/>
    <xf numFmtId="2" fontId="3" fillId="0" borderId="6" xfId="0" applyNumberFormat="1" applyFont="1" applyBorder="1" applyAlignment="1">
      <alignment vertical="center"/>
    </xf>
    <xf numFmtId="2" fontId="3" fillId="0" borderId="11" xfId="0" applyNumberFormat="1" applyFont="1" applyBorder="1"/>
    <xf numFmtId="0" fontId="3" fillId="0" borderId="7" xfId="0" applyFont="1" applyBorder="1"/>
    <xf numFmtId="0" fontId="3" fillId="0" borderId="26" xfId="0" applyFont="1" applyBorder="1"/>
    <xf numFmtId="0" fontId="3" fillId="0" borderId="32" xfId="0" applyFont="1" applyBorder="1"/>
    <xf numFmtId="0" fontId="3" fillId="0" borderId="13" xfId="0" applyFont="1" applyBorder="1"/>
    <xf numFmtId="0" fontId="3" fillId="0" borderId="8" xfId="0" applyFont="1" applyBorder="1"/>
    <xf numFmtId="0" fontId="15" fillId="0" borderId="21" xfId="0" applyFont="1" applyBorder="1"/>
    <xf numFmtId="0" fontId="15" fillId="0" borderId="19" xfId="0" applyFont="1" applyBorder="1"/>
    <xf numFmtId="0" fontId="0" fillId="0" borderId="10" xfId="0" applyBorder="1" applyAlignment="1">
      <alignment horizontal="center" vertical="center"/>
    </xf>
    <xf numFmtId="0" fontId="15" fillId="0" borderId="20" xfId="0" applyFont="1" applyBorder="1" applyAlignment="1"/>
    <xf numFmtId="0" fontId="15" fillId="0" borderId="20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2" fontId="0" fillId="0" borderId="0" xfId="0" applyNumberFormat="1"/>
    <xf numFmtId="0" fontId="20" fillId="2" borderId="29" xfId="0" applyFont="1" applyFill="1" applyBorder="1" applyAlignment="1">
      <alignment horizontal="center" vertical="center" wrapText="1"/>
    </xf>
    <xf numFmtId="167" fontId="0" fillId="0" borderId="11" xfId="0" applyNumberFormat="1" applyBorder="1"/>
    <xf numFmtId="167" fontId="0" fillId="0" borderId="13" xfId="0" applyNumberFormat="1" applyBorder="1"/>
    <xf numFmtId="0" fontId="21" fillId="0" borderId="2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2" fontId="3" fillId="4" borderId="1" xfId="0" applyNumberFormat="1" applyFont="1" applyFill="1" applyBorder="1"/>
    <xf numFmtId="2" fontId="3" fillId="4" borderId="1" xfId="0" applyNumberFormat="1" applyFont="1" applyFill="1" applyBorder="1" applyAlignment="1">
      <alignment horizontal="right"/>
    </xf>
    <xf numFmtId="167" fontId="3" fillId="4" borderId="11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167" fontId="3" fillId="4" borderId="13" xfId="0" applyNumberFormat="1" applyFont="1" applyFill="1" applyBorder="1"/>
    <xf numFmtId="0" fontId="3" fillId="4" borderId="16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vertical="center"/>
    </xf>
    <xf numFmtId="2" fontId="3" fillId="4" borderId="14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6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5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10" fillId="3" borderId="0" xfId="0" applyFont="1" applyFill="1" applyBorder="1"/>
    <xf numFmtId="0" fontId="11" fillId="3" borderId="0" xfId="0" applyFont="1" applyFill="1" applyBorder="1"/>
    <xf numFmtId="49" fontId="12" fillId="3" borderId="0" xfId="0" applyNumberFormat="1" applyFont="1" applyFill="1" applyBorder="1"/>
    <xf numFmtId="2" fontId="2" fillId="3" borderId="0" xfId="0" applyNumberFormat="1" applyFont="1" applyFill="1" applyBorder="1"/>
    <xf numFmtId="2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107948</xdr:colOff>
      <xdr:row>4</xdr:row>
      <xdr:rowOff>292449</xdr:rowOff>
    </xdr:from>
    <xdr:to>
      <xdr:col>9</xdr:col>
      <xdr:colOff>322260</xdr:colOff>
      <xdr:row>8</xdr:row>
      <xdr:rowOff>33038</xdr:rowOff>
    </xdr:to>
    <xdr:pic>
      <xdr:nvPicPr>
        <xdr:cNvPr id="8" name="Imagen 7" descr="http://www.vectorizados.com/muestras/logo-para-supermercad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722" y="1101422"/>
          <a:ext cx="971093" cy="96709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688181</xdr:colOff>
      <xdr:row>5</xdr:row>
      <xdr:rowOff>0</xdr:rowOff>
    </xdr:from>
    <xdr:to>
      <xdr:col>8</xdr:col>
      <xdr:colOff>142875</xdr:colOff>
      <xdr:row>5</xdr:row>
      <xdr:rowOff>1</xdr:rowOff>
    </xdr:to>
    <xdr:cxnSp macro="">
      <xdr:nvCxnSpPr>
        <xdr:cNvPr id="3" name="Conector recto 2"/>
        <xdr:cNvCxnSpPr/>
      </xdr:nvCxnSpPr>
      <xdr:spPr>
        <a:xfrm flipV="1">
          <a:off x="2974181" y="785813"/>
          <a:ext cx="3264694" cy="1"/>
        </a:xfrm>
        <a:prstGeom prst="line">
          <a:avLst/>
        </a:prstGeom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32</xdr:row>
      <xdr:rowOff>0</xdr:rowOff>
    </xdr:from>
    <xdr:to>
      <xdr:col>5</xdr:col>
      <xdr:colOff>330200</xdr:colOff>
      <xdr:row>32</xdr:row>
      <xdr:rowOff>0</xdr:rowOff>
    </xdr:to>
    <xdr:cxnSp macro="">
      <xdr:nvCxnSpPr>
        <xdr:cNvPr id="11" name="Conector recto 10"/>
        <xdr:cNvCxnSpPr/>
      </xdr:nvCxnSpPr>
      <xdr:spPr>
        <a:xfrm>
          <a:off x="2959100" y="6223000"/>
          <a:ext cx="1320800" cy="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32</xdr:row>
      <xdr:rowOff>0</xdr:rowOff>
    </xdr:from>
    <xdr:to>
      <xdr:col>8</xdr:col>
      <xdr:colOff>393700</xdr:colOff>
      <xdr:row>32</xdr:row>
      <xdr:rowOff>0</xdr:rowOff>
    </xdr:to>
    <xdr:cxnSp macro="">
      <xdr:nvCxnSpPr>
        <xdr:cNvPr id="14" name="Conector recto 13"/>
        <xdr:cNvCxnSpPr/>
      </xdr:nvCxnSpPr>
      <xdr:spPr>
        <a:xfrm>
          <a:off x="5308600" y="6223000"/>
          <a:ext cx="1320800" cy="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10</xdr:col>
      <xdr:colOff>364265</xdr:colOff>
      <xdr:row>2</xdr:row>
      <xdr:rowOff>1</xdr:rowOff>
    </xdr:to>
    <xdr:cxnSp macro="">
      <xdr:nvCxnSpPr>
        <xdr:cNvPr id="2" name="Conector recto 2"/>
        <xdr:cNvCxnSpPr/>
      </xdr:nvCxnSpPr>
      <xdr:spPr>
        <a:xfrm flipV="1">
          <a:off x="3810000" y="619125"/>
          <a:ext cx="3412265" cy="1"/>
        </a:xfrm>
        <a:prstGeom prst="line">
          <a:avLst/>
        </a:prstGeom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197146</xdr:colOff>
      <xdr:row>1</xdr:row>
      <xdr:rowOff>427074</xdr:rowOff>
    </xdr:from>
    <xdr:to>
      <xdr:col>10</xdr:col>
      <xdr:colOff>877289</xdr:colOff>
      <xdr:row>4</xdr:row>
      <xdr:rowOff>65124</xdr:rowOff>
    </xdr:to>
    <xdr:pic>
      <xdr:nvPicPr>
        <xdr:cNvPr id="3" name="Imagen 7" descr="http://www.vectorizados.com/muestras/logo-para-supermercad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349" y="615359"/>
          <a:ext cx="680143" cy="67915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35"/>
  <sheetViews>
    <sheetView topLeftCell="A4" zoomScale="71" zoomScaleNormal="71" workbookViewId="0">
      <selection activeCell="A17" sqref="A17"/>
    </sheetView>
  </sheetViews>
  <sheetFormatPr baseColWidth="10" defaultRowHeight="15"/>
  <cols>
    <col min="5" max="5" width="13.42578125" bestFit="1" customWidth="1"/>
    <col min="11" max="11" width="23.5703125" customWidth="1"/>
    <col min="12" max="12" width="17" customWidth="1"/>
    <col min="13" max="13" width="9.7109375" customWidth="1"/>
    <col min="14" max="14" width="8" customWidth="1"/>
    <col min="15" max="15" width="9.5703125" customWidth="1"/>
  </cols>
  <sheetData>
    <row r="3" spans="1:15" ht="17.25" customHeight="1"/>
    <row r="4" spans="1:15">
      <c r="D4" s="3"/>
      <c r="E4" s="4"/>
      <c r="F4" s="4"/>
      <c r="G4" s="4"/>
      <c r="H4" s="4"/>
      <c r="I4" s="4"/>
      <c r="J4" s="4"/>
      <c r="K4" s="5"/>
      <c r="L4" s="126"/>
      <c r="M4" s="126"/>
      <c r="N4" s="126"/>
      <c r="O4" s="117"/>
    </row>
    <row r="5" spans="1:15" ht="42">
      <c r="D5" s="6"/>
      <c r="E5" s="17" t="s">
        <v>0</v>
      </c>
      <c r="F5" s="2"/>
      <c r="G5" s="2"/>
      <c r="H5" s="2"/>
      <c r="I5" s="2"/>
      <c r="J5" s="2"/>
      <c r="K5" s="7"/>
      <c r="L5" s="127" t="s">
        <v>64</v>
      </c>
      <c r="M5" s="116"/>
      <c r="N5" s="116"/>
      <c r="O5" s="120"/>
    </row>
    <row r="6" spans="1:15" ht="18.75" customHeight="1">
      <c r="D6" s="6"/>
      <c r="E6" s="1"/>
      <c r="F6" s="16" t="s">
        <v>1</v>
      </c>
      <c r="G6" s="2"/>
      <c r="H6" s="2"/>
      <c r="I6" s="2"/>
      <c r="J6" s="2"/>
      <c r="K6" s="18" t="s">
        <v>5</v>
      </c>
      <c r="L6" s="128" t="s">
        <v>72</v>
      </c>
      <c r="M6" s="116"/>
      <c r="N6" s="116"/>
      <c r="O6" s="120"/>
    </row>
    <row r="7" spans="1:15" ht="21">
      <c r="D7" s="6"/>
      <c r="E7" s="2" t="s">
        <v>2</v>
      </c>
      <c r="F7" s="2"/>
      <c r="G7" s="2"/>
      <c r="H7" s="2"/>
      <c r="I7" s="2"/>
      <c r="J7" s="2"/>
      <c r="K7" s="18" t="s">
        <v>6</v>
      </c>
      <c r="L7" s="129" t="s">
        <v>73</v>
      </c>
      <c r="M7" s="130"/>
      <c r="N7" s="130"/>
      <c r="O7" s="120"/>
    </row>
    <row r="8" spans="1:15">
      <c r="D8" s="6"/>
      <c r="E8" s="2" t="s">
        <v>3</v>
      </c>
      <c r="F8" s="2"/>
      <c r="G8" s="2"/>
      <c r="H8" s="2"/>
      <c r="I8" s="2"/>
      <c r="J8" s="2"/>
      <c r="K8" s="7" t="s">
        <v>4</v>
      </c>
      <c r="L8" s="116"/>
      <c r="M8" s="116"/>
      <c r="N8" s="116"/>
      <c r="O8" s="120"/>
    </row>
    <row r="9" spans="1:15">
      <c r="D9" s="8"/>
      <c r="E9" s="9"/>
      <c r="F9" s="9"/>
      <c r="G9" s="9"/>
      <c r="H9" s="9"/>
      <c r="I9" s="9"/>
      <c r="J9" s="9"/>
      <c r="K9" s="10"/>
      <c r="L9" s="11" t="s">
        <v>21</v>
      </c>
      <c r="M9" s="12"/>
      <c r="N9" s="12"/>
      <c r="O9" s="13"/>
    </row>
    <row r="10" spans="1:15"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</row>
    <row r="11" spans="1:15">
      <c r="D11" s="21" t="s">
        <v>7</v>
      </c>
      <c r="E11" s="2" t="s">
        <v>16</v>
      </c>
      <c r="F11" s="2"/>
      <c r="G11" s="2"/>
      <c r="H11" s="2"/>
      <c r="I11" s="2"/>
      <c r="J11" s="2"/>
      <c r="K11" s="2"/>
      <c r="L11" s="22" t="s">
        <v>12</v>
      </c>
      <c r="M11" s="24" t="s">
        <v>23</v>
      </c>
      <c r="N11" s="2"/>
      <c r="O11" s="7"/>
    </row>
    <row r="12" spans="1:15">
      <c r="D12" s="21" t="s">
        <v>8</v>
      </c>
      <c r="E12" s="24" t="s">
        <v>17</v>
      </c>
      <c r="F12" s="2"/>
      <c r="G12" s="2"/>
      <c r="H12" s="2"/>
      <c r="I12" s="22" t="s">
        <v>10</v>
      </c>
      <c r="J12" s="2" t="s">
        <v>19</v>
      </c>
      <c r="K12" s="2"/>
      <c r="L12" s="22" t="s">
        <v>13</v>
      </c>
      <c r="M12" s="27">
        <v>42146</v>
      </c>
      <c r="N12" s="26"/>
      <c r="O12" s="7"/>
    </row>
    <row r="13" spans="1:15" ht="15.75">
      <c r="D13" s="21" t="s">
        <v>9</v>
      </c>
      <c r="E13" s="25" t="s">
        <v>18</v>
      </c>
      <c r="F13" s="2"/>
      <c r="G13" s="2"/>
      <c r="H13" s="2"/>
      <c r="I13" s="22" t="s">
        <v>11</v>
      </c>
      <c r="J13" s="2" t="s">
        <v>20</v>
      </c>
      <c r="K13" s="2"/>
      <c r="L13" s="22" t="s">
        <v>14</v>
      </c>
      <c r="M13" s="29" t="s">
        <v>22</v>
      </c>
      <c r="N13" s="2"/>
      <c r="O13" s="7"/>
    </row>
    <row r="14" spans="1:15"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>
      <c r="D15" s="30" t="s">
        <v>24</v>
      </c>
      <c r="E15" s="19"/>
      <c r="F15" s="31" t="s">
        <v>25</v>
      </c>
      <c r="G15" s="19"/>
      <c r="H15" s="19"/>
      <c r="I15" s="19"/>
      <c r="J15" s="20"/>
      <c r="K15" s="30" t="s">
        <v>26</v>
      </c>
      <c r="L15" s="30" t="s">
        <v>28</v>
      </c>
      <c r="M15" s="31" t="s">
        <v>27</v>
      </c>
      <c r="N15" s="19"/>
      <c r="O15" s="20"/>
    </row>
    <row r="16" spans="1:15">
      <c r="A16" s="2"/>
      <c r="D16" s="14">
        <v>2526</v>
      </c>
      <c r="E16" s="25" t="s">
        <v>35</v>
      </c>
      <c r="F16" s="2"/>
      <c r="G16" s="2"/>
      <c r="H16" s="2"/>
      <c r="I16" s="2"/>
      <c r="J16" s="7"/>
      <c r="K16" s="14">
        <v>10</v>
      </c>
      <c r="L16" s="14">
        <v>3.25</v>
      </c>
      <c r="M16" s="2"/>
      <c r="N16" s="28">
        <f t="shared" ref="N16:N25" si="0">K16*L16</f>
        <v>32.5</v>
      </c>
      <c r="O16" s="7"/>
    </row>
    <row r="17" spans="1:15">
      <c r="A17" s="7"/>
      <c r="D17" s="14">
        <v>3132</v>
      </c>
      <c r="E17" s="25" t="s">
        <v>36</v>
      </c>
      <c r="F17" s="2"/>
      <c r="G17" s="2"/>
      <c r="H17" s="2"/>
      <c r="I17" s="2"/>
      <c r="J17" s="7"/>
      <c r="K17" s="14">
        <v>15</v>
      </c>
      <c r="L17" s="14">
        <v>2.5</v>
      </c>
      <c r="M17" s="2"/>
      <c r="N17" s="28">
        <f t="shared" si="0"/>
        <v>37.5</v>
      </c>
      <c r="O17" s="7"/>
    </row>
    <row r="18" spans="1:15">
      <c r="D18" s="14">
        <v>1415</v>
      </c>
      <c r="E18" s="25" t="s">
        <v>29</v>
      </c>
      <c r="F18" s="2"/>
      <c r="G18" s="2"/>
      <c r="H18" s="2"/>
      <c r="I18" s="2"/>
      <c r="J18" s="7"/>
      <c r="K18" s="14">
        <v>20</v>
      </c>
      <c r="L18" s="14">
        <v>0.25</v>
      </c>
      <c r="M18" s="2"/>
      <c r="N18" s="28">
        <f t="shared" si="0"/>
        <v>5</v>
      </c>
      <c r="O18" s="7"/>
    </row>
    <row r="19" spans="1:15">
      <c r="D19" s="14">
        <v>5253</v>
      </c>
      <c r="E19" s="2" t="s">
        <v>30</v>
      </c>
      <c r="F19" s="2"/>
      <c r="G19" s="2"/>
      <c r="H19" s="2"/>
      <c r="I19" s="2"/>
      <c r="J19" s="7"/>
      <c r="K19" s="14">
        <v>20</v>
      </c>
      <c r="L19" s="14">
        <v>0.25</v>
      </c>
      <c r="M19" s="2"/>
      <c r="N19" s="28">
        <f t="shared" si="0"/>
        <v>5</v>
      </c>
      <c r="O19" s="7"/>
    </row>
    <row r="20" spans="1:15">
      <c r="D20" s="14">
        <v>9899</v>
      </c>
      <c r="E20" s="2" t="s">
        <v>31</v>
      </c>
      <c r="F20" s="2"/>
      <c r="G20" s="2"/>
      <c r="H20" s="2"/>
      <c r="I20" s="2"/>
      <c r="J20" s="7"/>
      <c r="K20" s="14">
        <v>20</v>
      </c>
      <c r="L20" s="14">
        <v>0.25</v>
      </c>
      <c r="M20" s="2"/>
      <c r="N20" s="34">
        <f t="shared" si="0"/>
        <v>5</v>
      </c>
      <c r="O20" s="7"/>
    </row>
    <row r="21" spans="1:15">
      <c r="B21" s="2"/>
      <c r="D21" s="14">
        <v>6465</v>
      </c>
      <c r="E21" s="25" t="s">
        <v>32</v>
      </c>
      <c r="F21" s="2"/>
      <c r="G21" s="2"/>
      <c r="H21" s="2"/>
      <c r="I21" s="2"/>
      <c r="J21" s="7"/>
      <c r="K21" s="14">
        <v>100</v>
      </c>
      <c r="L21" s="14">
        <v>0.02</v>
      </c>
      <c r="M21" s="2"/>
      <c r="N21" s="34">
        <f t="shared" si="0"/>
        <v>2</v>
      </c>
      <c r="O21" s="7"/>
    </row>
    <row r="22" spans="1:15">
      <c r="A22" s="2"/>
      <c r="D22" s="14">
        <v>8788</v>
      </c>
      <c r="E22" s="25" t="s">
        <v>34</v>
      </c>
      <c r="F22" s="2"/>
      <c r="G22" s="2"/>
      <c r="H22" s="2"/>
      <c r="I22" s="2"/>
      <c r="J22" s="7"/>
      <c r="K22" s="14">
        <v>10</v>
      </c>
      <c r="L22" s="14">
        <v>2.5</v>
      </c>
      <c r="M22" s="2"/>
      <c r="N22" s="34">
        <f t="shared" si="0"/>
        <v>25</v>
      </c>
      <c r="O22" s="7"/>
    </row>
    <row r="23" spans="1:15">
      <c r="D23" s="23" t="s">
        <v>15</v>
      </c>
      <c r="E23" s="25" t="s">
        <v>33</v>
      </c>
      <c r="F23" s="2"/>
      <c r="G23" s="2"/>
      <c r="H23" s="2"/>
      <c r="I23" s="2"/>
      <c r="J23" s="7"/>
      <c r="K23" s="14">
        <v>15</v>
      </c>
      <c r="L23" s="14">
        <v>0.45</v>
      </c>
      <c r="M23" s="2"/>
      <c r="N23" s="34">
        <f t="shared" si="0"/>
        <v>6.75</v>
      </c>
      <c r="O23" s="7"/>
    </row>
    <row r="24" spans="1:15">
      <c r="D24" s="14">
        <v>7843</v>
      </c>
      <c r="E24" s="25" t="s">
        <v>93</v>
      </c>
      <c r="F24" s="2"/>
      <c r="G24" s="2"/>
      <c r="H24" s="2"/>
      <c r="I24" s="2"/>
      <c r="J24" s="7"/>
      <c r="K24" s="14">
        <v>10</v>
      </c>
      <c r="L24" s="14">
        <v>0.75</v>
      </c>
      <c r="M24" s="2"/>
      <c r="N24" s="28">
        <f t="shared" si="0"/>
        <v>7.5</v>
      </c>
      <c r="O24" s="7"/>
    </row>
    <row r="25" spans="1:15">
      <c r="D25" s="15">
        <v>5241</v>
      </c>
      <c r="E25" s="9" t="s">
        <v>94</v>
      </c>
      <c r="F25" s="9"/>
      <c r="G25" s="9"/>
      <c r="H25" s="9"/>
      <c r="I25" s="9"/>
      <c r="J25" s="10"/>
      <c r="K25" s="15">
        <v>5</v>
      </c>
      <c r="L25" s="15">
        <v>0.35</v>
      </c>
      <c r="M25" s="2"/>
      <c r="N25" s="28">
        <f t="shared" si="0"/>
        <v>1.75</v>
      </c>
      <c r="O25" s="7"/>
    </row>
    <row r="26" spans="1:15">
      <c r="D26" s="119"/>
      <c r="E26" s="116"/>
      <c r="F26" s="116"/>
      <c r="G26" s="116"/>
      <c r="H26" s="116"/>
      <c r="I26" s="117"/>
      <c r="J26" s="116"/>
      <c r="K26" s="116"/>
      <c r="L26" s="117"/>
      <c r="M26" s="2"/>
      <c r="N26" s="33"/>
      <c r="O26" s="7"/>
    </row>
    <row r="27" spans="1:15">
      <c r="D27" s="115" t="s">
        <v>40</v>
      </c>
      <c r="E27" s="116"/>
      <c r="F27" s="116"/>
      <c r="G27" s="116"/>
      <c r="H27" s="116"/>
      <c r="I27" s="120"/>
      <c r="J27" s="116"/>
      <c r="K27" s="118" t="s">
        <v>65</v>
      </c>
      <c r="L27" s="120"/>
      <c r="M27" s="2"/>
      <c r="N27" s="28">
        <f>N18+N19+N20+N21+N25</f>
        <v>18.75</v>
      </c>
      <c r="O27" s="7"/>
    </row>
    <row r="28" spans="1:15">
      <c r="D28" s="119"/>
      <c r="E28" s="116"/>
      <c r="F28" s="116"/>
      <c r="G28" s="116"/>
      <c r="H28" s="116"/>
      <c r="I28" s="120"/>
      <c r="J28" s="116"/>
      <c r="K28" s="116" t="s">
        <v>66</v>
      </c>
      <c r="L28" s="120"/>
      <c r="M28" s="2"/>
      <c r="N28" s="28">
        <f>N16+N17+N22+N23+N24</f>
        <v>109.25</v>
      </c>
      <c r="O28" s="7"/>
    </row>
    <row r="29" spans="1:15">
      <c r="D29" s="119"/>
      <c r="E29" s="116"/>
      <c r="F29" s="116"/>
      <c r="G29" s="116"/>
      <c r="H29" s="116"/>
      <c r="I29" s="120"/>
      <c r="J29" s="116"/>
      <c r="K29" s="118" t="s">
        <v>69</v>
      </c>
      <c r="L29" s="120"/>
      <c r="M29" s="2"/>
      <c r="N29" s="28">
        <f>N27+N28</f>
        <v>128</v>
      </c>
      <c r="O29" s="7"/>
    </row>
    <row r="30" spans="1:15">
      <c r="D30" s="119"/>
      <c r="E30" s="116"/>
      <c r="F30" s="116"/>
      <c r="G30" s="116"/>
      <c r="H30" s="116"/>
      <c r="I30" s="120"/>
      <c r="J30" s="116"/>
      <c r="K30" s="118" t="s">
        <v>70</v>
      </c>
      <c r="L30" s="120"/>
      <c r="M30" s="2"/>
      <c r="N30" s="36" t="s">
        <v>37</v>
      </c>
      <c r="O30" s="7"/>
    </row>
    <row r="31" spans="1:15">
      <c r="D31" s="119"/>
      <c r="E31" s="116"/>
      <c r="F31" s="116"/>
      <c r="G31" s="116"/>
      <c r="H31" s="116"/>
      <c r="I31" s="120"/>
      <c r="J31" s="116"/>
      <c r="K31" s="118" t="s">
        <v>67</v>
      </c>
      <c r="L31" s="120"/>
      <c r="M31" s="2"/>
      <c r="N31" s="28">
        <f>N28*12%</f>
        <v>13.11</v>
      </c>
      <c r="O31" s="7"/>
    </row>
    <row r="32" spans="1:15">
      <c r="D32" s="119"/>
      <c r="E32" s="116"/>
      <c r="F32" s="116"/>
      <c r="G32" s="116"/>
      <c r="H32" s="116"/>
      <c r="I32" s="120"/>
      <c r="J32" s="116"/>
      <c r="K32" s="118" t="s">
        <v>68</v>
      </c>
      <c r="L32" s="120"/>
      <c r="M32" s="2"/>
      <c r="N32" s="33" t="s">
        <v>37</v>
      </c>
      <c r="O32" s="7"/>
    </row>
    <row r="33" spans="4:15">
      <c r="D33" s="119"/>
      <c r="E33" s="121" t="s">
        <v>38</v>
      </c>
      <c r="F33" s="116"/>
      <c r="G33" s="116"/>
      <c r="H33" s="121" t="s">
        <v>39</v>
      </c>
      <c r="I33" s="120"/>
      <c r="J33" s="116"/>
      <c r="K33" s="118" t="s">
        <v>71</v>
      </c>
      <c r="L33" s="120"/>
      <c r="M33" s="125"/>
      <c r="N33" s="131">
        <f>N29+N31</f>
        <v>141.11000000000001</v>
      </c>
      <c r="O33" s="117"/>
    </row>
    <row r="34" spans="4:15">
      <c r="D34" s="122"/>
      <c r="E34" s="123"/>
      <c r="F34" s="123"/>
      <c r="G34" s="123"/>
      <c r="H34" s="123"/>
      <c r="I34" s="124"/>
      <c r="J34" s="123"/>
      <c r="K34" s="123"/>
      <c r="L34" s="124"/>
      <c r="M34" s="122"/>
      <c r="N34" s="123"/>
      <c r="O34" s="124"/>
    </row>
    <row r="35" spans="4:15">
      <c r="D35" s="35" t="s">
        <v>41</v>
      </c>
      <c r="K35" s="32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4"/>
  <sheetViews>
    <sheetView tabSelected="1" topLeftCell="B1" zoomScale="86" zoomScaleNormal="86" workbookViewId="0">
      <selection activeCell="B22" sqref="B22"/>
    </sheetView>
  </sheetViews>
  <sheetFormatPr baseColWidth="10" defaultRowHeight="15"/>
  <cols>
    <col min="3" max="3" width="7.28515625" customWidth="1"/>
    <col min="4" max="4" width="31" customWidth="1"/>
    <col min="5" max="5" width="23.5703125" customWidth="1"/>
    <col min="6" max="6" width="12.42578125" customWidth="1"/>
    <col min="7" max="7" width="17.85546875" customWidth="1"/>
    <col min="8" max="8" width="13.7109375" customWidth="1"/>
    <col min="9" max="9" width="13.85546875" customWidth="1"/>
    <col min="10" max="10" width="11.5703125" customWidth="1"/>
    <col min="11" max="11" width="14.85546875" customWidth="1"/>
    <col min="12" max="12" width="12.85546875" customWidth="1"/>
    <col min="13" max="13" width="24.85546875" customWidth="1"/>
  </cols>
  <sheetData>
    <row r="2" spans="2:13" ht="47.25" customHeight="1">
      <c r="G2" s="17" t="s">
        <v>0</v>
      </c>
      <c r="H2" s="2"/>
      <c r="I2" s="2"/>
      <c r="J2" s="2"/>
    </row>
    <row r="3" spans="2:13" ht="16.5" customHeight="1">
      <c r="C3" s="37"/>
      <c r="D3" s="37"/>
      <c r="E3" s="37"/>
      <c r="F3" s="37"/>
      <c r="G3" s="38" t="s">
        <v>74</v>
      </c>
      <c r="H3" s="38"/>
      <c r="I3" s="38"/>
      <c r="J3" s="38"/>
      <c r="K3" s="37"/>
      <c r="L3" s="37"/>
      <c r="M3" s="37"/>
    </row>
    <row r="4" spans="2:13" ht="18" customHeight="1">
      <c r="B4" s="2"/>
      <c r="C4" s="39"/>
      <c r="D4" s="39"/>
      <c r="E4" s="39"/>
      <c r="F4" s="39"/>
      <c r="G4" s="38" t="s">
        <v>75</v>
      </c>
      <c r="H4" s="38"/>
      <c r="I4" s="38"/>
      <c r="J4" s="38"/>
      <c r="K4" s="39"/>
      <c r="L4" s="39"/>
      <c r="M4" s="39"/>
    </row>
    <row r="5" spans="2:13" ht="18" customHeight="1">
      <c r="C5" s="40" t="s">
        <v>77</v>
      </c>
      <c r="D5" s="41" t="s">
        <v>76</v>
      </c>
      <c r="E5" s="41"/>
      <c r="F5" s="39"/>
      <c r="G5" s="38"/>
      <c r="H5" s="38"/>
      <c r="I5" s="38"/>
      <c r="J5" s="38"/>
      <c r="K5" s="39"/>
      <c r="L5" s="39"/>
      <c r="M5" s="39"/>
    </row>
    <row r="6" spans="2:13" ht="15" customHeight="1">
      <c r="B6" s="7"/>
      <c r="C6" s="95" t="s">
        <v>42</v>
      </c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2:13" ht="15" customHeight="1">
      <c r="B7" s="7"/>
      <c r="C7" s="72"/>
      <c r="D7" s="73"/>
      <c r="E7" s="73"/>
      <c r="F7" s="73"/>
      <c r="G7" s="73"/>
      <c r="H7" s="73"/>
      <c r="I7" s="73"/>
      <c r="J7" s="73"/>
      <c r="K7" s="73"/>
      <c r="L7" s="73"/>
      <c r="M7" s="74"/>
    </row>
    <row r="8" spans="2:13">
      <c r="C8" s="85" t="s">
        <v>43</v>
      </c>
      <c r="D8" s="75" t="s">
        <v>79</v>
      </c>
      <c r="E8" s="87" t="s">
        <v>44</v>
      </c>
      <c r="F8" s="81" t="s">
        <v>92</v>
      </c>
      <c r="G8" s="92" t="s">
        <v>91</v>
      </c>
      <c r="H8" s="81" t="s">
        <v>45</v>
      </c>
      <c r="I8" s="77" t="s">
        <v>90</v>
      </c>
      <c r="J8" s="77" t="s">
        <v>46</v>
      </c>
      <c r="K8" s="79" t="s">
        <v>47</v>
      </c>
      <c r="L8" s="81" t="s">
        <v>48</v>
      </c>
      <c r="M8" s="83" t="s">
        <v>49</v>
      </c>
    </row>
    <row r="9" spans="2:13" ht="22.5" customHeight="1">
      <c r="C9" s="86"/>
      <c r="D9" s="76"/>
      <c r="E9" s="88"/>
      <c r="F9" s="82"/>
      <c r="G9" s="82"/>
      <c r="H9" s="82"/>
      <c r="I9" s="78"/>
      <c r="J9" s="78"/>
      <c r="K9" s="80"/>
      <c r="L9" s="82"/>
      <c r="M9" s="84"/>
    </row>
    <row r="10" spans="2:13">
      <c r="C10" s="44">
        <v>1</v>
      </c>
      <c r="D10" s="68" t="s">
        <v>80</v>
      </c>
      <c r="E10" s="58" t="s">
        <v>50</v>
      </c>
      <c r="F10" s="46">
        <v>400</v>
      </c>
      <c r="G10" s="46">
        <f>((F10/240)+(F10/240))*7</f>
        <v>23.333333333333336</v>
      </c>
      <c r="H10" s="46">
        <f>F10+G10</f>
        <v>423.33333333333331</v>
      </c>
      <c r="I10" s="93">
        <f>H10*9.45%</f>
        <v>40.004999999999995</v>
      </c>
      <c r="J10" s="48" t="s">
        <v>51</v>
      </c>
      <c r="K10" s="94">
        <f>I10</f>
        <v>40.004999999999995</v>
      </c>
      <c r="L10" s="46">
        <f>H10-K10</f>
        <v>383.32833333333332</v>
      </c>
      <c r="M10" s="13"/>
    </row>
    <row r="11" spans="2:13">
      <c r="C11" s="42">
        <v>2</v>
      </c>
      <c r="D11" s="67" t="s">
        <v>81</v>
      </c>
      <c r="E11" s="59" t="s">
        <v>52</v>
      </c>
      <c r="F11" s="46">
        <v>400</v>
      </c>
      <c r="G11" s="46">
        <f>((F11/240)+(F11/240))*5</f>
        <v>16.666666666666668</v>
      </c>
      <c r="H11" s="46">
        <f t="shared" ref="H11:H23" si="0">F11+G11</f>
        <v>416.66666666666669</v>
      </c>
      <c r="I11" s="93">
        <f t="shared" ref="I11:I23" si="1">H11*9.45%</f>
        <v>39.374999999999993</v>
      </c>
      <c r="J11" s="48" t="s">
        <v>51</v>
      </c>
      <c r="K11" s="94">
        <f t="shared" ref="K11:K23" si="2">I11</f>
        <v>39.374999999999993</v>
      </c>
      <c r="L11" s="46">
        <f t="shared" ref="L11:L23" si="3">H11-K11</f>
        <v>377.29166666666669</v>
      </c>
      <c r="M11" s="13"/>
    </row>
    <row r="12" spans="2:13">
      <c r="C12" s="42">
        <v>3</v>
      </c>
      <c r="D12" s="66" t="s">
        <v>83</v>
      </c>
      <c r="E12" s="59" t="s">
        <v>53</v>
      </c>
      <c r="F12" s="46">
        <v>400</v>
      </c>
      <c r="G12" s="46">
        <f t="shared" ref="G11:G21" si="4">((F12/240)+(F12/240))*10</f>
        <v>33.333333333333336</v>
      </c>
      <c r="H12" s="46">
        <f t="shared" si="0"/>
        <v>433.33333333333331</v>
      </c>
      <c r="I12" s="93">
        <f t="shared" si="1"/>
        <v>40.949999999999996</v>
      </c>
      <c r="J12" s="49" t="s">
        <v>51</v>
      </c>
      <c r="K12" s="94">
        <f t="shared" si="2"/>
        <v>40.949999999999996</v>
      </c>
      <c r="L12" s="46">
        <f t="shared" si="3"/>
        <v>392.38333333333333</v>
      </c>
      <c r="M12" s="7"/>
    </row>
    <row r="13" spans="2:13">
      <c r="C13" s="43">
        <v>4</v>
      </c>
      <c r="D13" s="69" t="s">
        <v>84</v>
      </c>
      <c r="E13" s="60" t="s">
        <v>54</v>
      </c>
      <c r="F13" s="46">
        <v>400</v>
      </c>
      <c r="G13" s="46">
        <f>((F13/240)+(F13/240))*6</f>
        <v>20</v>
      </c>
      <c r="H13" s="46">
        <f t="shared" si="0"/>
        <v>420</v>
      </c>
      <c r="I13" s="93">
        <f t="shared" si="1"/>
        <v>39.69</v>
      </c>
      <c r="J13" s="48"/>
      <c r="K13" s="94">
        <f t="shared" si="2"/>
        <v>39.69</v>
      </c>
      <c r="L13" s="46">
        <f t="shared" si="3"/>
        <v>380.31</v>
      </c>
      <c r="M13" s="13"/>
    </row>
    <row r="14" spans="2:13">
      <c r="C14" s="42">
        <v>5</v>
      </c>
      <c r="D14" s="67" t="s">
        <v>85</v>
      </c>
      <c r="E14" s="59" t="s">
        <v>78</v>
      </c>
      <c r="F14" s="46">
        <v>400</v>
      </c>
      <c r="G14" s="46">
        <f>((F14/240)+(F14/240))*8</f>
        <v>26.666666666666668</v>
      </c>
      <c r="H14" s="46">
        <f t="shared" si="0"/>
        <v>426.66666666666669</v>
      </c>
      <c r="I14" s="93">
        <f t="shared" si="1"/>
        <v>40.319999999999993</v>
      </c>
      <c r="J14" s="48" t="s">
        <v>51</v>
      </c>
      <c r="K14" s="94">
        <f t="shared" si="2"/>
        <v>40.319999999999993</v>
      </c>
      <c r="L14" s="46">
        <f t="shared" si="3"/>
        <v>386.34666666666669</v>
      </c>
      <c r="M14" s="10"/>
    </row>
    <row r="15" spans="2:13">
      <c r="C15" s="104" t="s">
        <v>55</v>
      </c>
      <c r="D15" s="105"/>
      <c r="E15" s="105"/>
      <c r="F15" s="106">
        <f>F10+F11+F12+F13+F14</f>
        <v>2000</v>
      </c>
      <c r="G15" s="99">
        <f>G10+G11+G12+G13+G14</f>
        <v>120.00000000000001</v>
      </c>
      <c r="H15" s="99">
        <f>H10+H11+H12+H13+H14</f>
        <v>2120</v>
      </c>
      <c r="I15" s="101">
        <f>I10+I11+I12+I13+I14</f>
        <v>200.33999999999997</v>
      </c>
      <c r="J15" s="107" t="s">
        <v>51</v>
      </c>
      <c r="K15" s="103">
        <f t="shared" si="2"/>
        <v>200.33999999999997</v>
      </c>
      <c r="L15" s="99">
        <f>L10+L11+L12+L13+L14</f>
        <v>1919.6599999999999</v>
      </c>
      <c r="M15" s="51"/>
    </row>
    <row r="16" spans="2:13">
      <c r="C16" s="42">
        <v>6</v>
      </c>
      <c r="D16" s="63" t="s">
        <v>88</v>
      </c>
      <c r="E16" s="61" t="s">
        <v>56</v>
      </c>
      <c r="F16" s="45">
        <v>900</v>
      </c>
      <c r="G16" s="46">
        <f>((F16/240)+(F16/240))*5</f>
        <v>37.5</v>
      </c>
      <c r="H16" s="46">
        <f t="shared" si="0"/>
        <v>937.5</v>
      </c>
      <c r="I16" s="93">
        <f t="shared" si="1"/>
        <v>88.593749999999986</v>
      </c>
      <c r="J16" s="65" t="s">
        <v>51</v>
      </c>
      <c r="K16" s="94">
        <f t="shared" si="2"/>
        <v>88.593749999999986</v>
      </c>
      <c r="L16" s="46">
        <f t="shared" si="3"/>
        <v>848.90625</v>
      </c>
      <c r="M16" s="52"/>
    </row>
    <row r="17" spans="3:13">
      <c r="C17" s="42">
        <v>7</v>
      </c>
      <c r="D17" s="63" t="s">
        <v>89</v>
      </c>
      <c r="E17" s="61" t="s">
        <v>57</v>
      </c>
      <c r="F17" s="45">
        <v>420</v>
      </c>
      <c r="G17" s="47">
        <f>((F17/240)+(F17/240))*3</f>
        <v>10.5</v>
      </c>
      <c r="H17" s="46">
        <f t="shared" si="0"/>
        <v>430.5</v>
      </c>
      <c r="I17" s="93">
        <f t="shared" si="1"/>
        <v>40.682249999999996</v>
      </c>
      <c r="J17" s="65" t="s">
        <v>51</v>
      </c>
      <c r="K17" s="94">
        <f t="shared" si="2"/>
        <v>40.682249999999996</v>
      </c>
      <c r="L17" s="46">
        <f t="shared" si="3"/>
        <v>389.81774999999999</v>
      </c>
      <c r="M17" s="53"/>
    </row>
    <row r="18" spans="3:13">
      <c r="C18" s="108" t="s">
        <v>58</v>
      </c>
      <c r="D18" s="109"/>
      <c r="E18" s="109"/>
      <c r="F18" s="110">
        <f>F16+F17</f>
        <v>1320</v>
      </c>
      <c r="G18" s="99">
        <f>G16+G17</f>
        <v>48</v>
      </c>
      <c r="H18" s="99">
        <f>H16+H17</f>
        <v>1368</v>
      </c>
      <c r="I18" s="101">
        <f>I16+I17</f>
        <v>129.27599999999998</v>
      </c>
      <c r="J18" s="111" t="s">
        <v>51</v>
      </c>
      <c r="K18" s="103">
        <f t="shared" si="2"/>
        <v>129.27599999999998</v>
      </c>
      <c r="L18" s="99">
        <f>L16+L17</f>
        <v>1238.7239999999999</v>
      </c>
      <c r="M18" s="54"/>
    </row>
    <row r="19" spans="3:13">
      <c r="C19" s="89">
        <v>8</v>
      </c>
      <c r="D19" s="63" t="s">
        <v>82</v>
      </c>
      <c r="E19" s="61" t="s">
        <v>59</v>
      </c>
      <c r="F19" s="46">
        <v>1500</v>
      </c>
      <c r="G19" s="47">
        <f>((F19/240)+(F19/240))*5</f>
        <v>62.5</v>
      </c>
      <c r="H19" s="46">
        <f t="shared" si="0"/>
        <v>1562.5</v>
      </c>
      <c r="I19" s="93">
        <f t="shared" si="1"/>
        <v>147.65624999999997</v>
      </c>
      <c r="J19" s="50" t="s">
        <v>51</v>
      </c>
      <c r="K19" s="94">
        <f t="shared" si="2"/>
        <v>147.65624999999997</v>
      </c>
      <c r="L19" s="46">
        <f t="shared" si="3"/>
        <v>1414.84375</v>
      </c>
      <c r="M19" s="53"/>
    </row>
    <row r="20" spans="3:13">
      <c r="C20" s="90">
        <v>9</v>
      </c>
      <c r="D20" s="64" t="s">
        <v>87</v>
      </c>
      <c r="E20" s="62" t="s">
        <v>60</v>
      </c>
      <c r="F20" s="55">
        <v>420</v>
      </c>
      <c r="G20" s="47">
        <f>((F20/240)+(F20/240))*4</f>
        <v>14</v>
      </c>
      <c r="H20" s="46">
        <f t="shared" si="0"/>
        <v>434</v>
      </c>
      <c r="I20" s="93">
        <f t="shared" si="1"/>
        <v>41.012999999999991</v>
      </c>
      <c r="J20" s="50" t="s">
        <v>51</v>
      </c>
      <c r="K20" s="94">
        <f t="shared" si="2"/>
        <v>41.012999999999991</v>
      </c>
      <c r="L20" s="46">
        <f t="shared" si="3"/>
        <v>392.98700000000002</v>
      </c>
      <c r="M20" s="53"/>
    </row>
    <row r="21" spans="3:13">
      <c r="C21" s="89">
        <v>10</v>
      </c>
      <c r="D21" s="63" t="s">
        <v>86</v>
      </c>
      <c r="E21" s="61" t="s">
        <v>60</v>
      </c>
      <c r="F21" s="46">
        <v>420</v>
      </c>
      <c r="G21" s="47">
        <f>((F21/240)+(F21/240))*4</f>
        <v>14</v>
      </c>
      <c r="H21" s="46">
        <f t="shared" si="0"/>
        <v>434</v>
      </c>
      <c r="I21" s="93">
        <f t="shared" si="1"/>
        <v>41.012999999999991</v>
      </c>
      <c r="J21" s="48" t="s">
        <v>51</v>
      </c>
      <c r="K21" s="94">
        <f t="shared" si="2"/>
        <v>41.012999999999991</v>
      </c>
      <c r="L21" s="46">
        <f t="shared" si="3"/>
        <v>392.98700000000002</v>
      </c>
      <c r="M21" s="52"/>
    </row>
    <row r="22" spans="3:13">
      <c r="C22" s="104" t="s">
        <v>61</v>
      </c>
      <c r="D22" s="105"/>
      <c r="E22" s="105"/>
      <c r="F22" s="112">
        <f>F19+F20+F21</f>
        <v>2340</v>
      </c>
      <c r="G22" s="113">
        <f>G19+G20+G21</f>
        <v>90.5</v>
      </c>
      <c r="H22" s="99">
        <f>H19+H20+H21</f>
        <v>2430.5</v>
      </c>
      <c r="I22" s="101">
        <f>I19+I20+I21</f>
        <v>229.68224999999995</v>
      </c>
      <c r="J22" s="114" t="s">
        <v>51</v>
      </c>
      <c r="K22" s="103">
        <f t="shared" si="2"/>
        <v>229.68224999999995</v>
      </c>
      <c r="L22" s="99">
        <f>L19+L20+L21</f>
        <v>2200.8177500000002</v>
      </c>
      <c r="M22" s="56"/>
    </row>
    <row r="23" spans="3:13">
      <c r="C23" s="96" t="s">
        <v>62</v>
      </c>
      <c r="D23" s="97"/>
      <c r="E23" s="98"/>
      <c r="F23" s="99">
        <f>F15+F18+F22</f>
        <v>5660</v>
      </c>
      <c r="G23" s="100">
        <f>G15+G18+G22</f>
        <v>258.5</v>
      </c>
      <c r="H23" s="99">
        <f>H15+H18+H22</f>
        <v>5918.5</v>
      </c>
      <c r="I23" s="101">
        <f>I15+I18+I22</f>
        <v>559.29824999999994</v>
      </c>
      <c r="J23" s="102" t="s">
        <v>51</v>
      </c>
      <c r="K23" s="103">
        <f t="shared" si="2"/>
        <v>559.29824999999994</v>
      </c>
      <c r="L23" s="99">
        <f>L15+L18+L22</f>
        <v>5359.2017500000002</v>
      </c>
      <c r="M23" s="57"/>
    </row>
    <row r="24" spans="3:13">
      <c r="F24" s="91"/>
      <c r="J24" s="2"/>
      <c r="K24" s="2"/>
      <c r="L24" s="91"/>
    </row>
  </sheetData>
  <mergeCells count="16">
    <mergeCell ref="C23:E23"/>
    <mergeCell ref="J8:J9"/>
    <mergeCell ref="K8:K9"/>
    <mergeCell ref="L8:L9"/>
    <mergeCell ref="M8:M9"/>
    <mergeCell ref="C8:C9"/>
    <mergeCell ref="E8:E9"/>
    <mergeCell ref="F8:F9"/>
    <mergeCell ref="G8:G9"/>
    <mergeCell ref="H8:H9"/>
    <mergeCell ref="I8:I9"/>
    <mergeCell ref="C6:M7"/>
    <mergeCell ref="D8:D9"/>
    <mergeCell ref="C15:E15"/>
    <mergeCell ref="C18:E18"/>
    <mergeCell ref="C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D-Computer</dc:creator>
  <cp:lastModifiedBy>ADM01</cp:lastModifiedBy>
  <dcterms:created xsi:type="dcterms:W3CDTF">2015-05-26T01:23:20Z</dcterms:created>
  <dcterms:modified xsi:type="dcterms:W3CDTF">2015-05-26T23:10:05Z</dcterms:modified>
</cp:coreProperties>
</file>