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600" windowHeight="9975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calcPr calcId="144525"/>
</workbook>
</file>

<file path=xl/calcChain.xml><?xml version="1.0" encoding="utf-8"?>
<calcChain xmlns="http://schemas.openxmlformats.org/spreadsheetml/2006/main">
  <c r="C9" i="11" l="1"/>
  <c r="C5" i="11"/>
  <c r="C9" i="10"/>
  <c r="C6" i="10"/>
  <c r="C8" i="10" s="1"/>
  <c r="C7" i="9"/>
  <c r="C8" i="9" s="1"/>
  <c r="C9" i="9" s="1"/>
  <c r="C6" i="8"/>
  <c r="D8" i="7"/>
  <c r="D6" i="7"/>
  <c r="D7" i="6"/>
  <c r="D5" i="6"/>
  <c r="D6" i="5"/>
  <c r="D3" i="5"/>
  <c r="D6" i="4"/>
  <c r="D3" i="4"/>
  <c r="D4" i="3"/>
  <c r="D6" i="3" s="1"/>
  <c r="C8" i="2"/>
  <c r="C7" i="10" l="1"/>
  <c r="D5" i="1" l="1"/>
  <c r="D6" i="1" s="1"/>
</calcChain>
</file>

<file path=xl/sharedStrings.xml><?xml version="1.0" encoding="utf-8"?>
<sst xmlns="http://schemas.openxmlformats.org/spreadsheetml/2006/main" count="85" uniqueCount="65">
  <si>
    <t>1.-)</t>
  </si>
  <si>
    <t xml:space="preserve">va </t>
  </si>
  <si>
    <t>nper</t>
  </si>
  <si>
    <t xml:space="preserve">interes anual </t>
  </si>
  <si>
    <t xml:space="preserve">valor retiro </t>
  </si>
  <si>
    <t xml:space="preserve">interes mensual </t>
  </si>
  <si>
    <t>2.-)</t>
  </si>
  <si>
    <t>va</t>
  </si>
  <si>
    <t>interes trimestral</t>
  </si>
  <si>
    <t>3.-)</t>
  </si>
  <si>
    <t xml:space="preserve">interes </t>
  </si>
  <si>
    <t>nper trimestral</t>
  </si>
  <si>
    <t>4.-)</t>
  </si>
  <si>
    <t>5.-)</t>
  </si>
  <si>
    <t>6.-)</t>
  </si>
  <si>
    <t>valor presente</t>
  </si>
  <si>
    <t>tasa de interes anual</t>
  </si>
  <si>
    <t>tasa de interes mensual</t>
  </si>
  <si>
    <t>la factura pagará</t>
  </si>
  <si>
    <t>valor futuro</t>
  </si>
  <si>
    <t>7.-)</t>
  </si>
  <si>
    <t>DATOS</t>
  </si>
  <si>
    <t>INTERES</t>
  </si>
  <si>
    <t>PAGO</t>
  </si>
  <si>
    <t>N.P</t>
  </si>
  <si>
    <t>VALOR TRIMESTRAL</t>
  </si>
  <si>
    <t>V.A</t>
  </si>
  <si>
    <t>V.ACTUAL</t>
  </si>
  <si>
    <t>INVERSION</t>
  </si>
  <si>
    <t>VF</t>
  </si>
  <si>
    <t>renta?</t>
  </si>
  <si>
    <t>debe depositAR</t>
  </si>
  <si>
    <t>9.-)</t>
  </si>
  <si>
    <t>PAGO=</t>
  </si>
  <si>
    <t>NPE=</t>
  </si>
  <si>
    <t>INTERES A</t>
  </si>
  <si>
    <t>INTERESM=</t>
  </si>
  <si>
    <t>VA</t>
  </si>
  <si>
    <t>CUBRE DE INT=</t>
  </si>
  <si>
    <t>10.-)</t>
  </si>
  <si>
    <t>VF=</t>
  </si>
  <si>
    <t>INTE GEN=</t>
  </si>
  <si>
    <t>T. EFECT=</t>
  </si>
  <si>
    <t>11.-)</t>
  </si>
  <si>
    <t>TASA EF=</t>
  </si>
  <si>
    <t>N.PER=</t>
  </si>
  <si>
    <t>TASA N=</t>
  </si>
  <si>
    <t>12.-)</t>
  </si>
  <si>
    <t>monto</t>
  </si>
  <si>
    <t>Utilizar funcion Pago</t>
  </si>
  <si>
    <t>interes mens.</t>
  </si>
  <si>
    <t>PAGO(i,N,-monto)</t>
  </si>
  <si>
    <t>N</t>
  </si>
  <si>
    <t>monto_final* interes</t>
  </si>
  <si>
    <t>Cuota - interes</t>
  </si>
  <si>
    <t>Incial - Amort</t>
  </si>
  <si>
    <t>Periodos</t>
  </si>
  <si>
    <t>Inicial</t>
  </si>
  <si>
    <t>Intereses</t>
  </si>
  <si>
    <t>Amort</t>
  </si>
  <si>
    <t>Cuota</t>
  </si>
  <si>
    <t>Final</t>
  </si>
  <si>
    <t>VA=</t>
  </si>
  <si>
    <t>INTERES A=</t>
  </si>
  <si>
    <t>8.-)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</si>
</sst>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#,##0.00\ &quot;€&quot;;[Red]\-#,##0.00\ &quot;€&quot;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ACDD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9" fontId="0" fillId="3" borderId="6" xfId="0" applyNumberFormat="1" applyFill="1" applyBorder="1"/>
    <xf numFmtId="10" fontId="0" fillId="3" borderId="6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6" xfId="0" applyFill="1" applyBorder="1"/>
    <xf numFmtId="9" fontId="0" fillId="5" borderId="6" xfId="0" applyNumberFormat="1" applyFill="1" applyBorder="1"/>
    <xf numFmtId="10" fontId="0" fillId="5" borderId="6" xfId="0" applyNumberFormat="1" applyFill="1" applyBorder="1"/>
    <xf numFmtId="0" fontId="0" fillId="5" borderId="7" xfId="0" applyFill="1" applyBorder="1"/>
    <xf numFmtId="0" fontId="0" fillId="5" borderId="8" xfId="0" applyFill="1" applyBorder="1"/>
    <xf numFmtId="8" fontId="0" fillId="5" borderId="9" xfId="0" applyNumberFormat="1" applyFill="1" applyBorder="1"/>
    <xf numFmtId="9" fontId="0" fillId="3" borderId="0" xfId="0" applyNumberFormat="1" applyFill="1" applyBorder="1"/>
    <xf numFmtId="9" fontId="1" fillId="3" borderId="0" xfId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0" xfId="0" applyFill="1" applyBorder="1"/>
    <xf numFmtId="9" fontId="0" fillId="6" borderId="6" xfId="0" applyNumberFormat="1" applyFill="1" applyBorder="1"/>
    <xf numFmtId="10" fontId="0" fillId="6" borderId="6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2" fillId="3" borderId="2" xfId="0" applyFont="1" applyFill="1" applyBorder="1"/>
    <xf numFmtId="8" fontId="0" fillId="3" borderId="6" xfId="0" applyNumberFormat="1" applyFill="1" applyBorder="1"/>
    <xf numFmtId="0" fontId="2" fillId="3" borderId="7" xfId="0" applyFont="1" applyFill="1" applyBorder="1"/>
    <xf numFmtId="8" fontId="0" fillId="3" borderId="8" xfId="0" applyNumberFormat="1" applyFill="1" applyBorder="1"/>
    <xf numFmtId="0" fontId="0" fillId="3" borderId="9" xfId="0" applyFill="1" applyBorder="1"/>
    <xf numFmtId="0" fontId="0" fillId="7" borderId="3" xfId="0" applyFill="1" applyBorder="1"/>
    <xf numFmtId="0" fontId="2" fillId="7" borderId="4" xfId="0" applyFont="1" applyFill="1" applyBorder="1"/>
    <xf numFmtId="0" fontId="0" fillId="7" borderId="5" xfId="0" applyFill="1" applyBorder="1"/>
    <xf numFmtId="0" fontId="0" fillId="7" borderId="2" xfId="0" applyFill="1" applyBorder="1"/>
    <xf numFmtId="0" fontId="2" fillId="7" borderId="0" xfId="0" applyFont="1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/>
    <xf numFmtId="0" fontId="2" fillId="7" borderId="8" xfId="0" applyFont="1" applyFill="1" applyBorder="1"/>
    <xf numFmtId="8" fontId="0" fillId="7" borderId="9" xfId="0" applyNumberFormat="1" applyFill="1" applyBorder="1" applyAlignment="1">
      <alignment horizontal="center"/>
    </xf>
    <xf numFmtId="0" fontId="0" fillId="8" borderId="3" xfId="0" applyFill="1" applyBorder="1"/>
    <xf numFmtId="0" fontId="2" fillId="8" borderId="4" xfId="0" applyFont="1" applyFill="1" applyBorder="1"/>
    <xf numFmtId="0" fontId="0" fillId="8" borderId="5" xfId="0" applyFill="1" applyBorder="1"/>
    <xf numFmtId="0" fontId="0" fillId="8" borderId="2" xfId="0" applyFill="1" applyBorder="1"/>
    <xf numFmtId="0" fontId="2" fillId="8" borderId="0" xfId="0" applyFont="1" applyFill="1" applyBorder="1"/>
    <xf numFmtId="166" fontId="0" fillId="8" borderId="6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2" fillId="8" borderId="8" xfId="0" applyFont="1" applyFill="1" applyBorder="1"/>
    <xf numFmtId="8" fontId="0" fillId="8" borderId="9" xfId="0" applyNumberFormat="1" applyFill="1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6" xfId="0" applyFill="1" applyBorder="1"/>
    <xf numFmtId="9" fontId="0" fillId="9" borderId="6" xfId="0" applyNumberFormat="1" applyFill="1" applyBorder="1"/>
    <xf numFmtId="10" fontId="0" fillId="9" borderId="6" xfId="0" applyNumberFormat="1" applyFill="1" applyBorder="1"/>
    <xf numFmtId="0" fontId="0" fillId="9" borderId="7" xfId="0" applyFill="1" applyBorder="1"/>
    <xf numFmtId="0" fontId="0" fillId="9" borderId="8" xfId="0" applyFill="1" applyBorder="1"/>
    <xf numFmtId="8" fontId="0" fillId="9" borderId="9" xfId="0" applyNumberFormat="1" applyFill="1" applyBorder="1"/>
    <xf numFmtId="0" fontId="0" fillId="10" borderId="3" xfId="0" applyFill="1" applyBorder="1"/>
    <xf numFmtId="0" fontId="2" fillId="10" borderId="4" xfId="0" applyFont="1" applyFill="1" applyBorder="1"/>
    <xf numFmtId="0" fontId="0" fillId="10" borderId="5" xfId="0" applyFill="1" applyBorder="1"/>
    <xf numFmtId="0" fontId="0" fillId="10" borderId="2" xfId="0" applyFill="1" applyBorder="1"/>
    <xf numFmtId="0" fontId="2" fillId="10" borderId="0" xfId="0" applyFont="1" applyFill="1" applyBorder="1"/>
    <xf numFmtId="0" fontId="0" fillId="10" borderId="6" xfId="0" applyFill="1" applyBorder="1"/>
    <xf numFmtId="9" fontId="0" fillId="10" borderId="6" xfId="0" applyNumberFormat="1" applyFill="1" applyBorder="1"/>
    <xf numFmtId="165" fontId="0" fillId="10" borderId="6" xfId="0" applyNumberFormat="1" applyFill="1" applyBorder="1"/>
    <xf numFmtId="0" fontId="0" fillId="10" borderId="7" xfId="0" applyFill="1" applyBorder="1"/>
    <xf numFmtId="0" fontId="2" fillId="10" borderId="8" xfId="0" applyFont="1" applyFill="1" applyBorder="1"/>
    <xf numFmtId="2" fontId="0" fillId="10" borderId="9" xfId="0" applyNumberFormat="1" applyFill="1" applyBorder="1"/>
    <xf numFmtId="0" fontId="0" fillId="0" borderId="3" xfId="0" applyBorder="1"/>
    <xf numFmtId="0" fontId="0" fillId="0" borderId="5" xfId="0" applyBorder="1"/>
    <xf numFmtId="0" fontId="0" fillId="5" borderId="9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9" xfId="0" applyFill="1" applyBorder="1"/>
    <xf numFmtId="0" fontId="0" fillId="0" borderId="4" xfId="0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1ACD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1</xdr:row>
      <xdr:rowOff>13633</xdr:rowOff>
    </xdr:from>
    <xdr:to>
      <xdr:col>13</xdr:col>
      <xdr:colOff>619125</xdr:colOff>
      <xdr:row>27</xdr:row>
      <xdr:rowOff>76199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19" t="10015" r="28647" b="5597"/>
        <a:stretch/>
      </xdr:blipFill>
      <xdr:spPr>
        <a:xfrm>
          <a:off x="4619625" y="213658"/>
          <a:ext cx="6715125" cy="502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2"/>
  <sheetViews>
    <sheetView tabSelected="1" workbookViewId="0">
      <selection activeCell="B14" sqref="B14"/>
    </sheetView>
  </sheetViews>
  <sheetFormatPr baseColWidth="10" defaultRowHeight="15" x14ac:dyDescent="0.25"/>
  <cols>
    <col min="2" max="2" width="16.140625" customWidth="1"/>
    <col min="3" max="3" width="16.5703125" customWidth="1"/>
    <col min="4" max="4" width="12.28515625" bestFit="1" customWidth="1"/>
    <col min="6" max="6" width="12.85546875" customWidth="1"/>
  </cols>
  <sheetData>
    <row r="1" spans="2:8" ht="15.75" thickBot="1" x14ac:dyDescent="0.3"/>
    <row r="2" spans="2:8" x14ac:dyDescent="0.25">
      <c r="B2" s="12" t="s">
        <v>0</v>
      </c>
      <c r="C2" s="13" t="s">
        <v>1</v>
      </c>
      <c r="D2" s="14">
        <v>1000</v>
      </c>
    </row>
    <row r="3" spans="2:8" x14ac:dyDescent="0.25">
      <c r="B3" s="15"/>
      <c r="C3" s="16" t="s">
        <v>2</v>
      </c>
      <c r="D3" s="17">
        <v>9</v>
      </c>
    </row>
    <row r="4" spans="2:8" x14ac:dyDescent="0.25">
      <c r="B4" s="15"/>
      <c r="C4" s="16" t="s">
        <v>3</v>
      </c>
      <c r="D4" s="18">
        <v>0.22</v>
      </c>
    </row>
    <row r="5" spans="2:8" x14ac:dyDescent="0.25">
      <c r="B5" s="15"/>
      <c r="C5" s="16" t="s">
        <v>5</v>
      </c>
      <c r="D5" s="19">
        <f>D4/12</f>
        <v>1.8333333333333333E-2</v>
      </c>
    </row>
    <row r="6" spans="2:8" ht="15.75" thickBot="1" x14ac:dyDescent="0.3">
      <c r="B6" s="20"/>
      <c r="C6" s="21" t="s">
        <v>4</v>
      </c>
      <c r="D6" s="22">
        <f>FV(D5,D3,-D2)</f>
        <v>9689.0241596536216</v>
      </c>
    </row>
    <row r="9" spans="2:8" x14ac:dyDescent="0.25">
      <c r="E9" s="1"/>
      <c r="F9" s="1"/>
      <c r="G9" s="1"/>
      <c r="H9" s="1"/>
    </row>
    <row r="10" spans="2:8" x14ac:dyDescent="0.25">
      <c r="E10" s="1"/>
      <c r="F10" s="1"/>
      <c r="G10" s="1"/>
      <c r="H10" s="1"/>
    </row>
    <row r="11" spans="2:8" x14ac:dyDescent="0.25">
      <c r="E11" s="1"/>
      <c r="F11" s="1"/>
      <c r="G11" s="1"/>
      <c r="H11" s="1"/>
    </row>
    <row r="12" spans="2:8" x14ac:dyDescent="0.25">
      <c r="E12" s="1"/>
      <c r="F12" s="1"/>
      <c r="G12" s="1"/>
      <c r="H12" s="1"/>
    </row>
    <row r="13" spans="2:8" x14ac:dyDescent="0.25">
      <c r="E13" s="1"/>
      <c r="F13" s="1"/>
      <c r="G13" s="1"/>
      <c r="H13" s="1"/>
    </row>
    <row r="14" spans="2:8" x14ac:dyDescent="0.25">
      <c r="E14" s="1"/>
      <c r="F14" s="1"/>
      <c r="G14" s="1"/>
      <c r="H14" s="1"/>
    </row>
    <row r="15" spans="2:8" x14ac:dyDescent="0.25">
      <c r="B15" s="1"/>
      <c r="C15" s="1"/>
      <c r="D15" s="1"/>
      <c r="E15" s="1"/>
      <c r="F15" s="1"/>
      <c r="G15" s="1"/>
      <c r="H15" s="1"/>
    </row>
    <row r="16" spans="2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E21" s="1"/>
      <c r="F21" s="1"/>
      <c r="G21" s="1"/>
      <c r="H21" s="1"/>
    </row>
    <row r="22" spans="2:8" x14ac:dyDescent="0.25">
      <c r="E22" s="1"/>
      <c r="F22" s="1"/>
      <c r="G22" s="1"/>
      <c r="H22" s="1"/>
    </row>
    <row r="23" spans="2:8" x14ac:dyDescent="0.25">
      <c r="E23" s="1"/>
      <c r="F23" s="1"/>
      <c r="G23" s="1"/>
      <c r="H23" s="1"/>
    </row>
    <row r="24" spans="2:8" x14ac:dyDescent="0.25">
      <c r="E24" s="1"/>
      <c r="F24" s="1"/>
      <c r="G24" s="1"/>
      <c r="H24" s="1"/>
    </row>
    <row r="25" spans="2:8" x14ac:dyDescent="0.25"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E28" s="1"/>
      <c r="F28" s="1"/>
      <c r="G28" s="1"/>
      <c r="H28" s="1"/>
    </row>
    <row r="29" spans="2:8" x14ac:dyDescent="0.25">
      <c r="E29" s="1"/>
      <c r="F29" s="1"/>
      <c r="G29" s="1"/>
      <c r="H29" s="1"/>
    </row>
    <row r="30" spans="2:8" x14ac:dyDescent="0.25">
      <c r="E30" s="1"/>
      <c r="F30" s="1"/>
      <c r="G30" s="1"/>
      <c r="H30" s="1"/>
    </row>
    <row r="31" spans="2:8" x14ac:dyDescent="0.25">
      <c r="E31" s="1"/>
      <c r="F31" s="1"/>
      <c r="G31" s="1"/>
      <c r="H31" s="1"/>
    </row>
    <row r="32" spans="2:8" x14ac:dyDescent="0.25"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E35" s="1"/>
      <c r="F35" s="1"/>
      <c r="G35" s="1"/>
      <c r="H35" s="1"/>
    </row>
    <row r="36" spans="2:8" x14ac:dyDescent="0.25">
      <c r="E36" s="1"/>
      <c r="F36" s="1"/>
      <c r="G36" s="1"/>
      <c r="H36" s="1"/>
    </row>
    <row r="37" spans="2:8" x14ac:dyDescent="0.25">
      <c r="E37" s="1"/>
      <c r="F37" s="1"/>
      <c r="G37" s="1"/>
      <c r="H37" s="1"/>
    </row>
    <row r="38" spans="2:8" x14ac:dyDescent="0.25">
      <c r="E38" s="1"/>
      <c r="F38" s="1"/>
      <c r="G38" s="1"/>
      <c r="H38" s="1"/>
    </row>
    <row r="39" spans="2:8" x14ac:dyDescent="0.25">
      <c r="E39" s="1"/>
      <c r="F39" s="1"/>
      <c r="G39" s="1"/>
      <c r="H39" s="1"/>
    </row>
    <row r="40" spans="2:8" x14ac:dyDescent="0.25">
      <c r="B40" s="1"/>
      <c r="C40" s="1"/>
      <c r="D40" s="1"/>
      <c r="E40" s="1"/>
      <c r="F40" s="1"/>
      <c r="G40" s="1"/>
      <c r="H40" s="1"/>
    </row>
    <row r="41" spans="2:8" x14ac:dyDescent="0.25">
      <c r="B41" s="1"/>
      <c r="C41" s="1"/>
      <c r="D41" s="1"/>
      <c r="E41" s="1"/>
      <c r="F41" s="1"/>
      <c r="G41" s="1"/>
      <c r="H41" s="1"/>
    </row>
    <row r="42" spans="2:8" x14ac:dyDescent="0.25">
      <c r="E42" s="1"/>
      <c r="F42" s="1"/>
      <c r="G42" s="1"/>
      <c r="H42" s="1"/>
    </row>
    <row r="43" spans="2:8" x14ac:dyDescent="0.25">
      <c r="E43" s="2"/>
      <c r="F43" s="2"/>
      <c r="G43" s="1"/>
      <c r="H43" s="1"/>
    </row>
    <row r="44" spans="2:8" x14ac:dyDescent="0.25">
      <c r="E44" s="2"/>
      <c r="F44" s="1"/>
      <c r="G44" s="1"/>
      <c r="H44" s="1"/>
    </row>
    <row r="45" spans="2:8" x14ac:dyDescent="0.25">
      <c r="E45" s="2"/>
      <c r="F45" s="1"/>
      <c r="G45" s="1"/>
      <c r="H45" s="1"/>
    </row>
    <row r="46" spans="2:8" x14ac:dyDescent="0.25">
      <c r="E46" s="2"/>
      <c r="F46" s="1"/>
      <c r="G46" s="1"/>
      <c r="H46" s="1"/>
    </row>
    <row r="47" spans="2:8" x14ac:dyDescent="0.25">
      <c r="E47" s="2"/>
      <c r="F47" s="1"/>
      <c r="G47" s="1"/>
      <c r="H47" s="1"/>
    </row>
    <row r="48" spans="2:8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E50" s="1"/>
      <c r="F50" s="1"/>
      <c r="G50" s="1"/>
      <c r="H50" s="1"/>
    </row>
    <row r="51" spans="2:8" x14ac:dyDescent="0.25">
      <c r="E51" s="1"/>
      <c r="F51" s="1"/>
      <c r="G51" s="1"/>
      <c r="H51" s="1"/>
    </row>
    <row r="52" spans="2:8" x14ac:dyDescent="0.25">
      <c r="E52" s="1"/>
      <c r="F52" s="1"/>
      <c r="G52" s="1"/>
      <c r="H52" s="1"/>
    </row>
    <row r="53" spans="2:8" x14ac:dyDescent="0.25">
      <c r="E53" s="1"/>
      <c r="F53" s="1"/>
      <c r="G53" s="1"/>
      <c r="H53" s="1"/>
    </row>
    <row r="54" spans="2:8" x14ac:dyDescent="0.25">
      <c r="E54" s="1"/>
      <c r="F54" s="1"/>
      <c r="G54" s="1"/>
      <c r="H54" s="1"/>
    </row>
    <row r="55" spans="2:8" x14ac:dyDescent="0.25">
      <c r="E55" s="1"/>
      <c r="F55" s="1"/>
      <c r="G55" s="1"/>
      <c r="H55" s="1"/>
    </row>
    <row r="56" spans="2:8" x14ac:dyDescent="0.25"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D58" s="1"/>
      <c r="E58" s="1"/>
      <c r="F58" s="1"/>
      <c r="G58" s="1"/>
      <c r="H58" s="1"/>
    </row>
    <row r="65" spans="2:8" x14ac:dyDescent="0.25">
      <c r="D65" s="1"/>
      <c r="E65" s="1"/>
      <c r="F65" s="1"/>
      <c r="G65" s="1"/>
      <c r="H65" s="1"/>
    </row>
    <row r="66" spans="2:8" x14ac:dyDescent="0.25">
      <c r="D66" s="1"/>
      <c r="E66" s="1"/>
      <c r="F66" s="1"/>
      <c r="G66" s="1"/>
      <c r="H66" s="1"/>
    </row>
    <row r="67" spans="2:8" x14ac:dyDescent="0.25">
      <c r="D67" s="1"/>
      <c r="E67" s="1"/>
      <c r="F67" s="1"/>
      <c r="G67" s="1"/>
      <c r="H67" s="1"/>
    </row>
    <row r="68" spans="2:8" x14ac:dyDescent="0.25">
      <c r="D68" s="1"/>
      <c r="E68" s="1"/>
      <c r="F68" s="1"/>
      <c r="G68" s="1"/>
      <c r="H68" s="1"/>
    </row>
    <row r="69" spans="2:8" x14ac:dyDescent="0.25">
      <c r="D69" s="1"/>
      <c r="E69" s="1"/>
      <c r="F69" s="1"/>
      <c r="G69" s="1"/>
      <c r="H69" s="1"/>
    </row>
    <row r="70" spans="2:8" x14ac:dyDescent="0.25">
      <c r="D70" s="1"/>
      <c r="E70" s="1"/>
      <c r="F70" s="1"/>
      <c r="G70" s="1"/>
      <c r="H70" s="1"/>
    </row>
    <row r="71" spans="2:8" x14ac:dyDescent="0.25">
      <c r="D71" s="1"/>
      <c r="E71" s="1"/>
      <c r="F71" s="1"/>
      <c r="G71" s="1"/>
      <c r="H71" s="1"/>
    </row>
    <row r="72" spans="2:8" x14ac:dyDescent="0.25"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D75" s="1"/>
      <c r="E75" s="1"/>
      <c r="F75" s="1"/>
      <c r="G75" s="1"/>
      <c r="H75" s="1"/>
    </row>
    <row r="76" spans="2:8" x14ac:dyDescent="0.25">
      <c r="D76" s="1"/>
      <c r="E76" s="1"/>
      <c r="F76" s="1"/>
      <c r="G76" s="1"/>
      <c r="H76" s="1"/>
    </row>
    <row r="77" spans="2:8" x14ac:dyDescent="0.25">
      <c r="D77" s="1"/>
      <c r="E77" s="1"/>
      <c r="F77" s="1"/>
      <c r="G77" s="1"/>
      <c r="H77" s="1"/>
    </row>
    <row r="78" spans="2:8" x14ac:dyDescent="0.25">
      <c r="D78" s="1"/>
      <c r="E78" s="1"/>
      <c r="F78" s="1"/>
      <c r="G78" s="1"/>
      <c r="H78" s="1"/>
    </row>
    <row r="79" spans="2:8" x14ac:dyDescent="0.25">
      <c r="D79" s="1"/>
      <c r="E79" s="1"/>
      <c r="F79" s="1"/>
      <c r="G79" s="1"/>
      <c r="H79" s="1"/>
    </row>
    <row r="80" spans="2:8" x14ac:dyDescent="0.25">
      <c r="D80" s="1"/>
      <c r="E80" s="1"/>
      <c r="F80" s="1"/>
      <c r="G80" s="1"/>
      <c r="H80" s="1"/>
    </row>
    <row r="81" spans="2:8" x14ac:dyDescent="0.25">
      <c r="D81" s="1"/>
      <c r="E81" s="1"/>
      <c r="F81" s="1"/>
      <c r="G81" s="1"/>
      <c r="H81" s="1"/>
    </row>
    <row r="82" spans="2:8" x14ac:dyDescent="0.25"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D85" s="1"/>
      <c r="E85" s="1"/>
      <c r="F85" s="1"/>
      <c r="G85" s="1"/>
      <c r="H85" s="1"/>
    </row>
    <row r="86" spans="2:8" x14ac:dyDescent="0.25">
      <c r="D86" s="1"/>
      <c r="E86" s="1"/>
      <c r="F86" s="1"/>
      <c r="G86" s="1"/>
      <c r="H86" s="1"/>
    </row>
    <row r="87" spans="2:8" x14ac:dyDescent="0.25">
      <c r="D87" s="1"/>
      <c r="E87" s="1"/>
      <c r="F87" s="1"/>
      <c r="G87" s="1"/>
      <c r="H87" s="1"/>
    </row>
    <row r="88" spans="2:8" x14ac:dyDescent="0.25">
      <c r="D88" s="1"/>
      <c r="E88" s="1"/>
      <c r="F88" s="1"/>
      <c r="G88" s="1"/>
      <c r="H88" s="1"/>
    </row>
    <row r="89" spans="2:8" x14ac:dyDescent="0.25">
      <c r="D89" s="1"/>
      <c r="E89" s="1"/>
      <c r="F89" s="1"/>
      <c r="G89" s="1"/>
      <c r="H89" s="1"/>
    </row>
    <row r="90" spans="2:8" x14ac:dyDescent="0.25">
      <c r="D90" s="1"/>
      <c r="E90" s="1"/>
      <c r="F90" s="1"/>
      <c r="G90" s="1"/>
      <c r="H90" s="1"/>
    </row>
    <row r="91" spans="2:8" x14ac:dyDescent="0.25">
      <c r="D91" s="1"/>
      <c r="E91" s="1"/>
      <c r="F91" s="1"/>
      <c r="G91" s="1"/>
      <c r="H91" s="1"/>
    </row>
    <row r="92" spans="2:8" x14ac:dyDescent="0.25">
      <c r="D92" s="1"/>
      <c r="E92" s="1"/>
      <c r="F92" s="1"/>
      <c r="G92" s="1"/>
      <c r="H92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G15" sqref="G15"/>
    </sheetView>
  </sheetViews>
  <sheetFormatPr baseColWidth="10" defaultRowHeight="15" x14ac:dyDescent="0.25"/>
  <sheetData>
    <row r="1" spans="2:3" ht="15.75" thickBot="1" x14ac:dyDescent="0.3"/>
    <row r="2" spans="2:3" x14ac:dyDescent="0.25">
      <c r="B2" s="82" t="s">
        <v>39</v>
      </c>
      <c r="C2" s="83"/>
    </row>
    <row r="3" spans="2:3" x14ac:dyDescent="0.25">
      <c r="B3" s="91" t="s">
        <v>33</v>
      </c>
      <c r="C3" s="92">
        <v>2000</v>
      </c>
    </row>
    <row r="4" spans="2:3" x14ac:dyDescent="0.25">
      <c r="B4" s="91" t="s">
        <v>34</v>
      </c>
      <c r="C4" s="92">
        <v>12</v>
      </c>
    </row>
    <row r="5" spans="2:3" x14ac:dyDescent="0.25">
      <c r="B5" s="91" t="s">
        <v>35</v>
      </c>
      <c r="C5" s="92">
        <v>0.3</v>
      </c>
    </row>
    <row r="6" spans="2:3" x14ac:dyDescent="0.25">
      <c r="B6" s="91" t="s">
        <v>36</v>
      </c>
      <c r="C6" s="92">
        <f>C5/12</f>
        <v>2.4999999999999998E-2</v>
      </c>
    </row>
    <row r="7" spans="2:3" x14ac:dyDescent="0.25">
      <c r="B7" s="91" t="s">
        <v>40</v>
      </c>
      <c r="C7" s="92">
        <f>FV(C6,C4,-C3)</f>
        <v>27591.105939703804</v>
      </c>
    </row>
    <row r="8" spans="2:3" x14ac:dyDescent="0.25">
      <c r="B8" s="91" t="s">
        <v>41</v>
      </c>
      <c r="C8" s="92">
        <f>ISPMT(C6,1,C4,-C3)</f>
        <v>45.833333333333336</v>
      </c>
    </row>
    <row r="9" spans="2:3" ht="15.75" thickBot="1" x14ac:dyDescent="0.3">
      <c r="B9" s="93" t="s">
        <v>42</v>
      </c>
      <c r="C9" s="94">
        <f>EFFECT(C5,C4)</f>
        <v>0.34488882424629752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G22" sqref="G22"/>
    </sheetView>
  </sheetViews>
  <sheetFormatPr baseColWidth="10" defaultRowHeight="15" x14ac:dyDescent="0.25"/>
  <sheetData>
    <row r="1" spans="2:3" ht="15.75" thickBot="1" x14ac:dyDescent="0.3"/>
    <row r="2" spans="2:3" x14ac:dyDescent="0.25">
      <c r="B2" s="12" t="s">
        <v>43</v>
      </c>
      <c r="C2" s="14"/>
    </row>
    <row r="3" spans="2:3" x14ac:dyDescent="0.25">
      <c r="B3" s="15" t="s">
        <v>44</v>
      </c>
      <c r="C3" s="17">
        <v>0.02</v>
      </c>
    </row>
    <row r="4" spans="2:3" x14ac:dyDescent="0.25">
      <c r="B4" s="15" t="s">
        <v>45</v>
      </c>
      <c r="C4" s="17">
        <v>36</v>
      </c>
    </row>
    <row r="5" spans="2:3" x14ac:dyDescent="0.25">
      <c r="B5" s="15" t="s">
        <v>46</v>
      </c>
      <c r="C5" s="17">
        <f>NOMINAL(C3,C4)</f>
        <v>1.9808074740070403E-2</v>
      </c>
    </row>
    <row r="6" spans="2:3" x14ac:dyDescent="0.25">
      <c r="B6" s="15"/>
      <c r="C6" s="17"/>
    </row>
    <row r="7" spans="2:3" x14ac:dyDescent="0.25">
      <c r="B7" s="15" t="s">
        <v>44</v>
      </c>
      <c r="C7" s="17">
        <v>2.5000000000000001E-2</v>
      </c>
    </row>
    <row r="8" spans="2:3" x14ac:dyDescent="0.25">
      <c r="B8" s="15" t="s">
        <v>45</v>
      </c>
      <c r="C8" s="17">
        <v>28</v>
      </c>
    </row>
    <row r="9" spans="2:3" ht="15.75" thickBot="1" x14ac:dyDescent="0.3">
      <c r="B9" s="20" t="s">
        <v>46</v>
      </c>
      <c r="C9" s="84">
        <f>NOMINAL(C7,C8)</f>
        <v>2.4703503740206578E-2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L16" sqref="L16"/>
    </sheetView>
  </sheetViews>
  <sheetFormatPr baseColWidth="10" defaultRowHeight="15" x14ac:dyDescent="0.25"/>
  <sheetData>
    <row r="1" spans="2:8" ht="15.75" thickBot="1" x14ac:dyDescent="0.3"/>
    <row r="2" spans="2:8" x14ac:dyDescent="0.25">
      <c r="B2" s="82" t="s">
        <v>47</v>
      </c>
      <c r="C2" s="101"/>
      <c r="D2" s="101"/>
      <c r="E2" s="101"/>
      <c r="F2" s="101"/>
      <c r="G2" s="101"/>
      <c r="H2" s="83"/>
    </row>
    <row r="3" spans="2:8" x14ac:dyDescent="0.25">
      <c r="B3" s="102" t="s">
        <v>48</v>
      </c>
      <c r="C3" s="3">
        <v>20000</v>
      </c>
      <c r="D3" s="3"/>
      <c r="E3" s="3"/>
      <c r="F3" s="3" t="s">
        <v>49</v>
      </c>
      <c r="G3" s="3"/>
      <c r="H3" s="103"/>
    </row>
    <row r="4" spans="2:8" x14ac:dyDescent="0.25">
      <c r="B4" s="102" t="s">
        <v>50</v>
      </c>
      <c r="C4" s="3">
        <v>0.08</v>
      </c>
      <c r="D4" s="3"/>
      <c r="E4" s="3"/>
      <c r="F4" s="3" t="s">
        <v>51</v>
      </c>
      <c r="G4" s="3"/>
      <c r="H4" s="103"/>
    </row>
    <row r="5" spans="2:8" x14ac:dyDescent="0.25">
      <c r="B5" s="102" t="s">
        <v>52</v>
      </c>
      <c r="C5" s="3">
        <v>12</v>
      </c>
      <c r="D5" s="3"/>
      <c r="E5" s="3"/>
      <c r="F5" s="3"/>
      <c r="G5" s="3"/>
      <c r="H5" s="103"/>
    </row>
    <row r="6" spans="2:8" x14ac:dyDescent="0.25">
      <c r="B6" s="102"/>
      <c r="C6" s="3"/>
      <c r="D6" s="3"/>
      <c r="E6" s="3"/>
      <c r="F6" s="3"/>
      <c r="G6" s="3"/>
      <c r="H6" s="103"/>
    </row>
    <row r="7" spans="2:8" x14ac:dyDescent="0.25">
      <c r="B7" s="102"/>
      <c r="C7" s="3"/>
      <c r="D7" s="3" t="s">
        <v>53</v>
      </c>
      <c r="E7" s="3" t="s">
        <v>54</v>
      </c>
      <c r="F7" s="3"/>
      <c r="G7" s="3" t="s">
        <v>55</v>
      </c>
      <c r="H7" s="103"/>
    </row>
    <row r="8" spans="2:8" x14ac:dyDescent="0.25">
      <c r="B8" s="102"/>
      <c r="C8" s="3"/>
      <c r="D8" s="3"/>
      <c r="E8" s="3"/>
      <c r="F8" s="3"/>
      <c r="G8" s="3"/>
      <c r="H8" s="103"/>
    </row>
    <row r="9" spans="2:8" x14ac:dyDescent="0.25">
      <c r="B9" s="102" t="s">
        <v>56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61</v>
      </c>
      <c r="H9" s="103"/>
    </row>
    <row r="10" spans="2:8" x14ac:dyDescent="0.25">
      <c r="B10" s="104">
        <v>0</v>
      </c>
      <c r="C10" s="4"/>
      <c r="D10" s="4"/>
      <c r="E10" s="4"/>
      <c r="F10" s="4"/>
      <c r="G10" s="4">
        <v>20000</v>
      </c>
      <c r="H10" s="105"/>
    </row>
    <row r="11" spans="2:8" x14ac:dyDescent="0.25">
      <c r="B11" s="104">
        <v>1</v>
      </c>
      <c r="C11" s="4">
        <v>20000</v>
      </c>
      <c r="D11" s="4">
        <v>1600.0000000000002</v>
      </c>
      <c r="E11" s="4">
        <v>1053.9003384893913</v>
      </c>
      <c r="F11" s="4">
        <v>2653.9003384893913</v>
      </c>
      <c r="G11" s="4">
        <v>18946.099661510609</v>
      </c>
      <c r="H11" s="105"/>
    </row>
    <row r="12" spans="2:8" x14ac:dyDescent="0.25">
      <c r="B12" s="104">
        <v>2</v>
      </c>
      <c r="C12" s="4">
        <v>18946.099661510609</v>
      </c>
      <c r="D12" s="4">
        <v>1515.6879729208488</v>
      </c>
      <c r="E12" s="4">
        <v>1138.2123655685425</v>
      </c>
      <c r="F12" s="4">
        <v>2653.9003384893913</v>
      </c>
      <c r="G12" s="4">
        <v>17807.887295942066</v>
      </c>
      <c r="H12" s="105"/>
    </row>
    <row r="13" spans="2:8" x14ac:dyDescent="0.25">
      <c r="B13" s="104">
        <v>3</v>
      </c>
      <c r="C13" s="4">
        <v>17807.887295942066</v>
      </c>
      <c r="D13" s="4">
        <v>1424.6309836753653</v>
      </c>
      <c r="E13" s="4">
        <v>1229.269354814026</v>
      </c>
      <c r="F13" s="4">
        <v>2653.9003384893913</v>
      </c>
      <c r="G13" s="4">
        <v>16578.617941128039</v>
      </c>
      <c r="H13" s="105"/>
    </row>
    <row r="14" spans="2:8" x14ac:dyDescent="0.25">
      <c r="B14" s="104">
        <v>4</v>
      </c>
      <c r="C14" s="4">
        <v>16578.617941128039</v>
      </c>
      <c r="D14" s="4">
        <v>1326.2894352902435</v>
      </c>
      <c r="E14" s="4">
        <v>1327.610903199148</v>
      </c>
      <c r="F14" s="4">
        <v>2653.9003384893913</v>
      </c>
      <c r="G14" s="4">
        <v>15251.007037928892</v>
      </c>
      <c r="H14" s="105"/>
    </row>
    <row r="15" spans="2:8" x14ac:dyDescent="0.25">
      <c r="B15" s="104">
        <v>5</v>
      </c>
      <c r="C15" s="4">
        <v>15251.007037928892</v>
      </c>
      <c r="D15" s="4">
        <v>1220.0805630343114</v>
      </c>
      <c r="E15" s="4">
        <v>1433.8197754550799</v>
      </c>
      <c r="F15" s="4">
        <v>2653.9003384893913</v>
      </c>
      <c r="G15" s="4">
        <v>13817.187262473812</v>
      </c>
      <c r="H15" s="105"/>
    </row>
    <row r="16" spans="2:8" x14ac:dyDescent="0.25">
      <c r="B16" s="104">
        <v>6</v>
      </c>
      <c r="C16" s="4">
        <v>13817.187262473812</v>
      </c>
      <c r="D16" s="4">
        <v>1105.3749809979049</v>
      </c>
      <c r="E16" s="4">
        <v>1548.5253574914864</v>
      </c>
      <c r="F16" s="4">
        <v>2653.9003384893913</v>
      </c>
      <c r="G16" s="4">
        <v>12268.661904982326</v>
      </c>
      <c r="H16" s="105"/>
    </row>
    <row r="17" spans="2:8" x14ac:dyDescent="0.25">
      <c r="B17" s="104">
        <v>7</v>
      </c>
      <c r="C17" s="4">
        <v>12268.661904982326</v>
      </c>
      <c r="D17" s="4">
        <v>981.49295239858611</v>
      </c>
      <c r="E17" s="4">
        <v>1672.4073860908052</v>
      </c>
      <c r="F17" s="4">
        <v>2653.9003384893913</v>
      </c>
      <c r="G17" s="4">
        <v>10596.254518891521</v>
      </c>
      <c r="H17" s="105"/>
    </row>
    <row r="18" spans="2:8" x14ac:dyDescent="0.25">
      <c r="B18" s="104">
        <v>8</v>
      </c>
      <c r="C18" s="4">
        <v>10596.254518891521</v>
      </c>
      <c r="D18" s="4">
        <v>847.70036151132172</v>
      </c>
      <c r="E18" s="4">
        <v>1806.1999769780696</v>
      </c>
      <c r="F18" s="4">
        <v>2653.9003384893913</v>
      </c>
      <c r="G18" s="4">
        <v>8790.0545419134505</v>
      </c>
      <c r="H18" s="105"/>
    </row>
    <row r="19" spans="2:8" x14ac:dyDescent="0.25">
      <c r="B19" s="104">
        <v>9</v>
      </c>
      <c r="C19" s="4">
        <v>8790.0545419134505</v>
      </c>
      <c r="D19" s="4">
        <v>703.20436335307602</v>
      </c>
      <c r="E19" s="4">
        <v>1950.6959751363152</v>
      </c>
      <c r="F19" s="4">
        <v>2653.9003384893913</v>
      </c>
      <c r="G19" s="4">
        <v>6839.3585667771349</v>
      </c>
      <c r="H19" s="105"/>
    </row>
    <row r="20" spans="2:8" x14ac:dyDescent="0.25">
      <c r="B20" s="104">
        <v>10</v>
      </c>
      <c r="C20" s="4">
        <v>6839.3585667771349</v>
      </c>
      <c r="D20" s="4">
        <v>547.14868534217089</v>
      </c>
      <c r="E20" s="4">
        <v>2106.7516531472202</v>
      </c>
      <c r="F20" s="4">
        <v>2653.9003384893913</v>
      </c>
      <c r="G20" s="4">
        <v>4732.6069136299147</v>
      </c>
      <c r="H20" s="105"/>
    </row>
    <row r="21" spans="2:8" x14ac:dyDescent="0.25">
      <c r="B21" s="104">
        <v>11</v>
      </c>
      <c r="C21" s="4">
        <v>4732.6069136299147</v>
      </c>
      <c r="D21" s="4">
        <v>378.60855309039329</v>
      </c>
      <c r="E21" s="4">
        <v>2275.2917853989979</v>
      </c>
      <c r="F21" s="4">
        <v>2653.9003384893913</v>
      </c>
      <c r="G21" s="4">
        <v>2457.3151282309168</v>
      </c>
      <c r="H21" s="105"/>
    </row>
    <row r="22" spans="2:8" ht="15.75" thickBot="1" x14ac:dyDescent="0.3">
      <c r="B22" s="106">
        <v>12</v>
      </c>
      <c r="C22" s="107">
        <v>2457.3151282309168</v>
      </c>
      <c r="D22" s="107">
        <v>196.58521025847341</v>
      </c>
      <c r="E22" s="107">
        <v>2457.3151282309177</v>
      </c>
      <c r="F22" s="107">
        <v>2653.9003384893913</v>
      </c>
      <c r="G22" s="107">
        <v>0</v>
      </c>
      <c r="H22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D7" sqref="D7"/>
    </sheetView>
  </sheetViews>
  <sheetFormatPr baseColWidth="10" defaultRowHeight="15" x14ac:dyDescent="0.25"/>
  <cols>
    <col min="2" max="2" width="18.42578125" bestFit="1" customWidth="1"/>
    <col min="3" max="3" width="14.5703125" customWidth="1"/>
  </cols>
  <sheetData>
    <row r="1" spans="2:4" ht="15.75" thickBot="1" x14ac:dyDescent="0.3"/>
    <row r="2" spans="2:4" x14ac:dyDescent="0.25">
      <c r="B2" s="5" t="s">
        <v>6</v>
      </c>
      <c r="C2" s="6"/>
      <c r="D2" s="7"/>
    </row>
    <row r="3" spans="2:4" x14ac:dyDescent="0.25">
      <c r="B3" s="36" t="s">
        <v>21</v>
      </c>
      <c r="C3" s="8"/>
      <c r="D3" s="9"/>
    </row>
    <row r="4" spans="2:4" x14ac:dyDescent="0.25">
      <c r="B4" s="36" t="s">
        <v>22</v>
      </c>
      <c r="C4" s="23">
        <v>0.02</v>
      </c>
      <c r="D4" s="9"/>
    </row>
    <row r="5" spans="2:4" x14ac:dyDescent="0.25">
      <c r="B5" s="36" t="s">
        <v>23</v>
      </c>
      <c r="C5" s="8">
        <v>100000</v>
      </c>
      <c r="D5" s="10"/>
    </row>
    <row r="6" spans="2:4" x14ac:dyDescent="0.25">
      <c r="B6" s="36" t="s">
        <v>24</v>
      </c>
      <c r="C6" s="8">
        <v>6</v>
      </c>
      <c r="D6" s="11"/>
    </row>
    <row r="7" spans="2:4" x14ac:dyDescent="0.25">
      <c r="B7" s="36" t="s">
        <v>25</v>
      </c>
      <c r="C7" s="24">
        <v>0.06</v>
      </c>
      <c r="D7" s="37"/>
    </row>
    <row r="8" spans="2:4" ht="15.75" thickBot="1" x14ac:dyDescent="0.3">
      <c r="B8" s="38" t="s">
        <v>26</v>
      </c>
      <c r="C8" s="39">
        <f>PV(C7,C6,-C5)</f>
        <v>491732.43260053947</v>
      </c>
      <c r="D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15" sqref="D15"/>
    </sheetView>
  </sheetViews>
  <sheetFormatPr baseColWidth="10" defaultRowHeight="15" x14ac:dyDescent="0.25"/>
  <sheetData>
    <row r="1" spans="2:4" ht="15.75" thickBot="1" x14ac:dyDescent="0.3"/>
    <row r="2" spans="2:4" x14ac:dyDescent="0.25">
      <c r="B2" s="25" t="s">
        <v>9</v>
      </c>
      <c r="C2" s="26" t="s">
        <v>7</v>
      </c>
      <c r="D2" s="27">
        <v>40000</v>
      </c>
    </row>
    <row r="3" spans="2:4" x14ac:dyDescent="0.25">
      <c r="B3" s="28"/>
      <c r="C3" s="29" t="s">
        <v>3</v>
      </c>
      <c r="D3" s="30">
        <v>0.36</v>
      </c>
    </row>
    <row r="4" spans="2:4" x14ac:dyDescent="0.25">
      <c r="B4" s="28"/>
      <c r="C4" s="29" t="s">
        <v>8</v>
      </c>
      <c r="D4" s="31">
        <f>D3/4</f>
        <v>0.09</v>
      </c>
    </row>
    <row r="5" spans="2:4" x14ac:dyDescent="0.25">
      <c r="B5" s="28"/>
      <c r="C5" s="29" t="s">
        <v>11</v>
      </c>
      <c r="D5" s="32">
        <v>6</v>
      </c>
    </row>
    <row r="6" spans="2:4" ht="15.75" thickBot="1" x14ac:dyDescent="0.3">
      <c r="B6" s="33"/>
      <c r="C6" s="34" t="s">
        <v>10</v>
      </c>
      <c r="D6" s="35">
        <f>ISPMT(D4,1,D5,-D2)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B2" sqref="B2:D6"/>
    </sheetView>
  </sheetViews>
  <sheetFormatPr baseColWidth="10" defaultRowHeight="15" x14ac:dyDescent="0.25"/>
  <sheetData>
    <row r="1" spans="2:4" ht="15.75" thickBot="1" x14ac:dyDescent="0.3"/>
    <row r="2" spans="2:4" x14ac:dyDescent="0.25">
      <c r="B2" s="41" t="s">
        <v>12</v>
      </c>
      <c r="C2" s="42"/>
      <c r="D2" s="43"/>
    </row>
    <row r="3" spans="2:4" x14ac:dyDescent="0.25">
      <c r="B3" s="44"/>
      <c r="C3" s="45" t="s">
        <v>22</v>
      </c>
      <c r="D3" s="46">
        <f>0.48/6</f>
        <v>0.08</v>
      </c>
    </row>
    <row r="4" spans="2:4" x14ac:dyDescent="0.25">
      <c r="B4" s="44"/>
      <c r="C4" s="45" t="s">
        <v>27</v>
      </c>
      <c r="D4" s="46">
        <v>2000</v>
      </c>
    </row>
    <row r="5" spans="2:4" x14ac:dyDescent="0.25">
      <c r="B5" s="44"/>
      <c r="C5" s="45" t="s">
        <v>24</v>
      </c>
      <c r="D5" s="46">
        <v>6</v>
      </c>
    </row>
    <row r="6" spans="2:4" ht="15.75" thickBot="1" x14ac:dyDescent="0.3">
      <c r="B6" s="47"/>
      <c r="C6" s="48" t="s">
        <v>22</v>
      </c>
      <c r="D6" s="49">
        <f>ISPMT(D3,2,60,-D4)</f>
        <v>154.66666666666666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H29" sqref="H29"/>
    </sheetView>
  </sheetViews>
  <sheetFormatPr baseColWidth="10" defaultRowHeight="15" x14ac:dyDescent="0.25"/>
  <cols>
    <col min="4" max="4" width="12.28515625" bestFit="1" customWidth="1"/>
  </cols>
  <sheetData>
    <row r="1" spans="2:4" ht="15.75" thickBot="1" x14ac:dyDescent="0.3"/>
    <row r="2" spans="2:4" x14ac:dyDescent="0.25">
      <c r="B2" s="50" t="s">
        <v>13</v>
      </c>
      <c r="C2" s="51" t="s">
        <v>21</v>
      </c>
      <c r="D2" s="52"/>
    </row>
    <row r="3" spans="2:4" x14ac:dyDescent="0.25">
      <c r="B3" s="53"/>
      <c r="C3" s="54" t="s">
        <v>22</v>
      </c>
      <c r="D3" s="55">
        <f>0.3/12</f>
        <v>2.4999999999999998E-2</v>
      </c>
    </row>
    <row r="4" spans="2:4" x14ac:dyDescent="0.25">
      <c r="B4" s="53"/>
      <c r="C4" s="54" t="s">
        <v>28</v>
      </c>
      <c r="D4" s="56">
        <v>20000</v>
      </c>
    </row>
    <row r="5" spans="2:4" x14ac:dyDescent="0.25">
      <c r="B5" s="53"/>
      <c r="C5" s="54" t="s">
        <v>24</v>
      </c>
      <c r="D5" s="56">
        <v>5</v>
      </c>
    </row>
    <row r="6" spans="2:4" ht="15.75" thickBot="1" x14ac:dyDescent="0.3">
      <c r="B6" s="57"/>
      <c r="C6" s="58" t="s">
        <v>29</v>
      </c>
      <c r="D6" s="59">
        <f>FV('EJERCICIO 1'!E36,D5,-D4)</f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2" sqref="B2:D7"/>
    </sheetView>
  </sheetViews>
  <sheetFormatPr baseColWidth="10" defaultRowHeight="15" x14ac:dyDescent="0.25"/>
  <cols>
    <col min="3" max="3" width="22.28515625" bestFit="1" customWidth="1"/>
    <col min="4" max="4" width="12.28515625" bestFit="1" customWidth="1"/>
  </cols>
  <sheetData>
    <row r="1" spans="2:4" ht="15.75" thickBot="1" x14ac:dyDescent="0.3"/>
    <row r="2" spans="2:4" x14ac:dyDescent="0.25">
      <c r="B2" s="60" t="s">
        <v>14</v>
      </c>
      <c r="C2" s="61" t="s">
        <v>15</v>
      </c>
      <c r="D2" s="62">
        <v>40000</v>
      </c>
    </row>
    <row r="3" spans="2:4" x14ac:dyDescent="0.25">
      <c r="B3" s="63"/>
      <c r="C3" s="64" t="s">
        <v>2</v>
      </c>
      <c r="D3" s="65">
        <v>10</v>
      </c>
    </row>
    <row r="4" spans="2:4" x14ac:dyDescent="0.25">
      <c r="B4" s="63"/>
      <c r="C4" s="64" t="s">
        <v>16</v>
      </c>
      <c r="D4" s="66">
        <v>0.24</v>
      </c>
    </row>
    <row r="5" spans="2:4" x14ac:dyDescent="0.25">
      <c r="B5" s="63"/>
      <c r="C5" s="64" t="s">
        <v>17</v>
      </c>
      <c r="D5" s="67">
        <f xml:space="preserve"> 0.24/12</f>
        <v>0.02</v>
      </c>
    </row>
    <row r="6" spans="2:4" x14ac:dyDescent="0.25">
      <c r="B6" s="63"/>
      <c r="C6" s="64"/>
      <c r="D6" s="65"/>
    </row>
    <row r="7" spans="2:4" ht="15.75" thickBot="1" x14ac:dyDescent="0.3">
      <c r="B7" s="68"/>
      <c r="C7" s="69" t="s">
        <v>18</v>
      </c>
      <c r="D7" s="70">
        <f>-FV(D5,D3,D2)</f>
        <v>437988.83998951415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B2" sqref="B2:D8"/>
    </sheetView>
  </sheetViews>
  <sheetFormatPr baseColWidth="10" defaultRowHeight="15" x14ac:dyDescent="0.25"/>
  <sheetData>
    <row r="1" spans="2:4" ht="15.75" thickBot="1" x14ac:dyDescent="0.3"/>
    <row r="2" spans="2:4" x14ac:dyDescent="0.25">
      <c r="B2" s="71" t="s">
        <v>20</v>
      </c>
      <c r="C2" s="72" t="s">
        <v>30</v>
      </c>
      <c r="D2" s="73"/>
    </row>
    <row r="3" spans="2:4" x14ac:dyDescent="0.25">
      <c r="B3" s="74"/>
      <c r="C3" s="75" t="s">
        <v>2</v>
      </c>
      <c r="D3" s="76">
        <v>8</v>
      </c>
    </row>
    <row r="4" spans="2:4" x14ac:dyDescent="0.25">
      <c r="B4" s="74"/>
      <c r="C4" s="75" t="s">
        <v>19</v>
      </c>
      <c r="D4" s="76">
        <v>80000</v>
      </c>
    </row>
    <row r="5" spans="2:4" x14ac:dyDescent="0.25">
      <c r="B5" s="74"/>
      <c r="C5" s="75" t="s">
        <v>16</v>
      </c>
      <c r="D5" s="77">
        <v>0.3</v>
      </c>
    </row>
    <row r="6" spans="2:4" x14ac:dyDescent="0.25">
      <c r="B6" s="74"/>
      <c r="C6" s="75" t="s">
        <v>17</v>
      </c>
      <c r="D6" s="78">
        <f>0.3/12</f>
        <v>2.4999999999999998E-2</v>
      </c>
    </row>
    <row r="7" spans="2:4" x14ac:dyDescent="0.25">
      <c r="B7" s="74"/>
      <c r="C7" s="75"/>
      <c r="D7" s="76"/>
    </row>
    <row r="8" spans="2:4" ht="15.75" thickBot="1" x14ac:dyDescent="0.3">
      <c r="B8" s="79"/>
      <c r="C8" s="80" t="s">
        <v>31</v>
      </c>
      <c r="D8" s="81">
        <f xml:space="preserve"> -PV(D6,D3,,D4)</f>
        <v>65659.725665047357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H14" sqref="H14"/>
    </sheetView>
  </sheetViews>
  <sheetFormatPr baseColWidth="10" defaultRowHeight="15" x14ac:dyDescent="0.25"/>
  <sheetData>
    <row r="1" spans="2:3" ht="15.75" thickBot="1" x14ac:dyDescent="0.3"/>
    <row r="2" spans="2:3" x14ac:dyDescent="0.25">
      <c r="B2" s="95" t="s">
        <v>64</v>
      </c>
      <c r="C2" s="96"/>
    </row>
    <row r="3" spans="2:3" x14ac:dyDescent="0.25">
      <c r="B3" s="97" t="s">
        <v>33</v>
      </c>
      <c r="C3" s="98">
        <v>2000</v>
      </c>
    </row>
    <row r="4" spans="2:3" x14ac:dyDescent="0.25">
      <c r="B4" s="97" t="s">
        <v>34</v>
      </c>
      <c r="C4" s="98">
        <v>12</v>
      </c>
    </row>
    <row r="5" spans="2:3" x14ac:dyDescent="0.25">
      <c r="B5" s="97" t="s">
        <v>62</v>
      </c>
      <c r="C5" s="98">
        <v>2699.38</v>
      </c>
    </row>
    <row r="6" spans="2:3" x14ac:dyDescent="0.25">
      <c r="B6" s="97" t="s">
        <v>63</v>
      </c>
      <c r="C6" s="98">
        <f>EFFECT(C4,C3)</f>
        <v>157021.33809901343</v>
      </c>
    </row>
    <row r="7" spans="2:3" ht="15.75" thickBot="1" x14ac:dyDescent="0.3">
      <c r="B7" s="99"/>
      <c r="C7" s="10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F15" sqref="F15"/>
    </sheetView>
  </sheetViews>
  <sheetFormatPr baseColWidth="10" defaultRowHeight="15" x14ac:dyDescent="0.25"/>
  <sheetData>
    <row r="1" spans="2:3" ht="15.75" thickBot="1" x14ac:dyDescent="0.3"/>
    <row r="2" spans="2:3" ht="15.75" thickBot="1" x14ac:dyDescent="0.3">
      <c r="B2" s="82" t="s">
        <v>32</v>
      </c>
      <c r="C2" s="83"/>
    </row>
    <row r="3" spans="2:3" x14ac:dyDescent="0.25">
      <c r="B3" s="85" t="s">
        <v>33</v>
      </c>
      <c r="C3" s="86">
        <v>1600</v>
      </c>
    </row>
    <row r="4" spans="2:3" x14ac:dyDescent="0.25">
      <c r="B4" s="87" t="s">
        <v>34</v>
      </c>
      <c r="C4" s="88">
        <v>40</v>
      </c>
    </row>
    <row r="5" spans="2:3" x14ac:dyDescent="0.25">
      <c r="B5" s="87"/>
      <c r="C5" s="88"/>
    </row>
    <row r="6" spans="2:3" x14ac:dyDescent="0.25">
      <c r="B6" s="87" t="s">
        <v>35</v>
      </c>
      <c r="C6" s="88">
        <v>0.28000000000000003</v>
      </c>
    </row>
    <row r="7" spans="2:3" x14ac:dyDescent="0.25">
      <c r="B7" s="87" t="s">
        <v>36</v>
      </c>
      <c r="C7" s="88">
        <f>C6/12</f>
        <v>2.3333333333333334E-2</v>
      </c>
    </row>
    <row r="8" spans="2:3" x14ac:dyDescent="0.25">
      <c r="B8" s="87" t="s">
        <v>37</v>
      </c>
      <c r="C8" s="88">
        <f>PV(C7,C4,-C3)</f>
        <v>41315.664137256084</v>
      </c>
    </row>
    <row r="9" spans="2:3" ht="15.75" thickBot="1" x14ac:dyDescent="0.3">
      <c r="B9" s="89" t="s">
        <v>38</v>
      </c>
      <c r="C9" s="90">
        <f>ISPMT(C7,1,C4,-C8)</f>
        <v>939.93135912257605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Luffi</cp:lastModifiedBy>
  <dcterms:created xsi:type="dcterms:W3CDTF">2015-06-04T15:36:31Z</dcterms:created>
  <dcterms:modified xsi:type="dcterms:W3CDTF">2015-07-13T21:57:12Z</dcterms:modified>
</cp:coreProperties>
</file>