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R28" i="2" l="1"/>
  <c r="R27" i="2"/>
  <c r="R26" i="2"/>
  <c r="Q28" i="2"/>
  <c r="Q27" i="2"/>
  <c r="Q26" i="2"/>
  <c r="S66" i="1"/>
  <c r="AA6" i="2"/>
  <c r="Z6" i="2"/>
  <c r="Y6" i="2"/>
  <c r="X6" i="2"/>
  <c r="W6" i="2"/>
  <c r="W66" i="1"/>
  <c r="E21" i="2"/>
  <c r="F20" i="2"/>
  <c r="G20" i="2"/>
  <c r="F16" i="2"/>
  <c r="F17" i="2"/>
  <c r="G13" i="2"/>
  <c r="G11" i="2"/>
  <c r="G12" i="2"/>
  <c r="F2" i="1"/>
  <c r="C2" i="1"/>
  <c r="Z65" i="1"/>
  <c r="F45" i="1"/>
  <c r="I45" i="1"/>
  <c r="Y26" i="1"/>
  <c r="L42" i="1"/>
  <c r="L30" i="1"/>
  <c r="I28" i="1"/>
  <c r="L21" i="1"/>
  <c r="I21" i="1"/>
  <c r="F21" i="1"/>
  <c r="C21" i="1"/>
  <c r="I2" i="1"/>
  <c r="AC65" i="1" l="1"/>
  <c r="L60" i="1"/>
  <c r="L54" i="1"/>
  <c r="L48" i="1"/>
  <c r="L36" i="1"/>
  <c r="V26" i="1"/>
  <c r="S26" i="1"/>
  <c r="P26" i="1"/>
  <c r="P21" i="1"/>
  <c r="M2" i="1"/>
</calcChain>
</file>

<file path=xl/sharedStrings.xml><?xml version="1.0" encoding="utf-8"?>
<sst xmlns="http://schemas.openxmlformats.org/spreadsheetml/2006/main" count="113" uniqueCount="77">
  <si>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</si>
  <si>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</si>
  <si>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</si>
  <si>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</si>
  <si>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</si>
  <si>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</si>
  <si>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</si>
  <si>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</si>
  <si>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</si>
  <si>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</si>
  <si>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</si>
  <si>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</si>
  <si>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</si>
  <si>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</si>
  <si>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</si>
  <si>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</si>
  <si>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</si>
  <si>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</si>
  <si>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</si>
  <si>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</si>
  <si>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</si>
  <si>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</si>
  <si>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</si>
  <si>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</si>
  <si>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</si>
  <si>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</si>
  <si>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</si>
  <si>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</si>
  <si>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</si>
  <si>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</si>
  <si>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</si>
  <si>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</si>
  <si>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</si>
  <si>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</si>
  <si>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</si>
  <si>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</si>
  <si>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</si>
  <si>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</si>
  <si>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</si>
  <si>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</si>
  <si>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</si>
  <si>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</si>
  <si>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</si>
  <si>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</si>
  <si>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</si>
  <si>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</si>
  <si>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</si>
  <si>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</si>
  <si>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</si>
  <si>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</si>
  <si>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</si>
  <si>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</si>
  <si>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</si>
  <si>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</si>
  <si>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</si>
  <si>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</si>
  <si>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</si>
  <si>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</si>
  <si>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</si>
  <si>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</si>
  <si>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</si>
  <si>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</si>
  <si>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</si>
  <si>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</si>
  <si>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</si>
  <si>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</si>
  <si>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</si>
  <si>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</si>
  <si>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</si>
  <si>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</si>
  <si>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</si>
  <si>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</si>
  <si>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</si>
  <si>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MIN</t>
  </si>
  <si>
    <t xml:space="preserve">PORCENTAJE MENOR A 65 </t>
  </si>
  <si>
    <t>FECHA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</si>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</sst>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1" fillId="0" borderId="6" xfId="0" applyFont="1" applyBorder="1"/>
    <xf numFmtId="2" fontId="0" fillId="0" borderId="7" xfId="0" applyNumberFormat="1" applyBorder="1"/>
    <xf numFmtId="0" fontId="0" fillId="0" borderId="9" xfId="0" applyBorder="1"/>
    <xf numFmtId="0" fontId="0" fillId="0" borderId="9" xfId="0" applyBorder="1" applyAlignment="1">
      <alignment horizontal="center"/>
    </xf>
    <xf numFmtId="10" fontId="0" fillId="0" borderId="10" xfId="1" applyNumberFormat="1" applyFont="1" applyBorder="1" applyAlignment="1">
      <alignment horizontal="right" wrapText="1"/>
    </xf>
    <xf numFmtId="10" fontId="0" fillId="0" borderId="11" xfId="1" applyNumberFormat="1" applyFont="1" applyBorder="1" applyAlignment="1">
      <alignment horizontal="right" wrapText="1"/>
    </xf>
    <xf numFmtId="10" fontId="0" fillId="0" borderId="12" xfId="1" applyNumberFormat="1" applyFont="1" applyBorder="1" applyAlignment="1">
      <alignment horizontal="right" wrapText="1"/>
    </xf>
    <xf numFmtId="1" fontId="0" fillId="0" borderId="9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M43" zoomScaleNormal="100" workbookViewId="0">
      <selection activeCell="S67" sqref="S67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COUNTIF(E4:E17,1)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5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5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5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5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5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5" ht="15.75" thickBot="1" x14ac:dyDescent="0.3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5" ht="15.75" thickBot="1" x14ac:dyDescent="0.3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  <c r="X26" s="1" t="s">
        <v>73</v>
      </c>
      <c r="Y26" s="2">
        <f>MIN(X28:X41)</f>
        <v>1</v>
      </c>
    </row>
    <row r="27" spans="2:25" ht="15.75" thickBot="1" x14ac:dyDescent="0.3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  <c r="X27" s="10"/>
      <c r="Y27" s="16"/>
    </row>
    <row r="28" spans="2:25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  <c r="X28" s="10">
        <v>1</v>
      </c>
      <c r="Y28" s="16"/>
    </row>
    <row r="29" spans="2:25" ht="15.75" thickBot="1" x14ac:dyDescent="0.3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  <c r="X29" s="10">
        <v>3</v>
      </c>
      <c r="Y29" s="16"/>
    </row>
    <row r="30" spans="2:25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  <c r="X30" s="10">
        <v>5</v>
      </c>
      <c r="Y30" s="16"/>
    </row>
    <row r="31" spans="2:25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  <c r="X31" s="10">
        <v>7</v>
      </c>
      <c r="Y31" s="16"/>
    </row>
    <row r="32" spans="2:25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  <c r="X32" s="10">
        <v>9</v>
      </c>
      <c r="Y32" s="16"/>
    </row>
    <row r="33" spans="2:25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  <c r="X33" s="10">
        <v>11</v>
      </c>
      <c r="Y33" s="16"/>
    </row>
    <row r="34" spans="2:25" ht="15.75" thickBot="1" x14ac:dyDescent="0.3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  <c r="X34" s="10">
        <v>13</v>
      </c>
      <c r="Y34" s="16"/>
    </row>
    <row r="35" spans="2:25" ht="15.75" thickBot="1" x14ac:dyDescent="0.3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  <c r="X35" s="10">
        <v>15</v>
      </c>
      <c r="Y35" s="16"/>
    </row>
    <row r="36" spans="2:25" ht="15.75" thickBot="1" x14ac:dyDescent="0.3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  <c r="X36" s="10">
        <v>17</v>
      </c>
      <c r="Y36" s="16"/>
    </row>
    <row r="37" spans="2:25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  <c r="X37" s="10">
        <v>78</v>
      </c>
      <c r="Y37" s="16"/>
    </row>
    <row r="38" spans="2:25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  <c r="X38" s="10">
        <v>21</v>
      </c>
      <c r="Y38" s="16"/>
    </row>
    <row r="39" spans="2:25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  <c r="X39" s="10">
        <v>23</v>
      </c>
      <c r="Y39" s="16"/>
    </row>
    <row r="40" spans="2:25" ht="15.75" thickBot="1" x14ac:dyDescent="0.3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  <c r="X40" s="10">
        <v>25</v>
      </c>
      <c r="Y40" s="16"/>
    </row>
    <row r="41" spans="2:25" ht="15.75" thickBot="1" x14ac:dyDescent="0.3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  <c r="X41" s="11">
        <v>27</v>
      </c>
      <c r="Y41" s="9"/>
    </row>
    <row r="42" spans="2:25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5" x14ac:dyDescent="0.25">
      <c r="H43" s="11">
        <v>5</v>
      </c>
      <c r="I43" s="9"/>
      <c r="K43" s="4"/>
      <c r="L43" s="5"/>
    </row>
    <row r="44" spans="2:25" x14ac:dyDescent="0.25">
      <c r="K44" s="4" t="s">
        <v>10</v>
      </c>
      <c r="L44" s="5">
        <v>0.5</v>
      </c>
    </row>
    <row r="45" spans="2:25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5" x14ac:dyDescent="0.25">
      <c r="E46" s="4"/>
      <c r="F46" s="5"/>
      <c r="H46" s="4"/>
      <c r="I46" s="5"/>
      <c r="K46" s="8"/>
      <c r="L46" s="9"/>
      <c r="O46" s="6"/>
      <c r="P46" s="6"/>
    </row>
    <row r="47" spans="2:25" x14ac:dyDescent="0.25">
      <c r="E47" s="4">
        <v>1</v>
      </c>
      <c r="F47" s="5"/>
      <c r="H47" s="4">
        <v>1</v>
      </c>
      <c r="I47" s="5"/>
      <c r="O47" s="6"/>
      <c r="P47" s="6"/>
    </row>
    <row r="48" spans="2:25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105</v>
      </c>
      <c r="Y57" s="4" t="s">
        <v>39</v>
      </c>
      <c r="Z57" s="5">
        <v>23</v>
      </c>
      <c r="AB57" s="4" t="s">
        <v>39</v>
      </c>
      <c r="AC57" s="5">
        <v>21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23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108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110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112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114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117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120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121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2.0999999999999996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99.5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H7" zoomScaleNormal="100" workbookViewId="0">
      <selection activeCell="M18" sqref="M18"/>
    </sheetView>
  </sheetViews>
  <sheetFormatPr baseColWidth="10" defaultColWidth="9.140625" defaultRowHeight="15" x14ac:dyDescent="0.25"/>
  <cols>
    <col min="5" max="5" width="23.85546875" customWidth="1"/>
    <col min="17" max="17" width="12" customWidth="1"/>
    <col min="18" max="18" width="9.42578125"/>
  </cols>
  <sheetData>
    <row r="5" spans="5:27" x14ac:dyDescent="0.25">
      <c r="F5" s="23">
        <v>65</v>
      </c>
      <c r="G5" s="23">
        <v>65</v>
      </c>
      <c r="H5" s="23">
        <v>67</v>
      </c>
      <c r="I5" s="23">
        <v>54</v>
      </c>
      <c r="J5" s="23">
        <v>67</v>
      </c>
      <c r="K5" s="23">
        <v>63</v>
      </c>
      <c r="P5" s="23" t="s">
        <v>55</v>
      </c>
      <c r="Q5" s="23">
        <v>2010</v>
      </c>
      <c r="R5" s="23">
        <v>2011</v>
      </c>
      <c r="S5" s="23">
        <v>2012</v>
      </c>
      <c r="T5" s="23">
        <v>2013</v>
      </c>
      <c r="U5" s="23">
        <v>2014</v>
      </c>
      <c r="V5" s="23">
        <v>2015</v>
      </c>
      <c r="W5" s="23">
        <v>2016</v>
      </c>
      <c r="X5" s="23">
        <v>2017</v>
      </c>
      <c r="Y5" s="23">
        <v>2018</v>
      </c>
      <c r="Z5" s="23">
        <v>2019</v>
      </c>
      <c r="AA5" s="23">
        <v>2020</v>
      </c>
    </row>
    <row r="6" spans="5:27" x14ac:dyDescent="0.25">
      <c r="F6" s="23">
        <v>65</v>
      </c>
      <c r="G6" s="23">
        <v>69</v>
      </c>
      <c r="H6" s="23">
        <v>65</v>
      </c>
      <c r="I6" s="23">
        <v>55</v>
      </c>
      <c r="J6" s="23">
        <v>56</v>
      </c>
      <c r="K6" s="23">
        <v>62</v>
      </c>
      <c r="P6" s="23" t="s">
        <v>56</v>
      </c>
      <c r="Q6" s="23">
        <v>10312</v>
      </c>
      <c r="R6" s="23">
        <v>10314</v>
      </c>
      <c r="S6" s="23">
        <v>11003</v>
      </c>
      <c r="T6" s="23">
        <v>11010</v>
      </c>
      <c r="U6" s="23">
        <v>10934</v>
      </c>
      <c r="V6" s="23">
        <v>11130</v>
      </c>
      <c r="W6" s="28">
        <f>TREND(Q6:V6,Q5:V5)</f>
        <v>10358.333333333314</v>
      </c>
      <c r="X6" s="28">
        <f>TREND(Q6:W6,Q5:W5)</f>
        <v>10540.690476190488</v>
      </c>
      <c r="Y6" s="28">
        <f>TREND(Q6:X6,Q5:X5)</f>
        <v>10611.607142857145</v>
      </c>
      <c r="Z6" s="28">
        <f>TREND(Q6:Y6,Q5:Y5)</f>
        <v>10643.125661375661</v>
      </c>
      <c r="AA6" s="28">
        <f>TREND(Q6:Z6,Q5:Z5)</f>
        <v>10658.598388648388</v>
      </c>
    </row>
    <row r="7" spans="5:27" x14ac:dyDescent="0.25">
      <c r="F7" s="23">
        <v>65</v>
      </c>
      <c r="G7" s="23">
        <v>65</v>
      </c>
      <c r="H7" s="23">
        <v>67</v>
      </c>
      <c r="I7" s="23">
        <v>54</v>
      </c>
      <c r="J7" s="23">
        <v>67</v>
      </c>
      <c r="K7" s="23">
        <v>64</v>
      </c>
    </row>
    <row r="8" spans="5:27" x14ac:dyDescent="0.25">
      <c r="F8" s="23">
        <v>65</v>
      </c>
      <c r="G8" s="23">
        <v>69</v>
      </c>
      <c r="H8" s="23">
        <v>65</v>
      </c>
      <c r="I8" s="23">
        <v>57</v>
      </c>
      <c r="J8" s="23">
        <v>58</v>
      </c>
      <c r="K8" s="23">
        <v>57</v>
      </c>
    </row>
    <row r="10" spans="5:27" x14ac:dyDescent="0.25">
      <c r="F10" s="24" t="s">
        <v>18</v>
      </c>
      <c r="G10" s="24"/>
      <c r="O10" t="s">
        <v>75</v>
      </c>
      <c r="Q10" t="s">
        <v>76</v>
      </c>
    </row>
    <row r="11" spans="5:27" x14ac:dyDescent="0.25">
      <c r="F11" s="23" t="s">
        <v>57</v>
      </c>
      <c r="G11" s="23">
        <f>COUNTIFS($F$5:$K$8,"&gt;=55",$F$5:$K$8,"&lt;60")</f>
        <v>5</v>
      </c>
      <c r="O11" s="23">
        <v>1</v>
      </c>
      <c r="P11" s="23" t="s">
        <v>58</v>
      </c>
      <c r="Q11" s="23">
        <v>2</v>
      </c>
      <c r="R11" s="23">
        <v>1</v>
      </c>
      <c r="S11" s="23" t="s">
        <v>59</v>
      </c>
    </row>
    <row r="12" spans="5:27" x14ac:dyDescent="0.25">
      <c r="F12" s="23" t="s">
        <v>60</v>
      </c>
      <c r="G12" s="23">
        <f>COUNTIFS($F$5:$K$8,"&gt;=60",$F$5:$K$8,"&lt;65")</f>
        <v>3</v>
      </c>
      <c r="O12" s="23">
        <v>2</v>
      </c>
      <c r="P12" s="23" t="s">
        <v>58</v>
      </c>
      <c r="Q12" s="23">
        <v>3</v>
      </c>
      <c r="R12" s="23">
        <v>3</v>
      </c>
      <c r="S12" s="23" t="s">
        <v>59</v>
      </c>
    </row>
    <row r="13" spans="5:27" x14ac:dyDescent="0.25">
      <c r="F13" s="23" t="s">
        <v>61</v>
      </c>
      <c r="G13" s="23">
        <f>COUNTIFS($F$5:$K$8,"&gt;=65",$F$5:$K$8,"&lt;70")</f>
        <v>14</v>
      </c>
      <c r="O13" s="23">
        <v>3</v>
      </c>
      <c r="P13" s="23" t="s">
        <v>58</v>
      </c>
      <c r="Q13" s="23">
        <v>4</v>
      </c>
      <c r="R13" s="23">
        <v>3</v>
      </c>
      <c r="S13" s="23" t="s">
        <v>59</v>
      </c>
    </row>
    <row r="16" spans="5:27" x14ac:dyDescent="0.25">
      <c r="E16" s="23" t="s">
        <v>62</v>
      </c>
      <c r="F16" s="23">
        <f>COUNTIF(F5:K8,"&gt;60")</f>
        <v>17</v>
      </c>
      <c r="O16" s="23">
        <v>1</v>
      </c>
      <c r="P16" s="23" t="s">
        <v>63</v>
      </c>
      <c r="Q16" s="23">
        <v>1</v>
      </c>
      <c r="R16" s="23">
        <v>1</v>
      </c>
      <c r="S16" s="23" t="s">
        <v>64</v>
      </c>
    </row>
    <row r="17" spans="5:19" x14ac:dyDescent="0.25">
      <c r="E17" s="23" t="s">
        <v>65</v>
      </c>
      <c r="F17" s="23">
        <f>COUNTIF(F6:K9,"&lt;=50")</f>
        <v>0</v>
      </c>
      <c r="O17" s="23">
        <v>2</v>
      </c>
      <c r="P17" s="23" t="s">
        <v>63</v>
      </c>
      <c r="Q17" s="23">
        <v>2</v>
      </c>
      <c r="R17" s="23">
        <v>2</v>
      </c>
      <c r="S17" s="23" t="s">
        <v>64</v>
      </c>
    </row>
    <row r="18" spans="5:19" x14ac:dyDescent="0.25">
      <c r="O18" s="23">
        <v>3</v>
      </c>
      <c r="P18" s="23" t="s">
        <v>63</v>
      </c>
      <c r="Q18" s="23">
        <v>4</v>
      </c>
      <c r="R18" s="23">
        <v>2</v>
      </c>
      <c r="S18" s="23" t="s">
        <v>64</v>
      </c>
    </row>
    <row r="20" spans="5:19" x14ac:dyDescent="0.25">
      <c r="E20" s="23" t="s">
        <v>74</v>
      </c>
      <c r="F20" s="23">
        <f>COUNTIF(F5:K8,"&lt;65")</f>
        <v>10</v>
      </c>
      <c r="G20" s="23">
        <f>COUNT(F5:K8)</f>
        <v>24</v>
      </c>
    </row>
    <row r="21" spans="5:19" x14ac:dyDescent="0.25">
      <c r="E21" s="25">
        <f>F20/G20</f>
        <v>0.41666666666666669</v>
      </c>
      <c r="F21" s="26"/>
      <c r="G21" s="27"/>
      <c r="O21" s="23">
        <v>1</v>
      </c>
      <c r="P21" s="23" t="s">
        <v>66</v>
      </c>
      <c r="Q21" s="23">
        <v>1</v>
      </c>
      <c r="R21" s="23">
        <v>0</v>
      </c>
      <c r="S21" s="23" t="s">
        <v>67</v>
      </c>
    </row>
    <row r="22" spans="5:19" x14ac:dyDescent="0.25">
      <c r="O22" s="23">
        <v>2</v>
      </c>
      <c r="P22" s="23" t="s">
        <v>66</v>
      </c>
      <c r="Q22" s="23">
        <v>2</v>
      </c>
      <c r="R22" s="23">
        <v>1</v>
      </c>
      <c r="S22" s="23" t="s">
        <v>67</v>
      </c>
    </row>
    <row r="23" spans="5:19" x14ac:dyDescent="0.25">
      <c r="O23" s="23">
        <v>3</v>
      </c>
      <c r="P23" s="23" t="s">
        <v>66</v>
      </c>
      <c r="Q23" s="23">
        <v>5</v>
      </c>
      <c r="R23" s="23">
        <v>2</v>
      </c>
      <c r="S23" s="23" t="s">
        <v>67</v>
      </c>
    </row>
    <row r="26" spans="5:19" x14ac:dyDescent="0.25">
      <c r="O26" s="23">
        <v>4</v>
      </c>
      <c r="P26" s="23" t="s">
        <v>58</v>
      </c>
      <c r="Q26" s="28">
        <f>FORECAST(O26,Q11:Q13,O11:O13)</f>
        <v>5</v>
      </c>
      <c r="R26" s="28">
        <f>FORECAST(O26,R11:R13,O11:O13)</f>
        <v>4.3333333333333339</v>
      </c>
      <c r="S26" s="23" t="s">
        <v>68</v>
      </c>
    </row>
    <row r="27" spans="5:19" x14ac:dyDescent="0.25">
      <c r="O27" s="23">
        <v>4</v>
      </c>
      <c r="P27" s="23" t="s">
        <v>69</v>
      </c>
      <c r="Q27" s="28">
        <f>FORECAST(O27,Q16:Q18,O16:O18)</f>
        <v>5.3333333333333339</v>
      </c>
      <c r="R27" s="28">
        <f>FORECAST(O27,R16:R18,O16:O18)</f>
        <v>2.666666666666667</v>
      </c>
      <c r="S27" s="23" t="s">
        <v>70</v>
      </c>
    </row>
    <row r="28" spans="5:19" x14ac:dyDescent="0.25">
      <c r="O28" s="23">
        <v>4</v>
      </c>
      <c r="P28" s="23" t="s">
        <v>71</v>
      </c>
      <c r="Q28" s="28">
        <f>FORECAST(O28,Q21:Q23,O21:O23)</f>
        <v>6.6666666666666661</v>
      </c>
      <c r="R28" s="23">
        <f>FORECAST(O28,R21:R23,O21:O23)</f>
        <v>3</v>
      </c>
      <c r="S28" s="23" t="s">
        <v>72</v>
      </c>
    </row>
  </sheetData>
  <mergeCells count="2">
    <mergeCell ref="F10:G10"/>
    <mergeCell ref="E21:G2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ignoredErrors>
    <ignoredError sqref="W6:AA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2015-06-03T01:43:03Z</dcterms:modified>
  <dc:language>es-EC</dc:language>
</cp:coreProperties>
</file>