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 activeTab="1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45621"/>
  <fileRecoveryPr repairLoad="1"/>
</workbook>
</file>

<file path=xl/calcChain.xml><?xml version="1.0" encoding="utf-8"?>
<calcChain xmlns="http://schemas.openxmlformats.org/spreadsheetml/2006/main">
  <c r="E13" i="2" l="1"/>
  <c r="D12" i="2"/>
  <c r="C6" i="5"/>
  <c r="C7" i="4"/>
  <c r="C8" i="5" l="1"/>
  <c r="C10" i="5" s="1"/>
  <c r="C12" i="2"/>
  <c r="D13" i="2"/>
  <c r="D14" i="2"/>
  <c r="D15" i="2"/>
  <c r="D16" i="2"/>
  <c r="D17" i="2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8" i="3"/>
  <c r="B6" i="3"/>
  <c r="E17" i="2"/>
  <c r="E16" i="2"/>
  <c r="E15" i="2"/>
  <c r="E14" i="2"/>
  <c r="C13" i="2"/>
  <c r="C14" i="2"/>
  <c r="C15" i="2"/>
  <c r="C16" i="2"/>
  <c r="C17" i="2"/>
  <c r="B13" i="2"/>
  <c r="B14" i="2"/>
  <c r="B15" i="2"/>
  <c r="B16" i="2"/>
  <c r="B17" i="2"/>
  <c r="B12" i="2"/>
  <c r="E12" i="2"/>
  <c r="C9" i="2"/>
  <c r="C4" i="1"/>
  <c r="C7" i="1" s="1"/>
  <c r="C5" i="1"/>
  <c r="C6" i="1"/>
  <c r="C3" i="1"/>
  <c r="C9" i="5" l="1"/>
</calcChain>
</file>

<file path=xl/sharedStrings.xml><?xml version="1.0" encoding="utf-8"?>
<sst xmlns="http://schemas.openxmlformats.org/spreadsheetml/2006/main" count="25" uniqueCount="19">
  <si>
    <t xml:space="preserve">Una deuda de $20.000 debe amortizarse con 24 pagos mensuales vencidos. Hallar el valor de estos, a la tasa efectiva del 6% mensual, y elaborar el cuadro de amortización para los 6 primeros meses. </t>
  </si>
  <si>
    <t>DEUDA</t>
  </si>
  <si>
    <t>NPER</t>
  </si>
  <si>
    <t>TASA EFECTIVA</t>
  </si>
  <si>
    <t>PERIODO</t>
  </si>
  <si>
    <t>CUOTA</t>
  </si>
  <si>
    <t>CAPITAL</t>
  </si>
  <si>
    <t>INTERES</t>
  </si>
  <si>
    <t>SALDO</t>
  </si>
  <si>
    <t>PAGO</t>
  </si>
  <si>
    <t xml:space="preserve">¿Si Enrique ha comprado un seguro médico el 2009-05-31, donde lo mantuvo hasta el 2014-12-21, Obtenga el rango de fechas de pago mensual del seguro médico? </t>
  </si>
  <si>
    <t>FECHA INICIAL</t>
  </si>
  <si>
    <t>FECHA FINAL</t>
  </si>
  <si>
    <t>VENTAS 2010</t>
  </si>
  <si>
    <t>CRECIMIENTO 2011</t>
  </si>
  <si>
    <t>El Sr. Díaz invirtió $ 6,000 durante un año al 20% con capitalización mensual y desea saber:  o ¿Cuál es el valor futuro de su inversión? o ¿Los intereses que va a generar su inversión? o ¿La tasa efectiva anual de su inversión? o ¿Aplicando la tasa efectiva anual sobre su inversión compruebe el valor futuro?</t>
  </si>
  <si>
    <t>MONTO</t>
  </si>
  <si>
    <t>VALOR FUTURO</t>
  </si>
  <si>
    <t>INTERESES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</si>
</sst>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\ #,##0.00_);[Red]\(&quot;$&quot;\ #,##0.00\)"/>
    <numFmt numFmtId="44" formatCode="_(&quot;$&quot;\ * #,##0.00_);_(&quot;$&quot;\ * \(#,##0.00\);_(&quot;$&quot;\ * &quot;-&quot;??_);_(@_)"/>
    <numFmt numFmtId="164" formatCode="[$-F400]h:mm:ss\ AM/PM"/>
    <numFmt numFmtId="165" formatCode="d/m/yy;@"/>
    <numFmt numFmtId="167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9" fontId="0" fillId="0" borderId="0" xfId="0" applyNumberFormat="1"/>
    <xf numFmtId="22" fontId="0" fillId="0" borderId="0" xfId="0" applyNumberFormat="1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44" fontId="0" fillId="0" borderId="1" xfId="1" applyFont="1" applyBorder="1"/>
    <xf numFmtId="1" fontId="0" fillId="0" borderId="0" xfId="0" applyNumberForma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8" fontId="0" fillId="0" borderId="1" xfId="0" applyNumberFormat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10" fontId="0" fillId="0" borderId="0" xfId="0" applyNumberFormat="1"/>
    <xf numFmtId="44" fontId="0" fillId="0" borderId="0" xfId="1" applyFont="1"/>
    <xf numFmtId="167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8" fontId="2" fillId="0" borderId="0" xfId="0" applyNumberFormat="1" applyFont="1"/>
    <xf numFmtId="10" fontId="2" fillId="0" borderId="0" xfId="0" applyNumberFormat="1" applyFont="1" applyAlignment="1">
      <alignment horizontal="center" vertical="center"/>
    </xf>
    <xf numFmtId="9" fontId="0" fillId="0" borderId="0" xfId="3" applyFont="1"/>
    <xf numFmtId="44" fontId="0" fillId="0" borderId="1" xfId="0" applyNumberFormat="1" applyBorder="1"/>
  </cellXfs>
  <cellStyles count="4">
    <cellStyle name="Moneda" xfId="1" builtinId="4"/>
    <cellStyle name="Normal" xfId="0" builtinId="0"/>
    <cellStyle name="Porcentaje" xfId="3" builtinId="5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opLeftCell="A4" workbookViewId="0">
      <selection activeCell="B16" sqref="B16"/>
    </sheetView>
  </sheetViews>
  <sheetFormatPr baseColWidth="10" defaultRowHeight="15" x14ac:dyDescent="0.25"/>
  <cols>
    <col min="2" max="2" width="15.7109375" bestFit="1" customWidth="1"/>
  </cols>
  <sheetData>
    <row r="2" spans="2:3" x14ac:dyDescent="0.25">
      <c r="B2" s="14">
        <v>6</v>
      </c>
      <c r="C2" s="14"/>
    </row>
    <row r="3" spans="2:3" x14ac:dyDescent="0.25">
      <c r="B3" s="2">
        <v>42219.375844907408</v>
      </c>
      <c r="C3" s="4">
        <f>TIME(HOUR(B3),MINUTE(B3),SECOND(B3))</f>
        <v>0.37584490740740745</v>
      </c>
    </row>
    <row r="4" spans="2:3" x14ac:dyDescent="0.25">
      <c r="B4" s="2">
        <v>42219.530069444445</v>
      </c>
      <c r="C4" s="4">
        <f>TIME(HOUR(B4),MINUTE(B4),SECOND(B4))</f>
        <v>0.53006944444444437</v>
      </c>
    </row>
    <row r="5" spans="2:3" x14ac:dyDescent="0.25">
      <c r="B5" s="3">
        <v>42219.105034722219</v>
      </c>
      <c r="C5" s="4">
        <f>TIME(HOUR(B5),MINUTE(B5),SECOND(B5))</f>
        <v>0.10503472222222222</v>
      </c>
    </row>
    <row r="6" spans="2:3" x14ac:dyDescent="0.25">
      <c r="B6" s="2">
        <v>42219.292048611111</v>
      </c>
      <c r="C6" s="4">
        <f>TIME(HOUR(B6),MINUTE(B6),SECOND(B6))</f>
        <v>0.29204861111111108</v>
      </c>
    </row>
    <row r="7" spans="2:3" x14ac:dyDescent="0.25">
      <c r="C7" s="5">
        <f>TEXT(C4-C3,"H:MM:SS")+TEXT(C6-C5,"H:MM:SS")</f>
        <v>0.3412384259259259</v>
      </c>
    </row>
    <row r="8" spans="2:3" x14ac:dyDescent="0.25">
      <c r="C8" s="5"/>
    </row>
    <row r="9" spans="2:3" x14ac:dyDescent="0.25">
      <c r="C9" s="5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tabSelected="1" workbookViewId="0">
      <selection activeCell="E12" sqref="E12"/>
    </sheetView>
  </sheetViews>
  <sheetFormatPr baseColWidth="10" defaultRowHeight="15" x14ac:dyDescent="0.25"/>
  <cols>
    <col min="2" max="2" width="14.28515625" customWidth="1"/>
    <col min="5" max="5" width="12" bestFit="1" customWidth="1"/>
    <col min="8" max="9" width="11.42578125" customWidth="1"/>
    <col min="12" max="12" width="11.42578125" customWidth="1"/>
  </cols>
  <sheetData>
    <row r="3" spans="1:6" x14ac:dyDescent="0.25">
      <c r="B3" s="15" t="s">
        <v>0</v>
      </c>
      <c r="C3" s="15"/>
      <c r="D3" s="15"/>
      <c r="E3" s="15"/>
      <c r="F3" s="15"/>
    </row>
    <row r="4" spans="1:6" ht="47.25" customHeight="1" x14ac:dyDescent="0.25">
      <c r="B4" s="15"/>
      <c r="C4" s="15"/>
      <c r="D4" s="15"/>
      <c r="E4" s="15"/>
      <c r="F4" s="15"/>
    </row>
    <row r="6" spans="1:6" x14ac:dyDescent="0.25">
      <c r="B6" t="s">
        <v>1</v>
      </c>
      <c r="C6">
        <v>20000</v>
      </c>
    </row>
    <row r="7" spans="1:6" x14ac:dyDescent="0.25">
      <c r="B7" t="s">
        <v>2</v>
      </c>
      <c r="C7">
        <v>24</v>
      </c>
    </row>
    <row r="8" spans="1:6" x14ac:dyDescent="0.25">
      <c r="B8" t="s">
        <v>3</v>
      </c>
      <c r="C8" s="1">
        <v>0.06</v>
      </c>
    </row>
    <row r="9" spans="1:6" x14ac:dyDescent="0.25">
      <c r="B9" t="s">
        <v>9</v>
      </c>
      <c r="C9" s="6">
        <f>PMT(C8,C7,-C6)</f>
        <v>1593.5800996708683</v>
      </c>
    </row>
    <row r="11" spans="1:6" x14ac:dyDescent="0.25">
      <c r="A11" s="9" t="s">
        <v>4</v>
      </c>
      <c r="B11" s="9" t="s">
        <v>5</v>
      </c>
      <c r="C11" s="9" t="s">
        <v>6</v>
      </c>
      <c r="D11" s="9" t="s">
        <v>7</v>
      </c>
      <c r="E11" s="9" t="s">
        <v>8</v>
      </c>
    </row>
    <row r="12" spans="1:6" x14ac:dyDescent="0.25">
      <c r="A12" s="9">
        <v>1</v>
      </c>
      <c r="B12" s="13">
        <f t="shared" ref="B12:B17" si="0">$C$9</f>
        <v>1593.5800996708683</v>
      </c>
      <c r="C12" s="13">
        <f t="shared" ref="C12:C17" si="1">PPMT($C$8,A12,$C$7,-$C$6)</f>
        <v>393.58009967086821</v>
      </c>
      <c r="D12" s="13">
        <f>IPMT($C$8,A12,$C$7,-$C$6)</f>
        <v>1200</v>
      </c>
      <c r="E12" s="10">
        <f>C6</f>
        <v>20000</v>
      </c>
    </row>
    <row r="13" spans="1:6" x14ac:dyDescent="0.25">
      <c r="A13" s="9">
        <v>2</v>
      </c>
      <c r="B13" s="13">
        <f t="shared" si="0"/>
        <v>1593.5800996708683</v>
      </c>
      <c r="C13" s="13">
        <f t="shared" si="1"/>
        <v>417.19490565112022</v>
      </c>
      <c r="D13" s="13">
        <f t="shared" ref="D12:D17" si="2">IPMT($C$8,A13,$C$7,-$C$6)</f>
        <v>1176.385194019748</v>
      </c>
      <c r="E13" s="25">
        <f>E12-C12</f>
        <v>19606.419900329132</v>
      </c>
    </row>
    <row r="14" spans="1:6" x14ac:dyDescent="0.25">
      <c r="A14" s="9">
        <v>3</v>
      </c>
      <c r="B14" s="13">
        <f t="shared" si="0"/>
        <v>1593.5800996708683</v>
      </c>
      <c r="C14" s="13">
        <f t="shared" si="1"/>
        <v>442.22659999018737</v>
      </c>
      <c r="D14" s="13">
        <f t="shared" si="2"/>
        <v>1151.3534996806809</v>
      </c>
      <c r="E14" s="13">
        <f>E13-C13</f>
        <v>19189.224994678014</v>
      </c>
    </row>
    <row r="15" spans="1:6" x14ac:dyDescent="0.25">
      <c r="A15" s="9">
        <v>4</v>
      </c>
      <c r="B15" s="13">
        <f t="shared" si="0"/>
        <v>1593.5800996708683</v>
      </c>
      <c r="C15" s="13">
        <f t="shared" si="1"/>
        <v>468.76019598959863</v>
      </c>
      <c r="D15" s="13">
        <f t="shared" si="2"/>
        <v>1124.8199036812696</v>
      </c>
      <c r="E15" s="13">
        <f>E14-C14</f>
        <v>18746.998394687827</v>
      </c>
    </row>
    <row r="16" spans="1:6" x14ac:dyDescent="0.25">
      <c r="A16" s="9">
        <v>5</v>
      </c>
      <c r="B16" s="13">
        <f t="shared" si="0"/>
        <v>1593.5800996708683</v>
      </c>
      <c r="C16" s="13">
        <f t="shared" si="1"/>
        <v>496.88580774897463</v>
      </c>
      <c r="D16" s="13">
        <f t="shared" si="2"/>
        <v>1096.6942919218936</v>
      </c>
      <c r="E16" s="13">
        <f>E15-C15</f>
        <v>18278.238198698229</v>
      </c>
    </row>
    <row r="17" spans="1:5" x14ac:dyDescent="0.25">
      <c r="A17" s="9">
        <v>6</v>
      </c>
      <c r="B17" s="13">
        <f t="shared" si="0"/>
        <v>1593.5800996708683</v>
      </c>
      <c r="C17" s="13">
        <f t="shared" si="1"/>
        <v>526.69895621391299</v>
      </c>
      <c r="D17" s="13">
        <f t="shared" si="2"/>
        <v>1066.881143456955</v>
      </c>
      <c r="E17" s="13">
        <f>E16-C16</f>
        <v>17781.352390949254</v>
      </c>
    </row>
  </sheetData>
  <mergeCells count="1">
    <mergeCell ref="B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4"/>
  <sheetViews>
    <sheetView workbookViewId="0">
      <selection activeCell="B23" sqref="B23"/>
    </sheetView>
  </sheetViews>
  <sheetFormatPr baseColWidth="10" defaultRowHeight="15" x14ac:dyDescent="0.25"/>
  <cols>
    <col min="1" max="1" width="15.85546875" customWidth="1"/>
    <col min="2" max="2" width="63.140625" customWidth="1"/>
  </cols>
  <sheetData>
    <row r="2" spans="1:2" ht="63" customHeight="1" x14ac:dyDescent="0.25">
      <c r="B2" s="7" t="s">
        <v>10</v>
      </c>
    </row>
    <row r="4" spans="1:2" x14ac:dyDescent="0.25">
      <c r="A4" t="s">
        <v>11</v>
      </c>
      <c r="B4" s="12">
        <v>39964</v>
      </c>
    </row>
    <row r="5" spans="1:2" x14ac:dyDescent="0.25">
      <c r="A5" t="s">
        <v>12</v>
      </c>
      <c r="B5" s="12">
        <v>41994</v>
      </c>
    </row>
    <row r="6" spans="1:2" x14ac:dyDescent="0.25">
      <c r="B6" s="11">
        <f>YEARFRAC(B4,B5)*(12)</f>
        <v>66.7</v>
      </c>
    </row>
    <row r="8" spans="1:2" x14ac:dyDescent="0.25">
      <c r="A8">
        <v>1</v>
      </c>
      <c r="B8" s="3">
        <f>EDATE($B$4,A8)</f>
        <v>39994</v>
      </c>
    </row>
    <row r="9" spans="1:2" x14ac:dyDescent="0.25">
      <c r="A9">
        <v>2</v>
      </c>
      <c r="B9" s="3">
        <f t="shared" ref="B9:B72" si="0">EDATE($B$4,A9)</f>
        <v>40025</v>
      </c>
    </row>
    <row r="10" spans="1:2" x14ac:dyDescent="0.25">
      <c r="A10" s="8">
        <v>3</v>
      </c>
      <c r="B10" s="3">
        <f t="shared" si="0"/>
        <v>40056</v>
      </c>
    </row>
    <row r="11" spans="1:2" x14ac:dyDescent="0.25">
      <c r="A11" s="8">
        <v>4</v>
      </c>
      <c r="B11" s="3">
        <f t="shared" si="0"/>
        <v>40086</v>
      </c>
    </row>
    <row r="12" spans="1:2" x14ac:dyDescent="0.25">
      <c r="A12" s="8">
        <v>5</v>
      </c>
      <c r="B12" s="3">
        <f t="shared" si="0"/>
        <v>40117</v>
      </c>
    </row>
    <row r="13" spans="1:2" x14ac:dyDescent="0.25">
      <c r="A13" s="8">
        <v>6</v>
      </c>
      <c r="B13" s="3">
        <f t="shared" si="0"/>
        <v>40147</v>
      </c>
    </row>
    <row r="14" spans="1:2" x14ac:dyDescent="0.25">
      <c r="A14" s="8">
        <v>7</v>
      </c>
      <c r="B14" s="3">
        <f t="shared" si="0"/>
        <v>40178</v>
      </c>
    </row>
    <row r="15" spans="1:2" x14ac:dyDescent="0.25">
      <c r="A15" s="8">
        <v>8</v>
      </c>
      <c r="B15" s="3">
        <f t="shared" si="0"/>
        <v>40209</v>
      </c>
    </row>
    <row r="16" spans="1:2" x14ac:dyDescent="0.25">
      <c r="A16" s="8">
        <v>9</v>
      </c>
      <c r="B16" s="3">
        <f t="shared" si="0"/>
        <v>40237</v>
      </c>
    </row>
    <row r="17" spans="1:2" x14ac:dyDescent="0.25">
      <c r="A17" s="8">
        <v>10</v>
      </c>
      <c r="B17" s="3">
        <f t="shared" si="0"/>
        <v>40268</v>
      </c>
    </row>
    <row r="18" spans="1:2" x14ac:dyDescent="0.25">
      <c r="A18" s="8">
        <v>11</v>
      </c>
      <c r="B18" s="3">
        <f t="shared" si="0"/>
        <v>40298</v>
      </c>
    </row>
    <row r="19" spans="1:2" x14ac:dyDescent="0.25">
      <c r="A19" s="8">
        <v>12</v>
      </c>
      <c r="B19" s="3">
        <f t="shared" si="0"/>
        <v>40329</v>
      </c>
    </row>
    <row r="20" spans="1:2" x14ac:dyDescent="0.25">
      <c r="A20" s="8">
        <v>13</v>
      </c>
      <c r="B20" s="3">
        <f t="shared" si="0"/>
        <v>40359</v>
      </c>
    </row>
    <row r="21" spans="1:2" x14ac:dyDescent="0.25">
      <c r="A21" s="8">
        <v>14</v>
      </c>
      <c r="B21" s="3">
        <f t="shared" si="0"/>
        <v>40390</v>
      </c>
    </row>
    <row r="22" spans="1:2" x14ac:dyDescent="0.25">
      <c r="A22" s="8">
        <v>15</v>
      </c>
      <c r="B22" s="3">
        <f t="shared" si="0"/>
        <v>40421</v>
      </c>
    </row>
    <row r="23" spans="1:2" x14ac:dyDescent="0.25">
      <c r="A23" s="8">
        <v>16</v>
      </c>
      <c r="B23" s="3">
        <f t="shared" si="0"/>
        <v>40451</v>
      </c>
    </row>
    <row r="24" spans="1:2" x14ac:dyDescent="0.25">
      <c r="A24" s="8">
        <v>17</v>
      </c>
      <c r="B24" s="3">
        <f t="shared" si="0"/>
        <v>40482</v>
      </c>
    </row>
    <row r="25" spans="1:2" x14ac:dyDescent="0.25">
      <c r="A25" s="8">
        <v>18</v>
      </c>
      <c r="B25" s="3">
        <f t="shared" si="0"/>
        <v>40512</v>
      </c>
    </row>
    <row r="26" spans="1:2" x14ac:dyDescent="0.25">
      <c r="A26" s="8">
        <v>19</v>
      </c>
      <c r="B26" s="3">
        <f t="shared" si="0"/>
        <v>40543</v>
      </c>
    </row>
    <row r="27" spans="1:2" x14ac:dyDescent="0.25">
      <c r="A27" s="8">
        <v>20</v>
      </c>
      <c r="B27" s="3">
        <f t="shared" si="0"/>
        <v>40574</v>
      </c>
    </row>
    <row r="28" spans="1:2" x14ac:dyDescent="0.25">
      <c r="A28" s="8">
        <v>21</v>
      </c>
      <c r="B28" s="3">
        <f t="shared" si="0"/>
        <v>40602</v>
      </c>
    </row>
    <row r="29" spans="1:2" x14ac:dyDescent="0.25">
      <c r="A29" s="8">
        <v>22</v>
      </c>
      <c r="B29" s="3">
        <f t="shared" si="0"/>
        <v>40633</v>
      </c>
    </row>
    <row r="30" spans="1:2" x14ac:dyDescent="0.25">
      <c r="A30" s="8">
        <v>23</v>
      </c>
      <c r="B30" s="3">
        <f t="shared" si="0"/>
        <v>40663</v>
      </c>
    </row>
    <row r="31" spans="1:2" x14ac:dyDescent="0.25">
      <c r="A31" s="8">
        <v>24</v>
      </c>
      <c r="B31" s="3">
        <f t="shared" si="0"/>
        <v>40694</v>
      </c>
    </row>
    <row r="32" spans="1:2" x14ac:dyDescent="0.25">
      <c r="A32" s="8">
        <v>25</v>
      </c>
      <c r="B32" s="3">
        <f t="shared" si="0"/>
        <v>40724</v>
      </c>
    </row>
    <row r="33" spans="1:2" x14ac:dyDescent="0.25">
      <c r="A33" s="8">
        <v>26</v>
      </c>
      <c r="B33" s="3">
        <f t="shared" si="0"/>
        <v>40755</v>
      </c>
    </row>
    <row r="34" spans="1:2" x14ac:dyDescent="0.25">
      <c r="A34" s="8">
        <v>27</v>
      </c>
      <c r="B34" s="3">
        <f t="shared" si="0"/>
        <v>40786</v>
      </c>
    </row>
    <row r="35" spans="1:2" x14ac:dyDescent="0.25">
      <c r="A35" s="8">
        <v>28</v>
      </c>
      <c r="B35" s="3">
        <f t="shared" si="0"/>
        <v>40816</v>
      </c>
    </row>
    <row r="36" spans="1:2" x14ac:dyDescent="0.25">
      <c r="A36" s="8">
        <v>29</v>
      </c>
      <c r="B36" s="3">
        <f t="shared" si="0"/>
        <v>40847</v>
      </c>
    </row>
    <row r="37" spans="1:2" x14ac:dyDescent="0.25">
      <c r="A37" s="8">
        <v>30</v>
      </c>
      <c r="B37" s="3">
        <f t="shared" si="0"/>
        <v>40877</v>
      </c>
    </row>
    <row r="38" spans="1:2" x14ac:dyDescent="0.25">
      <c r="A38" s="8">
        <v>31</v>
      </c>
      <c r="B38" s="3">
        <f t="shared" si="0"/>
        <v>40908</v>
      </c>
    </row>
    <row r="39" spans="1:2" x14ac:dyDescent="0.25">
      <c r="A39" s="8">
        <v>32</v>
      </c>
      <c r="B39" s="3">
        <f t="shared" si="0"/>
        <v>40939</v>
      </c>
    </row>
    <row r="40" spans="1:2" x14ac:dyDescent="0.25">
      <c r="A40" s="8">
        <v>33</v>
      </c>
      <c r="B40" s="3">
        <f t="shared" si="0"/>
        <v>40968</v>
      </c>
    </row>
    <row r="41" spans="1:2" x14ac:dyDescent="0.25">
      <c r="A41" s="8">
        <v>34</v>
      </c>
      <c r="B41" s="3">
        <f t="shared" si="0"/>
        <v>40999</v>
      </c>
    </row>
    <row r="42" spans="1:2" x14ac:dyDescent="0.25">
      <c r="A42" s="8">
        <v>35</v>
      </c>
      <c r="B42" s="3">
        <f t="shared" si="0"/>
        <v>41029</v>
      </c>
    </row>
    <row r="43" spans="1:2" x14ac:dyDescent="0.25">
      <c r="A43" s="8">
        <v>36</v>
      </c>
      <c r="B43" s="3">
        <f t="shared" si="0"/>
        <v>41060</v>
      </c>
    </row>
    <row r="44" spans="1:2" x14ac:dyDescent="0.25">
      <c r="A44" s="8">
        <v>37</v>
      </c>
      <c r="B44" s="3">
        <f t="shared" si="0"/>
        <v>41090</v>
      </c>
    </row>
    <row r="45" spans="1:2" x14ac:dyDescent="0.25">
      <c r="A45" s="8">
        <v>38</v>
      </c>
      <c r="B45" s="3">
        <f t="shared" si="0"/>
        <v>41121</v>
      </c>
    </row>
    <row r="46" spans="1:2" x14ac:dyDescent="0.25">
      <c r="A46" s="8">
        <v>39</v>
      </c>
      <c r="B46" s="3">
        <f t="shared" si="0"/>
        <v>41152</v>
      </c>
    </row>
    <row r="47" spans="1:2" x14ac:dyDescent="0.25">
      <c r="A47" s="8">
        <v>40</v>
      </c>
      <c r="B47" s="3">
        <f t="shared" si="0"/>
        <v>41182</v>
      </c>
    </row>
    <row r="48" spans="1:2" x14ac:dyDescent="0.25">
      <c r="A48" s="8">
        <v>41</v>
      </c>
      <c r="B48" s="3">
        <f t="shared" si="0"/>
        <v>41213</v>
      </c>
    </row>
    <row r="49" spans="1:2" x14ac:dyDescent="0.25">
      <c r="A49" s="8">
        <v>42</v>
      </c>
      <c r="B49" s="3">
        <f t="shared" si="0"/>
        <v>41243</v>
      </c>
    </row>
    <row r="50" spans="1:2" x14ac:dyDescent="0.25">
      <c r="A50" s="8">
        <v>43</v>
      </c>
      <c r="B50" s="3">
        <f t="shared" si="0"/>
        <v>41274</v>
      </c>
    </row>
    <row r="51" spans="1:2" x14ac:dyDescent="0.25">
      <c r="A51" s="8">
        <v>44</v>
      </c>
      <c r="B51" s="3">
        <f t="shared" si="0"/>
        <v>41305</v>
      </c>
    </row>
    <row r="52" spans="1:2" x14ac:dyDescent="0.25">
      <c r="A52" s="8">
        <v>45</v>
      </c>
      <c r="B52" s="3">
        <f t="shared" si="0"/>
        <v>41333</v>
      </c>
    </row>
    <row r="53" spans="1:2" x14ac:dyDescent="0.25">
      <c r="A53" s="8">
        <v>46</v>
      </c>
      <c r="B53" s="3">
        <f t="shared" si="0"/>
        <v>41364</v>
      </c>
    </row>
    <row r="54" spans="1:2" x14ac:dyDescent="0.25">
      <c r="A54" s="8">
        <v>47</v>
      </c>
      <c r="B54" s="3">
        <f t="shared" si="0"/>
        <v>41394</v>
      </c>
    </row>
    <row r="55" spans="1:2" x14ac:dyDescent="0.25">
      <c r="A55" s="8">
        <v>48</v>
      </c>
      <c r="B55" s="3">
        <f t="shared" si="0"/>
        <v>41425</v>
      </c>
    </row>
    <row r="56" spans="1:2" x14ac:dyDescent="0.25">
      <c r="A56" s="8">
        <v>49</v>
      </c>
      <c r="B56" s="3">
        <f t="shared" si="0"/>
        <v>41455</v>
      </c>
    </row>
    <row r="57" spans="1:2" x14ac:dyDescent="0.25">
      <c r="A57" s="8">
        <v>50</v>
      </c>
      <c r="B57" s="3">
        <f t="shared" si="0"/>
        <v>41486</v>
      </c>
    </row>
    <row r="58" spans="1:2" x14ac:dyDescent="0.25">
      <c r="A58" s="8">
        <v>51</v>
      </c>
      <c r="B58" s="3">
        <f t="shared" si="0"/>
        <v>41517</v>
      </c>
    </row>
    <row r="59" spans="1:2" x14ac:dyDescent="0.25">
      <c r="A59" s="8">
        <v>52</v>
      </c>
      <c r="B59" s="3">
        <f t="shared" si="0"/>
        <v>41547</v>
      </c>
    </row>
    <row r="60" spans="1:2" x14ac:dyDescent="0.25">
      <c r="A60" s="8">
        <v>53</v>
      </c>
      <c r="B60" s="3">
        <f t="shared" si="0"/>
        <v>41578</v>
      </c>
    </row>
    <row r="61" spans="1:2" x14ac:dyDescent="0.25">
      <c r="A61" s="8">
        <v>54</v>
      </c>
      <c r="B61" s="3">
        <f t="shared" si="0"/>
        <v>41608</v>
      </c>
    </row>
    <row r="62" spans="1:2" x14ac:dyDescent="0.25">
      <c r="A62" s="8">
        <v>55</v>
      </c>
      <c r="B62" s="3">
        <f t="shared" si="0"/>
        <v>41639</v>
      </c>
    </row>
    <row r="63" spans="1:2" x14ac:dyDescent="0.25">
      <c r="A63" s="8">
        <v>56</v>
      </c>
      <c r="B63" s="3">
        <f t="shared" si="0"/>
        <v>41670</v>
      </c>
    </row>
    <row r="64" spans="1:2" x14ac:dyDescent="0.25">
      <c r="A64" s="8">
        <v>57</v>
      </c>
      <c r="B64" s="3">
        <f t="shared" si="0"/>
        <v>41698</v>
      </c>
    </row>
    <row r="65" spans="1:2" x14ac:dyDescent="0.25">
      <c r="A65" s="8">
        <v>58</v>
      </c>
      <c r="B65" s="3">
        <f t="shared" si="0"/>
        <v>41729</v>
      </c>
    </row>
    <row r="66" spans="1:2" x14ac:dyDescent="0.25">
      <c r="A66" s="8">
        <v>59</v>
      </c>
      <c r="B66" s="3">
        <f t="shared" si="0"/>
        <v>41759</v>
      </c>
    </row>
    <row r="67" spans="1:2" x14ac:dyDescent="0.25">
      <c r="A67" s="8">
        <v>60</v>
      </c>
      <c r="B67" s="3">
        <f t="shared" si="0"/>
        <v>41790</v>
      </c>
    </row>
    <row r="68" spans="1:2" x14ac:dyDescent="0.25">
      <c r="A68" s="8">
        <v>61</v>
      </c>
      <c r="B68" s="3">
        <f t="shared" si="0"/>
        <v>41820</v>
      </c>
    </row>
    <row r="69" spans="1:2" x14ac:dyDescent="0.25">
      <c r="A69" s="8">
        <v>62</v>
      </c>
      <c r="B69" s="3">
        <f t="shared" si="0"/>
        <v>41851</v>
      </c>
    </row>
    <row r="70" spans="1:2" x14ac:dyDescent="0.25">
      <c r="A70" s="8">
        <v>63</v>
      </c>
      <c r="B70" s="3">
        <f t="shared" si="0"/>
        <v>41882</v>
      </c>
    </row>
    <row r="71" spans="1:2" x14ac:dyDescent="0.25">
      <c r="A71" s="8">
        <v>64</v>
      </c>
      <c r="B71" s="3">
        <f t="shared" si="0"/>
        <v>41912</v>
      </c>
    </row>
    <row r="72" spans="1:2" x14ac:dyDescent="0.25">
      <c r="A72" s="8">
        <v>65</v>
      </c>
      <c r="B72" s="3">
        <f t="shared" si="0"/>
        <v>41943</v>
      </c>
    </row>
    <row r="73" spans="1:2" x14ac:dyDescent="0.25">
      <c r="A73" s="8">
        <v>66</v>
      </c>
      <c r="B73" s="3">
        <f>EDATE($B$4,A73)</f>
        <v>41973</v>
      </c>
    </row>
    <row r="74" spans="1:2" x14ac:dyDescent="0.25">
      <c r="A74" s="8">
        <v>67</v>
      </c>
      <c r="B74" s="3">
        <f>EDATE($B$4,A74)</f>
        <v>42004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5"/>
  <sheetViews>
    <sheetView workbookViewId="0">
      <selection activeCell="C16" sqref="C16"/>
    </sheetView>
  </sheetViews>
  <sheetFormatPr baseColWidth="10" defaultRowHeight="15" x14ac:dyDescent="0.25"/>
  <cols>
    <col min="2" max="2" width="25.5703125" customWidth="1"/>
    <col min="3" max="3" width="13" bestFit="1" customWidth="1"/>
  </cols>
  <sheetData>
    <row r="4" spans="2:3" x14ac:dyDescent="0.25">
      <c r="B4" t="s">
        <v>13</v>
      </c>
      <c r="C4" s="17">
        <v>500000</v>
      </c>
    </row>
    <row r="5" spans="2:3" x14ac:dyDescent="0.25">
      <c r="B5" t="s">
        <v>14</v>
      </c>
      <c r="C5" s="16">
        <v>2.5000000000000001E-2</v>
      </c>
    </row>
    <row r="6" spans="2:3" x14ac:dyDescent="0.25">
      <c r="B6" t="s">
        <v>4</v>
      </c>
      <c r="C6">
        <v>1</v>
      </c>
    </row>
    <row r="7" spans="2:3" x14ac:dyDescent="0.25">
      <c r="B7" s="19" t="s">
        <v>9</v>
      </c>
      <c r="C7" s="6">
        <f>PMT(C5,C6,-C4)</f>
        <v>512499.99999999994</v>
      </c>
    </row>
    <row r="8" spans="2:3" x14ac:dyDescent="0.25">
      <c r="B8" s="18">
        <v>0.01</v>
      </c>
      <c r="C8" s="17">
        <f t="dataTable" ref="C8:C15" dt2D="0" dtr="0" r1="C5"/>
        <v>504999.99999999994</v>
      </c>
    </row>
    <row r="9" spans="2:3" x14ac:dyDescent="0.25">
      <c r="B9" s="18">
        <v>1.4999999999999999E-2</v>
      </c>
      <c r="C9" s="17">
        <v>507500</v>
      </c>
    </row>
    <row r="10" spans="2:3" x14ac:dyDescent="0.25">
      <c r="B10" s="18">
        <v>0.02</v>
      </c>
      <c r="C10" s="17">
        <v>510000</v>
      </c>
    </row>
    <row r="11" spans="2:3" x14ac:dyDescent="0.25">
      <c r="B11" s="18">
        <v>2.5000000000000001E-2</v>
      </c>
      <c r="C11" s="17">
        <v>512499.99999999994</v>
      </c>
    </row>
    <row r="12" spans="2:3" x14ac:dyDescent="0.25">
      <c r="B12" s="18">
        <v>0.03</v>
      </c>
      <c r="C12" s="17">
        <v>515000</v>
      </c>
    </row>
    <row r="13" spans="2:3" x14ac:dyDescent="0.25">
      <c r="B13" s="18">
        <v>3.5000000000000003E-2</v>
      </c>
      <c r="C13" s="17">
        <v>517500.00000000012</v>
      </c>
    </row>
    <row r="14" spans="2:3" x14ac:dyDescent="0.25">
      <c r="B14" s="18">
        <v>0.04</v>
      </c>
      <c r="C14" s="17">
        <v>520000</v>
      </c>
    </row>
    <row r="15" spans="2:3" x14ac:dyDescent="0.25">
      <c r="C15">
        <v>500000</v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"/>
  <sheetViews>
    <sheetView topLeftCell="A3" workbookViewId="0">
      <selection activeCell="C9" sqref="C9"/>
    </sheetView>
  </sheetViews>
  <sheetFormatPr baseColWidth="10" defaultRowHeight="15" x14ac:dyDescent="0.25"/>
  <cols>
    <col min="2" max="2" width="31.7109375" customWidth="1"/>
  </cols>
  <sheetData>
    <row r="3" spans="2:4" ht="129.75" customHeight="1" x14ac:dyDescent="0.25">
      <c r="B3" s="20" t="s">
        <v>15</v>
      </c>
      <c r="C3" s="20"/>
      <c r="D3" s="20"/>
    </row>
    <row r="5" spans="2:4" x14ac:dyDescent="0.25">
      <c r="B5" t="s">
        <v>16</v>
      </c>
      <c r="C5" s="17">
        <v>6000</v>
      </c>
    </row>
    <row r="6" spans="2:4" x14ac:dyDescent="0.25">
      <c r="B6" t="s">
        <v>7</v>
      </c>
      <c r="C6" s="1">
        <f>20%/12</f>
        <v>1.6666666666666666E-2</v>
      </c>
    </row>
    <row r="7" spans="2:4" s="8" customFormat="1" x14ac:dyDescent="0.25">
      <c r="B7" t="s">
        <v>2</v>
      </c>
      <c r="C7">
        <v>12</v>
      </c>
    </row>
    <row r="8" spans="2:4" x14ac:dyDescent="0.25">
      <c r="B8" s="21" t="s">
        <v>9</v>
      </c>
      <c r="C8" s="22">
        <f>PMT(C6,C7,-C5)</f>
        <v>555.80703538248019</v>
      </c>
    </row>
    <row r="9" spans="2:4" x14ac:dyDescent="0.25">
      <c r="B9" s="21" t="s">
        <v>17</v>
      </c>
      <c r="C9" s="22">
        <f>FV(C6,C7,-C8)</f>
        <v>7316.3465094313751</v>
      </c>
    </row>
    <row r="10" spans="2:4" x14ac:dyDescent="0.25">
      <c r="B10" s="21" t="s">
        <v>18</v>
      </c>
      <c r="C10" s="23">
        <f>RATE(C7,C8,-C5)</f>
        <v>1.6666666666999043E-2</v>
      </c>
    </row>
    <row r="11" spans="2:4" x14ac:dyDescent="0.25">
      <c r="B11" s="21" t="s">
        <v>3</v>
      </c>
      <c r="C11" s="24"/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2015-07-08T00:16:45Z</dcterms:created>
  <dcterms:modified xsi:type="dcterms:W3CDTF">2015-07-08T01:28:35Z</dcterms:modified>
</cp:coreProperties>
</file>