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</sheets>
  <calcPr calcId="145621"/>
</workbook>
</file>

<file path=xl/calcChain.xml><?xml version="1.0" encoding="utf-8"?>
<calcChain xmlns="http://schemas.openxmlformats.org/spreadsheetml/2006/main">
  <c r="B6" i="1" l="1"/>
  <c r="B8" i="1" s="1"/>
  <c r="C8" i="3"/>
  <c r="C6" i="3"/>
  <c r="F5" i="4" l="1"/>
  <c r="C9" i="4" s="1"/>
  <c r="B75" i="5"/>
  <c r="B7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9" i="5"/>
  <c r="F12" i="2" l="1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11" i="2"/>
  <c r="H11" i="2" s="1"/>
  <c r="E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11" i="2"/>
  <c r="H10" i="2"/>
  <c r="C7" i="7"/>
  <c r="C6" i="7"/>
  <c r="C5" i="7"/>
  <c r="C8" i="7" s="1"/>
  <c r="C4" i="7"/>
  <c r="H12" i="2" l="1"/>
  <c r="E12" i="2"/>
  <c r="E13" i="2" l="1"/>
  <c r="H13" i="2"/>
  <c r="E14" i="2" l="1"/>
  <c r="H14" i="2"/>
  <c r="E15" i="2" l="1"/>
  <c r="H15" i="2"/>
  <c r="H16" i="2" l="1"/>
  <c r="E16" i="2"/>
  <c r="E17" i="2" l="1"/>
  <c r="H17" i="2"/>
  <c r="E18" i="2" l="1"/>
  <c r="H18" i="2"/>
  <c r="E19" i="2" l="1"/>
  <c r="H19" i="2"/>
  <c r="E20" i="2" l="1"/>
  <c r="H20" i="2"/>
  <c r="E21" i="2" l="1"/>
  <c r="H21" i="2"/>
  <c r="E22" i="2" l="1"/>
  <c r="H22" i="2"/>
  <c r="E23" i="2" l="1"/>
  <c r="H23" i="2"/>
  <c r="E24" i="2" l="1"/>
  <c r="H24" i="2"/>
  <c r="E25" i="2" l="1"/>
  <c r="H25" i="2"/>
  <c r="E26" i="2" l="1"/>
  <c r="H26" i="2"/>
  <c r="E27" i="2" l="1"/>
  <c r="H27" i="2"/>
  <c r="E28" i="2" l="1"/>
  <c r="H28" i="2"/>
  <c r="E29" i="2" l="1"/>
  <c r="H29" i="2"/>
  <c r="E30" i="2" l="1"/>
  <c r="H30" i="2"/>
  <c r="E31" i="2" l="1"/>
  <c r="H31" i="2"/>
  <c r="E32" i="2" l="1"/>
  <c r="H32" i="2"/>
  <c r="E33" i="2" l="1"/>
  <c r="H33" i="2"/>
  <c r="E34" i="2" l="1"/>
  <c r="H34" i="2"/>
</calcChain>
</file>

<file path=xl/sharedStrings.xml><?xml version="1.0" encoding="utf-8"?>
<sst xmlns="http://schemas.openxmlformats.org/spreadsheetml/2006/main" count="28" uniqueCount="21">
  <si>
    <t>Juan Pablo</t>
  </si>
  <si>
    <t>TABLA DE AMORTIZACIÓN</t>
  </si>
  <si>
    <t>monto</t>
  </si>
  <si>
    <t>utilizar funcion.pago</t>
  </si>
  <si>
    <t>interes</t>
  </si>
  <si>
    <t>pago(i,n,-monto)</t>
  </si>
  <si>
    <t>n</t>
  </si>
  <si>
    <t>PERIODOS</t>
  </si>
  <si>
    <t>INTERES</t>
  </si>
  <si>
    <t>AMORTIZACION</t>
  </si>
  <si>
    <t>CUOTA</t>
  </si>
  <si>
    <t>FINAL</t>
  </si>
  <si>
    <t>compro(inicio)</t>
  </si>
  <si>
    <t>mantuvo</t>
  </si>
  <si>
    <t>ventas 2010</t>
  </si>
  <si>
    <t>crecimiento 2011</t>
  </si>
  <si>
    <t>ventas</t>
  </si>
  <si>
    <t>va</t>
  </si>
  <si>
    <t>i</t>
  </si>
  <si>
    <t>vf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</si>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</sst>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\ #,##0.00_);[Red]\(&quot;$&quot;\ #,##0.00\)"/>
    <numFmt numFmtId="44" formatCode="_(&quot;$&quot;\ * #,##0.00_);_(&quot;$&quot;\ * \(#,##0.00\);_(&quot;$&quot;\ * &quot;-&quot;??_);_(@_)"/>
    <numFmt numFmtId="43" formatCode="_(* #,##0.00_);_(* \(#,##0.00\);_(* &quot;-&quot;??_);_(@_)"/>
    <numFmt numFmtId="166" formatCode="h:mm:ss;@"/>
    <numFmt numFmtId="168" formatCode="dd/mm/yyyy;@"/>
    <numFmt numFmtId="170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4F81BC"/>
      </right>
      <top style="thin">
        <color indexed="64"/>
      </top>
      <bottom/>
      <diagonal/>
    </border>
    <border>
      <left style="thin">
        <color auto="1"/>
      </left>
      <right/>
      <top style="thin">
        <color rgb="FF4F81B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rgb="FF4F81BC"/>
      </bottom>
      <diagonal/>
    </border>
    <border>
      <left/>
      <right style="thin">
        <color rgb="FF4F81BC"/>
      </right>
      <top style="thin">
        <color indexed="64"/>
      </top>
      <bottom style="thin">
        <color rgb="FF4F81BC"/>
      </bottom>
      <diagonal/>
    </border>
    <border>
      <left/>
      <right style="thin">
        <color rgb="FF4F81BC"/>
      </right>
      <top style="thin">
        <color rgb="FF4F81BC"/>
      </top>
      <bottom style="thin">
        <color rgb="FF4F81BC"/>
      </bottom>
      <diagonal/>
    </border>
    <border>
      <left style="thin">
        <color auto="1"/>
      </left>
      <right/>
      <top style="thin">
        <color rgb="FF4F81BC"/>
      </top>
      <bottom style="thin">
        <color rgb="FF4F81BC"/>
      </bottom>
      <diagonal/>
    </border>
    <border>
      <left style="thin">
        <color rgb="FF4F81BC"/>
      </left>
      <right/>
      <top style="thin">
        <color rgb="FF4F81BC"/>
      </top>
      <bottom style="thin">
        <color rgb="FF4F81BC"/>
      </bottom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0" fontId="6" fillId="0" borderId="5" xfId="0" applyFont="1" applyBorder="1"/>
    <xf numFmtId="43" fontId="7" fillId="0" borderId="5" xfId="1" applyFont="1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5" fillId="0" borderId="6" xfId="0" applyFont="1" applyFill="1" applyBorder="1" applyAlignment="1">
      <alignment horizontal="center" vertical="top" wrapText="1"/>
    </xf>
    <xf numFmtId="10" fontId="7" fillId="0" borderId="5" xfId="0" applyNumberFormat="1" applyFont="1" applyBorder="1"/>
    <xf numFmtId="0" fontId="7" fillId="0" borderId="5" xfId="0" applyNumberFormat="1" applyFont="1" applyBorder="1"/>
    <xf numFmtId="0" fontId="7" fillId="0" borderId="5" xfId="0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43" fontId="8" fillId="0" borderId="17" xfId="1" applyFont="1" applyFill="1" applyBorder="1" applyAlignment="1">
      <alignment vertical="top" wrapText="1"/>
    </xf>
    <xf numFmtId="8" fontId="8" fillId="0" borderId="17" xfId="1" applyNumberFormat="1" applyFont="1" applyFill="1" applyBorder="1" applyAlignment="1">
      <alignment vertical="top"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9" xfId="0" applyBorder="1"/>
    <xf numFmtId="22" fontId="3" fillId="0" borderId="6" xfId="0" applyNumberFormat="1" applyFont="1" applyBorder="1" applyAlignment="1">
      <alignment horizontal="left"/>
    </xf>
    <xf numFmtId="18" fontId="0" fillId="0" borderId="7" xfId="0" applyNumberFormat="1" applyBorder="1"/>
    <xf numFmtId="0" fontId="0" fillId="0" borderId="10" xfId="0" applyBorder="1"/>
    <xf numFmtId="166" fontId="0" fillId="0" borderId="11" xfId="0" applyNumberFormat="1" applyFill="1" applyBorder="1"/>
    <xf numFmtId="8" fontId="8" fillId="0" borderId="18" xfId="1" applyNumberFormat="1" applyFont="1" applyFill="1" applyBorder="1" applyAlignment="1">
      <alignment vertical="top" wrapText="1"/>
    </xf>
    <xf numFmtId="14" fontId="0" fillId="0" borderId="0" xfId="0" applyNumberFormat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10" fontId="0" fillId="0" borderId="0" xfId="0" applyNumberFormat="1"/>
    <xf numFmtId="9" fontId="0" fillId="0" borderId="0" xfId="2" applyFont="1" applyAlignment="1">
      <alignment horizontal="right" vertical="center"/>
    </xf>
    <xf numFmtId="170" fontId="0" fillId="0" borderId="0" xfId="2" applyNumberFormat="1" applyFont="1" applyAlignment="1">
      <alignment horizontal="right" vertical="center"/>
    </xf>
    <xf numFmtId="8" fontId="0" fillId="0" borderId="0" xfId="0" applyNumberFormat="1"/>
    <xf numFmtId="10" fontId="0" fillId="0" borderId="0" xfId="2" applyNumberFormat="1" applyFont="1"/>
    <xf numFmtId="0" fontId="0" fillId="0" borderId="1" xfId="0" applyBorder="1"/>
    <xf numFmtId="44" fontId="0" fillId="0" borderId="19" xfId="0" applyNumberFormat="1" applyBorder="1"/>
    <xf numFmtId="0" fontId="0" fillId="0" borderId="6" xfId="0" applyBorder="1"/>
    <xf numFmtId="0" fontId="0" fillId="0" borderId="7" xfId="0" applyBorder="1"/>
    <xf numFmtId="9" fontId="0" fillId="0" borderId="7" xfId="2" applyFont="1" applyBorder="1"/>
    <xf numFmtId="8" fontId="0" fillId="0" borderId="7" xfId="0" applyNumberFormat="1" applyBorder="1"/>
    <xf numFmtId="8" fontId="0" fillId="0" borderId="1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E14" sqref="E14"/>
    </sheetView>
  </sheetViews>
  <sheetFormatPr baseColWidth="10" defaultRowHeight="15" x14ac:dyDescent="0.25"/>
  <cols>
    <col min="1" max="1" width="14.42578125" customWidth="1"/>
    <col min="2" max="2" width="14.85546875" customWidth="1"/>
  </cols>
  <sheetData>
    <row r="3" spans="1:2" x14ac:dyDescent="0.25">
      <c r="A3" s="48" t="s">
        <v>17</v>
      </c>
      <c r="B3" s="49">
        <v>60000</v>
      </c>
    </row>
    <row r="4" spans="1:2" x14ac:dyDescent="0.25">
      <c r="A4" s="50" t="s">
        <v>6</v>
      </c>
      <c r="B4" s="51">
        <v>12</v>
      </c>
    </row>
    <row r="5" spans="1:2" x14ac:dyDescent="0.25">
      <c r="A5" s="50" t="s">
        <v>18</v>
      </c>
      <c r="B5" s="52">
        <v>0.02</v>
      </c>
    </row>
    <row r="6" spans="1:2" x14ac:dyDescent="0.25">
      <c r="A6" s="50" t="s">
        <v>20</v>
      </c>
      <c r="B6" s="53">
        <f>PMT(B5,B4,-B3)</f>
        <v>5673.5757973770878</v>
      </c>
    </row>
    <row r="7" spans="1:2" x14ac:dyDescent="0.25">
      <c r="A7" s="50"/>
      <c r="B7" s="51"/>
    </row>
    <row r="8" spans="1:2" x14ac:dyDescent="0.25">
      <c r="A8" s="36" t="s">
        <v>19</v>
      </c>
      <c r="B8" s="54">
        <f>FV(B5,B4,-B6)</f>
        <v>76094.507673752683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workbookViewId="0">
      <selection activeCell="A36" sqref="A36"/>
    </sheetView>
  </sheetViews>
  <sheetFormatPr baseColWidth="10" defaultRowHeight="15" x14ac:dyDescent="0.25"/>
  <sheetData>
    <row r="3" spans="2:9" x14ac:dyDescent="0.25">
      <c r="B3" s="1" t="s">
        <v>1</v>
      </c>
      <c r="C3" s="2"/>
      <c r="D3" s="2"/>
      <c r="E3" s="2"/>
      <c r="F3" s="2"/>
      <c r="G3" s="2"/>
      <c r="H3" s="2"/>
      <c r="I3" s="3"/>
    </row>
    <row r="4" spans="2:9" x14ac:dyDescent="0.25">
      <c r="B4" s="4"/>
      <c r="C4" s="5" t="s">
        <v>2</v>
      </c>
      <c r="D4" s="6">
        <v>20000</v>
      </c>
      <c r="E4" s="7"/>
      <c r="F4" s="8"/>
      <c r="G4" s="9" t="s">
        <v>3</v>
      </c>
      <c r="H4" s="10"/>
      <c r="I4" s="4"/>
    </row>
    <row r="5" spans="2:9" x14ac:dyDescent="0.25">
      <c r="B5" s="11"/>
      <c r="C5" s="5" t="s">
        <v>4</v>
      </c>
      <c r="D5" s="12">
        <v>0.06</v>
      </c>
      <c r="E5" s="7"/>
      <c r="F5" s="8"/>
      <c r="G5" s="9" t="s">
        <v>5</v>
      </c>
      <c r="H5" s="10"/>
      <c r="I5" s="11"/>
    </row>
    <row r="6" spans="2:9" x14ac:dyDescent="0.25">
      <c r="B6" s="11"/>
      <c r="C6" s="5"/>
      <c r="D6" s="13">
        <v>1</v>
      </c>
      <c r="E6" s="7"/>
      <c r="F6" s="8"/>
      <c r="G6" s="9"/>
      <c r="H6" s="10"/>
      <c r="I6" s="11"/>
    </row>
    <row r="7" spans="2:9" x14ac:dyDescent="0.25">
      <c r="B7" s="11"/>
      <c r="C7" s="5" t="s">
        <v>6</v>
      </c>
      <c r="D7" s="14">
        <v>24</v>
      </c>
      <c r="E7" s="15"/>
      <c r="F7" s="16"/>
      <c r="G7" s="17"/>
      <c r="H7" s="18"/>
      <c r="I7" s="11"/>
    </row>
    <row r="8" spans="2:9" x14ac:dyDescent="0.25">
      <c r="B8" s="11"/>
      <c r="C8" s="19"/>
      <c r="D8" s="20"/>
      <c r="E8" s="20"/>
      <c r="F8" s="20"/>
      <c r="G8" s="20"/>
      <c r="H8" s="21"/>
      <c r="I8" s="11"/>
    </row>
    <row r="9" spans="2:9" x14ac:dyDescent="0.25">
      <c r="B9" s="11"/>
      <c r="C9" s="22" t="s">
        <v>7</v>
      </c>
      <c r="D9" s="23"/>
      <c r="E9" s="24" t="s">
        <v>8</v>
      </c>
      <c r="F9" s="24" t="s">
        <v>9</v>
      </c>
      <c r="G9" s="24" t="s">
        <v>10</v>
      </c>
      <c r="H9" s="24" t="s">
        <v>11</v>
      </c>
      <c r="I9" s="11"/>
    </row>
    <row r="10" spans="2:9" x14ac:dyDescent="0.25">
      <c r="B10" s="11"/>
      <c r="C10" s="25">
        <v>0</v>
      </c>
      <c r="D10" s="26"/>
      <c r="E10" s="27"/>
      <c r="F10" s="28"/>
      <c r="G10" s="28"/>
      <c r="H10" s="29">
        <f>D4</f>
        <v>20000</v>
      </c>
      <c r="I10" s="11"/>
    </row>
    <row r="11" spans="2:9" x14ac:dyDescent="0.25">
      <c r="B11" s="11"/>
      <c r="C11" s="25">
        <v>1</v>
      </c>
      <c r="D11" s="26"/>
      <c r="E11" s="30">
        <f>IPMT($D$5,$D$6,$D$7,-H10)</f>
        <v>1200</v>
      </c>
      <c r="F11" s="38">
        <f>PPMT($D$5,C11,$D$7,-$H$10)</f>
        <v>393.58009967086821</v>
      </c>
      <c r="G11" s="38">
        <f>PMT($D$5,$D$7,-$D$4)</f>
        <v>1593.5800996708683</v>
      </c>
      <c r="H11" s="29">
        <f>H10-F11</f>
        <v>19606.419900329132</v>
      </c>
      <c r="I11" s="11"/>
    </row>
    <row r="12" spans="2:9" x14ac:dyDescent="0.25">
      <c r="B12" s="11"/>
      <c r="C12" s="25">
        <v>2</v>
      </c>
      <c r="D12" s="26"/>
      <c r="E12" s="30">
        <f t="shared" ref="E12:E34" si="0">IPMT($D$5,$D$6,$D$7,-H11)</f>
        <v>1176.3851940197478</v>
      </c>
      <c r="F12" s="38">
        <f t="shared" ref="F12:F34" si="1">PPMT($D$5,C12,$D$7,-$H$10)</f>
        <v>417.19490565112022</v>
      </c>
      <c r="G12" s="38">
        <f t="shared" ref="G12:G34" si="2">PMT($D$5,$D$7,-$D$4)</f>
        <v>1593.5800996708683</v>
      </c>
      <c r="H12" s="29">
        <f t="shared" ref="H12:H34" si="3">H11-F12</f>
        <v>19189.224994678014</v>
      </c>
      <c r="I12" s="11"/>
    </row>
    <row r="13" spans="2:9" x14ac:dyDescent="0.25">
      <c r="B13" s="11"/>
      <c r="C13" s="25">
        <v>3</v>
      </c>
      <c r="D13" s="26"/>
      <c r="E13" s="30">
        <f t="shared" si="0"/>
        <v>1151.3534996806809</v>
      </c>
      <c r="F13" s="38">
        <f t="shared" si="1"/>
        <v>442.22659999018737</v>
      </c>
      <c r="G13" s="38">
        <f t="shared" si="2"/>
        <v>1593.5800996708683</v>
      </c>
      <c r="H13" s="29">
        <f t="shared" si="3"/>
        <v>18746.998394687827</v>
      </c>
      <c r="I13" s="11"/>
    </row>
    <row r="14" spans="2:9" x14ac:dyDescent="0.25">
      <c r="B14" s="11"/>
      <c r="C14" s="25">
        <v>4</v>
      </c>
      <c r="D14" s="26"/>
      <c r="E14" s="30">
        <f t="shared" si="0"/>
        <v>1124.8199036812696</v>
      </c>
      <c r="F14" s="38">
        <f t="shared" si="1"/>
        <v>468.76019598959863</v>
      </c>
      <c r="G14" s="38">
        <f t="shared" si="2"/>
        <v>1593.5800996708683</v>
      </c>
      <c r="H14" s="29">
        <f t="shared" si="3"/>
        <v>18278.238198698229</v>
      </c>
      <c r="I14" s="11"/>
    </row>
    <row r="15" spans="2:9" x14ac:dyDescent="0.25">
      <c r="B15" s="11"/>
      <c r="C15" s="25">
        <v>5</v>
      </c>
      <c r="D15" s="26"/>
      <c r="E15" s="30">
        <f t="shared" si="0"/>
        <v>1096.6942919218936</v>
      </c>
      <c r="F15" s="38">
        <f t="shared" si="1"/>
        <v>496.88580774897463</v>
      </c>
      <c r="G15" s="38">
        <f t="shared" si="2"/>
        <v>1593.5800996708683</v>
      </c>
      <c r="H15" s="29">
        <f t="shared" si="3"/>
        <v>17781.352390949254</v>
      </c>
      <c r="I15" s="11"/>
    </row>
    <row r="16" spans="2:9" x14ac:dyDescent="0.25">
      <c r="B16" s="11"/>
      <c r="C16" s="25">
        <v>6</v>
      </c>
      <c r="D16" s="26"/>
      <c r="E16" s="30">
        <f t="shared" si="0"/>
        <v>1066.8811434569552</v>
      </c>
      <c r="F16" s="38">
        <f t="shared" si="1"/>
        <v>526.69895621391299</v>
      </c>
      <c r="G16" s="38">
        <f t="shared" si="2"/>
        <v>1593.5800996708683</v>
      </c>
      <c r="H16" s="29">
        <f t="shared" si="3"/>
        <v>17254.653434735341</v>
      </c>
      <c r="I16" s="11"/>
    </row>
    <row r="17" spans="2:9" x14ac:dyDescent="0.25">
      <c r="B17" s="11"/>
      <c r="C17" s="25">
        <v>7</v>
      </c>
      <c r="D17" s="26"/>
      <c r="E17" s="30">
        <f t="shared" si="0"/>
        <v>1035.2792060841205</v>
      </c>
      <c r="F17" s="38">
        <f t="shared" si="1"/>
        <v>558.30089358674786</v>
      </c>
      <c r="G17" s="38">
        <f t="shared" si="2"/>
        <v>1593.5800996708683</v>
      </c>
      <c r="H17" s="29">
        <f t="shared" si="3"/>
        <v>16696.352541148593</v>
      </c>
      <c r="I17" s="11"/>
    </row>
    <row r="18" spans="2:9" x14ac:dyDescent="0.25">
      <c r="B18" s="11"/>
      <c r="C18" s="25">
        <v>8</v>
      </c>
      <c r="D18" s="26"/>
      <c r="E18" s="30">
        <f t="shared" si="0"/>
        <v>1001.7811524689156</v>
      </c>
      <c r="F18" s="38">
        <f t="shared" si="1"/>
        <v>591.79894720195261</v>
      </c>
      <c r="G18" s="38">
        <f t="shared" si="2"/>
        <v>1593.5800996708683</v>
      </c>
      <c r="H18" s="29">
        <f t="shared" si="3"/>
        <v>16104.553593946641</v>
      </c>
      <c r="I18" s="11"/>
    </row>
    <row r="19" spans="2:9" x14ac:dyDescent="0.25">
      <c r="C19" s="25">
        <v>9</v>
      </c>
      <c r="D19" s="26"/>
      <c r="E19" s="30">
        <f t="shared" si="0"/>
        <v>966.27321563679857</v>
      </c>
      <c r="F19" s="38">
        <f t="shared" si="1"/>
        <v>627.30688403406987</v>
      </c>
      <c r="G19" s="38">
        <f t="shared" si="2"/>
        <v>1593.5800996708683</v>
      </c>
      <c r="H19" s="29">
        <f t="shared" si="3"/>
        <v>15477.246709912572</v>
      </c>
    </row>
    <row r="20" spans="2:9" x14ac:dyDescent="0.25">
      <c r="C20" s="25">
        <v>10</v>
      </c>
      <c r="D20" s="26"/>
      <c r="E20" s="30">
        <f t="shared" si="0"/>
        <v>928.63480259475421</v>
      </c>
      <c r="F20" s="38">
        <f t="shared" si="1"/>
        <v>664.94529707611412</v>
      </c>
      <c r="G20" s="38">
        <f t="shared" si="2"/>
        <v>1593.5800996708683</v>
      </c>
      <c r="H20" s="29">
        <f t="shared" si="3"/>
        <v>14812.301412836458</v>
      </c>
    </row>
    <row r="21" spans="2:9" x14ac:dyDescent="0.25">
      <c r="C21" s="25">
        <v>11</v>
      </c>
      <c r="D21" s="26"/>
      <c r="E21" s="30">
        <f t="shared" si="0"/>
        <v>888.73808477018747</v>
      </c>
      <c r="F21" s="38">
        <f t="shared" si="1"/>
        <v>704.84201490068097</v>
      </c>
      <c r="G21" s="38">
        <f t="shared" si="2"/>
        <v>1593.5800996708683</v>
      </c>
      <c r="H21" s="29">
        <f t="shared" si="3"/>
        <v>14107.459397935776</v>
      </c>
    </row>
    <row r="22" spans="2:9" x14ac:dyDescent="0.25">
      <c r="C22" s="25">
        <v>12</v>
      </c>
      <c r="D22" s="26"/>
      <c r="E22" s="30">
        <f t="shared" si="0"/>
        <v>846.44756387614655</v>
      </c>
      <c r="F22" s="38">
        <f t="shared" si="1"/>
        <v>747.13253579472178</v>
      </c>
      <c r="G22" s="38">
        <f t="shared" si="2"/>
        <v>1593.5800996708683</v>
      </c>
      <c r="H22" s="29">
        <f t="shared" si="3"/>
        <v>13360.326862141053</v>
      </c>
    </row>
    <row r="23" spans="2:9" x14ac:dyDescent="0.25">
      <c r="C23" s="25">
        <v>13</v>
      </c>
      <c r="D23" s="26"/>
      <c r="E23" s="30">
        <f t="shared" si="0"/>
        <v>801.61961172846304</v>
      </c>
      <c r="F23" s="38">
        <f t="shared" si="1"/>
        <v>791.96048794240517</v>
      </c>
      <c r="G23" s="38">
        <f t="shared" si="2"/>
        <v>1593.5800996708683</v>
      </c>
      <c r="H23" s="29">
        <f t="shared" si="3"/>
        <v>12568.366374198647</v>
      </c>
    </row>
    <row r="24" spans="2:9" x14ac:dyDescent="0.25">
      <c r="C24" s="25">
        <v>14</v>
      </c>
      <c r="D24" s="26"/>
      <c r="E24" s="30">
        <f t="shared" si="0"/>
        <v>754.10198245191884</v>
      </c>
      <c r="F24" s="38">
        <f t="shared" si="1"/>
        <v>839.47811721894936</v>
      </c>
      <c r="G24" s="38">
        <f t="shared" si="2"/>
        <v>1593.5800996708683</v>
      </c>
      <c r="H24" s="29">
        <f t="shared" si="3"/>
        <v>11728.888256979699</v>
      </c>
    </row>
    <row r="25" spans="2:9" x14ac:dyDescent="0.25">
      <c r="C25" s="25">
        <v>15</v>
      </c>
      <c r="D25" s="26"/>
      <c r="E25" s="30">
        <f t="shared" si="0"/>
        <v>703.73329541878195</v>
      </c>
      <c r="F25" s="38">
        <f t="shared" si="1"/>
        <v>889.84680425208626</v>
      </c>
      <c r="G25" s="38">
        <f t="shared" si="2"/>
        <v>1593.5800996708683</v>
      </c>
      <c r="H25" s="29">
        <f t="shared" si="3"/>
        <v>10839.041452727612</v>
      </c>
    </row>
    <row r="26" spans="2:9" x14ac:dyDescent="0.25">
      <c r="C26" s="25">
        <v>16</v>
      </c>
      <c r="D26" s="26"/>
      <c r="E26" s="30">
        <f t="shared" si="0"/>
        <v>650.34248716365664</v>
      </c>
      <c r="F26" s="38">
        <f t="shared" si="1"/>
        <v>943.23761250721145</v>
      </c>
      <c r="G26" s="38">
        <f t="shared" si="2"/>
        <v>1593.5800996708683</v>
      </c>
      <c r="H26" s="29">
        <f t="shared" si="3"/>
        <v>9895.8038402204002</v>
      </c>
    </row>
    <row r="27" spans="2:9" x14ac:dyDescent="0.25">
      <c r="C27" s="25">
        <v>17</v>
      </c>
      <c r="D27" s="26"/>
      <c r="E27" s="30">
        <f t="shared" si="0"/>
        <v>593.74823041322395</v>
      </c>
      <c r="F27" s="38">
        <f t="shared" si="1"/>
        <v>999.83186925764426</v>
      </c>
      <c r="G27" s="38">
        <f t="shared" si="2"/>
        <v>1593.5800996708683</v>
      </c>
      <c r="H27" s="29">
        <f t="shared" si="3"/>
        <v>8895.9719709627552</v>
      </c>
    </row>
    <row r="28" spans="2:9" x14ac:dyDescent="0.25">
      <c r="C28" s="25">
        <v>18</v>
      </c>
      <c r="D28" s="26"/>
      <c r="E28" s="30">
        <f t="shared" si="0"/>
        <v>533.75831825776527</v>
      </c>
      <c r="F28" s="38">
        <f t="shared" si="1"/>
        <v>1059.8217814131028</v>
      </c>
      <c r="G28" s="38">
        <f t="shared" si="2"/>
        <v>1593.5800996708683</v>
      </c>
      <c r="H28" s="29">
        <f t="shared" si="3"/>
        <v>7836.1501895496522</v>
      </c>
    </row>
    <row r="29" spans="2:9" x14ac:dyDescent="0.25">
      <c r="C29" s="25">
        <v>19</v>
      </c>
      <c r="D29" s="26"/>
      <c r="E29" s="30">
        <f t="shared" si="0"/>
        <v>470.16901137297907</v>
      </c>
      <c r="F29" s="38">
        <f t="shared" si="1"/>
        <v>1123.4110882978889</v>
      </c>
      <c r="G29" s="38">
        <f t="shared" si="2"/>
        <v>1593.5800996708683</v>
      </c>
      <c r="H29" s="29">
        <f t="shared" si="3"/>
        <v>6712.7391012517637</v>
      </c>
    </row>
    <row r="30" spans="2:9" x14ac:dyDescent="0.25">
      <c r="C30" s="25">
        <v>20</v>
      </c>
      <c r="D30" s="26"/>
      <c r="E30" s="30">
        <f t="shared" si="0"/>
        <v>402.76434607510583</v>
      </c>
      <c r="F30" s="38">
        <f t="shared" si="1"/>
        <v>1190.8157535957623</v>
      </c>
      <c r="G30" s="38">
        <f t="shared" si="2"/>
        <v>1593.5800996708683</v>
      </c>
      <c r="H30" s="29">
        <f t="shared" si="3"/>
        <v>5521.9233476560012</v>
      </c>
    </row>
    <row r="31" spans="2:9" x14ac:dyDescent="0.25">
      <c r="C31" s="25">
        <v>21</v>
      </c>
      <c r="D31" s="26"/>
      <c r="E31" s="30">
        <f t="shared" si="0"/>
        <v>331.31540085936007</v>
      </c>
      <c r="F31" s="38">
        <f t="shared" si="1"/>
        <v>1262.264698811508</v>
      </c>
      <c r="G31" s="38">
        <f t="shared" si="2"/>
        <v>1593.5800996708683</v>
      </c>
      <c r="H31" s="29">
        <f t="shared" si="3"/>
        <v>4259.6586488444937</v>
      </c>
    </row>
    <row r="32" spans="2:9" x14ac:dyDescent="0.25">
      <c r="C32" s="25">
        <v>22</v>
      </c>
      <c r="D32" s="26"/>
      <c r="E32" s="30">
        <f t="shared" si="0"/>
        <v>255.57951893066962</v>
      </c>
      <c r="F32" s="38">
        <f t="shared" si="1"/>
        <v>1338.0005807401985</v>
      </c>
      <c r="G32" s="38">
        <f t="shared" si="2"/>
        <v>1593.5800996708683</v>
      </c>
      <c r="H32" s="29">
        <f t="shared" si="3"/>
        <v>2921.6580681042951</v>
      </c>
    </row>
    <row r="33" spans="3:8" x14ac:dyDescent="0.25">
      <c r="C33" s="25">
        <v>23</v>
      </c>
      <c r="D33" s="26"/>
      <c r="E33" s="30">
        <f t="shared" si="0"/>
        <v>175.29948408625771</v>
      </c>
      <c r="F33" s="38">
        <f t="shared" si="1"/>
        <v>1418.2806155846104</v>
      </c>
      <c r="G33" s="38">
        <f t="shared" si="2"/>
        <v>1593.5800996708683</v>
      </c>
      <c r="H33" s="29">
        <f t="shared" si="3"/>
        <v>1503.3774525196848</v>
      </c>
    </row>
    <row r="34" spans="3:8" x14ac:dyDescent="0.25">
      <c r="C34" s="25">
        <v>24</v>
      </c>
      <c r="D34" s="26"/>
      <c r="E34" s="30">
        <f t="shared" si="0"/>
        <v>90.202647151181083</v>
      </c>
      <c r="F34" s="38">
        <f t="shared" si="1"/>
        <v>1503.377452519687</v>
      </c>
      <c r="G34" s="38">
        <f t="shared" si="2"/>
        <v>1593.5800996708683</v>
      </c>
      <c r="H34" s="29">
        <f t="shared" si="3"/>
        <v>-2.2737367544323206E-12</v>
      </c>
    </row>
  </sheetData>
  <mergeCells count="35">
    <mergeCell ref="C33:D33"/>
    <mergeCell ref="C34:D34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C10:D10"/>
    <mergeCell ref="C11:D11"/>
    <mergeCell ref="C12:D12"/>
    <mergeCell ref="C13:D13"/>
    <mergeCell ref="C14:D14"/>
    <mergeCell ref="C15:D15"/>
    <mergeCell ref="B3:I3"/>
    <mergeCell ref="B4:B18"/>
    <mergeCell ref="E4:F7"/>
    <mergeCell ref="G4:H4"/>
    <mergeCell ref="I4:I18"/>
    <mergeCell ref="G5:H5"/>
    <mergeCell ref="G6:H6"/>
    <mergeCell ref="G7:H7"/>
    <mergeCell ref="C8:H8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3" sqref="B3:C8"/>
    </sheetView>
  </sheetViews>
  <sheetFormatPr baseColWidth="10" defaultRowHeight="15" x14ac:dyDescent="0.25"/>
  <cols>
    <col min="3" max="3" width="13" bestFit="1" customWidth="1"/>
  </cols>
  <sheetData>
    <row r="3" spans="2:3" x14ac:dyDescent="0.25">
      <c r="B3" t="s">
        <v>17</v>
      </c>
      <c r="C3" s="42">
        <v>6000</v>
      </c>
    </row>
    <row r="4" spans="2:3" x14ac:dyDescent="0.25">
      <c r="B4" t="s">
        <v>6</v>
      </c>
      <c r="C4">
        <v>12</v>
      </c>
    </row>
    <row r="5" spans="2:3" x14ac:dyDescent="0.25">
      <c r="B5" t="s">
        <v>18</v>
      </c>
      <c r="C5" s="47">
        <v>1.67E-2</v>
      </c>
    </row>
    <row r="6" spans="2:3" x14ac:dyDescent="0.25">
      <c r="B6" t="s">
        <v>20</v>
      </c>
      <c r="C6" s="46">
        <f>PMT(C5,C4,-C3)</f>
        <v>555.92190536653311</v>
      </c>
    </row>
    <row r="8" spans="2:3" x14ac:dyDescent="0.25">
      <c r="B8" t="s">
        <v>19</v>
      </c>
      <c r="C8" s="46">
        <f>FV(C5,C4,-C6)</f>
        <v>7319.2255911342254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D17" sqref="D17"/>
    </sheetView>
  </sheetViews>
  <sheetFormatPr baseColWidth="10" defaultRowHeight="15" x14ac:dyDescent="0.25"/>
  <cols>
    <col min="2" max="2" width="18.42578125" customWidth="1"/>
    <col min="3" max="3" width="13" bestFit="1" customWidth="1"/>
    <col min="6" max="6" width="14" customWidth="1"/>
  </cols>
  <sheetData>
    <row r="4" spans="2:7" x14ac:dyDescent="0.25">
      <c r="B4" t="s">
        <v>14</v>
      </c>
      <c r="C4" s="42">
        <v>500000</v>
      </c>
    </row>
    <row r="5" spans="2:7" x14ac:dyDescent="0.25">
      <c r="B5" t="s">
        <v>15</v>
      </c>
      <c r="C5" s="43">
        <v>2.5000000000000001E-2</v>
      </c>
      <c r="F5" s="42">
        <f>C4*C5</f>
        <v>12500</v>
      </c>
    </row>
    <row r="6" spans="2:7" x14ac:dyDescent="0.25">
      <c r="B6" t="s">
        <v>16</v>
      </c>
    </row>
    <row r="9" spans="2:7" x14ac:dyDescent="0.25">
      <c r="B9" t="s">
        <v>15</v>
      </c>
      <c r="C9" s="42">
        <f>C4+F5</f>
        <v>512500</v>
      </c>
      <c r="D9" s="42"/>
      <c r="E9" s="42"/>
      <c r="F9" s="42"/>
      <c r="G9" s="42"/>
    </row>
    <row r="10" spans="2:7" x14ac:dyDescent="0.25">
      <c r="B10" s="44">
        <v>0.01</v>
      </c>
      <c r="C10">
        <f t="dataTable" ref="C10:C16" dt2D="0" dtr="0" r1="C5"/>
        <v>505000</v>
      </c>
    </row>
    <row r="11" spans="2:7" x14ac:dyDescent="0.25">
      <c r="B11" s="44">
        <v>1.4999999999999999E-2</v>
      </c>
      <c r="C11">
        <v>507500</v>
      </c>
    </row>
    <row r="12" spans="2:7" x14ac:dyDescent="0.25">
      <c r="B12" s="44">
        <v>0.02</v>
      </c>
      <c r="C12">
        <v>510000</v>
      </c>
    </row>
    <row r="13" spans="2:7" x14ac:dyDescent="0.25">
      <c r="B13" s="45">
        <v>2.5000000000000001E-2</v>
      </c>
      <c r="C13">
        <v>512500</v>
      </c>
    </row>
    <row r="14" spans="2:7" x14ac:dyDescent="0.25">
      <c r="B14" s="44">
        <v>0.03</v>
      </c>
      <c r="C14">
        <v>515000</v>
      </c>
    </row>
    <row r="15" spans="2:7" x14ac:dyDescent="0.25">
      <c r="B15" s="45">
        <v>3.5000000000000003E-2</v>
      </c>
      <c r="C15">
        <v>517500</v>
      </c>
    </row>
    <row r="16" spans="2:7" x14ac:dyDescent="0.25">
      <c r="B16" s="44">
        <v>0.04</v>
      </c>
      <c r="C16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5"/>
  <sheetViews>
    <sheetView workbookViewId="0">
      <selection activeCell="B78" sqref="B78"/>
    </sheetView>
  </sheetViews>
  <sheetFormatPr baseColWidth="10" defaultRowHeight="15" x14ac:dyDescent="0.25"/>
  <cols>
    <col min="1" max="1" width="14.42578125" customWidth="1"/>
  </cols>
  <sheetData>
    <row r="4" spans="1:2" x14ac:dyDescent="0.25">
      <c r="A4" t="s">
        <v>12</v>
      </c>
      <c r="B4" s="39">
        <v>39964</v>
      </c>
    </row>
    <row r="5" spans="1:2" x14ac:dyDescent="0.25">
      <c r="A5" t="s">
        <v>13</v>
      </c>
      <c r="B5" s="39">
        <v>41994</v>
      </c>
    </row>
    <row r="6" spans="1:2" x14ac:dyDescent="0.25">
      <c r="B6" s="39"/>
    </row>
    <row r="7" spans="1:2" x14ac:dyDescent="0.25">
      <c r="B7" s="41">
        <f>YEARFRAC(B4,B5)*12</f>
        <v>66.7</v>
      </c>
    </row>
    <row r="8" spans="1:2" x14ac:dyDescent="0.25">
      <c r="B8" s="41"/>
    </row>
    <row r="9" spans="1:2" x14ac:dyDescent="0.25">
      <c r="A9">
        <v>1</v>
      </c>
      <c r="B9" s="40">
        <f>EDATE($B$4,A9)</f>
        <v>39994</v>
      </c>
    </row>
    <row r="10" spans="1:2" x14ac:dyDescent="0.25">
      <c r="A10">
        <v>2</v>
      </c>
      <c r="B10" s="40">
        <f t="shared" ref="B10:B71" si="0">EDATE($B$4,A10)</f>
        <v>40025</v>
      </c>
    </row>
    <row r="11" spans="1:2" x14ac:dyDescent="0.25">
      <c r="A11">
        <v>3</v>
      </c>
      <c r="B11" s="40">
        <f t="shared" si="0"/>
        <v>40056</v>
      </c>
    </row>
    <row r="12" spans="1:2" x14ac:dyDescent="0.25">
      <c r="A12">
        <v>4</v>
      </c>
      <c r="B12" s="40">
        <f t="shared" si="0"/>
        <v>40086</v>
      </c>
    </row>
    <row r="13" spans="1:2" x14ac:dyDescent="0.25">
      <c r="A13">
        <v>5</v>
      </c>
      <c r="B13" s="40">
        <f t="shared" si="0"/>
        <v>40117</v>
      </c>
    </row>
    <row r="14" spans="1:2" x14ac:dyDescent="0.25">
      <c r="A14">
        <v>6</v>
      </c>
      <c r="B14" s="40">
        <f t="shared" si="0"/>
        <v>40147</v>
      </c>
    </row>
    <row r="15" spans="1:2" x14ac:dyDescent="0.25">
      <c r="A15">
        <v>7</v>
      </c>
      <c r="B15" s="40">
        <f t="shared" si="0"/>
        <v>40178</v>
      </c>
    </row>
    <row r="16" spans="1:2" x14ac:dyDescent="0.25">
      <c r="A16">
        <v>8</v>
      </c>
      <c r="B16" s="40">
        <f t="shared" si="0"/>
        <v>40209</v>
      </c>
    </row>
    <row r="17" spans="1:2" x14ac:dyDescent="0.25">
      <c r="A17">
        <v>9</v>
      </c>
      <c r="B17" s="40">
        <f t="shared" si="0"/>
        <v>40237</v>
      </c>
    </row>
    <row r="18" spans="1:2" x14ac:dyDescent="0.25">
      <c r="A18">
        <v>10</v>
      </c>
      <c r="B18" s="40">
        <f t="shared" si="0"/>
        <v>40268</v>
      </c>
    </row>
    <row r="19" spans="1:2" x14ac:dyDescent="0.25">
      <c r="A19">
        <v>11</v>
      </c>
      <c r="B19" s="40">
        <f t="shared" si="0"/>
        <v>40298</v>
      </c>
    </row>
    <row r="20" spans="1:2" x14ac:dyDescent="0.25">
      <c r="A20">
        <v>12</v>
      </c>
      <c r="B20" s="40">
        <f t="shared" si="0"/>
        <v>40329</v>
      </c>
    </row>
    <row r="21" spans="1:2" x14ac:dyDescent="0.25">
      <c r="A21">
        <v>13</v>
      </c>
      <c r="B21" s="40">
        <f t="shared" si="0"/>
        <v>40359</v>
      </c>
    </row>
    <row r="22" spans="1:2" x14ac:dyDescent="0.25">
      <c r="A22">
        <v>14</v>
      </c>
      <c r="B22" s="40">
        <f t="shared" si="0"/>
        <v>40390</v>
      </c>
    </row>
    <row r="23" spans="1:2" x14ac:dyDescent="0.25">
      <c r="A23">
        <v>15</v>
      </c>
      <c r="B23" s="40">
        <f t="shared" si="0"/>
        <v>40421</v>
      </c>
    </row>
    <row r="24" spans="1:2" x14ac:dyDescent="0.25">
      <c r="A24">
        <v>16</v>
      </c>
      <c r="B24" s="40">
        <f t="shared" si="0"/>
        <v>40451</v>
      </c>
    </row>
    <row r="25" spans="1:2" x14ac:dyDescent="0.25">
      <c r="A25">
        <v>17</v>
      </c>
      <c r="B25" s="40">
        <f t="shared" si="0"/>
        <v>40482</v>
      </c>
    </row>
    <row r="26" spans="1:2" x14ac:dyDescent="0.25">
      <c r="A26">
        <v>18</v>
      </c>
      <c r="B26" s="40">
        <f t="shared" si="0"/>
        <v>40512</v>
      </c>
    </row>
    <row r="27" spans="1:2" x14ac:dyDescent="0.25">
      <c r="A27">
        <v>19</v>
      </c>
      <c r="B27" s="40">
        <f t="shared" si="0"/>
        <v>40543</v>
      </c>
    </row>
    <row r="28" spans="1:2" x14ac:dyDescent="0.25">
      <c r="A28">
        <v>20</v>
      </c>
      <c r="B28" s="40">
        <f t="shared" si="0"/>
        <v>40574</v>
      </c>
    </row>
    <row r="29" spans="1:2" x14ac:dyDescent="0.25">
      <c r="A29">
        <v>21</v>
      </c>
      <c r="B29" s="40">
        <f t="shared" si="0"/>
        <v>40602</v>
      </c>
    </row>
    <row r="30" spans="1:2" x14ac:dyDescent="0.25">
      <c r="A30">
        <v>22</v>
      </c>
      <c r="B30" s="40">
        <f t="shared" si="0"/>
        <v>40633</v>
      </c>
    </row>
    <row r="31" spans="1:2" x14ac:dyDescent="0.25">
      <c r="A31">
        <v>23</v>
      </c>
      <c r="B31" s="40">
        <f t="shared" si="0"/>
        <v>40663</v>
      </c>
    </row>
    <row r="32" spans="1:2" x14ac:dyDescent="0.25">
      <c r="A32">
        <v>24</v>
      </c>
      <c r="B32" s="40">
        <f t="shared" si="0"/>
        <v>40694</v>
      </c>
    </row>
    <row r="33" spans="1:2" x14ac:dyDescent="0.25">
      <c r="A33">
        <v>25</v>
      </c>
      <c r="B33" s="40">
        <f t="shared" si="0"/>
        <v>40724</v>
      </c>
    </row>
    <row r="34" spans="1:2" x14ac:dyDescent="0.25">
      <c r="A34">
        <v>26</v>
      </c>
      <c r="B34" s="40">
        <f t="shared" si="0"/>
        <v>40755</v>
      </c>
    </row>
    <row r="35" spans="1:2" x14ac:dyDescent="0.25">
      <c r="A35">
        <v>27</v>
      </c>
      <c r="B35" s="40">
        <f t="shared" si="0"/>
        <v>40786</v>
      </c>
    </row>
    <row r="36" spans="1:2" x14ac:dyDescent="0.25">
      <c r="A36">
        <v>28</v>
      </c>
      <c r="B36" s="40">
        <f t="shared" si="0"/>
        <v>40816</v>
      </c>
    </row>
    <row r="37" spans="1:2" x14ac:dyDescent="0.25">
      <c r="A37">
        <v>29</v>
      </c>
      <c r="B37" s="40">
        <f t="shared" si="0"/>
        <v>40847</v>
      </c>
    </row>
    <row r="38" spans="1:2" x14ac:dyDescent="0.25">
      <c r="A38">
        <v>30</v>
      </c>
      <c r="B38" s="40">
        <f t="shared" si="0"/>
        <v>40877</v>
      </c>
    </row>
    <row r="39" spans="1:2" x14ac:dyDescent="0.25">
      <c r="A39">
        <v>31</v>
      </c>
      <c r="B39" s="40">
        <f t="shared" si="0"/>
        <v>40908</v>
      </c>
    </row>
    <row r="40" spans="1:2" x14ac:dyDescent="0.25">
      <c r="A40">
        <v>32</v>
      </c>
      <c r="B40" s="40">
        <f t="shared" si="0"/>
        <v>40939</v>
      </c>
    </row>
    <row r="41" spans="1:2" x14ac:dyDescent="0.25">
      <c r="A41">
        <v>33</v>
      </c>
      <c r="B41" s="40">
        <f t="shared" si="0"/>
        <v>40968</v>
      </c>
    </row>
    <row r="42" spans="1:2" x14ac:dyDescent="0.25">
      <c r="A42">
        <v>34</v>
      </c>
      <c r="B42" s="40">
        <f t="shared" si="0"/>
        <v>40999</v>
      </c>
    </row>
    <row r="43" spans="1:2" x14ac:dyDescent="0.25">
      <c r="A43">
        <v>35</v>
      </c>
      <c r="B43" s="40">
        <f t="shared" si="0"/>
        <v>41029</v>
      </c>
    </row>
    <row r="44" spans="1:2" x14ac:dyDescent="0.25">
      <c r="A44">
        <v>36</v>
      </c>
      <c r="B44" s="40">
        <f t="shared" si="0"/>
        <v>41060</v>
      </c>
    </row>
    <row r="45" spans="1:2" x14ac:dyDescent="0.25">
      <c r="A45">
        <v>37</v>
      </c>
      <c r="B45" s="40">
        <f t="shared" si="0"/>
        <v>41090</v>
      </c>
    </row>
    <row r="46" spans="1:2" x14ac:dyDescent="0.25">
      <c r="A46">
        <v>38</v>
      </c>
      <c r="B46" s="40">
        <f t="shared" si="0"/>
        <v>41121</v>
      </c>
    </row>
    <row r="47" spans="1:2" x14ac:dyDescent="0.25">
      <c r="A47">
        <v>39</v>
      </c>
      <c r="B47" s="40">
        <f t="shared" si="0"/>
        <v>41152</v>
      </c>
    </row>
    <row r="48" spans="1:2" x14ac:dyDescent="0.25">
      <c r="A48">
        <v>40</v>
      </c>
      <c r="B48" s="40">
        <f t="shared" si="0"/>
        <v>41182</v>
      </c>
    </row>
    <row r="49" spans="1:2" x14ac:dyDescent="0.25">
      <c r="A49">
        <v>41</v>
      </c>
      <c r="B49" s="40">
        <f t="shared" si="0"/>
        <v>41213</v>
      </c>
    </row>
    <row r="50" spans="1:2" x14ac:dyDescent="0.25">
      <c r="A50">
        <v>42</v>
      </c>
      <c r="B50" s="40">
        <f t="shared" si="0"/>
        <v>41243</v>
      </c>
    </row>
    <row r="51" spans="1:2" x14ac:dyDescent="0.25">
      <c r="A51">
        <v>43</v>
      </c>
      <c r="B51" s="40">
        <f t="shared" si="0"/>
        <v>41274</v>
      </c>
    </row>
    <row r="52" spans="1:2" x14ac:dyDescent="0.25">
      <c r="A52">
        <v>44</v>
      </c>
      <c r="B52" s="40">
        <f t="shared" si="0"/>
        <v>41305</v>
      </c>
    </row>
    <row r="53" spans="1:2" x14ac:dyDescent="0.25">
      <c r="A53">
        <v>45</v>
      </c>
      <c r="B53" s="40">
        <f t="shared" si="0"/>
        <v>41333</v>
      </c>
    </row>
    <row r="54" spans="1:2" x14ac:dyDescent="0.25">
      <c r="A54">
        <v>46</v>
      </c>
      <c r="B54" s="40">
        <f t="shared" si="0"/>
        <v>41364</v>
      </c>
    </row>
    <row r="55" spans="1:2" x14ac:dyDescent="0.25">
      <c r="A55">
        <v>47</v>
      </c>
      <c r="B55" s="40">
        <f t="shared" si="0"/>
        <v>41394</v>
      </c>
    </row>
    <row r="56" spans="1:2" x14ac:dyDescent="0.25">
      <c r="A56">
        <v>48</v>
      </c>
      <c r="B56" s="40">
        <f t="shared" si="0"/>
        <v>41425</v>
      </c>
    </row>
    <row r="57" spans="1:2" x14ac:dyDescent="0.25">
      <c r="A57">
        <v>49</v>
      </c>
      <c r="B57" s="40">
        <f t="shared" si="0"/>
        <v>41455</v>
      </c>
    </row>
    <row r="58" spans="1:2" x14ac:dyDescent="0.25">
      <c r="A58">
        <v>50</v>
      </c>
      <c r="B58" s="40">
        <f t="shared" si="0"/>
        <v>41486</v>
      </c>
    </row>
    <row r="59" spans="1:2" x14ac:dyDescent="0.25">
      <c r="A59">
        <v>51</v>
      </c>
      <c r="B59" s="40">
        <f t="shared" si="0"/>
        <v>41517</v>
      </c>
    </row>
    <row r="60" spans="1:2" x14ac:dyDescent="0.25">
      <c r="A60">
        <v>52</v>
      </c>
      <c r="B60" s="40">
        <f t="shared" si="0"/>
        <v>41547</v>
      </c>
    </row>
    <row r="61" spans="1:2" x14ac:dyDescent="0.25">
      <c r="A61">
        <v>53</v>
      </c>
      <c r="B61" s="40">
        <f t="shared" si="0"/>
        <v>41578</v>
      </c>
    </row>
    <row r="62" spans="1:2" x14ac:dyDescent="0.25">
      <c r="A62">
        <v>54</v>
      </c>
      <c r="B62" s="40">
        <f t="shared" si="0"/>
        <v>41608</v>
      </c>
    </row>
    <row r="63" spans="1:2" x14ac:dyDescent="0.25">
      <c r="A63">
        <v>55</v>
      </c>
      <c r="B63" s="40">
        <f t="shared" si="0"/>
        <v>41639</v>
      </c>
    </row>
    <row r="64" spans="1:2" x14ac:dyDescent="0.25">
      <c r="A64">
        <v>56</v>
      </c>
      <c r="B64" s="40">
        <f t="shared" si="0"/>
        <v>41670</v>
      </c>
    </row>
    <row r="65" spans="1:2" x14ac:dyDescent="0.25">
      <c r="A65">
        <v>57</v>
      </c>
      <c r="B65" s="40">
        <f t="shared" si="0"/>
        <v>41698</v>
      </c>
    </row>
    <row r="66" spans="1:2" x14ac:dyDescent="0.25">
      <c r="A66">
        <v>58</v>
      </c>
      <c r="B66" s="40">
        <f t="shared" si="0"/>
        <v>41729</v>
      </c>
    </row>
    <row r="67" spans="1:2" x14ac:dyDescent="0.25">
      <c r="A67">
        <v>59</v>
      </c>
      <c r="B67" s="40">
        <f t="shared" si="0"/>
        <v>41759</v>
      </c>
    </row>
    <row r="68" spans="1:2" x14ac:dyDescent="0.25">
      <c r="A68">
        <v>60</v>
      </c>
      <c r="B68" s="40">
        <f t="shared" si="0"/>
        <v>41790</v>
      </c>
    </row>
    <row r="69" spans="1:2" x14ac:dyDescent="0.25">
      <c r="A69">
        <v>61</v>
      </c>
      <c r="B69" s="40">
        <f t="shared" si="0"/>
        <v>41820</v>
      </c>
    </row>
    <row r="70" spans="1:2" x14ac:dyDescent="0.25">
      <c r="A70">
        <v>62</v>
      </c>
      <c r="B70" s="40">
        <f t="shared" si="0"/>
        <v>41851</v>
      </c>
    </row>
    <row r="71" spans="1:2" x14ac:dyDescent="0.25">
      <c r="A71">
        <v>63</v>
      </c>
      <c r="B71" s="40">
        <f t="shared" si="0"/>
        <v>41882</v>
      </c>
    </row>
    <row r="72" spans="1:2" x14ac:dyDescent="0.25">
      <c r="A72">
        <v>64</v>
      </c>
      <c r="B72" s="40">
        <f>EDATE($B$4,A72)</f>
        <v>41912</v>
      </c>
    </row>
    <row r="73" spans="1:2" x14ac:dyDescent="0.25">
      <c r="A73">
        <v>65</v>
      </c>
      <c r="B73" s="40">
        <f>EDATE($B$4,A73)</f>
        <v>41943</v>
      </c>
    </row>
    <row r="74" spans="1:2" x14ac:dyDescent="0.25">
      <c r="A74">
        <v>66</v>
      </c>
      <c r="B74" s="40">
        <f>EDATE($B$4,A74)</f>
        <v>41973</v>
      </c>
    </row>
    <row r="75" spans="1:2" x14ac:dyDescent="0.25">
      <c r="A75">
        <v>67</v>
      </c>
      <c r="B75" s="40">
        <f>EDATE($B$4,A75)</f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17" sqref="A10:D17"/>
    </sheetView>
  </sheetViews>
  <sheetFormatPr baseColWidth="10" defaultRowHeight="15" x14ac:dyDescent="0.25"/>
  <cols>
    <col min="2" max="2" width="15.7109375" bestFit="1" customWidth="1"/>
    <col min="3" max="3" width="16.28515625" customWidth="1"/>
  </cols>
  <sheetData>
    <row r="3" spans="1:4" x14ac:dyDescent="0.25">
      <c r="A3" s="31"/>
      <c r="B3" s="32"/>
      <c r="C3" s="33"/>
      <c r="D3" s="31"/>
    </row>
    <row r="4" spans="1:4" x14ac:dyDescent="0.25">
      <c r="A4" s="31"/>
      <c r="B4" s="34">
        <v>42219.375844907408</v>
      </c>
      <c r="C4" s="35">
        <f>TIME(HOUR(B4),MINUTE(B4),SECOND(B4))</f>
        <v>0.37584490740740745</v>
      </c>
      <c r="D4" s="31"/>
    </row>
    <row r="5" spans="1:4" x14ac:dyDescent="0.25">
      <c r="A5" s="31"/>
      <c r="B5" s="34">
        <v>42219.530069444445</v>
      </c>
      <c r="C5" s="35">
        <f>TIME(HOUR(B5),MINUTE(B5),SECOND(B5))</f>
        <v>0.53006944444444437</v>
      </c>
      <c r="D5" s="31"/>
    </row>
    <row r="6" spans="1:4" x14ac:dyDescent="0.25">
      <c r="A6" s="31"/>
      <c r="B6" s="34">
        <v>42219.605034722219</v>
      </c>
      <c r="C6" s="35">
        <f t="shared" ref="C6:C7" si="0">TIME(HOUR(B6),MINUTE(B6),SECOND(B6))</f>
        <v>0.60503472222222221</v>
      </c>
      <c r="D6" s="31"/>
    </row>
    <row r="7" spans="1:4" x14ac:dyDescent="0.25">
      <c r="A7" s="31"/>
      <c r="B7" s="34">
        <v>42219.792048611111</v>
      </c>
      <c r="C7" s="35">
        <f t="shared" si="0"/>
        <v>0.79204861111111102</v>
      </c>
      <c r="D7" s="31"/>
    </row>
    <row r="8" spans="1:4" x14ac:dyDescent="0.25">
      <c r="A8" s="31"/>
      <c r="B8" s="36" t="s">
        <v>0</v>
      </c>
      <c r="C8" s="37">
        <f>TEXT(C5-C4,"h:mm:ss")+TEXT(C7-C6,"h:mm:ss")</f>
        <v>0.3412384259259259</v>
      </c>
      <c r="D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2015-07-07T23:38:43Z</dcterms:created>
  <dcterms:modified xsi:type="dcterms:W3CDTF">2015-07-08T01:36:47Z</dcterms:modified>
</cp:coreProperties>
</file>