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uario\Documents\COMPUTACIÓN\"/>
    </mc:Choice>
  </mc:AlternateContent>
  <bookViews>
    <workbookView xWindow="0" yWindow="0" windowWidth="20400" windowHeight="7755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B37" i="2" l="1"/>
  <c r="B36" i="2"/>
  <c r="D29" i="2"/>
  <c r="B25" i="2"/>
  <c r="B31" i="2"/>
  <c r="AJ57" i="1" l="1"/>
  <c r="AJ55" i="1"/>
  <c r="V31" i="1"/>
  <c r="B17" i="2" l="1"/>
  <c r="B18" i="2" s="1"/>
  <c r="AU59" i="1"/>
  <c r="AQ57" i="1"/>
  <c r="AK29" i="1"/>
  <c r="B11" i="2" l="1"/>
  <c r="B12" i="2" s="1"/>
  <c r="B5" i="2"/>
  <c r="B6" i="2" s="1"/>
  <c r="BL7" i="1"/>
  <c r="BC17" i="1"/>
  <c r="AU48" i="1"/>
  <c r="AU61" i="1" s="1"/>
  <c r="AU26" i="1"/>
  <c r="AU20" i="1"/>
  <c r="AO23" i="1"/>
  <c r="AP78" i="1"/>
  <c r="AP79" i="1" s="1"/>
  <c r="AQ56" i="1"/>
  <c r="AQ55" i="1"/>
  <c r="AI11" i="1"/>
  <c r="W51" i="1"/>
  <c r="AA9" i="1"/>
  <c r="AB8" i="1"/>
  <c r="AA11" i="1"/>
  <c r="AA10" i="1"/>
  <c r="AA8" i="1"/>
  <c r="C37" i="1"/>
  <c r="O11" i="1"/>
  <c r="O10" i="1"/>
  <c r="O9" i="1"/>
  <c r="O8" i="1"/>
  <c r="G8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34" i="1" s="1"/>
  <c r="AB9" i="1"/>
  <c r="AB10" i="1" s="1"/>
  <c r="AB11" i="1" s="1"/>
  <c r="AB12" i="1" s="1"/>
  <c r="AB13" i="1" s="1"/>
  <c r="AB14" i="1" s="1"/>
  <c r="AJ58" i="1" l="1"/>
  <c r="AK55" i="1"/>
  <c r="AM55" i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  <c r="AL55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J56" i="1"/>
  <c r="AK56" i="1"/>
  <c r="AL56" i="1"/>
  <c r="AK57" i="1"/>
  <c r="AL57" i="1"/>
  <c r="AK58" i="1"/>
  <c r="AL58" i="1"/>
  <c r="AJ59" i="1"/>
  <c r="AK59" i="1"/>
  <c r="AL59" i="1"/>
  <c r="AJ60" i="1"/>
  <c r="AK60" i="1"/>
  <c r="AL60" i="1"/>
  <c r="AJ61" i="1"/>
  <c r="AK61" i="1"/>
  <c r="AL61" i="1"/>
</calcChain>
</file>

<file path=xl/sharedStrings.xml><?xml version="1.0" encoding="utf-8"?>
<sst xmlns="http://schemas.openxmlformats.org/spreadsheetml/2006/main" count="241" uniqueCount="177">
  <si>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</si>
  <si>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</si>
  <si>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</si>
  <si>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</si>
  <si>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</si>
  <si>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</si>
  <si>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</si>
  <si>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</si>
  <si>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</si>
  <si>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</si>
  <si>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</si>
  <si>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</si>
  <si>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</si>
  <si>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</si>
  <si>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</si>
  <si>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</si>
  <si>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</si>
  <si>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</si>
  <si>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</si>
  <si>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</si>
  <si>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</si>
  <si>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</si>
  <si>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</si>
  <si>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</si>
  <si>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</si>
  <si>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</si>
  <si>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</si>
  <si>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</si>
  <si>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</si>
  <si>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</si>
  <si>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</si>
  <si>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</si>
  <si>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</si>
  <si>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</si>
  <si>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</si>
  <si>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</si>
  <si>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</si>
  <si>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</si>
  <si>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</si>
  <si>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</si>
  <si>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</si>
  <si>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</si>
  <si>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</si>
  <si>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</si>
  <si>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</si>
  <si>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</si>
  <si>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</si>
  <si>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</si>
  <si>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</si>
  <si>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</si>
  <si>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</si>
  <si>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</si>
  <si>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</si>
  <si>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</si>
  <si>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</si>
  <si>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</si>
  <si>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</si>
  <si>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</si>
  <si>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</si>
  <si>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</si>
  <si>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</si>
  <si>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</si>
  <si>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</si>
  <si>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</si>
  <si>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</si>
  <si>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</si>
  <si>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</si>
  <si>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</si>
  <si>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</si>
  <si>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</si>
  <si>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</si>
  <si>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</si>
  <si>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</si>
  <si>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</si>
  <si>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</si>
  <si>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</si>
  <si>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</si>
  <si>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</si>
  <si>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</si>
  <si>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</si>
  <si>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</si>
  <si>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</si>
  <si>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</si>
  <si>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</si>
  <si>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</si>
  <si>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</si>
  <si>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</si>
  <si>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</si>
  <si>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</si>
  <si>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</si>
  <si>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</si>
  <si>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</si>
  <si>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</si>
  <si>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</si>
  <si>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</si>
  <si>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</si>
  <si>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</si>
  <si>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</si>
  <si>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</si>
  <si>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</si>
  <si>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</si>
  <si>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</si>
  <si>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</si>
  <si>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</si>
  <si>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</si>
  <si>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</si>
  <si>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</si>
  <si>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</si>
  <si>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</si>
  <si>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</si>
  <si>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</si>
  <si>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</si>
  <si>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</si>
  <si>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</si>
  <si>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</si>
  <si>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</si>
  <si>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</si>
  <si>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</si>
  <si>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</si>
  <si>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</si>
  <si>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</si>
  <si>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</si>
  <si>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</si>
  <si>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</si>
  <si>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</si>
  <si>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</si>
  <si>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</si>
  <si>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</si>
  <si>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</si>
  <si>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</si>
  <si>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</si>
  <si>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</si>
  <si>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</si>
  <si>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</si>
  <si>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</si>
  <si>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</si>
  <si>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</si>
  <si>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</si>
  <si>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</si>
  <si>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</si>
  <si>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</si>
  <si>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</si>
  <si>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</si>
  <si>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</si>
  <si>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</si>
  <si>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</si>
  <si>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</si>
  <si>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</si>
  <si>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</si>
  <si>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</si>
  <si>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</si>
  <si>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</si>
  <si>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</si>
  <si>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</si>
  <si>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</si>
  <si>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</si>
  <si>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</si>
  <si>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nper</t>
  </si>
  <si>
    <t>interes annual</t>
  </si>
  <si>
    <t>Valor Retiro</t>
  </si>
  <si>
    <t>interes trimestral</t>
  </si>
  <si>
    <t>Valor Costara</t>
  </si>
  <si>
    <t>Este ejercicio, tiene como ejemplo,  Que uno presta $3,717,10, en un inicio Pero anualmente recibe $1000, anual Donde en total recibe $4000, junto  Con los intereses.</t>
  </si>
  <si>
    <t>MONTO</t>
  </si>
  <si>
    <t>PERIODO</t>
  </si>
  <si>
    <t xml:space="preserve">N </t>
  </si>
  <si>
    <t xml:space="preserve">INTERES ANUAL </t>
  </si>
  <si>
    <t>INTERES BIMENSUAL</t>
  </si>
  <si>
    <t>INVERSION</t>
  </si>
  <si>
    <t xml:space="preserve">TASA DE INTERES ANUAL </t>
  </si>
  <si>
    <t xml:space="preserve">TASA DE INTERES SEMESTRAL </t>
  </si>
  <si>
    <t>CORRESPONDE INTERESES</t>
  </si>
  <si>
    <t xml:space="preserve">FACTURA </t>
  </si>
  <si>
    <t>VENCE  EN MESES</t>
  </si>
  <si>
    <t xml:space="preserve">INTERES </t>
  </si>
  <si>
    <t xml:space="preserve">INTERES MENSUAL </t>
  </si>
  <si>
    <t xml:space="preserve">VALOR A PAGAR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</si>
</sst>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#,##0.00\ &quot;€&quot;;[Red]\-#,##0.00\ &quot;€&quot;"/>
    <numFmt numFmtId="164" formatCode="&quot;$&quot;\ #,##0.00_);[Red]\(&quot;$&quot;\ #,##0.00\)"/>
    <numFmt numFmtId="165" formatCode="_(* #,##0.00_);_(* \(#,##0.00\);_(* &quot;-&quot;??_);_(@_)"/>
    <numFmt numFmtId="166" formatCode="&quot;$&quot;#,##0.00_);[Red]\(&quot;$&quot;#,##0.00\)"/>
    <numFmt numFmtId="167" formatCode="[$$-300A]#,##0.00;[Red][$$-300A]\-#,##0.00"/>
    <numFmt numFmtId="168" formatCode="[$$-540A]#,##0.00_ ;[Red]\-[$$-540A]#,##0.00\ "/>
    <numFmt numFmtId="169" formatCode="yyyy\-mm\-dd"/>
    <numFmt numFmtId="170" formatCode="0.0000%"/>
  </numFmts>
  <fonts count="1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1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7" fontId="0" fillId="0" borderId="0" xfId="0" applyNumberFormat="1" applyBorder="1"/>
    <xf numFmtId="167" fontId="0" fillId="0" borderId="3" xfId="0" applyNumberFormat="1" applyBorder="1"/>
    <xf numFmtId="168" fontId="0" fillId="0" borderId="2" xfId="0" applyNumberFormat="1" applyFont="1" applyBorder="1"/>
    <xf numFmtId="169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0" fontId="5" fillId="0" borderId="2" xfId="3" applyBorder="1" applyAlignment="1">
      <alignment horizontal="center"/>
    </xf>
    <xf numFmtId="168" fontId="0" fillId="0" borderId="0" xfId="0" applyNumberFormat="1" applyBorder="1"/>
    <xf numFmtId="168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7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9" fontId="0" fillId="0" borderId="3" xfId="0" applyNumberFormat="1" applyBorder="1"/>
    <xf numFmtId="168" fontId="0" fillId="0" borderId="5" xfId="0" applyNumberFormat="1" applyFont="1" applyBorder="1"/>
    <xf numFmtId="168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8" fontId="0" fillId="0" borderId="17" xfId="0" applyNumberFormat="1" applyBorder="1"/>
    <xf numFmtId="0" fontId="5" fillId="0" borderId="18" xfId="3" applyBorder="1" applyAlignment="1">
      <alignment horizontal="center"/>
    </xf>
    <xf numFmtId="168" fontId="0" fillId="0" borderId="19" xfId="0" applyNumberFormat="1" applyBorder="1"/>
    <xf numFmtId="0" fontId="8" fillId="0" borderId="2" xfId="3" applyFont="1" applyBorder="1" applyAlignment="1">
      <alignment horizontal="center"/>
    </xf>
    <xf numFmtId="168" fontId="9" fillId="0" borderId="0" xfId="0" applyNumberFormat="1" applyFont="1" applyBorder="1"/>
    <xf numFmtId="168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168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70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165" fontId="1" fillId="0" borderId="7" xfId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1" fillId="0" borderId="23" xfId="2" applyNumberFormat="1" applyBorder="1"/>
    <xf numFmtId="0" fontId="0" fillId="0" borderId="24" xfId="0" applyBorder="1"/>
    <xf numFmtId="166" fontId="0" fillId="0" borderId="25" xfId="0" applyNumberFormat="1" applyBorder="1"/>
    <xf numFmtId="0" fontId="0" fillId="0" borderId="22" xfId="0" applyFill="1" applyBorder="1"/>
    <xf numFmtId="9" fontId="0" fillId="0" borderId="22" xfId="0" applyNumberFormat="1" applyBorder="1"/>
    <xf numFmtId="9" fontId="1" fillId="0" borderId="22" xfId="2" applyBorder="1"/>
    <xf numFmtId="164" fontId="0" fillId="0" borderId="24" xfId="0" applyNumberFormat="1" applyBorder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7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9" fontId="1" fillId="0" borderId="0" xfId="2"/>
    <xf numFmtId="8" fontId="0" fillId="0" borderId="0" xfId="0" applyNumberFormat="1"/>
    <xf numFmtId="2" fontId="1" fillId="0" borderId="0" xfId="2" applyNumberFormat="1"/>
    <xf numFmtId="0" fontId="0" fillId="0" borderId="0" xfId="0" applyAlignment="1"/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43</xdr:row>
      <xdr:rowOff>126780</xdr:rowOff>
    </xdr:from>
    <xdr:to>
      <xdr:col>7</xdr:col>
      <xdr:colOff>382320</xdr:colOff>
      <xdr:row>43</xdr:row>
      <xdr:rowOff>136500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43</xdr:row>
      <xdr:rowOff>47715</xdr:rowOff>
    </xdr:from>
    <xdr:to>
      <xdr:col>4</xdr:col>
      <xdr:colOff>195270</xdr:colOff>
      <xdr:row>44</xdr:row>
      <xdr:rowOff>41175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43</xdr:row>
      <xdr:rowOff>180000</xdr:rowOff>
    </xdr:from>
    <xdr:to>
      <xdr:col>1</xdr:col>
      <xdr:colOff>775035</xdr:colOff>
      <xdr:row>48</xdr:row>
      <xdr:rowOff>25980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43</xdr:row>
      <xdr:rowOff>185010</xdr:rowOff>
    </xdr:from>
    <xdr:to>
      <xdr:col>8</xdr:col>
      <xdr:colOff>6600</xdr:colOff>
      <xdr:row>48</xdr:row>
      <xdr:rowOff>30990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43</xdr:row>
      <xdr:rowOff>38415</xdr:rowOff>
    </xdr:from>
    <xdr:to>
      <xdr:col>2</xdr:col>
      <xdr:colOff>732675</xdr:colOff>
      <xdr:row>44</xdr:row>
      <xdr:rowOff>90195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43</xdr:row>
      <xdr:rowOff>28665</xdr:rowOff>
    </xdr:from>
    <xdr:to>
      <xdr:col>6</xdr:col>
      <xdr:colOff>16575</xdr:colOff>
      <xdr:row>44</xdr:row>
      <xdr:rowOff>22125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32</xdr:row>
      <xdr:rowOff>13271</xdr:rowOff>
    </xdr:from>
    <xdr:to>
      <xdr:col>21</xdr:col>
      <xdr:colOff>308626</xdr:colOff>
      <xdr:row>38</xdr:row>
      <xdr:rowOff>63551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27</xdr:row>
      <xdr:rowOff>594542</xdr:rowOff>
    </xdr:from>
    <xdr:to>
      <xdr:col>24</xdr:col>
      <xdr:colOff>178350</xdr:colOff>
      <xdr:row>28</xdr:row>
      <xdr:rowOff>72142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32</xdr:row>
      <xdr:rowOff>70482</xdr:rowOff>
    </xdr:from>
    <xdr:to>
      <xdr:col>28</xdr:col>
      <xdr:colOff>524843</xdr:colOff>
      <xdr:row>33</xdr:row>
      <xdr:rowOff>106482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31</xdr:row>
      <xdr:rowOff>71870</xdr:rowOff>
    </xdr:from>
    <xdr:to>
      <xdr:col>23</xdr:col>
      <xdr:colOff>102290</xdr:colOff>
      <xdr:row>36</xdr:row>
      <xdr:rowOff>142310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27</xdr:row>
      <xdr:rowOff>589335</xdr:rowOff>
    </xdr:from>
    <xdr:to>
      <xdr:col>25</xdr:col>
      <xdr:colOff>296070</xdr:colOff>
      <xdr:row>28</xdr:row>
      <xdr:rowOff>66935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31</xdr:row>
      <xdr:rowOff>100345</xdr:rowOff>
    </xdr:from>
    <xdr:to>
      <xdr:col>24</xdr:col>
      <xdr:colOff>657167</xdr:colOff>
      <xdr:row>36</xdr:row>
      <xdr:rowOff>170785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689037</xdr:rowOff>
    </xdr:from>
    <xdr:to>
      <xdr:col>27</xdr:col>
      <xdr:colOff>436462</xdr:colOff>
      <xdr:row>28</xdr:row>
      <xdr:rowOff>166637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31</xdr:row>
      <xdr:rowOff>123183</xdr:rowOff>
    </xdr:from>
    <xdr:to>
      <xdr:col>26</xdr:col>
      <xdr:colOff>299530</xdr:colOff>
      <xdr:row>37</xdr:row>
      <xdr:rowOff>3123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641465</xdr:rowOff>
    </xdr:from>
    <xdr:to>
      <xdr:col>29</xdr:col>
      <xdr:colOff>249589</xdr:colOff>
      <xdr:row>28</xdr:row>
      <xdr:rowOff>119065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36</xdr:row>
      <xdr:rowOff>162770</xdr:rowOff>
    </xdr:from>
    <xdr:to>
      <xdr:col>25</xdr:col>
      <xdr:colOff>168775</xdr:colOff>
      <xdr:row>37</xdr:row>
      <xdr:rowOff>86750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48</xdr:row>
      <xdr:rowOff>148530</xdr:rowOff>
    </xdr:from>
    <xdr:to>
      <xdr:col>24</xdr:col>
      <xdr:colOff>667590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AA42" zoomScale="90" zoomScaleNormal="90" workbookViewId="0">
      <selection activeCell="AJ55" sqref="AJ55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83" t="s">
        <v>0</v>
      </c>
      <c r="AU1" s="83"/>
      <c r="AV1" s="83"/>
      <c r="AW1" s="83"/>
      <c r="AX1" s="83"/>
    </row>
    <row r="2" spans="2:64">
      <c r="AT2" s="1"/>
      <c r="AW2" s="2"/>
      <c r="AX2" s="3"/>
    </row>
    <row r="3" spans="2:64">
      <c r="AH3" s="84" t="s">
        <v>1</v>
      </c>
      <c r="AI3" s="84"/>
      <c r="AJ3" s="84"/>
      <c r="AK3" s="84"/>
      <c r="AL3" s="84"/>
      <c r="AM3" s="84"/>
      <c r="AN3" s="84"/>
      <c r="AO3" s="84"/>
      <c r="AT3" s="1" t="s">
        <v>2</v>
      </c>
      <c r="AU3">
        <v>15000</v>
      </c>
      <c r="AW3" s="2"/>
      <c r="AX3" s="3"/>
      <c r="BA3" s="85" t="s">
        <v>3</v>
      </c>
      <c r="BB3" s="85"/>
      <c r="BC3" s="85"/>
      <c r="BF3" s="85" t="s">
        <v>4</v>
      </c>
      <c r="BG3" s="85"/>
      <c r="BH3" s="85"/>
      <c r="BJ3" s="85" t="s">
        <v>5</v>
      </c>
      <c r="BK3" s="85"/>
      <c r="BL3" s="85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86" t="s">
        <v>11</v>
      </c>
      <c r="C5" s="86"/>
      <c r="D5" s="86"/>
      <c r="E5" s="86"/>
      <c r="F5" s="86"/>
      <c r="G5" s="86"/>
      <c r="H5" s="86"/>
      <c r="J5" s="86" t="s">
        <v>12</v>
      </c>
      <c r="K5" s="86"/>
      <c r="L5" s="86"/>
      <c r="M5" s="86"/>
      <c r="N5" s="86"/>
      <c r="O5" s="86"/>
      <c r="P5" s="86"/>
      <c r="Q5" s="86"/>
      <c r="R5" s="86"/>
      <c r="U5" s="86" t="s">
        <v>13</v>
      </c>
      <c r="V5" s="86"/>
      <c r="W5" s="86"/>
      <c r="X5" s="86"/>
      <c r="Y5" s="86"/>
      <c r="Z5" s="86"/>
      <c r="AA5" s="86"/>
      <c r="AB5" s="86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87" t="s">
        <v>18</v>
      </c>
      <c r="AK6" s="87"/>
      <c r="AL6" s="87"/>
      <c r="AM6" s="87"/>
      <c r="AN6" s="87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88" t="s">
        <v>28</v>
      </c>
      <c r="AK7" s="88"/>
      <c r="AL7" s="88"/>
      <c r="AM7" s="88"/>
      <c r="AN7" s="88"/>
      <c r="AO7" s="88"/>
      <c r="AT7" s="89" t="s">
        <v>29</v>
      </c>
      <c r="AU7" s="89"/>
      <c r="AV7" s="89"/>
      <c r="AW7" s="89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88"/>
      <c r="AK8" s="88"/>
      <c r="AL8" s="88"/>
      <c r="AM8" s="88"/>
      <c r="AN8" s="88"/>
      <c r="AO8" s="88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87" t="s">
        <v>41</v>
      </c>
      <c r="W13" s="87"/>
      <c r="X13" s="87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87" t="s">
        <v>47</v>
      </c>
      <c r="C16" s="87"/>
      <c r="D16" s="87"/>
      <c r="E16" s="87"/>
      <c r="F16" s="87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90" t="s">
        <v>48</v>
      </c>
      <c r="AO16" s="90"/>
      <c r="AP16" s="90"/>
      <c r="AQ16" s="90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83" t="s">
        <v>49</v>
      </c>
      <c r="AI17" s="83"/>
      <c r="AJ17" s="83"/>
      <c r="AK17" s="83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84.9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162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91" t="s">
        <v>66</v>
      </c>
      <c r="M21" s="91"/>
      <c r="N21" s="91"/>
      <c r="O21" s="91"/>
      <c r="P21" s="91"/>
      <c r="Q21" s="91"/>
      <c r="R21" s="91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92" t="s">
        <v>71</v>
      </c>
      <c r="M22" s="92"/>
      <c r="N22" s="92"/>
      <c r="O22" s="92"/>
      <c r="P22" s="92"/>
      <c r="Q22" s="92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83" t="s">
        <v>76</v>
      </c>
      <c r="C26" s="83"/>
      <c r="D26" s="83"/>
      <c r="E26" s="83"/>
      <c r="F26" s="83"/>
      <c r="G26" s="83"/>
      <c r="H26" s="83"/>
      <c r="I26" s="83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93" t="s">
        <v>78</v>
      </c>
      <c r="D27" s="93"/>
      <c r="E27" s="93"/>
      <c r="F27" s="93"/>
      <c r="I27" s="3"/>
      <c r="U27" s="1" t="s">
        <v>79</v>
      </c>
      <c r="V27">
        <v>5000</v>
      </c>
      <c r="AF27" s="3"/>
      <c r="AH27" s="94" t="s">
        <v>80</v>
      </c>
      <c r="AI27" s="94"/>
      <c r="AJ27" s="94"/>
      <c r="AK27" s="94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93" t="s">
        <v>82</v>
      </c>
      <c r="E28" s="93"/>
      <c r="F28" s="93"/>
      <c r="G28" s="93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95" t="s">
        <v>88</v>
      </c>
      <c r="AU28" s="95"/>
      <c r="AV28" s="27" t="s">
        <v>89</v>
      </c>
      <c r="AX28" s="3"/>
    </row>
    <row r="29" spans="2:63">
      <c r="B29" s="1" t="s">
        <v>90</v>
      </c>
      <c r="C29" s="11">
        <v>42155</v>
      </c>
      <c r="D29" s="93" t="s">
        <v>91</v>
      </c>
      <c r="E29" s="93"/>
      <c r="F29" s="93"/>
      <c r="G29" s="93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95" t="s">
        <v>92</v>
      </c>
      <c r="AU29" s="95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95" t="s">
        <v>88</v>
      </c>
      <c r="AU30" s="95"/>
      <c r="AV30" s="5">
        <v>0.13</v>
      </c>
      <c r="AX30" s="3"/>
    </row>
    <row r="31" spans="2:63">
      <c r="B31" s="1" t="s">
        <v>45</v>
      </c>
      <c r="C31">
        <v>2</v>
      </c>
      <c r="D31" s="87" t="s">
        <v>47</v>
      </c>
      <c r="E31" s="87"/>
      <c r="F31" s="87"/>
      <c r="G31" s="87"/>
      <c r="H31" s="87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96" t="s">
        <v>100</v>
      </c>
      <c r="C34" s="96"/>
      <c r="D34" s="96"/>
      <c r="E34" s="96"/>
      <c r="F34" s="96"/>
      <c r="G34" s="96"/>
      <c r="H34" s="96"/>
      <c r="I34" s="96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96" t="s">
        <v>102</v>
      </c>
      <c r="C35" s="96"/>
      <c r="D35" s="96"/>
      <c r="E35" s="96"/>
      <c r="F35" s="96"/>
      <c r="G35" s="96"/>
      <c r="H35" s="96"/>
      <c r="I35" s="96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85" t="s">
        <v>105</v>
      </c>
      <c r="AU39" s="85"/>
      <c r="AV39" s="85"/>
      <c r="AW39" s="85"/>
      <c r="AX39" s="85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97" t="s">
        <v>106</v>
      </c>
      <c r="E43" s="97"/>
      <c r="F43" s="97"/>
      <c r="G43" s="13"/>
      <c r="H43" s="13"/>
      <c r="I43" s="14"/>
      <c r="AT43" s="1"/>
      <c r="AX43" s="3"/>
    </row>
    <row r="44" spans="2:50">
      <c r="U44" s="84" t="s">
        <v>107</v>
      </c>
      <c r="V44" s="84"/>
      <c r="W44" s="84"/>
      <c r="X44" s="84"/>
      <c r="Y44" s="84"/>
      <c r="Z44" s="84"/>
      <c r="AA44" s="84"/>
      <c r="AB44" s="84"/>
      <c r="AC44" s="84"/>
      <c r="AD44" s="84"/>
      <c r="AT44" s="1"/>
      <c r="AX44" s="3"/>
    </row>
    <row r="45" spans="2:50">
      <c r="U45" s="1"/>
      <c r="AD45" s="3"/>
      <c r="AH45" s="83" t="s">
        <v>108</v>
      </c>
      <c r="AI45" s="83"/>
      <c r="AJ45" s="83"/>
      <c r="AK45" s="83"/>
      <c r="AL45" s="83"/>
      <c r="AM45" s="83"/>
      <c r="AN45" s="83"/>
      <c r="AT45" s="1"/>
      <c r="AX45" s="3"/>
    </row>
    <row r="46" spans="2:50">
      <c r="U46" s="98" t="s">
        <v>109</v>
      </c>
      <c r="V46" s="98"/>
      <c r="W46" s="5">
        <v>5.1999999999999998E-2</v>
      </c>
      <c r="AD46" s="3"/>
      <c r="AH46" s="1"/>
      <c r="AN46" s="3"/>
      <c r="AO46" s="83" t="s">
        <v>110</v>
      </c>
      <c r="AP46" s="83"/>
      <c r="AQ46" s="83"/>
      <c r="AR46" s="83"/>
      <c r="AT46" s="99" t="s">
        <v>111</v>
      </c>
      <c r="AU46" s="99"/>
      <c r="AV46" s="99"/>
      <c r="AW46" s="99"/>
      <c r="AX46" s="3"/>
    </row>
    <row r="47" spans="2:50">
      <c r="U47" s="98" t="s">
        <v>112</v>
      </c>
      <c r="V47" s="98"/>
      <c r="W47">
        <v>2</v>
      </c>
      <c r="X47" s="91" t="s">
        <v>113</v>
      </c>
      <c r="Y47" s="91"/>
      <c r="Z47" s="91"/>
      <c r="AA47" s="91"/>
      <c r="AB47" s="91"/>
      <c r="AC47" s="91"/>
      <c r="AD47" s="91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100" t="s">
        <v>122</v>
      </c>
      <c r="AW48" s="100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101" t="s">
        <v>128</v>
      </c>
      <c r="V51" s="101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102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>AI55-AK55</f>
        <v>28773.201344939498</v>
      </c>
      <c r="AO55" s="49">
        <v>1</v>
      </c>
      <c r="AP55" s="102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83" t="s">
        <v>143</v>
      </c>
      <c r="V56" s="83"/>
      <c r="W56" s="83"/>
      <c r="X56" s="83"/>
      <c r="Y56" s="83"/>
      <c r="Z56" s="83"/>
      <c r="AH56" s="49">
        <v>2</v>
      </c>
      <c r="AI56" s="45">
        <f t="shared" si="5"/>
        <v>28773.201344939498</v>
      </c>
      <c r="AJ56" s="45">
        <f t="shared" ref="AJ56:AJ78" si="6">IPMT($AI$50,AH56,$AI$49,-$AM$54)</f>
        <v>46.756452185526683</v>
      </c>
      <c r="AK56" s="45">
        <f t="shared" ref="AK56:AK78" si="7">PPMT($AI$50,AH56,$AI$49,-$AM$54)</f>
        <v>1228.7922028749749</v>
      </c>
      <c r="AL56" s="45">
        <f t="shared" ref="AL56:AL78" si="8">PMT($AI$50,$AI$49,-$AI$47)</f>
        <v>1275.5486550605017</v>
      </c>
      <c r="AM56" s="51">
        <f t="shared" ref="AM56:AM78" si="9">AI56-AK56</f>
        <v>27544.409142064524</v>
      </c>
      <c r="AO56" s="49">
        <v>2</v>
      </c>
      <c r="AP56" s="102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98" t="s">
        <v>6</v>
      </c>
      <c r="V57" s="98"/>
      <c r="W57" s="5">
        <v>0.06</v>
      </c>
      <c r="Z57" s="3"/>
      <c r="AH57" s="49">
        <v>3</v>
      </c>
      <c r="AI57" s="45">
        <f t="shared" si="5"/>
        <v>27544.409142064524</v>
      </c>
      <c r="AJ57" s="45">
        <f>IPMT($AI$50,AH57,$AI$49,-$AM$54)</f>
        <v>44.759664855854858</v>
      </c>
      <c r="AK57" s="45">
        <f t="shared" si="7"/>
        <v>1230.7889902046468</v>
      </c>
      <c r="AL57" s="45">
        <f t="shared" si="8"/>
        <v>1275.5486550605017</v>
      </c>
      <c r="AM57" s="51">
        <f t="shared" si="9"/>
        <v>26313.620151859875</v>
      </c>
      <c r="AO57" s="49">
        <v>3</v>
      </c>
      <c r="AP57" s="102"/>
      <c r="AQ57" s="45">
        <f>SYD($AP$47,$AP$48,$AP$49,AO57)</f>
        <v>3927.2727272727275</v>
      </c>
      <c r="AR57" s="51"/>
      <c r="AT57" s="1"/>
      <c r="AX57" s="3"/>
    </row>
    <row r="58" spans="21:50">
      <c r="U58" s="98" t="s">
        <v>145</v>
      </c>
      <c r="V58" s="98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>IPMT($AI$50,AH58,$AI$49,-$AM$54)</f>
        <v>42.75963274677229</v>
      </c>
      <c r="AK58" s="45">
        <f t="shared" si="7"/>
        <v>1232.7890223137294</v>
      </c>
      <c r="AL58" s="45">
        <f t="shared" si="8"/>
        <v>1275.5486550605017</v>
      </c>
      <c r="AM58" s="51">
        <f t="shared" si="9"/>
        <v>25080.831129546146</v>
      </c>
      <c r="AO58" s="49">
        <v>4</v>
      </c>
      <c r="AP58" s="102"/>
      <c r="AQ58" s="45">
        <f t="shared" ref="AQ58:AQ64" si="10">SYD($AP$47,$AP$48,$AP$49,AO58)</f>
        <v>3436.3636363636365</v>
      </c>
      <c r="AR58" s="51"/>
      <c r="AT58" s="1"/>
      <c r="AX58" s="3"/>
    </row>
    <row r="59" spans="21:50">
      <c r="U59" s="98" t="s">
        <v>147</v>
      </c>
      <c r="V59" s="98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6"/>
        <v>40.756350585512486</v>
      </c>
      <c r="AK59" s="45">
        <f t="shared" si="7"/>
        <v>1234.7923044749891</v>
      </c>
      <c r="AL59" s="45">
        <f t="shared" si="8"/>
        <v>1275.5486550605017</v>
      </c>
      <c r="AM59" s="51">
        <f t="shared" si="9"/>
        <v>23846.038825071158</v>
      </c>
      <c r="AO59" s="49">
        <v>5</v>
      </c>
      <c r="AP59" s="102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6"/>
        <v>38.749813090740631</v>
      </c>
      <c r="AK60" s="45">
        <f t="shared" si="7"/>
        <v>1236.798841969761</v>
      </c>
      <c r="AL60" s="45">
        <f t="shared" si="8"/>
        <v>1275.5486550605017</v>
      </c>
      <c r="AM60" s="51">
        <f t="shared" si="9"/>
        <v>22609.239983101397</v>
      </c>
      <c r="AO60" s="49">
        <v>6</v>
      </c>
      <c r="AP60" s="102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6"/>
        <v>36.740014972539768</v>
      </c>
      <c r="AK61" s="45">
        <f t="shared" si="7"/>
        <v>1238.808640087962</v>
      </c>
      <c r="AL61" s="45">
        <f t="shared" si="8"/>
        <v>1275.5486550605017</v>
      </c>
      <c r="AM61" s="51">
        <f t="shared" si="9"/>
        <v>21370.431343013435</v>
      </c>
      <c r="AO61" s="49">
        <v>7</v>
      </c>
      <c r="AP61" s="102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103" t="s">
        <v>152</v>
      </c>
      <c r="AA62" s="103"/>
      <c r="AB62" s="103"/>
      <c r="AC62" s="103"/>
      <c r="AH62" s="49">
        <v>8</v>
      </c>
      <c r="AI62" s="45">
        <f t="shared" si="5"/>
        <v>21370.431343013435</v>
      </c>
      <c r="AJ62" s="45">
        <f t="shared" si="6"/>
        <v>34.726950932396825</v>
      </c>
      <c r="AK62" s="45">
        <f t="shared" si="7"/>
        <v>1240.8217041281048</v>
      </c>
      <c r="AL62" s="45">
        <f t="shared" si="8"/>
        <v>1275.5486550605017</v>
      </c>
      <c r="AM62" s="51">
        <f t="shared" si="9"/>
        <v>20129.609638885329</v>
      </c>
      <c r="AO62" s="49">
        <v>8</v>
      </c>
      <c r="AP62" s="102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6"/>
        <v>32.710615663188662</v>
      </c>
      <c r="AK63" s="45">
        <f t="shared" si="7"/>
        <v>1242.8380393973132</v>
      </c>
      <c r="AL63" s="45">
        <f t="shared" si="8"/>
        <v>1275.5486550605017</v>
      </c>
      <c r="AM63" s="51">
        <f t="shared" si="9"/>
        <v>18886.771599488016</v>
      </c>
      <c r="AO63" s="49">
        <v>9</v>
      </c>
      <c r="AP63" s="102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6"/>
        <v>30.69100384916803</v>
      </c>
      <c r="AK64" s="45">
        <f t="shared" si="7"/>
        <v>1244.8576512113336</v>
      </c>
      <c r="AL64" s="45">
        <f t="shared" si="8"/>
        <v>1275.5486550605017</v>
      </c>
      <c r="AM64" s="51">
        <f t="shared" si="9"/>
        <v>17641.913948276684</v>
      </c>
      <c r="AO64" s="49">
        <v>10</v>
      </c>
      <c r="AP64" s="102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6"/>
        <v>28.66811016594961</v>
      </c>
      <c r="AK65" s="45">
        <f t="shared" si="7"/>
        <v>1246.880544894552</v>
      </c>
      <c r="AL65" s="45">
        <f t="shared" si="8"/>
        <v>1275.5486550605017</v>
      </c>
      <c r="AM65" s="51">
        <f t="shared" si="9"/>
        <v>16395.033403382131</v>
      </c>
      <c r="AO65" s="52"/>
      <c r="AP65" s="102"/>
      <c r="AQ65" s="53"/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6"/>
        <v>26.641929280495962</v>
      </c>
      <c r="AK66" s="45">
        <f t="shared" si="7"/>
        <v>1248.9067257800057</v>
      </c>
      <c r="AL66" s="45">
        <f t="shared" si="8"/>
        <v>1275.5486550605017</v>
      </c>
      <c r="AM66" s="51">
        <f t="shared" si="9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6"/>
        <v>24.612455851103451</v>
      </c>
      <c r="AK67" s="45">
        <f t="shared" si="7"/>
        <v>1250.9361992093982</v>
      </c>
      <c r="AL67" s="45">
        <f t="shared" si="8"/>
        <v>1275.5486550605017</v>
      </c>
      <c r="AM67" s="51">
        <f t="shared" si="9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6"/>
        <v>22.579684527388185</v>
      </c>
      <c r="AK68" s="45">
        <f t="shared" si="7"/>
        <v>1252.9689705331134</v>
      </c>
      <c r="AL68" s="45">
        <f t="shared" si="8"/>
        <v>1275.5486550605017</v>
      </c>
      <c r="AM68" s="51">
        <f t="shared" si="9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6"/>
        <v>20.543609950271872</v>
      </c>
      <c r="AK69" s="45">
        <f t="shared" si="7"/>
        <v>1255.0050451102297</v>
      </c>
      <c r="AL69" s="45">
        <f t="shared" si="8"/>
        <v>1275.5486550605017</v>
      </c>
      <c r="AM69" s="51">
        <f t="shared" si="9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6"/>
        <v>18.504226751967749</v>
      </c>
      <c r="AK70" s="45">
        <f t="shared" si="7"/>
        <v>1257.044428308534</v>
      </c>
      <c r="AL70" s="45">
        <f t="shared" si="8"/>
        <v>1275.5486550605017</v>
      </c>
      <c r="AM70" s="51">
        <f t="shared" si="9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6"/>
        <v>16.461529555966379</v>
      </c>
      <c r="AK71" s="45">
        <f t="shared" si="7"/>
        <v>1259.0871255045352</v>
      </c>
      <c r="AL71" s="45">
        <f t="shared" si="8"/>
        <v>1275.5486550605017</v>
      </c>
      <c r="AM71" s="51">
        <f t="shared" si="9"/>
        <v>8871.0849089363146</v>
      </c>
      <c r="AO71" s="90" t="s">
        <v>153</v>
      </c>
      <c r="AP71" s="90"/>
      <c r="AQ71" s="90"/>
      <c r="AR71" s="90"/>
    </row>
    <row r="72" spans="21:44">
      <c r="AH72" s="49">
        <v>18</v>
      </c>
      <c r="AI72" s="45">
        <f t="shared" si="5"/>
        <v>8871.0849089363146</v>
      </c>
      <c r="AJ72" s="45">
        <f t="shared" si="6"/>
        <v>14.415512977021514</v>
      </c>
      <c r="AK72" s="45">
        <f t="shared" si="7"/>
        <v>1261.1331420834802</v>
      </c>
      <c r="AL72" s="45">
        <f t="shared" si="8"/>
        <v>1275.5486550605017</v>
      </c>
      <c r="AM72" s="51">
        <f t="shared" si="9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6"/>
        <v>12.366171621135857</v>
      </c>
      <c r="AK73" s="45">
        <f t="shared" si="7"/>
        <v>1263.1824834393658</v>
      </c>
      <c r="AL73" s="45">
        <f t="shared" si="8"/>
        <v>1275.5486550605017</v>
      </c>
      <c r="AM73" s="51">
        <f t="shared" si="9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6"/>
        <v>10.313500085546888</v>
      </c>
      <c r="AK74" s="45">
        <f t="shared" si="7"/>
        <v>1265.2351549749549</v>
      </c>
      <c r="AL74" s="45">
        <f t="shared" si="8"/>
        <v>1275.5486550605017</v>
      </c>
      <c r="AM74" s="51">
        <f t="shared" si="9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6"/>
        <v>8.2574929587125858</v>
      </c>
      <c r="AK75" s="45">
        <f t="shared" si="7"/>
        <v>1267.291162101789</v>
      </c>
      <c r="AL75" s="45">
        <f t="shared" si="8"/>
        <v>1275.5486550605017</v>
      </c>
      <c r="AM75" s="51">
        <f t="shared" si="9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6"/>
        <v>6.1981448202971787</v>
      </c>
      <c r="AK76" s="45">
        <f t="shared" si="7"/>
        <v>1269.3505102402044</v>
      </c>
      <c r="AL76" s="45">
        <f t="shared" si="8"/>
        <v>1275.5486550605017</v>
      </c>
      <c r="AM76" s="51">
        <f t="shared" si="9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6"/>
        <v>4.1354502411568461</v>
      </c>
      <c r="AK77" s="45">
        <f t="shared" si="7"/>
        <v>1271.4132048193446</v>
      </c>
      <c r="AL77" s="45">
        <f t="shared" si="8"/>
        <v>1275.5486550605017</v>
      </c>
      <c r="AM77" s="51">
        <f t="shared" si="9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6"/>
        <v>2.0694037833254115</v>
      </c>
      <c r="AK78" s="45">
        <f t="shared" si="7"/>
        <v>1273.4792512771762</v>
      </c>
      <c r="AL78" s="45">
        <f t="shared" si="8"/>
        <v>1275.5486550605017</v>
      </c>
      <c r="AM78" s="51">
        <f t="shared" si="9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9" zoomScaleNormal="100" workbookViewId="0">
      <selection activeCell="B39" sqref="B39"/>
    </sheetView>
  </sheetViews>
  <sheetFormatPr baseColWidth="10" defaultColWidth="9.140625" defaultRowHeight="15"/>
  <cols>
    <col min="1" max="1" width="28.140625" customWidth="1"/>
    <col min="2" max="2" width="12.28515625" bestFit="1" customWidth="1"/>
    <col min="3" max="1025" width="8.5703125"/>
  </cols>
  <sheetData>
    <row r="1" spans="1:2">
      <c r="A1" s="104">
        <v>1</v>
      </c>
      <c r="B1" s="105"/>
    </row>
    <row r="2" spans="1:2">
      <c r="A2" s="69" t="s">
        <v>17</v>
      </c>
      <c r="B2" s="70">
        <v>1000</v>
      </c>
    </row>
    <row r="3" spans="1:2">
      <c r="A3" s="69" t="s">
        <v>157</v>
      </c>
      <c r="B3" s="70">
        <v>9</v>
      </c>
    </row>
    <row r="4" spans="1:2">
      <c r="A4" s="69" t="s">
        <v>158</v>
      </c>
      <c r="B4" s="71">
        <v>0.22</v>
      </c>
    </row>
    <row r="5" spans="1:2">
      <c r="A5" s="69" t="s">
        <v>125</v>
      </c>
      <c r="B5" s="72">
        <f>B4/12</f>
        <v>1.8333333333333333E-2</v>
      </c>
    </row>
    <row r="6" spans="1:2" ht="15.75" thickBot="1">
      <c r="A6" s="73" t="s">
        <v>159</v>
      </c>
      <c r="B6" s="74">
        <f>FV(B5,B3,-B2)</f>
        <v>9689.0241596536216</v>
      </c>
    </row>
    <row r="7" spans="1:2">
      <c r="A7" s="104">
        <v>2</v>
      </c>
      <c r="B7" s="105"/>
    </row>
    <row r="8" spans="1:2">
      <c r="A8" s="69" t="s">
        <v>17</v>
      </c>
      <c r="B8" s="70">
        <v>100000</v>
      </c>
    </row>
    <row r="9" spans="1:2">
      <c r="A9" s="69" t="s">
        <v>157</v>
      </c>
      <c r="B9" s="70">
        <v>6</v>
      </c>
    </row>
    <row r="10" spans="1:2">
      <c r="A10" s="69" t="s">
        <v>158</v>
      </c>
      <c r="B10" s="71">
        <v>0.24</v>
      </c>
    </row>
    <row r="11" spans="1:2">
      <c r="A11" s="69" t="s">
        <v>160</v>
      </c>
      <c r="B11" s="72">
        <f>B10/4</f>
        <v>0.06</v>
      </c>
    </row>
    <row r="12" spans="1:2" ht="15.75" thickBot="1">
      <c r="A12" s="73" t="s">
        <v>161</v>
      </c>
      <c r="B12" s="74">
        <f>FV(B11,B9,-B8)</f>
        <v>697531.8537600009</v>
      </c>
    </row>
    <row r="13" spans="1:2">
      <c r="A13" s="106">
        <v>3</v>
      </c>
      <c r="B13" s="106"/>
    </row>
    <row r="14" spans="1:2">
      <c r="A14" s="75" t="s">
        <v>17</v>
      </c>
      <c r="B14">
        <v>40000</v>
      </c>
    </row>
    <row r="15" spans="1:2">
      <c r="A15" s="69" t="s">
        <v>157</v>
      </c>
      <c r="B15" s="69">
        <v>6</v>
      </c>
    </row>
    <row r="16" spans="1:2">
      <c r="A16" s="69" t="s">
        <v>158</v>
      </c>
      <c r="B16" s="76">
        <v>0.36</v>
      </c>
    </row>
    <row r="17" spans="1:4">
      <c r="A17" s="69" t="s">
        <v>125</v>
      </c>
      <c r="B17" s="77">
        <f>B16/4</f>
        <v>0.09</v>
      </c>
    </row>
    <row r="18" spans="1:4" ht="15.75" thickBot="1">
      <c r="A18" s="73" t="s">
        <v>159</v>
      </c>
      <c r="B18" s="78">
        <f>FV(B17,B15,-B14)</f>
        <v>300933.38259600027</v>
      </c>
    </row>
    <row r="19" spans="1:4">
      <c r="A19" s="106">
        <v>4</v>
      </c>
      <c r="B19" s="106"/>
    </row>
    <row r="20" spans="1:4">
      <c r="A20" s="75" t="s">
        <v>163</v>
      </c>
      <c r="B20">
        <v>2000</v>
      </c>
    </row>
    <row r="21" spans="1:4">
      <c r="A21" s="69" t="s">
        <v>167</v>
      </c>
      <c r="B21" s="82">
        <v>0.08</v>
      </c>
    </row>
    <row r="22" spans="1:4">
      <c r="A22" s="69" t="s">
        <v>164</v>
      </c>
      <c r="B22" s="81">
        <v>1</v>
      </c>
    </row>
    <row r="23" spans="1:4">
      <c r="A23" s="69" t="s">
        <v>165</v>
      </c>
      <c r="B23" s="81">
        <v>6</v>
      </c>
    </row>
    <row r="24" spans="1:4">
      <c r="A24" s="69" t="s">
        <v>166</v>
      </c>
      <c r="B24" s="79">
        <v>0.48</v>
      </c>
    </row>
    <row r="25" spans="1:4">
      <c r="A25" s="69"/>
      <c r="B25" s="80">
        <f>IPMT($B$21,B22,$B$23,-B20)</f>
        <v>160</v>
      </c>
    </row>
    <row r="26" spans="1:4">
      <c r="A26" s="107">
        <v>5</v>
      </c>
      <c r="B26" s="107"/>
    </row>
    <row r="27" spans="1:4">
      <c r="A27" t="s">
        <v>168</v>
      </c>
      <c r="B27">
        <v>20000</v>
      </c>
    </row>
    <row r="28" spans="1:4">
      <c r="A28" t="s">
        <v>1</v>
      </c>
      <c r="B28">
        <v>5</v>
      </c>
    </row>
    <row r="29" spans="1:4">
      <c r="A29" t="s">
        <v>170</v>
      </c>
      <c r="B29" s="79">
        <v>0.15</v>
      </c>
      <c r="D29">
        <f>B30/2</f>
        <v>0.15</v>
      </c>
    </row>
    <row r="30" spans="1:4">
      <c r="A30" t="s">
        <v>169</v>
      </c>
      <c r="B30" s="108">
        <v>0.3</v>
      </c>
    </row>
    <row r="31" spans="1:4">
      <c r="A31" t="s">
        <v>171</v>
      </c>
      <c r="B31" s="110">
        <f>FV(B29,B28,-B27)</f>
        <v>134847.62499999991</v>
      </c>
    </row>
    <row r="32" spans="1:4">
      <c r="A32" s="107">
        <v>6</v>
      </c>
      <c r="B32" s="107"/>
    </row>
    <row r="33" spans="1:2">
      <c r="A33" s="111" t="s">
        <v>172</v>
      </c>
      <c r="B33" s="111">
        <v>40000</v>
      </c>
    </row>
    <row r="34" spans="1:2">
      <c r="A34" s="111" t="s">
        <v>173</v>
      </c>
      <c r="B34">
        <v>10</v>
      </c>
    </row>
    <row r="35" spans="1:2">
      <c r="A35" s="111" t="s">
        <v>174</v>
      </c>
      <c r="B35" s="79">
        <v>0.24</v>
      </c>
    </row>
    <row r="36" spans="1:2">
      <c r="A36" s="111" t="s">
        <v>175</v>
      </c>
      <c r="B36">
        <f>B35/12</f>
        <v>0.02</v>
      </c>
    </row>
    <row r="37" spans="1:2">
      <c r="A37" s="111" t="s">
        <v>176</v>
      </c>
      <c r="B37" s="109">
        <f>FV(B36,B34,-B33)</f>
        <v>437988.83998951415</v>
      </c>
    </row>
  </sheetData>
  <mergeCells count="6">
    <mergeCell ref="A32:B32"/>
    <mergeCell ref="A1:B1"/>
    <mergeCell ref="A7:B7"/>
    <mergeCell ref="A13:B13"/>
    <mergeCell ref="A19:B19"/>
    <mergeCell ref="A26:B26"/>
  </mergeCells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Franklin</cp:lastModifiedBy>
  <cp:revision>0</cp:revision>
  <dcterms:created xsi:type="dcterms:W3CDTF">2006-09-16T00:00:00Z</dcterms:created>
  <dcterms:modified xsi:type="dcterms:W3CDTF">2015-06-12T05:08:28Z</dcterms:modified>
  <dc:language>es-EC</dc:language>
</cp:coreProperties>
</file>