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y\Desktop\"/>
    </mc:Choice>
  </mc:AlternateContent>
  <bookViews>
    <workbookView xWindow="0" yWindow="0" windowWidth="20490" windowHeight="7755" tabRatio="672" activeTab="1"/>
  </bookViews>
  <sheets>
    <sheet name="clase" sheetId="1" r:id="rId1"/>
    <sheet name="pract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22" i="2" l="1"/>
  <c r="F26" i="2"/>
  <c r="F13" i="2"/>
  <c r="F15" i="2" s="1"/>
  <c r="F4" i="2" l="1"/>
  <c r="F6" i="2" s="1"/>
  <c r="B22" i="2"/>
  <c r="B23" i="2" s="1"/>
  <c r="B14" i="2" l="1"/>
  <c r="B15" i="2" s="1"/>
  <c r="B5" i="2"/>
  <c r="B6" i="2" s="1"/>
  <c r="BL7" i="1"/>
  <c r="BC17" i="1"/>
  <c r="AU59" i="1"/>
  <c r="AU48" i="1"/>
  <c r="AU61" i="1" s="1"/>
  <c r="AU20" i="1"/>
  <c r="AO23" i="1"/>
  <c r="AP79" i="1"/>
  <c r="AP78" i="1"/>
  <c r="AQ56" i="1"/>
  <c r="AQ55" i="1"/>
  <c r="AK29" i="1"/>
  <c r="AI11" i="1"/>
  <c r="W51" i="1"/>
  <c r="V31" i="1"/>
  <c r="AA9" i="1"/>
  <c r="AB8" i="1"/>
  <c r="AB9" i="1" s="1"/>
  <c r="AB10" i="1" s="1"/>
  <c r="AB11" i="1" s="1"/>
  <c r="AB12" i="1" s="1"/>
  <c r="AB13" i="1" s="1"/>
  <c r="AB14" i="1" s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L55" i="1" s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26" i="1" s="1"/>
  <c r="AK55" i="1" l="1"/>
  <c r="AU34" i="1"/>
  <c r="AJ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<sst xmlns="http://schemas.openxmlformats.org/spreadsheetml/2006/main" count="255" uniqueCount="179">
  <si>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</si>
  <si>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</si>
  <si>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</si>
  <si>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</si>
  <si>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</si>
  <si>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</si>
  <si>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</si>
  <si>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</si>
  <si>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</si>
  <si>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</si>
  <si>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</si>
  <si>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</si>
  <si>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</si>
  <si>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</si>
  <si>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</si>
  <si>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</si>
  <si>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</si>
  <si>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</si>
  <si>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</si>
  <si>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</si>
  <si>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</si>
  <si>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</si>
  <si>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</si>
  <si>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</si>
  <si>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</si>
  <si>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</si>
  <si>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</si>
  <si>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</si>
  <si>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</si>
  <si>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</si>
  <si>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</si>
  <si>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</si>
  <si>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</si>
  <si>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</si>
  <si>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</si>
  <si>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</si>
  <si>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</si>
  <si>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</si>
  <si>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</si>
  <si>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</si>
  <si>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</si>
  <si>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</si>
  <si>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</si>
  <si>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</si>
  <si>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</si>
  <si>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</si>
  <si>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</si>
  <si>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</si>
  <si>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</si>
  <si>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</si>
  <si>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</si>
  <si>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</si>
  <si>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</si>
  <si>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</si>
  <si>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</si>
  <si>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</si>
  <si>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</si>
  <si>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</si>
  <si>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</si>
  <si>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</si>
  <si>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</si>
  <si>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</si>
  <si>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</si>
  <si>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</si>
  <si>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</si>
  <si>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</si>
  <si>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</si>
  <si>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</si>
  <si>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</si>
  <si>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</si>
  <si>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</si>
  <si>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</si>
  <si>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</si>
  <si>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</si>
  <si>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</si>
  <si>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</si>
  <si>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</si>
  <si>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</si>
  <si>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</si>
  <si>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</si>
  <si>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</si>
  <si>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</si>
  <si>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</si>
  <si>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</si>
  <si>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</si>
  <si>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</si>
  <si>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</si>
  <si>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</si>
  <si>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</si>
  <si>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</si>
  <si>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</si>
  <si>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</si>
  <si>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</si>
  <si>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</si>
  <si>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</si>
  <si>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</si>
  <si>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</si>
  <si>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</si>
  <si>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</si>
  <si>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</si>
  <si>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</si>
  <si>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</si>
  <si>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</si>
  <si>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</si>
  <si>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</si>
  <si>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</si>
  <si>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</si>
  <si>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</si>
  <si>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</si>
  <si>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</si>
  <si>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</si>
  <si>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</si>
  <si>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</si>
  <si>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</si>
  <si>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</si>
  <si>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</si>
  <si>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</si>
  <si>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</si>
  <si>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</si>
  <si>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</si>
  <si>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</si>
  <si>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</si>
  <si>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</si>
  <si>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</si>
  <si>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</si>
  <si>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</si>
  <si>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</si>
  <si>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</si>
  <si>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</si>
  <si>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</si>
  <si>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</si>
  <si>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</si>
  <si>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</si>
  <si>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</si>
  <si>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</si>
  <si>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</si>
  <si>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</si>
  <si>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</si>
  <si>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</si>
  <si>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</si>
  <si>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</si>
  <si>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</si>
  <si>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</si>
  <si>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</si>
  <si>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</si>
  <si>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</si>
  <si>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</si>
  <si>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</si>
  <si>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</si>
  <si>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</si>
  <si>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</si>
  <si>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</si>
  <si>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</si>
  <si>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</si>
  <si>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</si>
  <si>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</si>
  <si>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</si>
  <si>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</si>
  <si>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</si>
  <si>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</si>
  <si>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</si>
  <si>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</si>
  <si>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</si>
  <si>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</si>
  <si>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int anual</t>
  </si>
  <si>
    <t>int mes</t>
  </si>
  <si>
    <t>valor dep</t>
  </si>
  <si>
    <t>Liquidación</t>
  </si>
  <si>
    <t>Vencimiento</t>
  </si>
  <si>
    <t>Inversion</t>
  </si>
  <si>
    <t>Amortizacion</t>
  </si>
  <si>
    <t>TASA DE INTERES</t>
  </si>
  <si>
    <t>Tasa deInteres</t>
  </si>
  <si>
    <t>Tasa de Int Mes</t>
  </si>
  <si>
    <t>inte mes</t>
  </si>
  <si>
    <t>tasa efec</t>
  </si>
  <si>
    <t>tiempo dias</t>
  </si>
  <si>
    <t>amortiza</t>
  </si>
  <si>
    <t>tasa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</si>
</sst>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</numFmts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3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1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4" fontId="0" fillId="0" borderId="25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9" fontId="0" fillId="0" borderId="31" xfId="0" applyNumberFormat="1" applyBorder="1"/>
    <xf numFmtId="9" fontId="1" fillId="0" borderId="29" xfId="2" applyBorder="1"/>
    <xf numFmtId="10" fontId="1" fillId="0" borderId="29" xfId="2" applyNumberFormat="1" applyBorder="1"/>
    <xf numFmtId="8" fontId="0" fillId="0" borderId="29" xfId="0" applyNumberFormat="1" applyBorder="1"/>
    <xf numFmtId="0" fontId="0" fillId="0" borderId="31" xfId="0" applyBorder="1"/>
    <xf numFmtId="0" fontId="0" fillId="0" borderId="26" xfId="0" applyBorder="1"/>
    <xf numFmtId="9" fontId="0" fillId="0" borderId="29" xfId="0" applyNumberFormat="1" applyBorder="1"/>
    <xf numFmtId="8" fontId="0" fillId="0" borderId="31" xfId="0" applyNumberFormat="1" applyBorder="1"/>
    <xf numFmtId="2" fontId="1" fillId="0" borderId="29" xfId="2" applyNumberFormat="1" applyBorder="1"/>
    <xf numFmtId="10" fontId="0" fillId="0" borderId="29" xfId="0" applyNumberFormat="1" applyBorder="1"/>
    <xf numFmtId="10" fontId="1" fillId="0" borderId="31" xfId="2" applyNumberFormat="1" applyBorder="1"/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R23" zoomScale="120" zoomScaleNormal="120" workbookViewId="0">
      <selection activeCell="AT29" sqref="AT29:AU29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75" t="s">
        <v>0</v>
      </c>
      <c r="AU1" s="75"/>
      <c r="AV1" s="75"/>
      <c r="AW1" s="75"/>
      <c r="AX1" s="75"/>
    </row>
    <row r="2" spans="2:64">
      <c r="AT2" s="1"/>
      <c r="AW2" s="2"/>
      <c r="AX2" s="3"/>
    </row>
    <row r="3" spans="2:64">
      <c r="AH3" s="76" t="s">
        <v>1</v>
      </c>
      <c r="AI3" s="76"/>
      <c r="AJ3" s="76"/>
      <c r="AK3" s="76"/>
      <c r="AL3" s="76"/>
      <c r="AM3" s="76"/>
      <c r="AN3" s="76"/>
      <c r="AO3" s="76"/>
      <c r="AT3" s="1" t="s">
        <v>2</v>
      </c>
      <c r="AU3">
        <v>15000</v>
      </c>
      <c r="AW3" s="2"/>
      <c r="AX3" s="3"/>
      <c r="BA3" s="77" t="s">
        <v>3</v>
      </c>
      <c r="BB3" s="77"/>
      <c r="BC3" s="77"/>
      <c r="BF3" s="77" t="s">
        <v>4</v>
      </c>
      <c r="BG3" s="77"/>
      <c r="BH3" s="77"/>
      <c r="BJ3" s="77" t="s">
        <v>5</v>
      </c>
      <c r="BK3" s="77"/>
      <c r="BL3" s="77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78" t="s">
        <v>11</v>
      </c>
      <c r="C5" s="78"/>
      <c r="D5" s="78"/>
      <c r="E5" s="78"/>
      <c r="F5" s="78"/>
      <c r="G5" s="78"/>
      <c r="H5" s="78"/>
      <c r="J5" s="78" t="s">
        <v>12</v>
      </c>
      <c r="K5" s="78"/>
      <c r="L5" s="78"/>
      <c r="M5" s="78"/>
      <c r="N5" s="78"/>
      <c r="O5" s="78"/>
      <c r="P5" s="78"/>
      <c r="Q5" s="78"/>
      <c r="R5" s="78"/>
      <c r="U5" s="78" t="s">
        <v>13</v>
      </c>
      <c r="V5" s="78"/>
      <c r="W5" s="78"/>
      <c r="X5" s="78"/>
      <c r="Y5" s="78"/>
      <c r="Z5" s="78"/>
      <c r="AA5" s="78"/>
      <c r="AB5" s="78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79" t="s">
        <v>18</v>
      </c>
      <c r="AK6" s="79"/>
      <c r="AL6" s="79"/>
      <c r="AM6" s="79"/>
      <c r="AN6" s="79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0" t="s">
        <v>28</v>
      </c>
      <c r="AK7" s="80"/>
      <c r="AL7" s="80"/>
      <c r="AM7" s="80"/>
      <c r="AN7" s="80"/>
      <c r="AO7" s="80"/>
      <c r="AT7" s="81" t="s">
        <v>29</v>
      </c>
      <c r="AU7" s="81"/>
      <c r="AV7" s="81"/>
      <c r="AW7" s="81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80"/>
      <c r="AK8" s="80"/>
      <c r="AL8" s="80"/>
      <c r="AM8" s="80"/>
      <c r="AN8" s="80"/>
      <c r="AO8" s="80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79" t="s">
        <v>41</v>
      </c>
      <c r="W13" s="79"/>
      <c r="X13" s="79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79" t="s">
        <v>47</v>
      </c>
      <c r="C16" s="79"/>
      <c r="D16" s="79"/>
      <c r="E16" s="79"/>
      <c r="F16" s="79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82" t="s">
        <v>48</v>
      </c>
      <c r="AO16" s="82"/>
      <c r="AP16" s="82"/>
      <c r="AQ16" s="82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75" t="s">
        <v>49</v>
      </c>
      <c r="AI17" s="75"/>
      <c r="AJ17" s="75"/>
      <c r="AK17" s="75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83" t="s">
        <v>66</v>
      </c>
      <c r="M21" s="83"/>
      <c r="N21" s="83"/>
      <c r="O21" s="83"/>
      <c r="P21" s="83"/>
      <c r="Q21" s="83"/>
      <c r="R21" s="83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84" t="s">
        <v>71</v>
      </c>
      <c r="M22" s="84"/>
      <c r="N22" s="84"/>
      <c r="O22" s="84"/>
      <c r="P22" s="84"/>
      <c r="Q22" s="84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75" t="s">
        <v>76</v>
      </c>
      <c r="C26" s="75"/>
      <c r="D26" s="75"/>
      <c r="E26" s="75"/>
      <c r="F26" s="75"/>
      <c r="G26" s="75"/>
      <c r="H26" s="75"/>
      <c r="I26" s="75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85" t="s">
        <v>78</v>
      </c>
      <c r="D27" s="85"/>
      <c r="E27" s="85"/>
      <c r="F27" s="85"/>
      <c r="I27" s="3"/>
      <c r="U27" s="1" t="s">
        <v>79</v>
      </c>
      <c r="V27">
        <v>5000</v>
      </c>
      <c r="AF27" s="3"/>
      <c r="AH27" s="86" t="s">
        <v>80</v>
      </c>
      <c r="AI27" s="86"/>
      <c r="AJ27" s="86"/>
      <c r="AK27" s="86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85" t="s">
        <v>82</v>
      </c>
      <c r="E28" s="85"/>
      <c r="F28" s="85"/>
      <c r="G28" s="85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87" t="s">
        <v>88</v>
      </c>
      <c r="AU28" s="87"/>
      <c r="AV28" s="27" t="s">
        <v>89</v>
      </c>
      <c r="AX28" s="3"/>
    </row>
    <row r="29" spans="2:63">
      <c r="B29" s="1" t="s">
        <v>90</v>
      </c>
      <c r="C29" s="11">
        <v>42155</v>
      </c>
      <c r="D29" s="85" t="s">
        <v>91</v>
      </c>
      <c r="E29" s="85"/>
      <c r="F29" s="85"/>
      <c r="G29" s="85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87" t="s">
        <v>92</v>
      </c>
      <c r="AU29" s="87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87" t="s">
        <v>88</v>
      </c>
      <c r="AU30" s="87"/>
      <c r="AV30" s="5">
        <v>0.13</v>
      </c>
      <c r="AX30" s="3"/>
    </row>
    <row r="31" spans="2:63">
      <c r="B31" s="1" t="s">
        <v>45</v>
      </c>
      <c r="C31">
        <v>2</v>
      </c>
      <c r="D31" s="79" t="s">
        <v>47</v>
      </c>
      <c r="E31" s="79"/>
      <c r="F31" s="79"/>
      <c r="G31" s="79"/>
      <c r="H31" s="79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88" t="s">
        <v>100</v>
      </c>
      <c r="C34" s="88"/>
      <c r="D34" s="88"/>
      <c r="E34" s="88"/>
      <c r="F34" s="88"/>
      <c r="G34" s="88"/>
      <c r="H34" s="88"/>
      <c r="I34" s="88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88" t="s">
        <v>102</v>
      </c>
      <c r="C35" s="88"/>
      <c r="D35" s="88"/>
      <c r="E35" s="88"/>
      <c r="F35" s="88"/>
      <c r="G35" s="88"/>
      <c r="H35" s="88"/>
      <c r="I35" s="88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77" t="s">
        <v>105</v>
      </c>
      <c r="AU39" s="77"/>
      <c r="AV39" s="77"/>
      <c r="AW39" s="77"/>
      <c r="AX39" s="77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89" t="s">
        <v>106</v>
      </c>
      <c r="E43" s="89"/>
      <c r="F43" s="89"/>
      <c r="G43" s="13"/>
      <c r="H43" s="13"/>
      <c r="I43" s="14"/>
      <c r="AT43" s="1"/>
      <c r="AX43" s="3"/>
    </row>
    <row r="44" spans="2:50">
      <c r="U44" s="76" t="s">
        <v>107</v>
      </c>
      <c r="V44" s="76"/>
      <c r="W44" s="76"/>
      <c r="X44" s="76"/>
      <c r="Y44" s="76"/>
      <c r="Z44" s="76"/>
      <c r="AA44" s="76"/>
      <c r="AB44" s="76"/>
      <c r="AC44" s="76"/>
      <c r="AD44" s="76"/>
      <c r="AT44" s="1"/>
      <c r="AX44" s="3"/>
    </row>
    <row r="45" spans="2:50">
      <c r="U45" s="1"/>
      <c r="AD45" s="3"/>
      <c r="AH45" s="75" t="s">
        <v>108</v>
      </c>
      <c r="AI45" s="75"/>
      <c r="AJ45" s="75"/>
      <c r="AK45" s="75"/>
      <c r="AL45" s="75"/>
      <c r="AM45" s="75"/>
      <c r="AN45" s="75"/>
      <c r="AT45" s="1"/>
      <c r="AX45" s="3"/>
    </row>
    <row r="46" spans="2:50">
      <c r="U46" s="90" t="s">
        <v>109</v>
      </c>
      <c r="V46" s="90"/>
      <c r="W46" s="5">
        <v>5.1999999999999998E-2</v>
      </c>
      <c r="AD46" s="3"/>
      <c r="AH46" s="1"/>
      <c r="AN46" s="3"/>
      <c r="AO46" s="75" t="s">
        <v>110</v>
      </c>
      <c r="AP46" s="75"/>
      <c r="AQ46" s="75"/>
      <c r="AR46" s="75"/>
      <c r="AT46" s="91" t="s">
        <v>111</v>
      </c>
      <c r="AU46" s="91"/>
      <c r="AV46" s="91"/>
      <c r="AW46" s="91"/>
      <c r="AX46" s="3"/>
    </row>
    <row r="47" spans="2:50">
      <c r="U47" s="90" t="s">
        <v>112</v>
      </c>
      <c r="V47" s="90"/>
      <c r="W47">
        <v>2</v>
      </c>
      <c r="X47" s="83" t="s">
        <v>113</v>
      </c>
      <c r="Y47" s="83"/>
      <c r="Z47" s="83"/>
      <c r="AA47" s="83"/>
      <c r="AB47" s="83"/>
      <c r="AC47" s="83"/>
      <c r="AD47" s="83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92" t="s">
        <v>122</v>
      </c>
      <c r="AW48" s="92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93" t="s">
        <v>128</v>
      </c>
      <c r="V51" s="93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94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94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75" t="s">
        <v>143</v>
      </c>
      <c r="V56" s="75"/>
      <c r="W56" s="75"/>
      <c r="X56" s="75"/>
      <c r="Y56" s="75"/>
      <c r="Z56" s="75"/>
      <c r="AH56" s="49">
        <v>2</v>
      </c>
      <c r="AI56" s="45">
        <f t="shared" si="5"/>
        <v>28773.201344939498</v>
      </c>
      <c r="AJ56" s="45">
        <f t="shared" ref="AJ56:AJ78" si="7">IPMT($AI$50,AH56,$AI$49,-$AM$54)</f>
        <v>46.756452185526683</v>
      </c>
      <c r="AK56" s="45">
        <f t="shared" ref="AK56:AK78" si="8">PPMT($AI$50,AH56,$AI$49,-$AM$54)</f>
        <v>1228.7922028749749</v>
      </c>
      <c r="AL56" s="45">
        <f t="shared" ref="AL56:AL78" si="9">PMT($AI$50,$AI$49,-$AI$47)</f>
        <v>1275.5486550605017</v>
      </c>
      <c r="AM56" s="51">
        <f t="shared" si="6"/>
        <v>27544.409142064524</v>
      </c>
      <c r="AO56" s="49">
        <v>2</v>
      </c>
      <c r="AP56" s="94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90" t="s">
        <v>6</v>
      </c>
      <c r="V57" s="90"/>
      <c r="W57" s="5">
        <v>0.06</v>
      </c>
      <c r="Z57" s="3"/>
      <c r="AH57" s="49">
        <v>3</v>
      </c>
      <c r="AI57" s="45">
        <f t="shared" si="5"/>
        <v>27544.409142064524</v>
      </c>
      <c r="AJ57" s="45">
        <f t="shared" si="7"/>
        <v>44.759664855854858</v>
      </c>
      <c r="AK57" s="45">
        <f t="shared" si="8"/>
        <v>1230.7889902046468</v>
      </c>
      <c r="AL57" s="45">
        <f t="shared" si="9"/>
        <v>1275.5486550605017</v>
      </c>
      <c r="AM57" s="51">
        <f t="shared" si="6"/>
        <v>26313.620151859875</v>
      </c>
      <c r="AO57" s="49">
        <v>3</v>
      </c>
      <c r="AP57" s="94"/>
      <c r="AQ57" s="45" t="s">
        <v>157</v>
      </c>
      <c r="AR57" s="51"/>
      <c r="AT57" s="1"/>
      <c r="AX57" s="3"/>
    </row>
    <row r="58" spans="21:50">
      <c r="U58" s="90" t="s">
        <v>145</v>
      </c>
      <c r="V58" s="90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si="7"/>
        <v>42.75963274677229</v>
      </c>
      <c r="AK58" s="45">
        <f t="shared" si="8"/>
        <v>1232.7890223137294</v>
      </c>
      <c r="AL58" s="45">
        <f t="shared" si="9"/>
        <v>1275.5486550605017</v>
      </c>
      <c r="AM58" s="51">
        <f t="shared" si="6"/>
        <v>25080.831129546146</v>
      </c>
      <c r="AO58" s="49">
        <v>4</v>
      </c>
      <c r="AP58" s="94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90" t="s">
        <v>147</v>
      </c>
      <c r="V59" s="90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7"/>
        <v>40.756350585512486</v>
      </c>
      <c r="AK59" s="45">
        <f t="shared" si="8"/>
        <v>1234.7923044749891</v>
      </c>
      <c r="AL59" s="45">
        <f t="shared" si="9"/>
        <v>1275.5486550605017</v>
      </c>
      <c r="AM59" s="51">
        <f t="shared" si="6"/>
        <v>23846.038825071158</v>
      </c>
      <c r="AO59" s="49">
        <v>5</v>
      </c>
      <c r="AP59" s="94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7"/>
        <v>38.749813090740631</v>
      </c>
      <c r="AK60" s="45">
        <f t="shared" si="8"/>
        <v>1236.798841969761</v>
      </c>
      <c r="AL60" s="45">
        <f t="shared" si="9"/>
        <v>1275.5486550605017</v>
      </c>
      <c r="AM60" s="51">
        <f t="shared" si="6"/>
        <v>22609.239983101397</v>
      </c>
      <c r="AO60" s="49">
        <v>6</v>
      </c>
      <c r="AP60" s="94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7"/>
        <v>36.740014972539768</v>
      </c>
      <c r="AK61" s="45">
        <f t="shared" si="8"/>
        <v>1238.808640087962</v>
      </c>
      <c r="AL61" s="45">
        <f t="shared" si="9"/>
        <v>1275.5486550605017</v>
      </c>
      <c r="AM61" s="51">
        <f t="shared" si="6"/>
        <v>21370.431343013435</v>
      </c>
      <c r="AO61" s="49">
        <v>7</v>
      </c>
      <c r="AP61" s="94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95" t="s">
        <v>152</v>
      </c>
      <c r="AA62" s="95"/>
      <c r="AB62" s="95"/>
      <c r="AC62" s="95"/>
      <c r="AH62" s="49">
        <v>8</v>
      </c>
      <c r="AI62" s="45">
        <f t="shared" si="5"/>
        <v>21370.431343013435</v>
      </c>
      <c r="AJ62" s="45">
        <f t="shared" si="7"/>
        <v>34.726950932396825</v>
      </c>
      <c r="AK62" s="45">
        <f t="shared" si="8"/>
        <v>1240.8217041281048</v>
      </c>
      <c r="AL62" s="45">
        <f t="shared" si="9"/>
        <v>1275.5486550605017</v>
      </c>
      <c r="AM62" s="51">
        <f t="shared" si="6"/>
        <v>20129.609638885329</v>
      </c>
      <c r="AO62" s="49">
        <v>8</v>
      </c>
      <c r="AP62" s="94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7"/>
        <v>32.710615663188662</v>
      </c>
      <c r="AK63" s="45">
        <f t="shared" si="8"/>
        <v>1242.8380393973132</v>
      </c>
      <c r="AL63" s="45">
        <f t="shared" si="9"/>
        <v>1275.5486550605017</v>
      </c>
      <c r="AM63" s="51">
        <f t="shared" si="6"/>
        <v>18886.771599488016</v>
      </c>
      <c r="AO63" s="49">
        <v>9</v>
      </c>
      <c r="AP63" s="94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7"/>
        <v>30.69100384916803</v>
      </c>
      <c r="AK64" s="45">
        <f t="shared" si="8"/>
        <v>1244.8576512113336</v>
      </c>
      <c r="AL64" s="45">
        <f t="shared" si="9"/>
        <v>1275.5486550605017</v>
      </c>
      <c r="AM64" s="51">
        <f t="shared" si="6"/>
        <v>17641.913948276684</v>
      </c>
      <c r="AO64" s="49">
        <v>10</v>
      </c>
      <c r="AP64" s="94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7"/>
        <v>28.66811016594961</v>
      </c>
      <c r="AK65" s="45">
        <f t="shared" si="8"/>
        <v>1246.880544894552</v>
      </c>
      <c r="AL65" s="45">
        <f t="shared" si="9"/>
        <v>1275.5486550605017</v>
      </c>
      <c r="AM65" s="51">
        <f t="shared" si="6"/>
        <v>16395.033403382131</v>
      </c>
      <c r="AO65" s="52">
        <v>11</v>
      </c>
      <c r="AP65" s="94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7"/>
        <v>26.641929280495962</v>
      </c>
      <c r="AK66" s="45">
        <f t="shared" si="8"/>
        <v>1248.9067257800057</v>
      </c>
      <c r="AL66" s="45">
        <f t="shared" si="9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7"/>
        <v>24.612455851103451</v>
      </c>
      <c r="AK67" s="45">
        <f t="shared" si="8"/>
        <v>1250.9361992093982</v>
      </c>
      <c r="AL67" s="45">
        <f t="shared" si="9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7"/>
        <v>22.579684527388185</v>
      </c>
      <c r="AK68" s="45">
        <f t="shared" si="8"/>
        <v>1252.9689705331134</v>
      </c>
      <c r="AL68" s="45">
        <f t="shared" si="9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7"/>
        <v>20.543609950271872</v>
      </c>
      <c r="AK69" s="45">
        <f t="shared" si="8"/>
        <v>1255.0050451102297</v>
      </c>
      <c r="AL69" s="45">
        <f t="shared" si="9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7"/>
        <v>18.504226751967749</v>
      </c>
      <c r="AK70" s="45">
        <f t="shared" si="8"/>
        <v>1257.044428308534</v>
      </c>
      <c r="AL70" s="45">
        <f t="shared" si="9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7"/>
        <v>16.461529555966379</v>
      </c>
      <c r="AK71" s="45">
        <f t="shared" si="8"/>
        <v>1259.0871255045352</v>
      </c>
      <c r="AL71" s="45">
        <f t="shared" si="9"/>
        <v>1275.5486550605017</v>
      </c>
      <c r="AM71" s="51">
        <f t="shared" si="6"/>
        <v>8871.0849089363146</v>
      </c>
      <c r="AO71" s="82" t="s">
        <v>153</v>
      </c>
      <c r="AP71" s="82"/>
      <c r="AQ71" s="82"/>
      <c r="AR71" s="82"/>
    </row>
    <row r="72" spans="21:44">
      <c r="AH72" s="49">
        <v>18</v>
      </c>
      <c r="AI72" s="45">
        <f t="shared" si="5"/>
        <v>8871.0849089363146</v>
      </c>
      <c r="AJ72" s="45">
        <f t="shared" si="7"/>
        <v>14.415512977021514</v>
      </c>
      <c r="AK72" s="45">
        <f t="shared" si="8"/>
        <v>1261.1331420834802</v>
      </c>
      <c r="AL72" s="45">
        <f t="shared" si="9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7"/>
        <v>12.366171621135857</v>
      </c>
      <c r="AK73" s="45">
        <f t="shared" si="8"/>
        <v>1263.1824834393658</v>
      </c>
      <c r="AL73" s="45">
        <f t="shared" si="9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7"/>
        <v>10.313500085546888</v>
      </c>
      <c r="AK74" s="45">
        <f t="shared" si="8"/>
        <v>1265.2351549749549</v>
      </c>
      <c r="AL74" s="45">
        <f t="shared" si="9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7"/>
        <v>8.2574929587125858</v>
      </c>
      <c r="AK75" s="45">
        <f t="shared" si="8"/>
        <v>1267.291162101789</v>
      </c>
      <c r="AL75" s="45">
        <f t="shared" si="9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7"/>
        <v>6.1981448202971787</v>
      </c>
      <c r="AK76" s="45">
        <f t="shared" si="8"/>
        <v>1269.3505102402044</v>
      </c>
      <c r="AL76" s="45">
        <f t="shared" si="9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7"/>
        <v>4.1354502411568461</v>
      </c>
      <c r="AK77" s="45">
        <f t="shared" si="8"/>
        <v>1271.4132048193446</v>
      </c>
      <c r="AL77" s="45">
        <f t="shared" si="9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7"/>
        <v>2.0694037833254115</v>
      </c>
      <c r="AK78" s="45">
        <f t="shared" si="8"/>
        <v>1273.4792512771762</v>
      </c>
      <c r="AL78" s="45">
        <f t="shared" si="9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Normal="100" workbookViewId="0">
      <selection activeCell="H29" sqref="H29"/>
    </sheetView>
  </sheetViews>
  <sheetFormatPr baseColWidth="10" defaultColWidth="9.140625" defaultRowHeight="15"/>
  <cols>
    <col min="1" max="1" width="16.5703125" bestFit="1" customWidth="1"/>
    <col min="2" max="2" width="11.85546875" bestFit="1" customWidth="1"/>
    <col min="3" max="4" width="8.5703125"/>
    <col min="5" max="5" width="17.85546875" customWidth="1"/>
    <col min="6" max="6" width="14.5703125" bestFit="1" customWidth="1"/>
    <col min="7" max="1025" width="8.5703125"/>
  </cols>
  <sheetData>
    <row r="1" spans="1:6">
      <c r="A1" s="96">
        <v>1</v>
      </c>
      <c r="B1" s="97"/>
      <c r="E1" s="108">
        <v>9</v>
      </c>
      <c r="F1" s="99"/>
    </row>
    <row r="2" spans="1:6">
      <c r="A2" s="69" t="s">
        <v>17</v>
      </c>
      <c r="B2" s="70">
        <v>1000</v>
      </c>
      <c r="E2" s="100" t="s">
        <v>159</v>
      </c>
      <c r="F2" s="101">
        <v>40</v>
      </c>
    </row>
    <row r="3" spans="1:6">
      <c r="A3" s="69" t="s">
        <v>159</v>
      </c>
      <c r="B3" s="70">
        <v>9</v>
      </c>
      <c r="E3" s="100" t="s">
        <v>172</v>
      </c>
      <c r="F3" s="109">
        <v>0.28000000000000003</v>
      </c>
    </row>
    <row r="4" spans="1:6">
      <c r="A4" s="69" t="s">
        <v>160</v>
      </c>
      <c r="B4" s="71">
        <v>0.22</v>
      </c>
      <c r="E4" s="100" t="s">
        <v>173</v>
      </c>
      <c r="F4" s="105">
        <f>F3/12</f>
        <v>2.3333333333333334E-2</v>
      </c>
    </row>
    <row r="5" spans="1:6">
      <c r="A5" s="69" t="s">
        <v>125</v>
      </c>
      <c r="B5" s="72">
        <f>B4/12</f>
        <v>1.8333333333333333E-2</v>
      </c>
      <c r="E5" s="100" t="s">
        <v>14</v>
      </c>
      <c r="F5" s="101">
        <v>1600</v>
      </c>
    </row>
    <row r="6" spans="1:6" ht="15.75" thickBot="1">
      <c r="A6" s="73" t="s">
        <v>161</v>
      </c>
      <c r="B6" s="74">
        <f>FV(B5,B3,-B2)</f>
        <v>9689.0241596536216</v>
      </c>
      <c r="E6" s="100" t="s">
        <v>27</v>
      </c>
      <c r="F6" s="106">
        <f>FV(F4,F2,-F5)</f>
        <v>103944.03426516861</v>
      </c>
    </row>
    <row r="7" spans="1:6">
      <c r="E7" s="102" t="s">
        <v>17</v>
      </c>
      <c r="F7" s="110"/>
    </row>
    <row r="9" spans="1:6" ht="15.75" thickBot="1"/>
    <row r="10" spans="1:6">
      <c r="A10" s="96">
        <v>2</v>
      </c>
      <c r="B10" s="97"/>
      <c r="E10" s="108">
        <v>10</v>
      </c>
      <c r="F10" s="99"/>
    </row>
    <row r="11" spans="1:6">
      <c r="A11" s="69" t="s">
        <v>17</v>
      </c>
      <c r="B11" s="70">
        <v>100000</v>
      </c>
      <c r="E11" s="100" t="s">
        <v>17</v>
      </c>
      <c r="F11" s="101">
        <v>2000</v>
      </c>
    </row>
    <row r="12" spans="1:6">
      <c r="A12" s="69" t="s">
        <v>159</v>
      </c>
      <c r="B12" s="70">
        <v>6</v>
      </c>
      <c r="E12" s="100" t="s">
        <v>164</v>
      </c>
      <c r="F12" s="105">
        <v>0.3</v>
      </c>
    </row>
    <row r="13" spans="1:6">
      <c r="A13" s="69" t="s">
        <v>160</v>
      </c>
      <c r="B13" s="71">
        <v>0.24</v>
      </c>
      <c r="E13" s="100" t="s">
        <v>174</v>
      </c>
      <c r="F13" s="105">
        <f>F12/12</f>
        <v>2.4999999999999998E-2</v>
      </c>
    </row>
    <row r="14" spans="1:6">
      <c r="A14" s="69" t="s">
        <v>162</v>
      </c>
      <c r="B14" s="72">
        <f>B13/4</f>
        <v>0.06</v>
      </c>
      <c r="E14" s="100" t="s">
        <v>159</v>
      </c>
      <c r="F14" s="111">
        <v>12</v>
      </c>
    </row>
    <row r="15" spans="1:6" ht="15.75" thickBot="1">
      <c r="A15" s="73" t="s">
        <v>163</v>
      </c>
      <c r="B15" s="74">
        <f>FV(B14,B12,-B11)</f>
        <v>697531.8537600009</v>
      </c>
      <c r="E15" s="100" t="s">
        <v>27</v>
      </c>
      <c r="F15" s="106">
        <f>FV(F13,F14,)</f>
        <v>0</v>
      </c>
    </row>
    <row r="16" spans="1:6">
      <c r="E16" s="102" t="s">
        <v>175</v>
      </c>
      <c r="F16" s="107"/>
    </row>
    <row r="18" spans="1:6">
      <c r="A18" s="98">
        <v>7</v>
      </c>
      <c r="B18" s="99"/>
    </row>
    <row r="19" spans="1:6">
      <c r="A19" s="100" t="s">
        <v>114</v>
      </c>
      <c r="B19" s="101">
        <v>80000</v>
      </c>
      <c r="E19" s="108">
        <v>11</v>
      </c>
      <c r="F19" s="99"/>
    </row>
    <row r="20" spans="1:6">
      <c r="A20" s="100" t="s">
        <v>159</v>
      </c>
      <c r="B20" s="101">
        <v>8</v>
      </c>
      <c r="E20" s="100" t="s">
        <v>53</v>
      </c>
      <c r="F20" s="109">
        <v>0.02</v>
      </c>
    </row>
    <row r="21" spans="1:6">
      <c r="A21" s="100" t="s">
        <v>164</v>
      </c>
      <c r="B21" s="104">
        <v>0.3</v>
      </c>
      <c r="E21" s="100" t="s">
        <v>176</v>
      </c>
      <c r="F21" s="101">
        <v>36</v>
      </c>
    </row>
    <row r="22" spans="1:6">
      <c r="A22" s="100" t="s">
        <v>165</v>
      </c>
      <c r="B22" s="105">
        <f>B21/12</f>
        <v>2.4999999999999998E-2</v>
      </c>
      <c r="E22" s="100" t="s">
        <v>73</v>
      </c>
      <c r="F22" s="105">
        <f>NOMINAL(F20,F21)</f>
        <v>1.9808074740070403E-2</v>
      </c>
    </row>
    <row r="23" spans="1:6">
      <c r="A23" s="100" t="s">
        <v>166</v>
      </c>
      <c r="B23" s="106">
        <f>PV(B22,B20,B24,-B19)</f>
        <v>65659.725665047357</v>
      </c>
      <c r="E23" s="100"/>
      <c r="F23" s="101"/>
    </row>
    <row r="24" spans="1:6">
      <c r="A24" s="102" t="s">
        <v>14</v>
      </c>
      <c r="B24" s="107">
        <v>0</v>
      </c>
      <c r="E24" s="100" t="s">
        <v>53</v>
      </c>
      <c r="F24" s="112">
        <v>2.5000000000000001E-2</v>
      </c>
    </row>
    <row r="25" spans="1:6">
      <c r="E25" s="100" t="s">
        <v>176</v>
      </c>
      <c r="F25" s="101">
        <v>28</v>
      </c>
    </row>
    <row r="26" spans="1:6">
      <c r="E26" s="102" t="s">
        <v>73</v>
      </c>
      <c r="F26" s="113">
        <f>NOMINAL(F24,F25)</f>
        <v>2.4703503740206578E-2</v>
      </c>
    </row>
    <row r="27" spans="1:6">
      <c r="A27" s="98">
        <v>8</v>
      </c>
      <c r="B27" s="99"/>
    </row>
    <row r="28" spans="1:6">
      <c r="A28" s="100" t="s">
        <v>167</v>
      </c>
      <c r="B28" s="101">
        <v>2699.38</v>
      </c>
    </row>
    <row r="29" spans="1:6">
      <c r="A29" s="100" t="s">
        <v>168</v>
      </c>
      <c r="B29" s="101">
        <v>360</v>
      </c>
      <c r="E29" s="108">
        <v>12</v>
      </c>
      <c r="F29" s="99"/>
    </row>
    <row r="30" spans="1:6">
      <c r="A30" s="100" t="s">
        <v>169</v>
      </c>
      <c r="B30" s="101">
        <v>2000</v>
      </c>
      <c r="E30" s="100" t="s">
        <v>177</v>
      </c>
      <c r="F30" s="101">
        <v>20000</v>
      </c>
    </row>
    <row r="31" spans="1:6">
      <c r="A31" s="100" t="s">
        <v>170</v>
      </c>
      <c r="B31" s="101">
        <v>0</v>
      </c>
      <c r="E31" s="100" t="s">
        <v>159</v>
      </c>
      <c r="F31" s="101">
        <v>12</v>
      </c>
    </row>
    <row r="32" spans="1:6">
      <c r="A32" s="102" t="s">
        <v>171</v>
      </c>
      <c r="B32" s="103"/>
      <c r="E32" s="100" t="s">
        <v>178</v>
      </c>
      <c r="F32" s="109">
        <v>0.08</v>
      </c>
    </row>
    <row r="33" spans="5:6">
      <c r="E33" s="100" t="s">
        <v>14</v>
      </c>
      <c r="F33" s="101">
        <v>2</v>
      </c>
    </row>
    <row r="34" spans="5:6">
      <c r="E34" s="102"/>
      <c r="F34" s="107"/>
    </row>
  </sheetData>
  <mergeCells count="2">
    <mergeCell ref="A1:B1"/>
    <mergeCell ref="A10:B10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</dc:creator>
  <cp:lastModifiedBy>Jessy</cp:lastModifiedBy>
  <cp:revision>0</cp:revision>
  <dcterms:created xsi:type="dcterms:W3CDTF">2006-09-16T00:00:00Z</dcterms:created>
  <dcterms:modified xsi:type="dcterms:W3CDTF">2015-06-14T04:02:03Z</dcterms:modified>
  <dc:language>es-EC</dc:language>
</cp:coreProperties>
</file>