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\CHEM 117\"/>
    </mc:Choice>
  </mc:AlternateContent>
  <xr:revisionPtr revIDLastSave="0" documentId="13_ncr:1_{D474C66C-B883-41BE-9FA7-4058C5E7230D}" xr6:coauthVersionLast="47" xr6:coauthVersionMax="47" xr10:uidLastSave="{00000000-0000-0000-0000-000000000000}"/>
  <bookViews>
    <workbookView xWindow="-108" yWindow="-108" windowWidth="23256" windowHeight="13896" xr2:uid="{7F6277FA-4964-44B6-9344-FFC79DBC0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3" i="1"/>
  <c r="E4" i="1"/>
  <c r="E5" i="1"/>
  <c r="E6" i="1"/>
  <c r="E2" i="1"/>
  <c r="D3" i="1"/>
  <c r="D4" i="1"/>
  <c r="D5" i="1"/>
  <c r="D6" i="1"/>
  <c r="D2" i="1"/>
  <c r="F2" i="1"/>
  <c r="H2" i="1" s="1"/>
  <c r="F3" i="1"/>
  <c r="H3" i="1"/>
  <c r="F4" i="1"/>
  <c r="H4" i="1" s="1"/>
  <c r="F5" i="1"/>
  <c r="H5" i="1" s="1"/>
  <c r="F6" i="1"/>
  <c r="H6" i="1"/>
</calcChain>
</file>

<file path=xl/sharedStrings.xml><?xml version="1.0" encoding="utf-8"?>
<sst xmlns="http://schemas.openxmlformats.org/spreadsheetml/2006/main" count="38" uniqueCount="28">
  <si>
    <t>Element</t>
  </si>
  <si>
    <t>Atomic Number</t>
  </si>
  <si>
    <t>Boiling Point (K)</t>
  </si>
  <si>
    <t>Aluminum</t>
  </si>
  <si>
    <t>Silicon</t>
  </si>
  <si>
    <t>Phosphorous</t>
  </si>
  <si>
    <t>Sulfur</t>
  </si>
  <si>
    <t>Chlorine</t>
  </si>
  <si>
    <t>Boiling Point (°C)</t>
  </si>
  <si>
    <t>Boiling Point (°F)</t>
  </si>
  <si>
    <t>Inverse</t>
  </si>
  <si>
    <t>Log</t>
  </si>
  <si>
    <t>Graph</t>
  </si>
  <si>
    <t>Direct</t>
  </si>
  <si>
    <t>Logarithmic</t>
  </si>
  <si>
    <t>°F</t>
  </si>
  <si>
    <t>y-Axis Label</t>
  </si>
  <si>
    <t>x-Axis Label</t>
  </si>
  <si>
    <t>Equation Of Best Fit Line</t>
  </si>
  <si>
    <r>
      <t>R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Value</t>
    </r>
  </si>
  <si>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</t>
    </r>
  </si>
  <si>
    <t>Inverse Boiling Point (1/K)</t>
  </si>
  <si>
    <t>Common Log of Boiling Point (log(K))</t>
  </si>
  <si>
    <t>y = -756.09x + 12836</t>
  </si>
  <si>
    <t>y = -0.278x + 7.1551</t>
  </si>
  <si>
    <t>y = 0.0009x - 0.0115</t>
  </si>
  <si>
    <t>y = -756.09x + 12563</t>
  </si>
  <si>
    <t>y = -1361x + 22646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</si>
</sst>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5E5D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E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Boiling Point (K) vs</a:t>
            </a:r>
            <a:r>
              <a:rPr lang="en-US" baseline="0"/>
              <a:t> Atomic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Boiling Point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5.7304243219597553E-2"/>
                  <c:y val="-0.38807852143482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2792</c:v>
                </c:pt>
                <c:pt idx="1">
                  <c:v>3173</c:v>
                </c:pt>
                <c:pt idx="2">
                  <c:v>553.6</c:v>
                </c:pt>
                <c:pt idx="3">
                  <c:v>717.87</c:v>
                </c:pt>
                <c:pt idx="4">
                  <c:v>239.11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E-4AF4-BC13-849396A0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6431"/>
        <c:axId val="72617679"/>
      </c:scatterChart>
      <c:valAx>
        <c:axId val="72616431"/>
        <c:scaling>
          <c:orientation val="minMax"/>
          <c:max val="18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7679"/>
        <c:crosses val="autoZero"/>
        <c:crossBetween val="midCat"/>
      </c:valAx>
      <c:valAx>
        <c:axId val="72617679"/>
        <c:scaling>
          <c:orientation val="minMax"/>
          <c:max val="4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Boiling Point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</a:t>
            </a:r>
            <a:r>
              <a:rPr lang="en-US" baseline="0"/>
              <a:t> Log of Boiling Point (log(K)) vs Atomic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2.4861111111111112E-2"/>
                  <c:y val="0.17046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3.5816618911174784E-4</c:v>
                </c:pt>
                <c:pt idx="1">
                  <c:v>3.1515915537346358E-4</c:v>
                </c:pt>
                <c:pt idx="2">
                  <c:v>1.8063583815028901E-3</c:v>
                </c:pt>
                <c:pt idx="3">
                  <c:v>1.393009876440024E-3</c:v>
                </c:pt>
                <c:pt idx="4">
                  <c:v>4.182175567730333E-3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D-49B0-B9D9-44447DD3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64464"/>
        <c:axId val="2097762800"/>
      </c:scatterChart>
      <c:valAx>
        <c:axId val="2097764464"/>
        <c:scaling>
          <c:orientation val="minMax"/>
          <c:max val="19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62800"/>
        <c:crosses val="autoZero"/>
        <c:crossBetween val="midCat"/>
      </c:valAx>
      <c:valAx>
        <c:axId val="2097762800"/>
        <c:scaling>
          <c:orientation val="minMax"/>
          <c:max val="5.000000000000001E-3"/>
          <c:min val="-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Log of Boiling Point (log(K))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6287037037037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 Boiling Point</a:t>
            </a:r>
            <a:r>
              <a:rPr lang="en-US" baseline="0"/>
              <a:t> (1/K) vs </a:t>
            </a:r>
            <a:r>
              <a:rPr lang="en-US"/>
              <a:t>Atomic</a:t>
            </a:r>
            <a:r>
              <a:rPr lang="en-US" baseline="0"/>
              <a:t>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9.2281178420536628E-4"/>
                  <c:y val="-0.16493839311752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3.4459154139511234</c:v>
                </c:pt>
                <c:pt idx="1">
                  <c:v>3.5014700721004122</c:v>
                </c:pt>
                <c:pt idx="2">
                  <c:v>2.7431960814487013</c:v>
                </c:pt>
                <c:pt idx="3">
                  <c:v>2.8560458044172443</c:v>
                </c:pt>
                <c:pt idx="4">
                  <c:v>2.3785977394533031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D-4107-BD56-F90E6875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97984"/>
        <c:axId val="262198816"/>
      </c:scatterChart>
      <c:valAx>
        <c:axId val="262197984"/>
        <c:scaling>
          <c:orientation val="minMax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98816"/>
        <c:crosses val="autoZero"/>
        <c:crossBetween val="midCat"/>
      </c:valAx>
      <c:valAx>
        <c:axId val="26219881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 Boiling Point</a:t>
                </a:r>
                <a:r>
                  <a:rPr lang="en-US" baseline="0"/>
                  <a:t> (1/K)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Boiling Point (°C) vs Atomic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0.18282261592300963"/>
                  <c:y val="-0.43018627879848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2518.85</c:v>
                </c:pt>
                <c:pt idx="1">
                  <c:v>2899.85</c:v>
                </c:pt>
                <c:pt idx="2">
                  <c:v>280.45000000000005</c:v>
                </c:pt>
                <c:pt idx="3">
                  <c:v>444.72</c:v>
                </c:pt>
                <c:pt idx="4">
                  <c:v>-34.039999999999964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6-4068-99E9-3FFD4720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789072"/>
        <c:axId val="2086799792"/>
      </c:scatterChart>
      <c:valAx>
        <c:axId val="1795789072"/>
        <c:scaling>
          <c:orientation val="minMax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99792"/>
        <c:crosses val="autoZero"/>
        <c:crossBetween val="midCat"/>
      </c:valAx>
      <c:valAx>
        <c:axId val="2086799792"/>
        <c:scaling>
          <c:orientation val="minMax"/>
          <c:max val="3200"/>
          <c:min val="-1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Boiling Point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Boiling Point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°F) vs Atomic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0.25313888888888891"/>
                  <c:y val="-0.346411854768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4565.93</c:v>
                </c:pt>
                <c:pt idx="1">
                  <c:v>5251.73</c:v>
                </c:pt>
                <c:pt idx="2">
                  <c:v>536.81000000000017</c:v>
                </c:pt>
                <c:pt idx="3">
                  <c:v>832.49600000000009</c:v>
                </c:pt>
                <c:pt idx="4">
                  <c:v>-29.271999999999935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F-43C2-9096-76A726FA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412176"/>
        <c:axId val="1589409264"/>
      </c:scatterChart>
      <c:valAx>
        <c:axId val="1589412176"/>
        <c:scaling>
          <c:orientation val="minMax"/>
          <c:max val="18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09264"/>
        <c:crosses val="autoZero"/>
        <c:crossBetween val="midCat"/>
      </c:valAx>
      <c:valAx>
        <c:axId val="1589409264"/>
        <c:scaling>
          <c:orientation val="minMax"/>
          <c:max val="6000"/>
          <c:min val="-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Boiling Point (</a:t>
                </a:r>
                <a:r>
                  <a:rPr lang="en-US" sz="1000" b="0" i="0" u="none" strike="noStrike" baseline="0">
                    <a:effectLst/>
                  </a:rPr>
                  <a:t>°F)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Boiling</a:t>
            </a:r>
            <a:r>
              <a:rPr lang="en-US" baseline="0"/>
              <a:t> Point (K, </a:t>
            </a:r>
            <a:r>
              <a:rPr lang="en-US" sz="1400" b="0" i="0" u="none" strike="noStrike" baseline="0">
                <a:effectLst/>
              </a:rPr>
              <a:t>°C, °F) vs Atomic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Boiling Point (K)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2.9531847695267881E-2"/>
                  <c:y val="-0.11729020343263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2792</c:v>
                </c:pt>
                <c:pt idx="1">
                  <c:v>3173</c:v>
                </c:pt>
                <c:pt idx="2">
                  <c:v>553.6</c:v>
                </c:pt>
                <c:pt idx="3">
                  <c:v>717.87</c:v>
                </c:pt>
                <c:pt idx="4">
                  <c:v>239.11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C-49BB-A15B-7BB2B8872231}"/>
            </c:ext>
          </c:extLst>
        </c:ser>
        <c:ser>
          <c:idx val="1"/>
          <c:order val="1"/>
          <c:tx>
            <c:v>Boiling Point (°C)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0.42108760621282754"/>
                  <c:y val="-0.10888212621830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2518.85</c:v>
                </c:pt>
                <c:pt idx="1">
                  <c:v>2899.85</c:v>
                </c:pt>
                <c:pt idx="2">
                  <c:v>280.45000000000005</c:v>
                </c:pt>
                <c:pt idx="3">
                  <c:v>444.72</c:v>
                </c:pt>
                <c:pt idx="4">
                  <c:v>-34.039999999999964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C-49BB-A15B-7BB2B8872231}"/>
            </c:ext>
          </c:extLst>
        </c:ser>
        <c:ser>
          <c:idx val="2"/>
          <c:order val="2"/>
          <c:tx>
            <c:v>Boiling Point (°F)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0.27040824931034896"/>
                  <c:y val="-0.27857484120423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4565.93</c:v>
                </c:pt>
                <c:pt idx="1">
                  <c:v>5251.73</c:v>
                </c:pt>
                <c:pt idx="2">
                  <c:v>536.81000000000017</c:v>
                </c:pt>
                <c:pt idx="3">
                  <c:v>832.49600000000009</c:v>
                </c:pt>
                <c:pt idx="4">
                  <c:v>-29.271999999999935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C-49BB-A15B-7BB2B887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200"/>
        <c:axId val="321897968"/>
      </c:scatterChart>
      <c:valAx>
        <c:axId val="321909200"/>
        <c:scaling>
          <c:orientation val="minMax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7968"/>
        <c:crosses val="autoZero"/>
        <c:crossBetween val="midCat"/>
      </c:valAx>
      <c:valAx>
        <c:axId val="321897968"/>
        <c:scaling>
          <c:orientation val="minMax"/>
          <c:max val="7000"/>
          <c:min val="-3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Boiling Point</a:t>
                </a:r>
                <a:r>
                  <a:rPr lang="en-US" baseline="0"/>
                  <a:t> (K, </a:t>
                </a:r>
                <a:r>
                  <a:rPr lang="en-US" sz="1000" b="0" i="0" u="none" strike="noStrike" baseline="0">
                    <a:effectLst/>
                  </a:rPr>
                  <a:t>°C, °F)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16734071224331"/>
          <c:y val="0.74717916105568438"/>
          <c:w val="0.69757310738843747"/>
          <c:h val="0.22530310137902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7</xdr:row>
      <xdr:rowOff>160020</xdr:rowOff>
    </xdr:from>
    <xdr:to>
      <xdr:col>5</xdr:col>
      <xdr:colOff>30480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8B0B7-416F-2248-CAF1-55A0417E5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403860</xdr:colOff>
      <xdr:row>7</xdr:row>
      <xdr:rowOff>152400</xdr:rowOff>
    </xdr:from>
    <xdr:to>
      <xdr:col>19</xdr:col>
      <xdr:colOff>99060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B59BC9-41E0-4077-20B5-CD8F73F2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7</xdr:row>
      <xdr:rowOff>152400</xdr:rowOff>
    </xdr:from>
    <xdr:to>
      <xdr:col>11</xdr:col>
      <xdr:colOff>152400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3DC9B-E791-6597-A621-64327D98D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23</xdr:row>
      <xdr:rowOff>114300</xdr:rowOff>
    </xdr:from>
    <xdr:to>
      <xdr:col>5</xdr:col>
      <xdr:colOff>335280</xdr:colOff>
      <xdr:row>38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63ACDE-BC53-FD99-9133-B950B1A0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510540</xdr:colOff>
      <xdr:row>23</xdr:row>
      <xdr:rowOff>129540</xdr:rowOff>
    </xdr:from>
    <xdr:to>
      <xdr:col>11</xdr:col>
      <xdr:colOff>152400</xdr:colOff>
      <xdr:row>38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FB5EDF-9C86-6AE3-B8AA-DBB03F36C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419100</xdr:colOff>
      <xdr:row>23</xdr:row>
      <xdr:rowOff>152400</xdr:rowOff>
    </xdr:from>
    <xdr:to>
      <xdr:col>19</xdr:col>
      <xdr:colOff>114300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3430E6-8F5A-8599-86A4-F008BE35B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7A4C-038E-44D8-A6BD-CA77D23AF825}">
  <dimension ref="A1:Y6"/>
  <sheetViews>
    <sheetView tabSelected="1" topLeftCell="Q1" zoomScaleNormal="100" workbookViewId="0">
      <selection activeCell="V10" sqref="V10"/>
    </sheetView>
  </sheetViews>
  <sheetFormatPr defaultRowHeight="14.4" x14ac:dyDescent="0.3"/>
  <cols>
    <col min="1" max="1" width="11.5546875" bestFit="1" customWidth="1"/>
    <col min="2" max="2" width="14.44140625" bestFit="1" customWidth="1"/>
    <col min="3" max="3" width="14.5546875" bestFit="1" customWidth="1"/>
    <col min="4" max="5" width="12" bestFit="1" customWidth="1"/>
    <col min="6" max="6" width="15.21875" bestFit="1" customWidth="1"/>
    <col min="7" max="8" width="15" bestFit="1" customWidth="1"/>
    <col min="21" max="21" width="10.88671875" bestFit="1" customWidth="1"/>
    <col min="22" max="22" width="13.88671875" bestFit="1" customWidth="1"/>
    <col min="23" max="23" width="31.21875" bestFit="1" customWidth="1"/>
    <col min="24" max="24" width="21.6640625" bestFit="1" customWidth="1"/>
    <col min="25" max="25" width="8" bestFit="1" customWidth="1"/>
  </cols>
  <sheetData>
    <row r="1" spans="1:25" ht="16.2" x14ac:dyDescent="0.3">
      <c r="A1" s="3" t="s">
        <v>0</v>
      </c>
      <c r="B1" s="3" t="s">
        <v>1</v>
      </c>
      <c r="C1" s="3" t="s">
        <v>2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9</v>
      </c>
      <c r="U1" s="9" t="s">
        <v>12</v>
      </c>
      <c r="V1" s="9" t="s">
        <v>17</v>
      </c>
      <c r="W1" s="9" t="s">
        <v>16</v>
      </c>
      <c r="X1" s="9" t="s">
        <v>18</v>
      </c>
      <c r="Y1" s="9" t="s">
        <v>19</v>
      </c>
    </row>
    <row r="2" spans="1:25" x14ac:dyDescent="0.3">
      <c r="A2" s="1" t="s">
        <v>3</v>
      </c>
      <c r="B2" s="1">
        <v>13</v>
      </c>
      <c r="C2" s="1">
        <v>2792</v>
      </c>
      <c r="D2" s="4">
        <f>1/C2</f>
        <v>3.5816618911174784E-4</v>
      </c>
      <c r="E2" s="1">
        <f>LOG10(C2)</f>
        <v>3.4459154139511234</v>
      </c>
      <c r="F2" s="6">
        <f>C2-273.15</f>
        <v>2518.85</v>
      </c>
      <c r="G2" s="1">
        <f>(C2-273.15) * (9/5) + 32</f>
        <v>4565.93</v>
      </c>
      <c r="H2" s="6">
        <f>F2*9/5 + 32</f>
        <v>4565.9299999999994</v>
      </c>
      <c r="U2" s="10" t="s">
        <v>13</v>
      </c>
      <c r="V2" s="8" t="s">
        <v>1</v>
      </c>
      <c r="W2" s="8" t="s">
        <v>2</v>
      </c>
      <c r="X2" s="8" t="s">
        <v>23</v>
      </c>
      <c r="Y2" s="8">
        <v>0.75570000000000004</v>
      </c>
    </row>
    <row r="3" spans="1:25" x14ac:dyDescent="0.3">
      <c r="A3" s="1" t="s">
        <v>4</v>
      </c>
      <c r="B3" s="1">
        <v>14</v>
      </c>
      <c r="C3" s="1">
        <v>3173</v>
      </c>
      <c r="D3" s="4">
        <f t="shared" ref="D3:D6" si="0">1/C3</f>
        <v>3.1515915537346358E-4</v>
      </c>
      <c r="E3" s="1">
        <f t="shared" ref="E3:E6" si="1">LOG10(C3)</f>
        <v>3.5014700721004122</v>
      </c>
      <c r="F3" s="6">
        <f>C3-273.15</f>
        <v>2899.85</v>
      </c>
      <c r="G3" s="1">
        <f t="shared" ref="G3:G6" si="2">(C3-273.15) * (9/5) + 32</f>
        <v>5251.73</v>
      </c>
      <c r="H3" s="6">
        <f>F3*9/5 + 32</f>
        <v>5251.73</v>
      </c>
      <c r="U3" s="10" t="s">
        <v>10</v>
      </c>
      <c r="V3" s="8" t="s">
        <v>1</v>
      </c>
      <c r="W3" s="8" t="s">
        <v>21</v>
      </c>
      <c r="X3" s="8" t="s">
        <v>24</v>
      </c>
      <c r="Y3" s="8">
        <v>0.83830000000000005</v>
      </c>
    </row>
    <row r="4" spans="1:25" x14ac:dyDescent="0.3">
      <c r="A4" s="1" t="s">
        <v>5</v>
      </c>
      <c r="B4" s="1">
        <v>15</v>
      </c>
      <c r="C4" s="1">
        <v>553.6</v>
      </c>
      <c r="D4" s="4">
        <f t="shared" si="0"/>
        <v>1.8063583815028901E-3</v>
      </c>
      <c r="E4" s="1">
        <f t="shared" si="1"/>
        <v>2.7431960814487013</v>
      </c>
      <c r="F4" s="6">
        <f>C4-273.15</f>
        <v>280.45000000000005</v>
      </c>
      <c r="G4" s="1">
        <f t="shared" si="2"/>
        <v>536.81000000000017</v>
      </c>
      <c r="H4" s="6">
        <f>F4*9/5 + 32</f>
        <v>536.81000000000006</v>
      </c>
      <c r="U4" s="10" t="s">
        <v>14</v>
      </c>
      <c r="V4" s="8" t="s">
        <v>1</v>
      </c>
      <c r="W4" s="8" t="s">
        <v>22</v>
      </c>
      <c r="X4" s="8" t="s">
        <v>25</v>
      </c>
      <c r="Y4" s="8">
        <v>0.76559999999999995</v>
      </c>
    </row>
    <row r="5" spans="1:25" x14ac:dyDescent="0.3">
      <c r="A5" s="1" t="s">
        <v>6</v>
      </c>
      <c r="B5" s="1">
        <v>16</v>
      </c>
      <c r="C5" s="1">
        <v>717.87</v>
      </c>
      <c r="D5" s="4">
        <f t="shared" si="0"/>
        <v>1.393009876440024E-3</v>
      </c>
      <c r="E5" s="1">
        <f t="shared" si="1"/>
        <v>2.8560458044172443</v>
      </c>
      <c r="F5" s="6">
        <f>C5-273.15</f>
        <v>444.72</v>
      </c>
      <c r="G5" s="1">
        <f t="shared" si="2"/>
        <v>832.49600000000009</v>
      </c>
      <c r="H5" s="6">
        <f>F5*9/5 + 32</f>
        <v>832.49600000000009</v>
      </c>
      <c r="U5" s="10" t="s">
        <v>20</v>
      </c>
      <c r="V5" s="8" t="s">
        <v>1</v>
      </c>
      <c r="W5" s="8" t="s">
        <v>8</v>
      </c>
      <c r="X5" s="12" t="s">
        <v>26</v>
      </c>
      <c r="Y5" s="8">
        <v>0.75570000000000004</v>
      </c>
    </row>
    <row r="6" spans="1:25" x14ac:dyDescent="0.3">
      <c r="A6" s="2" t="s">
        <v>7</v>
      </c>
      <c r="B6" s="2">
        <v>17</v>
      </c>
      <c r="C6" s="2">
        <v>239.11</v>
      </c>
      <c r="D6" s="5">
        <f t="shared" si="0"/>
        <v>4.182175567730333E-3</v>
      </c>
      <c r="E6" s="2">
        <f t="shared" si="1"/>
        <v>2.3785977394533031</v>
      </c>
      <c r="F6" s="7">
        <f>C6-273.15</f>
        <v>-34.039999999999964</v>
      </c>
      <c r="G6" s="2">
        <f t="shared" si="2"/>
        <v>-29.271999999999935</v>
      </c>
      <c r="H6" s="7">
        <f>F6*9/5 + 32</f>
        <v>-29.271999999999935</v>
      </c>
      <c r="U6" s="11" t="s">
        <v>15</v>
      </c>
      <c r="V6" s="8" t="s">
        <v>1</v>
      </c>
      <c r="W6" s="8" t="s">
        <v>9</v>
      </c>
      <c r="X6" s="8" t="s">
        <v>27</v>
      </c>
      <c r="Y6" s="8">
        <v>0.75570000000000004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Lei</dc:creator>
  <cp:lastModifiedBy>Kevin Lei</cp:lastModifiedBy>
  <dcterms:created xsi:type="dcterms:W3CDTF">2022-09-04T21:32:21Z</dcterms:created>
  <dcterms:modified xsi:type="dcterms:W3CDTF">2022-09-06T21:22:17Z</dcterms:modified>
</cp:coreProperties>
</file>