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355" windowHeight="7485"/>
  </bookViews>
  <sheets>
    <sheet name="table" sheetId="1" r:id="rId1"/>
  </sheets>
  <calcPr calcId="145621"/>
</workbook>
</file>

<file path=xl/calcChain.xml><?xml version="1.0" encoding="utf-8"?>
<calcChain xmlns="http://schemas.openxmlformats.org/spreadsheetml/2006/main">
  <c r="D23" i="1" l="1"/>
  <c r="C11" i="1"/>
  <c r="C8" i="1"/>
  <c r="E11" i="1" l="1"/>
  <c r="E25" i="1" s="1"/>
  <c r="C25" i="1" l="1"/>
  <c r="F23" i="1"/>
  <c r="D25" i="1"/>
  <c r="G25" i="1" s="1"/>
  <c r="F25" i="1"/>
  <c r="C23" i="1"/>
  <c r="C26" i="1" s="1"/>
  <c r="E23" i="1"/>
  <c r="E26" i="1" l="1"/>
  <c r="G23" i="1"/>
  <c r="G26" i="1" s="1"/>
  <c r="D26" i="1"/>
  <c r="F26" i="1"/>
  <c r="D11" i="1"/>
  <c r="D9" i="1" s="1"/>
  <c r="D8" i="1" s="1"/>
  <c r="D7" i="1"/>
  <c r="E24" i="1" l="1"/>
  <c r="F24" i="1"/>
  <c r="D24" i="1"/>
  <c r="C24" i="1"/>
  <c r="G24" i="1" l="1"/>
</calcChain>
</file>

<file path=xl/sharedStrings.xml><?xml version="1.0" encoding="utf-8"?>
<sst xmlns="http://schemas.openxmlformats.org/spreadsheetml/2006/main" count="38" uniqueCount="31">
  <si>
    <t>Table 5.3: Stylized Market Maker Positions and Hedges as of May 28, 2010</t>
  </si>
  <si>
    <t>Face Amount ($ millions)</t>
  </si>
  <si>
    <t>Alternate</t>
  </si>
  <si>
    <t>Bond</t>
  </si>
  <si>
    <t>Position</t>
  </si>
  <si>
    <t>Hedge</t>
  </si>
  <si>
    <t>.75s of 5/31/12</t>
  </si>
  <si>
    <t>2.125s of 5/31/15</t>
  </si>
  <si>
    <t>3.5s of 5/15/20</t>
  </si>
  <si>
    <t>0s of 5/15/40</t>
  </si>
  <si>
    <t>4.375s of 5/15/40</t>
  </si>
  <si>
    <t>Table 5.4: Key-Rate 01 Profile of a Stylized Market Maker's Position and Hedges as of May 28, 2010</t>
  </si>
  <si>
    <t>Key-Rate ′01 (per 100 face amount)</t>
  </si>
  <si>
    <t>2-year</t>
  </si>
  <si>
    <t>5-year</t>
  </si>
  <si>
    <t>10-year</t>
  </si>
  <si>
    <t>30-year</t>
  </si>
  <si>
    <t>Sum</t>
  </si>
  <si>
    <t>(i)</t>
  </si>
  <si>
    <t>(ii)</t>
  </si>
  <si>
    <t>(iii)</t>
  </si>
  <si>
    <t>(iv)</t>
  </si>
  <si>
    <t>(v)</t>
  </si>
  <si>
    <t>(vi)</t>
  </si>
  <si>
    <t>Total Position ($)</t>
  </si>
  <si>
    <t>(vii)</t>
  </si>
  <si>
    <t>Hedge ($)</t>
  </si>
  <si>
    <t>(viii)</t>
  </si>
  <si>
    <t>Alternate Hedge ($)</t>
  </si>
  <si>
    <t>(ix)</t>
  </si>
  <si>
    <t>Total+Alt. Hedge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</si>
</sst>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right" vertical="center" wrapText="1"/>
    </xf>
    <xf numFmtId="0" fontId="0" fillId="0" borderId="10" xfId="0" applyBorder="1" applyAlignment="1">
      <alignment horizontal="right" vertical="top" wrapText="1"/>
    </xf>
    <xf numFmtId="0" fontId="0" fillId="0" borderId="0" xfId="0"/>
    <xf numFmtId="0" fontId="16" fillId="0" borderId="10" xfId="0" applyFont="1" applyBorder="1" applyAlignment="1">
      <alignment horizontal="right" vertical="top" wrapText="1"/>
    </xf>
    <xf numFmtId="3" fontId="0" fillId="0" borderId="10" xfId="0" applyNumberFormat="1" applyBorder="1" applyAlignment="1">
      <alignment horizontal="right" vertical="top" wrapText="1"/>
    </xf>
    <xf numFmtId="3" fontId="0" fillId="0" borderId="10" xfId="0" applyNumberFormat="1" applyBorder="1" applyAlignment="1">
      <alignment horizontal="center" vertical="top" wrapText="1"/>
    </xf>
    <xf numFmtId="4" fontId="0" fillId="0" borderId="10" xfId="0" applyNumberFormat="1" applyBorder="1" applyAlignment="1">
      <alignment horizontal="right" vertical="top" wrapText="1"/>
    </xf>
    <xf numFmtId="2" fontId="0" fillId="0" borderId="10" xfId="0" applyNumberForma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0" xfId="0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tabSelected="1" workbookViewId="0">
      <selection activeCell="D23" sqref="D23"/>
    </sheetView>
  </sheetViews>
  <sheetFormatPr defaultRowHeight="15"/>
  <cols>
    <col min="1" max="1" width="9.42578125" customWidth="1"/>
    <col min="2" max="2" width="19.85546875" customWidth="1"/>
    <col min="3" max="3" width="14.140625" customWidth="1"/>
    <col min="4" max="4" width="13.28515625" customWidth="1"/>
    <col min="5" max="5" width="12.85546875" customWidth="1"/>
    <col min="6" max="6" width="14.5703125" customWidth="1"/>
    <col min="7" max="7" width="15.140625" customWidth="1"/>
  </cols>
  <sheetData>
    <row r="1" spans="1:8">
      <c r="B1" s="20" t="s">
        <v>0</v>
      </c>
      <c r="C1" s="9"/>
      <c r="D1" s="9"/>
      <c r="E1" s="9"/>
      <c r="F1" s="9"/>
      <c r="G1" s="9"/>
      <c r="H1" s="9"/>
    </row>
    <row r="2" spans="1:8">
      <c r="C2" s="9"/>
    </row>
    <row r="3" spans="1:8">
      <c r="A3" s="9"/>
      <c r="B3" s="2">
        <v>-1</v>
      </c>
      <c r="C3" s="3">
        <v>-2</v>
      </c>
      <c r="D3" s="3">
        <v>-3</v>
      </c>
      <c r="E3" s="5">
        <v>-4</v>
      </c>
    </row>
    <row r="4" spans="1:8" ht="15" customHeight="1">
      <c r="A4" s="9"/>
      <c r="B4" s="6"/>
      <c r="C4" s="17" t="s">
        <v>1</v>
      </c>
      <c r="D4" s="18"/>
      <c r="E4" s="19"/>
    </row>
    <row r="5" spans="1:8">
      <c r="A5" s="9"/>
      <c r="B5" s="6"/>
      <c r="C5" s="6"/>
      <c r="D5" s="7"/>
      <c r="E5" s="5" t="s">
        <v>2</v>
      </c>
    </row>
    <row r="6" spans="1:8">
      <c r="A6" s="9"/>
      <c r="B6" s="2" t="s">
        <v>3</v>
      </c>
      <c r="C6" s="3" t="s">
        <v>4</v>
      </c>
      <c r="D6" s="3" t="s">
        <v>5</v>
      </c>
      <c r="E6" s="5" t="s">
        <v>5</v>
      </c>
    </row>
    <row r="7" spans="1:8">
      <c r="A7" s="9"/>
      <c r="B7" s="1" t="s">
        <v>6</v>
      </c>
      <c r="C7" s="8"/>
      <c r="D7" s="8">
        <f>-C23*100/C18/1000000</f>
        <v>-5.0251256281407031</v>
      </c>
      <c r="E7" s="4"/>
    </row>
    <row r="8" spans="1:8">
      <c r="A8" s="9"/>
      <c r="B8" s="1" t="s">
        <v>7</v>
      </c>
      <c r="C8" s="8">
        <f>40*0.0869/0.048</f>
        <v>72.416666666666671</v>
      </c>
      <c r="D8" s="8">
        <f>(-D23*100-(D20*D9+D22*D11)*1000000)/D19/1000000</f>
        <v>-79.93781928480206</v>
      </c>
      <c r="E8" s="4">
        <v>-80</v>
      </c>
    </row>
    <row r="9" spans="1:8">
      <c r="A9" s="9"/>
      <c r="B9" s="1" t="s">
        <v>8</v>
      </c>
      <c r="C9" s="8">
        <v>-40</v>
      </c>
      <c r="D9" s="8">
        <f>(-E23*100-E22*D11*1000000)/E20/1000000</f>
        <v>-0.45628700801115329</v>
      </c>
      <c r="E9" s="4"/>
    </row>
    <row r="10" spans="1:8">
      <c r="A10" s="9"/>
      <c r="B10" s="1" t="s">
        <v>9</v>
      </c>
      <c r="C10" s="8">
        <v>-100</v>
      </c>
      <c r="D10" s="8"/>
      <c r="E10" s="4"/>
    </row>
    <row r="11" spans="1:8">
      <c r="A11" s="9"/>
      <c r="B11" s="1" t="s">
        <v>10</v>
      </c>
      <c r="C11" s="8">
        <f>100*0.0829/0.176</f>
        <v>47.102272727272734</v>
      </c>
      <c r="D11" s="8">
        <f>-F23*100/F22/1000000</f>
        <v>22.594696969696962</v>
      </c>
      <c r="E11" s="4">
        <f>-E8*0.048/0.176</f>
        <v>21.81818181818182</v>
      </c>
    </row>
    <row r="14" spans="1:8">
      <c r="A14" s="21" t="s">
        <v>11</v>
      </c>
      <c r="B14" s="16"/>
      <c r="C14" s="16"/>
      <c r="D14" s="16"/>
      <c r="E14" s="16"/>
      <c r="F14" s="16"/>
      <c r="G14" s="16"/>
    </row>
    <row r="15" spans="1:8">
      <c r="A15" s="15"/>
      <c r="B15" s="16"/>
      <c r="C15" s="16"/>
      <c r="D15" s="16"/>
      <c r="E15" s="16"/>
      <c r="F15" s="16"/>
      <c r="G15" s="16"/>
    </row>
    <row r="16" spans="1:8">
      <c r="A16" s="7"/>
      <c r="B16" s="6"/>
      <c r="C16" s="17" t="s">
        <v>12</v>
      </c>
      <c r="D16" s="18"/>
      <c r="E16" s="18"/>
      <c r="F16" s="18"/>
      <c r="G16" s="19"/>
    </row>
    <row r="17" spans="1:7">
      <c r="A17" s="7"/>
      <c r="B17" s="2" t="s">
        <v>3</v>
      </c>
      <c r="C17" s="3" t="s">
        <v>13</v>
      </c>
      <c r="D17" s="3" t="s">
        <v>14</v>
      </c>
      <c r="E17" s="3" t="s">
        <v>15</v>
      </c>
      <c r="F17" s="3" t="s">
        <v>16</v>
      </c>
      <c r="G17" s="5" t="s">
        <v>17</v>
      </c>
    </row>
    <row r="18" spans="1:7">
      <c r="A18" s="10" t="s">
        <v>18</v>
      </c>
      <c r="B18" s="1" t="s">
        <v>6</v>
      </c>
      <c r="C18" s="8">
        <v>1.9900000000000001E-2</v>
      </c>
      <c r="D18" s="8">
        <v>0</v>
      </c>
      <c r="E18" s="8">
        <v>0</v>
      </c>
      <c r="F18" s="8">
        <v>0</v>
      </c>
      <c r="G18" s="4">
        <v>1.9900000000000001E-2</v>
      </c>
    </row>
    <row r="19" spans="1:7">
      <c r="A19" s="10" t="s">
        <v>19</v>
      </c>
      <c r="B19" s="1" t="s">
        <v>7</v>
      </c>
      <c r="C19" s="8">
        <v>0</v>
      </c>
      <c r="D19" s="8">
        <v>4.8000000000000001E-2</v>
      </c>
      <c r="E19" s="8">
        <v>0</v>
      </c>
      <c r="F19" s="8">
        <v>0</v>
      </c>
      <c r="G19" s="4">
        <v>4.8000000000000001E-2</v>
      </c>
    </row>
    <row r="20" spans="1:7">
      <c r="A20" s="10" t="s">
        <v>20</v>
      </c>
      <c r="B20" s="1" t="s">
        <v>8</v>
      </c>
      <c r="C20" s="8">
        <v>0</v>
      </c>
      <c r="D20" s="8">
        <v>-1E-4</v>
      </c>
      <c r="E20" s="8">
        <v>8.6999999999999994E-2</v>
      </c>
      <c r="F20" s="8">
        <v>0</v>
      </c>
      <c r="G20" s="4">
        <v>8.6900000000000005E-2</v>
      </c>
    </row>
    <row r="21" spans="1:7">
      <c r="A21" s="10" t="s">
        <v>21</v>
      </c>
      <c r="B21" s="1" t="s">
        <v>9</v>
      </c>
      <c r="C21" s="8">
        <v>-1E-3</v>
      </c>
      <c r="D21" s="8">
        <v>-3.5000000000000001E-3</v>
      </c>
      <c r="E21" s="8">
        <v>-3.4500000000000003E-2</v>
      </c>
      <c r="F21" s="8">
        <v>0.12189999999999999</v>
      </c>
      <c r="G21" s="4">
        <v>8.2900000000000001E-2</v>
      </c>
    </row>
    <row r="22" spans="1:7">
      <c r="A22" s="10" t="s">
        <v>22</v>
      </c>
      <c r="B22" s="1" t="s">
        <v>10</v>
      </c>
      <c r="C22" s="8">
        <v>0</v>
      </c>
      <c r="D22" s="8">
        <v>1E-4</v>
      </c>
      <c r="E22" s="8">
        <v>1E-3</v>
      </c>
      <c r="F22" s="8">
        <v>0.1749</v>
      </c>
      <c r="G22" s="4">
        <v>0.17599999999999999</v>
      </c>
    </row>
    <row r="23" spans="1:7">
      <c r="A23" s="10" t="s">
        <v>23</v>
      </c>
      <c r="B23" s="1" t="s">
        <v>24</v>
      </c>
      <c r="C23" s="11">
        <f>($C8*C19+$C9*C20+$C10*C21+$C11*C22)/100*1000000</f>
        <v>1000</v>
      </c>
      <c r="D23" s="13">
        <f>($C8*D19+$C9*D20+$C10*D21+$C11*D22)/100*1000000</f>
        <v>38347.102272727279</v>
      </c>
      <c r="E23" s="13">
        <f>($C8*E19+$C9*E20+$C10*E21+$C11*E22)/100*1000000</f>
        <v>171.02272727273373</v>
      </c>
      <c r="F23" s="13">
        <f>($C8*F19+$C9*F20+$C10*F21+$C11*F22)/100*1000000</f>
        <v>-39518.124999999985</v>
      </c>
      <c r="G23" s="12">
        <f>SUM(C23:F23)</f>
        <v>0</v>
      </c>
    </row>
    <row r="24" spans="1:7">
      <c r="A24" s="10" t="s">
        <v>25</v>
      </c>
      <c r="B24" s="1" t="s">
        <v>26</v>
      </c>
      <c r="C24" s="8">
        <f>($D7*C18+$D8*C19+$D9*C20+$D11*C22)*1000000/100</f>
        <v>-999.99999999999989</v>
      </c>
      <c r="D24" s="14">
        <f>($D7*D18+$D8*D19+$D9*D20+$D11*D22)*1000000/100</f>
        <v>-38347.102272727279</v>
      </c>
      <c r="E24" s="14">
        <f>($D7*E18+$D8*E19+$D9*E20+$D11*E22)*1000000/100</f>
        <v>-171.02272727273373</v>
      </c>
      <c r="F24" s="14">
        <f>($D7*F18+$D8*F19+$D9*F20+$D11*F22)*1000000/100</f>
        <v>39518.124999999985</v>
      </c>
      <c r="G24" s="4">
        <f>SUM(C24:F24)</f>
        <v>0</v>
      </c>
    </row>
    <row r="25" spans="1:7">
      <c r="A25" s="10" t="s">
        <v>27</v>
      </c>
      <c r="B25" s="1" t="s">
        <v>28</v>
      </c>
      <c r="C25" s="8">
        <f>($E7*C18+$E8*C19+$E9*C20+$E11*C22)*1000000/100</f>
        <v>0</v>
      </c>
      <c r="D25" s="14">
        <f>($E7*D18+$E8*D19+$E9*D20+$E11*D22)*1000000/100</f>
        <v>-38378.181818181816</v>
      </c>
      <c r="E25" s="14">
        <f>($E7*E18+$E8*E19+$E9*E20+$E11*E22)*1000000/100</f>
        <v>218.18181818181819</v>
      </c>
      <c r="F25" s="14">
        <f>($E7*F18+$E8*F19+$E9*F20+$E11*F22)*1000000/100</f>
        <v>38160.000000000007</v>
      </c>
      <c r="G25" s="4">
        <f>SUM(C25:F25)</f>
        <v>0</v>
      </c>
    </row>
    <row r="26" spans="1:7">
      <c r="A26" s="10" t="s">
        <v>29</v>
      </c>
      <c r="B26" s="1" t="s">
        <v>30</v>
      </c>
      <c r="C26" s="11">
        <f>C23+C25</f>
        <v>1000</v>
      </c>
      <c r="D26" s="11">
        <f t="shared" ref="D26:G26" si="0">D23+D25</f>
        <v>-31.079545454536856</v>
      </c>
      <c r="E26" s="11">
        <f t="shared" si="0"/>
        <v>389.20454545455192</v>
      </c>
      <c r="F26" s="11">
        <f t="shared" si="0"/>
        <v>-1358.1249999999782</v>
      </c>
      <c r="G26" s="12">
        <f t="shared" si="0"/>
        <v>0</v>
      </c>
    </row>
  </sheetData>
  <mergeCells count="4">
    <mergeCell ref="A14:G14"/>
    <mergeCell ref="A15:G15"/>
    <mergeCell ref="C16:G16"/>
    <mergeCell ref="C4:E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malwu</dc:creator>
  <cp:lastModifiedBy>malwu</cp:lastModifiedBy>
  <dcterms:created xsi:type="dcterms:W3CDTF">2014-10-15T13:17:03Z</dcterms:created>
  <dcterms:modified xsi:type="dcterms:W3CDTF">2014-10-16T08:23:37Z</dcterms:modified>
</cp:coreProperties>
</file>