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27"/>
  <workbookPr hidePivotFieldList="1"/>
  <mc:AlternateContent xmlns:mc="http://schemas.openxmlformats.org/markup-compatibility/2006">
    <mc:Choice Requires="x15">
      <x15ac:absPath xmlns:x15ac="http://schemas.microsoft.com/office/spreadsheetml/2010/11/ac" url="/Users/likithareddykotla/Downloads/"/>
    </mc:Choice>
  </mc:AlternateContent>
  <xr:revisionPtr revIDLastSave="0" documentId="13_ncr:1_{0A6BCC4D-BC9A-3A49-AC55-558C8AEF28C1}" xr6:coauthVersionLast="47" xr6:coauthVersionMax="47" xr10:uidLastSave="{00000000-0000-0000-0000-000000000000}"/>
  <bookViews>
    <workbookView xWindow="0" yWindow="500" windowWidth="28800" windowHeight="15720" xr2:uid="{26D4546B-D2A1-4444-8EAF-A6228F96F0C1}"/>
  </bookViews>
  <sheets>
    <sheet name="CustomerCentreReport" sheetId="6" r:id="rId1"/>
    <sheet name="Pivots" sheetId="7" r:id="rId2"/>
    <sheet name="Data" sheetId="2" r:id="rId3"/>
    <sheet name="Assets" sheetId="4" r:id="rId4"/>
  </sheets>
  <definedNames>
    <definedName name="_xlnm._FilterDatabase" localSheetId="2"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0" i="7" l="1"/>
  <c r="H66" i="7"/>
  <c r="H69" i="7" s="1"/>
  <c r="H67" i="7"/>
  <c r="H65" i="7"/>
  <c r="I3" i="4"/>
  <c r="S30" i="6"/>
  <c r="S28" i="6" a="1"/>
  <c r="S28" i="6" s="1"/>
  <c r="R29" i="6"/>
  <c r="R30" i="6"/>
  <c r="T30" i="6"/>
  <c r="U30" i="6"/>
  <c r="V30" i="6"/>
  <c r="W30" i="6"/>
  <c r="X30" i="6"/>
  <c r="R31" i="6"/>
  <c r="S31" i="6"/>
  <c r="T31" i="6"/>
  <c r="U31" i="6"/>
  <c r="V31" i="6"/>
  <c r="W31" i="6"/>
  <c r="X31" i="6"/>
  <c r="R32" i="6"/>
  <c r="S32" i="6"/>
  <c r="T32" i="6"/>
  <c r="U32" i="6"/>
  <c r="V32" i="6"/>
  <c r="W32" i="6"/>
  <c r="X32" i="6"/>
  <c r="R33" i="6"/>
  <c r="S33" i="6"/>
  <c r="T33" i="6"/>
  <c r="U33" i="6"/>
  <c r="V33" i="6"/>
  <c r="W33" i="6"/>
  <c r="X33" i="6"/>
  <c r="R34" i="6"/>
  <c r="R35" i="6"/>
  <c r="S35" i="6"/>
  <c r="T35" i="6"/>
  <c r="U35" i="6"/>
  <c r="V35" i="6"/>
  <c r="W35" i="6"/>
  <c r="X35" i="6"/>
  <c r="R36" i="6"/>
  <c r="S36" i="6"/>
  <c r="T36" i="6"/>
  <c r="U36" i="6"/>
  <c r="V36" i="6"/>
  <c r="W36" i="6"/>
  <c r="X36" i="6"/>
  <c r="R37" i="6"/>
  <c r="S37" i="6"/>
  <c r="T37" i="6"/>
  <c r="U37" i="6"/>
  <c r="V37" i="6"/>
  <c r="W37" i="6"/>
  <c r="X37" i="6"/>
  <c r="R38" i="6"/>
  <c r="S38" i="6"/>
  <c r="T38" i="6"/>
  <c r="U38" i="6"/>
  <c r="V38" i="6"/>
  <c r="W38" i="6"/>
  <c r="X38" i="6"/>
  <c r="R39" i="6"/>
  <c r="S39" i="6"/>
  <c r="T39" i="6"/>
  <c r="U39" i="6"/>
  <c r="V39" i="6"/>
  <c r="W39" i="6"/>
  <c r="X39" i="6"/>
  <c r="R40" i="6"/>
  <c r="S40" i="6"/>
  <c r="T40" i="6"/>
  <c r="U40" i="6"/>
  <c r="V40" i="6"/>
  <c r="W40" i="6"/>
  <c r="X40" i="6"/>
  <c r="R41" i="6"/>
  <c r="R42" i="6"/>
  <c r="S42" i="6"/>
  <c r="T42" i="6"/>
  <c r="U42" i="6"/>
  <c r="V42" i="6"/>
  <c r="W42" i="6"/>
  <c r="X42" i="6"/>
  <c r="R43" i="6"/>
  <c r="S43" i="6"/>
  <c r="T43" i="6"/>
  <c r="U43" i="6"/>
  <c r="V43" i="6"/>
  <c r="W43" i="6"/>
  <c r="X43" i="6"/>
  <c r="R44" i="6"/>
  <c r="S44" i="6"/>
  <c r="T44" i="6"/>
  <c r="U44" i="6"/>
  <c r="V44" i="6"/>
  <c r="W44" i="6"/>
  <c r="X44" i="6"/>
  <c r="R45" i="6"/>
  <c r="S45" i="6"/>
  <c r="T45" i="6"/>
  <c r="U45" i="6"/>
  <c r="V45" i="6"/>
  <c r="W45" i="6"/>
  <c r="X45" i="6"/>
  <c r="R46" i="6"/>
  <c r="S46" i="6"/>
  <c r="T46" i="6"/>
  <c r="U46" i="6"/>
  <c r="V46" i="6"/>
  <c r="W46" i="6"/>
  <c r="X46" i="6"/>
  <c r="J51" i="7"/>
  <c r="I57" i="7" s="1"/>
  <c r="F53" i="7" a="1"/>
  <c r="F53" i="7"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7" l="1"/>
  <c r="J53" i="7"/>
  <c r="J54" i="7"/>
  <c r="J56" i="7"/>
  <c r="J57" i="7"/>
  <c r="I54" i="7"/>
  <c r="I53" i="7" s="1"/>
  <c r="I55" i="7"/>
  <c r="I5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3AA607-50F4-42E4-BC2C-770CBBEEFA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46D49D8-EE98-4B88-97CE-5139F58B4B68}"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84D19144-C009-4720-BF1E-58D3142C3585}"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<sst xmlns="http://schemas.openxmlformats.org/spreadsheetml/2006/main" count="3171" uniqueCount="1083">
  <si>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</si>
  <si>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</si>
  <si>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</si>
  <si>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</si>
  <si>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</si>
  <si>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</si>
  <si>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</si>
  <si>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</si>
  <si>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</si>
  <si>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</si>
  <si>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</si>
  <si>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</si>
  <si>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</si>
  <si>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</si>
  <si>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</si>
  <si>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</si>
  <si>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</si>
  <si>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</si>
  <si>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</si>
  <si>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</si>
  <si>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</si>
  <si>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</si>
  <si>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</si>
  <si>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</si>
  <si>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</si>
  <si>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</si>
  <si>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</si>
  <si>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</si>
  <si>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</si>
  <si>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</si>
  <si>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</si>
  <si>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</si>
  <si>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</si>
  <si>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</si>
  <si>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</si>
  <si>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</si>
  <si>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</si>
  <si>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</si>
  <si>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</si>
  <si>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</si>
  <si>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</si>
  <si>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</si>
  <si>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</si>
  <si>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</si>
  <si>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</si>
  <si>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</si>
  <si>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</si>
  <si>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</si>
  <si>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</si>
  <si>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</si>
  <si>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</si>
  <si>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</si>
  <si>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</si>
  <si>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</si>
  <si>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</si>
  <si>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</si>
  <si>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</si>
  <si>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</si>
  <si>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</si>
  <si>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</si>
  <si>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</si>
  <si>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</si>
  <si>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</si>
  <si>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</si>
  <si>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</si>
  <si>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</si>
  <si>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</si>
  <si>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</si>
  <si>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</si>
  <si>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</si>
  <si>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</si>
  <si>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</si>
  <si>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</si>
  <si>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</si>
  <si>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</si>
  <si>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</si>
  <si>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</si>
  <si>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</si>
  <si>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</si>
  <si>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</si>
  <si>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</si>
  <si>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</si>
  <si>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</si>
  <si>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</si>
  <si>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</si>
  <si>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</si>
  <si>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</si>
  <si>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</si>
  <si>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</si>
  <si>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</si>
  <si>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</si>
  <si>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</si>
  <si>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</si>
  <si>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</si>
  <si>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</si>
  <si>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</si>
  <si>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</si>
  <si>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</si>
  <si>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</si>
  <si>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</si>
  <si>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</si>
  <si>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</si>
  <si>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</si>
  <si>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</si>
  <si>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</si>
  <si>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</si>
  <si>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</si>
  <si>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</si>
  <si>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</si>
  <si>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</si>
  <si>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</si>
  <si>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</si>
  <si>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</si>
  <si>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</si>
  <si>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</si>
  <si>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</si>
  <si>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</si>
  <si>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</si>
  <si>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</si>
  <si>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</si>
  <si>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</si>
  <si>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</si>
  <si>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</si>
  <si>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</si>
  <si>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</si>
  <si>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</si>
  <si>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</si>
  <si>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</si>
  <si>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</si>
  <si>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</si>
  <si>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</si>
  <si>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</si>
  <si>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</si>
  <si>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</si>
  <si>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</si>
  <si>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</si>
  <si>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</si>
  <si>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</si>
  <si>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</si>
  <si>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</si>
  <si>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</si>
  <si>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</si>
  <si>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</si>
  <si>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</si>
  <si>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</si>
  <si>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</si>
  <si>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</si>
  <si>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</si>
  <si>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</si>
  <si>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</si>
  <si>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</si>
  <si>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</si>
  <si>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</si>
  <si>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</si>
  <si>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</si>
  <si>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</si>
  <si>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</si>
  <si>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</si>
  <si>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</si>
  <si>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</si>
  <si>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</si>
  <si>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</si>
  <si>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</si>
  <si>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</si>
  <si>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</si>
  <si>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</si>
  <si>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</si>
  <si>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</si>
  <si>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</si>
  <si>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</si>
  <si>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</si>
  <si>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</si>
  <si>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</si>
  <si>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</si>
  <si>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</si>
  <si>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</si>
  <si>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</si>
  <si>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</si>
  <si>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</si>
  <si>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</si>
  <si>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</si>
  <si>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</si>
  <si>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</si>
  <si>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</si>
  <si>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</si>
  <si>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</si>
  <si>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</si>
  <si>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</si>
  <si>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</si>
  <si>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</si>
  <si>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</si>
  <si>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</si>
  <si>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</si>
  <si>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</si>
  <si>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</si>
  <si>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</si>
  <si>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</si>
  <si>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</si>
  <si>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</si>
  <si>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</si>
  <si>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</si>
  <si>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</si>
  <si>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</si>
  <si>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</si>
  <si>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</si>
  <si>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</si>
  <si>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</si>
  <si>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</si>
  <si>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</si>
  <si>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</si>
  <si>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</si>
  <si>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</si>
  <si>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</si>
  <si>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</si>
  <si>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</si>
  <si>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</si>
  <si>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</si>
  <si>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</si>
  <si>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</si>
  <si>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</si>
  <si>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</si>
  <si>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</si>
  <si>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</si>
  <si>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</si>
  <si>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</si>
  <si>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</si>
  <si>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</si>
  <si>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</si>
  <si>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</si>
  <si>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</si>
  <si>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</si>
  <si>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</si>
  <si>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</si>
  <si>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</si>
  <si>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</si>
  <si>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</si>
  <si>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</si>
  <si>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</si>
  <si>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</si>
  <si>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</si>
  <si>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</si>
  <si>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</si>
  <si>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</si>
  <si>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</si>
  <si>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</si>
  <si>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</si>
  <si>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</si>
  <si>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</si>
  <si>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</si>
  <si>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</si>
  <si>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</si>
  <si>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</si>
  <si>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</si>
  <si>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</si>
  <si>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</si>
  <si>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</si>
  <si>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</si>
  <si>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</si>
  <si>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</si>
  <si>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</si>
  <si>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</si>
  <si>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</si>
  <si>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</si>
  <si>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</si>
  <si>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</si>
  <si>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</si>
  <si>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</si>
  <si>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</si>
  <si>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</si>
  <si>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</si>
  <si>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</si>
  <si>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</si>
  <si>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</si>
  <si>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</si>
  <si>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</si>
  <si>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</si>
  <si>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</si>
  <si>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</si>
  <si>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</si>
  <si>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</si>
  <si>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</si>
  <si>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</si>
  <si>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</si>
  <si>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</si>
  <si>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</si>
  <si>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</si>
  <si>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</si>
  <si>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</si>
  <si>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</si>
  <si>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</si>
  <si>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</si>
  <si>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</si>
  <si>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</si>
  <si>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</si>
  <si>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</si>
  <si>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</si>
  <si>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</si>
  <si>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</si>
  <si>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</si>
  <si>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</si>
  <si>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</si>
  <si>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</si>
  <si>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</si>
  <si>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</si>
  <si>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</si>
  <si>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</si>
  <si>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</si>
  <si>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</si>
  <si>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</si>
  <si>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</si>
  <si>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</si>
  <si>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</si>
  <si>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</si>
  <si>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</si>
  <si>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</si>
  <si>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</si>
  <si>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</si>
  <si>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</si>
  <si>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</si>
  <si>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</si>
  <si>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</si>
  <si>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</si>
  <si>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</si>
  <si>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</si>
  <si>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</si>
  <si>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</si>
  <si>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</si>
  <si>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</si>
  <si>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</si>
  <si>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</si>
  <si>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</si>
  <si>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</si>
  <si>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</si>
  <si>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</si>
  <si>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</si>
  <si>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</si>
  <si>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</si>
  <si>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</si>
  <si>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</si>
  <si>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</si>
  <si>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</si>
  <si>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</si>
  <si>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</si>
  <si>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</si>
  <si>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</si>
  <si>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</si>
  <si>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</si>
  <si>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</si>
  <si>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</si>
  <si>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</si>
  <si>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</si>
  <si>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</si>
  <si>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</si>
  <si>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</si>
  <si>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</si>
  <si>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</si>
  <si>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</si>
  <si>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</si>
  <si>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</si>
  <si>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</si>
  <si>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</si>
  <si>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</si>
  <si>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</si>
  <si>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</si>
  <si>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</si>
  <si>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</si>
  <si>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</si>
  <si>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</si>
  <si>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</si>
  <si>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</si>
  <si>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</si>
  <si>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</si>
  <si>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</si>
  <si>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</si>
  <si>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</si>
  <si>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</si>
  <si>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</si>
  <si>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</si>
  <si>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</si>
  <si>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</si>
  <si>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</si>
  <si>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</si>
  <si>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</si>
  <si>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</si>
  <si>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</si>
  <si>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</si>
  <si>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</si>
  <si>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</si>
  <si>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</si>
  <si>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</si>
  <si>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</si>
  <si>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</si>
  <si>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</si>
  <si>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</si>
  <si>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</si>
  <si>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</si>
  <si>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</si>
  <si>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</si>
  <si>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</si>
  <si>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</si>
  <si>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</si>
  <si>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</si>
  <si>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</si>
  <si>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</si>
  <si>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</si>
  <si>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</si>
  <si>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</si>
  <si>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</si>
  <si>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</si>
  <si>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</si>
  <si>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</si>
  <si>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</si>
  <si>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</si>
  <si>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</si>
  <si>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</si>
  <si>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</si>
  <si>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</si>
  <si>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</si>
  <si>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</si>
  <si>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</si>
  <si>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</si>
  <si>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</si>
  <si>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</si>
  <si>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</si>
  <si>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</si>
  <si>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</si>
  <si>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</si>
  <si>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</si>
  <si>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</si>
  <si>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</si>
  <si>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</si>
  <si>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</si>
  <si>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</si>
  <si>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</si>
  <si>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</si>
  <si>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</si>
  <si>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</si>
  <si>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</si>
  <si>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</si>
  <si>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</si>
  <si>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</si>
  <si>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</si>
  <si>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</si>
  <si>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</si>
  <si>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</si>
  <si>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</si>
  <si>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</si>
  <si>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</si>
  <si>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</si>
  <si>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</si>
  <si>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</si>
  <si>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</si>
  <si>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</si>
  <si>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</si>
  <si>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</si>
  <si>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</si>
  <si>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</si>
  <si>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</si>
  <si>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</si>
  <si>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</si>
  <si>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</si>
  <si>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</si>
  <si>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</si>
  <si>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</si>
  <si>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</si>
  <si>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</si>
  <si>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</si>
  <si>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</si>
  <si>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</si>
  <si>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</si>
  <si>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</si>
  <si>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</si>
  <si>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</si>
  <si>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</si>
  <si>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</si>
  <si>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</si>
  <si>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</si>
  <si>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</si>
  <si>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</si>
  <si>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</si>
  <si>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</si>
  <si>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</si>
  <si>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</si>
  <si>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</si>
  <si>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</si>
  <si>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</si>
  <si>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</si>
  <si>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</si>
  <si>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</si>
  <si>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</si>
  <si>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</si>
  <si>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</si>
  <si>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</si>
  <si>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</si>
  <si>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</si>
  <si>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</si>
  <si>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</si>
  <si>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</si>
  <si>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</si>
  <si>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</si>
  <si>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</si>
  <si>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</si>
  <si>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</si>
  <si>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</si>
  <si>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</si>
  <si>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</si>
  <si>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</si>
  <si>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</si>
  <si>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</si>
  <si>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</si>
  <si>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</si>
  <si>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</si>
  <si>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</si>
  <si>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</si>
  <si>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</si>
  <si>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</si>
  <si>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</si>
  <si>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</si>
  <si>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</si>
  <si>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</si>
  <si>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</si>
  <si>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</si>
  <si>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</si>
  <si>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</si>
  <si>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</si>
  <si>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</si>
  <si>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</si>
  <si>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</si>
  <si>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</si>
  <si>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</si>
  <si>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</si>
  <si>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</si>
  <si>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</si>
  <si>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</si>
  <si>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</si>
  <si>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</si>
  <si>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</si>
  <si>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</si>
  <si>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</si>
  <si>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</si>
  <si>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</si>
  <si>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</si>
  <si>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</si>
  <si>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</si>
  <si>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</si>
  <si>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</si>
  <si>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</si>
  <si>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</si>
  <si>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</si>
  <si>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</si>
  <si>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</si>
  <si>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</si>
  <si>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</si>
  <si>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</si>
  <si>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</si>
  <si>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</si>
  <si>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</si>
  <si>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</si>
  <si>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</si>
  <si>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</si>
  <si>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</si>
  <si>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</si>
  <si>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</si>
  <si>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</si>
  <si>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</si>
  <si>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</si>
  <si>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</si>
  <si>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</si>
  <si>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</si>
  <si>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</si>
  <si>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</si>
  <si>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</si>
  <si>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</si>
  <si>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</si>
  <si>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</si>
  <si>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</si>
  <si>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</si>
  <si>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</si>
  <si>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</si>
  <si>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</si>
  <si>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</si>
  <si>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</si>
  <si>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</si>
  <si>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</si>
  <si>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</si>
  <si>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</si>
  <si>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</si>
  <si>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</si>
  <si>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</si>
  <si>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</si>
  <si>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</si>
  <si>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</si>
  <si>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</si>
  <si>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</si>
  <si>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</si>
  <si>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</si>
  <si>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</si>
  <si>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</si>
  <si>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</si>
  <si>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</si>
  <si>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</si>
  <si>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</si>
  <si>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</si>
  <si>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</si>
  <si>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</si>
  <si>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</si>
  <si>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</si>
  <si>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</si>
  <si>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</si>
  <si>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</si>
  <si>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</si>
  <si>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</si>
  <si>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</si>
  <si>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</si>
  <si>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</si>
  <si>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</si>
  <si>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</si>
  <si>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</si>
  <si>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</si>
  <si>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</si>
  <si>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</si>
  <si>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</si>
  <si>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</si>
  <si>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</si>
  <si>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</si>
  <si>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</si>
  <si>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</si>
  <si>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</si>
  <si>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</si>
  <si>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</si>
  <si>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</si>
  <si>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</si>
  <si>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</si>
  <si>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</si>
  <si>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</si>
  <si>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</si>
  <si>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</si>
  <si>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</si>
  <si>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</si>
  <si>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</si>
  <si>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</si>
  <si>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</si>
  <si>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</si>
  <si>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</si>
  <si>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</si>
  <si>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</si>
  <si>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</si>
  <si>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</si>
  <si>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</si>
  <si>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</si>
  <si>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</si>
  <si>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</si>
  <si>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</si>
  <si>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</si>
  <si>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</si>
  <si>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</si>
  <si>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</si>
  <si>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</si>
  <si>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</si>
  <si>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</si>
  <si>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</si>
  <si>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</si>
  <si>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</si>
  <si>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</si>
  <si>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</si>
  <si>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</si>
  <si>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</si>
  <si>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</si>
  <si>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</si>
  <si>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</si>
  <si>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</si>
  <si>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</si>
  <si>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</si>
  <si>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</si>
  <si>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</si>
  <si>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</si>
  <si>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</si>
  <si>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</si>
  <si>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</si>
  <si>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</si>
  <si>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</si>
  <si>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</si>
  <si>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</si>
  <si>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</si>
  <si>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</si>
  <si>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</si>
  <si>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</si>
  <si>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</si>
  <si>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</si>
  <si>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</si>
  <si>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</si>
  <si>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</si>
  <si>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</si>
  <si>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</si>
  <si>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</si>
  <si>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</si>
  <si>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</si>
  <si>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</si>
  <si>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</si>
  <si>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</si>
  <si>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</si>
  <si>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</si>
  <si>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</si>
  <si>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</si>
  <si>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</si>
  <si>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</si>
  <si>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</si>
  <si>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</si>
  <si>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</si>
  <si>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</si>
  <si>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</si>
  <si>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</si>
  <si>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</si>
  <si>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</si>
  <si>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</si>
  <si>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</si>
  <si>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</si>
  <si>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</si>
  <si>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</si>
  <si>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</si>
  <si>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</si>
  <si>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</si>
  <si>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</si>
  <si>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</si>
  <si>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</si>
  <si>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</si>
  <si>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</si>
  <si>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</si>
  <si>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</si>
  <si>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</si>
  <si>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</si>
  <si>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</si>
  <si>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</si>
  <si>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</si>
  <si>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</si>
  <si>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</si>
  <si>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</si>
  <si>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</si>
  <si>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</si>
  <si>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</si>
  <si>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</si>
  <si>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</si>
  <si>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</si>
  <si>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</si>
  <si>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</si>
  <si>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</si>
  <si>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</si>
  <si>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</si>
  <si>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</si>
  <si>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</si>
  <si>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</si>
  <si>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</si>
  <si>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</si>
  <si>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</si>
  <si>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</si>
  <si>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</si>
  <si>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</si>
  <si>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</si>
  <si>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</si>
  <si>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</si>
  <si>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</si>
  <si>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</si>
  <si>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</si>
  <si>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</si>
  <si>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</si>
  <si>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</si>
  <si>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</si>
  <si>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</si>
  <si>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</si>
  <si>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</si>
  <si>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</si>
  <si>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</si>
  <si>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</si>
  <si>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</si>
  <si>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</si>
  <si>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</si>
  <si>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</si>
  <si>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</si>
  <si>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</si>
  <si>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</si>
  <si>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</si>
  <si>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</si>
  <si>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</si>
  <si>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</si>
  <si>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</si>
  <si>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</si>
  <si>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</si>
  <si>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</si>
  <si>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</si>
  <si>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</si>
  <si>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</si>
  <si>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</si>
  <si>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</si>
  <si>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</si>
  <si>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</si>
  <si>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</si>
  <si>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</si>
  <si>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</si>
  <si>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</si>
  <si>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</si>
  <si>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</si>
  <si>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</si>
  <si>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</si>
  <si>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</si>
  <si>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</si>
  <si>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</si>
  <si>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</si>
  <si>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</si>
  <si>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</si>
  <si>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</si>
  <si>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</si>
  <si>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</si>
  <si>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</si>
  <si>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</si>
  <si>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</si>
  <si>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</si>
  <si>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</si>
  <si>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</si>
  <si>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</si>
  <si>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</si>
  <si>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</si>
  <si>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</si>
  <si>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</si>
  <si>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</si>
  <si>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</si>
  <si>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</si>
  <si>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</si>
  <si>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</si>
  <si>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</si>
  <si>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</si>
  <si>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</si>
  <si>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</si>
  <si>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</si>
  <si>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</si>
  <si>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</si>
  <si>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</si>
  <si>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</si>
  <si>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</si>
  <si>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</si>
  <si>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</si>
  <si>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</si>
  <si>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</si>
  <si>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</si>
  <si>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</si>
  <si>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</si>
  <si>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</si>
  <si>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</si>
  <si>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</si>
  <si>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</si>
  <si>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</si>
  <si>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</si>
  <si>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</si>
  <si>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</si>
  <si>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</si>
  <si>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</si>
  <si>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</si>
  <si>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</si>
  <si>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</si>
  <si>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</si>
  <si>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</si>
  <si>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</si>
  <si>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</si>
  <si>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</si>
  <si>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</si>
  <si>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</si>
  <si>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</si>
  <si>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</si>
  <si>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</si>
  <si>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</si>
  <si>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</si>
  <si>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</si>
  <si>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</si>
  <si>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</si>
  <si>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</si>
  <si>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</si>
  <si>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</si>
  <si>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</si>
  <si>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</si>
  <si>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</si>
  <si>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</si>
  <si>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</si>
  <si>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</si>
  <si>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</si>
  <si>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</si>
  <si>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</si>
  <si>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</si>
  <si>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</si>
  <si>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</si>
  <si>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</si>
  <si>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</si>
  <si>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</si>
  <si>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</si>
  <si>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</si>
  <si>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</si>
  <si>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</si>
  <si>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</si>
  <si>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</si>
  <si>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</si>
  <si>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</si>
  <si>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</si>
  <si>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</si>
  <si>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</si>
  <si>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</si>
  <si>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</si>
  <si>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</si>
  <si>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</si>
  <si>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</si>
  <si>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</si>
  <si>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</si>
  <si>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</si>
  <si>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</si>
  <si>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</si>
  <si>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</si>
  <si>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</si>
  <si>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</si>
  <si>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</si>
  <si>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</si>
  <si>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</si>
  <si>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</si>
  <si>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</si>
  <si>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</si>
  <si>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</si>
  <si>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</si>
  <si>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</si>
  <si>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</si>
  <si>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</si>
  <si>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</si>
  <si>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</si>
  <si>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</si>
  <si>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</si>
  <si>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</si>
  <si>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</si>
  <si>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</si>
  <si>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</si>
  <si>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</si>
  <si>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</si>
  <si>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</si>
  <si>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</si>
  <si>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</si>
  <si>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</si>
  <si>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</si>
  <si>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</si>
  <si>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</si>
  <si>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</si>
  <si>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</si>
  <si>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</si>
  <si>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</si>
  <si>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</si>
  <si>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</si>
  <si>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</si>
  <si>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</si>
  <si>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</si>
  <si>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</si>
  <si>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</si>
  <si>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</si>
  <si>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</si>
  <si>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</si>
  <si>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</si>
  <si>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</si>
  <si>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</si>
  <si>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</si>
  <si>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</si>
  <si>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</si>
  <si>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</si>
  <si>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</si>
  <si>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</si>
  <si>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</si>
  <si>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</si>
  <si>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</si>
  <si>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</si>
  <si>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</si>
  <si>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</si>
  <si>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</si>
  <si>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</si>
  <si>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</si>
  <si>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</si>
  <si>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</si>
  <si>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</si>
  <si>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</si>
  <si>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</si>
  <si>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</si>
  <si>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</si>
  <si>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</si>
  <si>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</si>
  <si>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</si>
  <si>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</si>
  <si>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</si>
  <si>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</si>
  <si>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</si>
  <si>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</si>
  <si>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</si>
  <si>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</si>
  <si>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</si>
  <si>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</si>
  <si>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</si>
  <si>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</si>
  <si>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</si>
  <si>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</si>
  <si>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</si>
  <si>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</si>
  <si>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</si>
  <si>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</si>
  <si>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</si>
  <si>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</si>
  <si>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</si>
  <si>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</si>
  <si>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</si>
  <si>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</si>
  <si>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</si>
  <si>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</si>
  <si>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</si>
  <si>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</si>
  <si>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</si>
  <si>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</si>
  <si>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</si>
  <si>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</si>
  <si>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</si>
  <si>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</si>
  <si>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</si>
  <si>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</si>
  <si>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</si>
  <si>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</si>
  <si>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</si>
  <si>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</si>
  <si>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</si>
  <si>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</si>
  <si>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</si>
  <si>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</si>
  <si>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</si>
  <si>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</si>
  <si>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</si>
  <si>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</si>
  <si>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</si>
  <si>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</si>
  <si>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</si>
  <si>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</si>
  <si>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</si>
  <si>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</si>
  <si>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</si>
  <si>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</si>
  <si>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</si>
  <si>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</si>
  <si>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</si>
  <si>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</si>
  <si>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</si>
  <si>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</si>
  <si>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</si>
  <si>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</si>
  <si>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</si>
  <si>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</si>
  <si>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</si>
  <si>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</si>
  <si>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</si>
  <si>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</si>
  <si>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</si>
  <si>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</si>
  <si>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</si>
  <si>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</si>
  <si>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</si>
  <si>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</si>
  <si>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</si>
  <si>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</si>
  <si>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</si>
  <si>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</si>
  <si>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</si>
  <si>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</si>
  <si>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</si>
  <si>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</si>
  <si>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</si>
  <si>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</si>
  <si>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</si>
  <si>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Amount</t>
  </si>
  <si>
    <t>Calls</t>
  </si>
  <si>
    <t>Sel Calls</t>
  </si>
  <si>
    <t>Sel Amount</t>
  </si>
  <si>
    <t>selected rep</t>
  </si>
  <si>
    <t>Column Labels</t>
  </si>
  <si>
    <t>TOTAL</t>
  </si>
  <si>
    <t>Rep Summary</t>
  </si>
  <si>
    <t>% of Calls</t>
  </si>
  <si>
    <t>Call Rank</t>
  </si>
  <si>
    <t>Amount Rank</t>
  </si>
  <si>
    <t>CALL CENTRE REPORT - 2024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</si>
</sst>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409]d\-mmm\-yy;@"/>
    <numFmt numFmtId="165" formatCode="\$#,##0;\-\$#,##0;\$#,##0"/>
    <numFmt numFmtId="166" formatCode="0.0"/>
    <numFmt numFmtId="167" formatCode="&quot;₹&quot;\ #,###.0,\'\K\'"/>
    <numFmt numFmtId="168" formatCode="\$#,###.0,\k"/>
    <numFmt numFmtId="169" formatCode="[$$-409]#,##0.00"/>
    <numFmt numFmtId="170" formatCode="[$$-409]#,##0"/>
  </numFmts>
  <fonts count="7" x14ac:knownFonts="1">
    <font>
      <sz val="11"/>
      <color theme="1"/>
      <name val="Aptos Narrow"/>
      <family val="2"/>
      <scheme val="minor"/>
    </font>
    <font>
      <b/>
      <sz val="11"/>
      <color theme="1"/>
      <name val="Aptos Narrow"/>
      <family val="2"/>
      <scheme val="minor"/>
    </font>
    <font>
      <sz val="8"/>
      <name val="Aptos Narrow"/>
      <family val="2"/>
      <scheme val="minor"/>
    </font>
    <font>
      <sz val="18"/>
      <color theme="1"/>
      <name val="Aptos ExtraBold"/>
      <family val="2"/>
    </font>
    <font>
      <sz val="11"/>
      <color theme="1"/>
      <name val="Aptos Display"/>
      <family val="2"/>
      <scheme val="major"/>
    </font>
    <font>
      <sz val="11"/>
      <color theme="1"/>
      <name val="Aptos Narrow"/>
      <family val="2"/>
      <scheme val="minor"/>
    </font>
    <font>
      <b/>
      <sz val="18"/>
      <color theme="1"/>
      <name val="Aptos Narrow"/>
      <family val="2"/>
      <scheme val="minor"/>
    </font>
  </fonts>
  <fills count="5">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4"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5" fillId="0" borderId="0" applyFont="0" applyFill="0" applyBorder="0" applyAlignment="0" applyProtection="0"/>
  </cellStyleXfs>
  <cellXfs count="3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4" fillId="3" borderId="0" xfId="0" applyFont="1" applyFill="1"/>
    <xf numFmtId="0" fontId="0" fillId="3" borderId="0" xfId="0" applyFill="1" applyAlignment="1">
      <alignment horizontal="center"/>
    </xf>
    <xf numFmtId="0" fontId="0" fillId="0" borderId="0" xfId="0" pivotButton="1"/>
    <xf numFmtId="0" fontId="0" fillId="0" borderId="0" xfId="0" applyAlignment="1">
      <alignment horizontal="left"/>
    </xf>
    <xf numFmtId="167" fontId="0" fillId="0" borderId="0" xfId="0" applyNumberFormat="1"/>
    <xf numFmtId="168" fontId="0" fillId="0" borderId="0" xfId="0" applyNumberFormat="1"/>
    <xf numFmtId="0" fontId="0" fillId="0" borderId="0" xfId="0" applyAlignment="1">
      <alignment horizontal="left" indent="1"/>
    </xf>
    <xf numFmtId="169" fontId="0" fillId="3" borderId="0" xfId="0" applyNumberFormat="1" applyFill="1"/>
    <xf numFmtId="170" fontId="0" fillId="3" borderId="0" xfId="0" applyNumberFormat="1" applyFill="1"/>
    <xf numFmtId="9" fontId="0" fillId="0" borderId="0" xfId="1" applyFont="1"/>
    <xf numFmtId="0" fontId="6" fillId="4" borderId="0" xfId="0" applyFont="1" applyFill="1" applyAlignment="1">
      <alignment horizontal="center"/>
    </xf>
    <xf numFmtId="0" fontId="0" fillId="4" borderId="0" xfId="0" applyFill="1" applyAlignment="1">
      <alignment horizontal="center"/>
    </xf>
  </cellXfs>
  <cellStyles count="2">
    <cellStyle name="Normal" xfId="0" builtinId="0"/>
    <cellStyle name="Percent" xfId="1" builtinId="5"/>
  </cellStyles>
  <dxfs count="19">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Narrow"/>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9"/>
        </bottom>
        <vertical/>
        <horizontal/>
      </border>
    </dxf>
    <dxf>
      <font>
        <color theme="1"/>
      </font>
      <border>
        <left style="thin">
          <color theme="0" tint="-0.34998626667073579"/>
        </left>
        <right style="thin">
          <color theme="0" tint="-0.34998626667073579"/>
        </right>
        <top style="thin">
          <color theme="0" tint="-0.34998626667073579"/>
        </top>
        <bottom style="thin">
          <color theme="0" tint="-0.34998626667073579"/>
        </bottom>
        <vertical/>
        <horizontal/>
      </border>
    </dxf>
    <dxf>
      <font>
        <b/>
        <color theme="1"/>
      </font>
      <border>
        <bottom style="thin">
          <color theme="4"/>
        </bottom>
        <vertical/>
        <horizontal/>
      </border>
    </dxf>
    <dxf>
      <font>
        <color theme="1"/>
      </font>
      <border>
        <left style="thin">
          <color theme="0" tint="-0.34998626667073579"/>
        </left>
        <right style="thin">
          <color theme="0" tint="-0.34998626667073579"/>
        </right>
        <top style="thin">
          <color theme="0" tint="-0.34998626667073579"/>
        </top>
        <bottom style="thin">
          <color theme="0" tint="-0.34998626667073579"/>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Slicer Style 1" pivot="0" table="0" count="1" xr9:uid="{25BABDA2-DB3D-41F6-98D0-3EE7CBB0176F}">
      <tableStyleElement type="wholeTable" dxfId="18"/>
    </tableStyle>
    <tableStyle name="SlicerStyleDark1 2" pivot="0" table="0" count="10" xr9:uid="{130D4220-FB98-43DE-AA06-4A69E1185132}">
      <tableStyleElement type="wholeTable" dxfId="17"/>
      <tableStyleElement type="headerRow" dxfId="16"/>
    </tableStyle>
    <tableStyle name="SlicerStyleLight6 2" pivot="0" table="0" count="10" xr9:uid="{BDC165E0-C719-4C0C-BCF5-1645AFBF1AC4}">
      <tableStyleElement type="wholeTable" dxfId="15"/>
      <tableStyleElement type="headerRow" dxfId="14"/>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28" Type="http://schemas.openxmlformats.org/officeDocument/2006/relationships/customXml" Target="../customXml/item2.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[ExcelCallCentreProject.xlsx]Pivots!weekday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D783-486D-B2E4-34C6F029026D}"/>
            </c:ext>
          </c:extLst>
        </c:ser>
        <c:dLbls>
          <c:showLegendKey val="0"/>
          <c:showVal val="0"/>
          <c:showCatName val="0"/>
          <c:showSerName val="0"/>
          <c:showPercent val="0"/>
          <c:showBubbleSize val="0"/>
        </c:dLbls>
        <c:gapWidth val="25"/>
        <c:axId val="228520879"/>
        <c:axId val="228517999"/>
      </c:barChart>
      <c:catAx>
        <c:axId val="2285208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517999"/>
        <c:crosses val="autoZero"/>
        <c:auto val="1"/>
        <c:lblAlgn val="ctr"/>
        <c:lblOffset val="100"/>
        <c:noMultiLvlLbl val="0"/>
      </c:catAx>
      <c:valAx>
        <c:axId val="228517999"/>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52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[ExcelCallCentreProject.xlsx]Pivots!monthly trend</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solidFill>
              </a:rPr>
              <a:t>Call</a:t>
            </a:r>
            <a:r>
              <a:rPr lang="en-US" b="1" baseline="0">
                <a:solidFill>
                  <a:schemeClr val="accent2"/>
                </a:solidFill>
              </a:rPr>
              <a:t> Trend</a:t>
            </a:r>
            <a:endParaRPr lang="en-US" b="1">
              <a:solidFill>
                <a:schemeClr val="accent2"/>
              </a:solidFill>
            </a:endParaRPr>
          </a:p>
        </c:rich>
      </c:tx>
      <c:layout>
        <c:manualLayout>
          <c:xMode val="edge"/>
          <c:yMode val="edge"/>
          <c:x val="1.8898146522100173E-2"/>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35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40000"/>
                <a:lumOff val="60000"/>
              </a:schemeClr>
            </a:solidFill>
            <a:round/>
          </a:ln>
          <a:effectLst/>
        </c:spPr>
        <c:marker>
          <c:symbol val="circle"/>
          <c:size val="7"/>
          <c:spPr>
            <a:solidFill>
              <a:schemeClr val="accent1"/>
            </a:solidFill>
            <a:ln w="25400">
              <a:solidFill>
                <a:schemeClr val="accent6">
                  <a:lumMod val="20000"/>
                  <a:lumOff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35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AA81-4573-AD70-B164FAB2AD3F}"/>
            </c:ext>
          </c:extLst>
        </c:ser>
        <c:dLbls>
          <c:showLegendKey val="0"/>
          <c:showVal val="0"/>
          <c:showCatName val="0"/>
          <c:showSerName val="0"/>
          <c:showPercent val="0"/>
          <c:showBubbleSize val="0"/>
        </c:dLbls>
        <c:axId val="1894059615"/>
        <c:axId val="1894062975"/>
      </c:areaChart>
      <c:lineChart>
        <c:grouping val="standard"/>
        <c:varyColors val="0"/>
        <c:ser>
          <c:idx val="0"/>
          <c:order val="0"/>
          <c:tx>
            <c:strRef>
              <c:f>Pivots!$B$24</c:f>
              <c:strCache>
                <c:ptCount val="1"/>
                <c:pt idx="0">
                  <c:v>Call Count</c:v>
                </c:pt>
              </c:strCache>
            </c:strRef>
          </c:tx>
          <c:spPr>
            <a:ln w="28575" cap="rnd">
              <a:solidFill>
                <a:schemeClr val="accent6">
                  <a:lumMod val="40000"/>
                  <a:lumOff val="60000"/>
                </a:schemeClr>
              </a:solidFill>
              <a:round/>
            </a:ln>
            <a:effectLst/>
          </c:spPr>
          <c:marker>
            <c:symbol val="circle"/>
            <c:size val="7"/>
            <c:spPr>
              <a:solidFill>
                <a:schemeClr val="accent1"/>
              </a:solidFill>
              <a:ln w="25400">
                <a:solidFill>
                  <a:schemeClr val="accent6">
                    <a:lumMod val="20000"/>
                    <a:lumOff val="80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AA81-4573-AD70-B164FAB2AD3F}"/>
            </c:ext>
          </c:extLst>
        </c:ser>
        <c:dLbls>
          <c:showLegendKey val="0"/>
          <c:showVal val="0"/>
          <c:showCatName val="0"/>
          <c:showSerName val="0"/>
          <c:showPercent val="0"/>
          <c:showBubbleSize val="0"/>
        </c:dLbls>
        <c:marker val="1"/>
        <c:smooth val="0"/>
        <c:axId val="1894059615"/>
        <c:axId val="1894062975"/>
      </c:lineChart>
      <c:catAx>
        <c:axId val="189405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062975"/>
        <c:crosses val="autoZero"/>
        <c:auto val="1"/>
        <c:lblAlgn val="ctr"/>
        <c:lblOffset val="100"/>
        <c:noMultiLvlLbl val="0"/>
      </c:catAx>
      <c:valAx>
        <c:axId val="18940629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05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5412-49B8-87B3-EB608E4D4E9D}"/>
            </c:ext>
          </c:extLst>
        </c:ser>
        <c:ser>
          <c:idx val="1"/>
          <c:order val="1"/>
          <c:tx>
            <c:strRef>
              <c:f>Pivots!$I$52</c:f>
              <c:strCache>
                <c:ptCount val="1"/>
                <c:pt idx="0">
                  <c:v>Sel Calls</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3500000" scaled="1"/>
            </a:gradFill>
            <a:ln>
              <a:noFill/>
            </a:ln>
            <a:effectLst/>
          </c:spPr>
          <c:invertIfNegative val="0"/>
          <c:val>
            <c:numRef>
              <c:f>Pivots!$I$53:$I$57</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5412-49B8-87B3-EB608E4D4E9D}"/>
            </c:ext>
          </c:extLst>
        </c:ser>
        <c:dLbls>
          <c:showLegendKey val="0"/>
          <c:showVal val="0"/>
          <c:showCatName val="0"/>
          <c:showSerName val="0"/>
          <c:showPercent val="0"/>
          <c:showBubbleSize val="0"/>
        </c:dLbls>
        <c:gapWidth val="25"/>
        <c:overlap val="100"/>
        <c:axId val="183276959"/>
        <c:axId val="183279839"/>
      </c:barChart>
      <c:catAx>
        <c:axId val="1832769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79839"/>
        <c:crosses val="autoZero"/>
        <c:auto val="1"/>
        <c:lblAlgn val="ctr"/>
        <c:lblOffset val="100"/>
        <c:noMultiLvlLbl val="0"/>
      </c:catAx>
      <c:valAx>
        <c:axId val="183279839"/>
        <c:scaling>
          <c:orientation val="minMax"/>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8327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340463561941122"/>
          <c:y val="0.19486111111111112"/>
          <c:w val="0.78304189432305549"/>
          <c:h val="0.72125801983085447"/>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D521-44E3-BB04-B832D639FE88}"/>
            </c:ext>
          </c:extLst>
        </c:ser>
        <c:ser>
          <c:idx val="1"/>
          <c:order val="1"/>
          <c:tx>
            <c:strRef>
              <c:f>Pivots!$J$52</c:f>
              <c:strCache>
                <c:ptCount val="1"/>
                <c:pt idx="0">
                  <c:v>Sel Amount</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3500000" scaled="1"/>
            </a:gradFill>
            <a:ln>
              <a:noFill/>
            </a:ln>
            <a:effectLst/>
          </c:spPr>
          <c:invertIfNegative val="0"/>
          <c:val>
            <c:numRef>
              <c:f>Pivots!$J$53:$J$57</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D521-44E3-BB04-B832D639FE88}"/>
            </c:ext>
          </c:extLst>
        </c:ser>
        <c:dLbls>
          <c:showLegendKey val="0"/>
          <c:showVal val="0"/>
          <c:showCatName val="0"/>
          <c:showSerName val="0"/>
          <c:showPercent val="0"/>
          <c:showBubbleSize val="0"/>
        </c:dLbls>
        <c:gapWidth val="25"/>
        <c:overlap val="100"/>
        <c:axId val="263837455"/>
        <c:axId val="263832175"/>
      </c:barChart>
      <c:catAx>
        <c:axId val="263837455"/>
        <c:scaling>
          <c:orientation val="minMax"/>
        </c:scaling>
        <c:delete val="1"/>
        <c:axPos val="l"/>
        <c:numFmt formatCode="General" sourceLinked="1"/>
        <c:majorTickMark val="none"/>
        <c:minorTickMark val="none"/>
        <c:tickLblPos val="nextTo"/>
        <c:crossAx val="263832175"/>
        <c:crosses val="autoZero"/>
        <c:auto val="1"/>
        <c:lblAlgn val="ctr"/>
        <c:lblOffset val="100"/>
        <c:noMultiLvlLbl val="0"/>
      </c:catAx>
      <c:valAx>
        <c:axId val="263832175"/>
        <c:scaling>
          <c:orientation val="minMax"/>
        </c:scaling>
        <c:delete val="1"/>
        <c:axPos val="b"/>
        <c:majorGridlines>
          <c:spPr>
            <a:ln w="9525" cap="flat" cmpd="sng" algn="ctr">
              <a:solidFill>
                <a:schemeClr val="tx1">
                  <a:lumMod val="15000"/>
                  <a:lumOff val="85000"/>
                </a:schemeClr>
              </a:solidFill>
              <a:round/>
            </a:ln>
            <a:effectLst/>
          </c:spPr>
        </c:majorGridlines>
        <c:numFmt formatCode="\$#,###.0,\k" sourceLinked="1"/>
        <c:majorTickMark val="none"/>
        <c:minorTickMark val="none"/>
        <c:tickLblPos val="nextTo"/>
        <c:crossAx val="26383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[ExcelCallCentreProject.xlsx]Pivots!PivotTable6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2">
                    <a:lumMod val="50000"/>
                  </a:schemeClr>
                </a:solidFill>
              </a:rPr>
              <a:t>Female</a:t>
            </a:r>
            <a:r>
              <a:rPr lang="en-US" b="1" baseline="0"/>
              <a:t> vs </a:t>
            </a:r>
            <a:r>
              <a:rPr lang="en-US" b="1" baseline="0">
                <a:solidFill>
                  <a:schemeClr val="accent3">
                    <a:lumMod val="75000"/>
                  </a:schemeClr>
                </a:solidFill>
              </a:rPr>
              <a:t>Male</a:t>
            </a:r>
            <a:r>
              <a:rPr lang="en-US" b="1" baseline="0"/>
              <a:t> Callers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solidFill>
              <a:schemeClr val="bg2">
                <a:lumMod val="9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bg2">
                <a:lumMod val="75000"/>
              </a:schemeClr>
            </a:solidFill>
            <a:ln>
              <a:noFill/>
            </a:ln>
            <a:effectLst/>
          </c:spPr>
          <c:invertIfNegative val="0"/>
          <c:dLbls>
            <c:spPr>
              <a:solidFill>
                <a:schemeClr val="bg2">
                  <a:lumMod val="9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2875-422F-BF18-8E97BB2875B8}"/>
            </c:ext>
          </c:extLst>
        </c:ser>
        <c:ser>
          <c:idx val="1"/>
          <c:order val="1"/>
          <c:tx>
            <c:strRef>
              <c:f>Pivots!$C$77:$C$78</c:f>
              <c:strCache>
                <c:ptCount val="1"/>
                <c:pt idx="0">
                  <c:v>Male</c:v>
                </c:pt>
              </c:strCache>
            </c:strRef>
          </c:tx>
          <c:spPr>
            <a:solidFill>
              <a:schemeClr val="tx2">
                <a:lumMod val="60000"/>
                <a:lumOff val="40000"/>
              </a:schemeClr>
            </a:solidFill>
            <a:ln>
              <a:noFill/>
            </a:ln>
            <a:effectLst/>
          </c:spPr>
          <c:invertIfNegative val="0"/>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2875-422F-BF18-8E97BB2875B8}"/>
            </c:ext>
          </c:extLst>
        </c:ser>
        <c:dLbls>
          <c:showLegendKey val="0"/>
          <c:showVal val="0"/>
          <c:showCatName val="0"/>
          <c:showSerName val="0"/>
          <c:showPercent val="0"/>
          <c:showBubbleSize val="0"/>
        </c:dLbls>
        <c:gapWidth val="25"/>
        <c:overlap val="100"/>
        <c:axId val="269547471"/>
        <c:axId val="269547951"/>
      </c:barChart>
      <c:catAx>
        <c:axId val="269547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547951"/>
        <c:crosses val="autoZero"/>
        <c:auto val="1"/>
        <c:lblAlgn val="ctr"/>
        <c:lblOffset val="100"/>
        <c:noMultiLvlLbl val="0"/>
      </c:catAx>
      <c:valAx>
        <c:axId val="26954795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6954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[ExcelCallCentreProject.xlsx]Pivots!Rep satisfaction</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rPr>
              <a:t>Rating</a:t>
            </a:r>
          </a:p>
        </c:rich>
      </c:tx>
      <c:layout>
        <c:manualLayout>
          <c:xMode val="edge"/>
          <c:yMode val="edge"/>
          <c:x val="0.442610968307533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accent1"/>
            </a:solidFill>
            <a:ln>
              <a:noFill/>
            </a:ln>
            <a:effectLst/>
          </c:spPr>
          <c:invertIfNegative val="0"/>
          <c:cat>
            <c:strRef>
              <c:f>Pivots!$A$90:$A$94</c:f>
              <c:strCache>
                <c:ptCount val="4"/>
                <c:pt idx="0">
                  <c:v>2</c:v>
                </c:pt>
                <c:pt idx="1">
                  <c:v>3</c:v>
                </c:pt>
                <c:pt idx="2">
                  <c:v>4</c:v>
                </c:pt>
                <c:pt idx="3">
                  <c:v>5</c:v>
                </c:pt>
              </c:strCache>
            </c:strRef>
          </c:cat>
          <c:val>
            <c:numRef>
              <c:f>Pivots!$B$90:$B$94</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4870-4FB3-8802-AB0A78AA4770}"/>
            </c:ext>
          </c:extLst>
        </c:ser>
        <c:dLbls>
          <c:showLegendKey val="0"/>
          <c:showVal val="0"/>
          <c:showCatName val="0"/>
          <c:showSerName val="0"/>
          <c:showPercent val="0"/>
          <c:showBubbleSize val="0"/>
        </c:dLbls>
        <c:gapWidth val="10"/>
        <c:overlap val="-27"/>
        <c:axId val="1870648687"/>
        <c:axId val="1870646767"/>
      </c:barChart>
      <c:catAx>
        <c:axId val="1870648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646767"/>
        <c:crosses val="autoZero"/>
        <c:auto val="1"/>
        <c:lblAlgn val="ctr"/>
        <c:lblOffset val="100"/>
        <c:noMultiLvlLbl val="0"/>
      </c:catAx>
      <c:valAx>
        <c:axId val="1870646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64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chart" Target="../charts/chart3.xml"/><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chart" Target="../charts/chart2.xml"/><Relationship Id="rId2" Type="http://schemas.openxmlformats.org/officeDocument/2006/relationships/image" Target="../media/image8.svg"/><Relationship Id="rId16" Type="http://schemas.openxmlformats.org/officeDocument/2006/relationships/chart" Target="../charts/chart6.xml"/><Relationship Id="rId1" Type="http://schemas.openxmlformats.org/officeDocument/2006/relationships/image" Target="../media/image7.png"/><Relationship Id="rId6" Type="http://schemas.openxmlformats.org/officeDocument/2006/relationships/image" Target="../media/image12.svg"/><Relationship Id="rId11" Type="http://schemas.openxmlformats.org/officeDocument/2006/relationships/chart" Target="../charts/chart1.xml"/><Relationship Id="rId5" Type="http://schemas.openxmlformats.org/officeDocument/2006/relationships/image" Target="../media/image11.png"/><Relationship Id="rId15" Type="http://schemas.openxmlformats.org/officeDocument/2006/relationships/chart" Target="../charts/chart5.xml"/><Relationship Id="rId10" Type="http://schemas.openxmlformats.org/officeDocument/2006/relationships/image" Target="../media/image16.svg"/><Relationship Id="rId4" Type="http://schemas.openxmlformats.org/officeDocument/2006/relationships/image" Target="../media/image10.svg"/><Relationship Id="rId9" Type="http://schemas.openxmlformats.org/officeDocument/2006/relationships/image" Target="../media/image15.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0.svg"/><Relationship Id="rId3" Type="http://schemas.openxmlformats.org/officeDocument/2006/relationships/image" Target="../media/image17.png"/><Relationship Id="rId7" Type="http://schemas.openxmlformats.org/officeDocument/2006/relationships/image" Target="../media/image19.png"/><Relationship Id="rId12" Type="http://schemas.openxmlformats.org/officeDocument/2006/relationships/image" Target="../media/image14.svg"/><Relationship Id="rId2" Type="http://schemas.openxmlformats.org/officeDocument/2006/relationships/image" Target="../media/image16.svg"/><Relationship Id="rId1" Type="http://schemas.openxmlformats.org/officeDocument/2006/relationships/image" Target="../media/image15.png"/><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0" Type="http://schemas.openxmlformats.org/officeDocument/2006/relationships/image" Target="../media/image8.svg"/><Relationship Id="rId4" Type="http://schemas.openxmlformats.org/officeDocument/2006/relationships/image" Target="../media/image18.svg"/><Relationship Id="rId9"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14</xdr:col>
      <xdr:colOff>389657</xdr:colOff>
      <xdr:row>24</xdr:row>
      <xdr:rowOff>17319</xdr:rowOff>
    </xdr:from>
    <xdr:to>
      <xdr:col>16</xdr:col>
      <xdr:colOff>164522</xdr:colOff>
      <xdr:row>34</xdr:row>
      <xdr:rowOff>147205</xdr:rowOff>
    </xdr:to>
    <mc:AlternateContent xmlns:mc="http://schemas.openxmlformats.org/markup-compatibility/2006" xmlns:a14="http://schemas.microsoft.com/office/drawing/2010/main">
      <mc:Choice Requires="a14">
        <xdr:graphicFrame macro="">
          <xdr:nvGraphicFramePr>
            <xdr:cNvPr id="35" name="Representative 1">
              <a:extLst>
                <a:ext uri="{FF2B5EF4-FFF2-40B4-BE49-F238E27FC236}">
                  <a16:creationId xmlns:a16="http://schemas.microsoft.com/office/drawing/2014/main" id="{9F8229C6-65F6-43EF-AE23-FF97705C43CF}"/>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8200157" y="4589319"/>
              <a:ext cx="987138" cy="20348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493568</xdr:colOff>
      <xdr:row>23</xdr:row>
      <xdr:rowOff>121227</xdr:rowOff>
    </xdr:from>
    <xdr:to>
      <xdr:col>14</xdr:col>
      <xdr:colOff>432955</xdr:colOff>
      <xdr:row>42</xdr:row>
      <xdr:rowOff>77932</xdr:rowOff>
    </xdr:to>
    <xdr:sp macro="" textlink="">
      <xdr:nvSpPr>
        <xdr:cNvPr id="42" name="Rectangle 41">
          <a:extLst>
            <a:ext uri="{FF2B5EF4-FFF2-40B4-BE49-F238E27FC236}">
              <a16:creationId xmlns:a16="http://schemas.microsoft.com/office/drawing/2014/main" id="{8C9E51FD-9F45-621B-ABBD-884CB7CACC25}"/>
            </a:ext>
          </a:extLst>
        </xdr:cNvPr>
        <xdr:cNvSpPr/>
      </xdr:nvSpPr>
      <xdr:spPr>
        <a:xfrm>
          <a:off x="2848841" y="4502727"/>
          <a:ext cx="5394614" cy="3576205"/>
        </a:xfrm>
        <a:prstGeom prst="rect">
          <a:avLst/>
        </a:prstGeom>
        <a:solidFill>
          <a:schemeClr val="bg1"/>
        </a:solidFill>
        <a:ln w="190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209549</xdr:colOff>
      <xdr:row>3</xdr:row>
      <xdr:rowOff>142875</xdr:rowOff>
    </xdr:from>
    <xdr:to>
      <xdr:col>4</xdr:col>
      <xdr:colOff>314324</xdr:colOff>
      <xdr:row>9</xdr:row>
      <xdr:rowOff>47625</xdr:rowOff>
    </xdr:to>
    <xdr:sp macro="" textlink="Pivots!A4">
      <xdr:nvSpPr>
        <xdr:cNvPr id="2" name="Rectangle 1">
          <a:extLst>
            <a:ext uri="{FF2B5EF4-FFF2-40B4-BE49-F238E27FC236}">
              <a16:creationId xmlns:a16="http://schemas.microsoft.com/office/drawing/2014/main" id="{5CBB1B43-9401-A20B-C804-C039C4A932B1}"/>
            </a:ext>
          </a:extLst>
        </xdr:cNvPr>
        <xdr:cNvSpPr/>
      </xdr:nvSpPr>
      <xdr:spPr>
        <a:xfrm>
          <a:off x="457199" y="714375"/>
          <a:ext cx="1609725" cy="1047750"/>
        </a:xfrm>
        <a:prstGeom prst="rect">
          <a:avLst/>
        </a:prstGeom>
        <a:ln>
          <a:noFill/>
        </a:ln>
        <a:effectLst>
          <a:outerShdw blurRad="50800" dist="381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b="0" i="0" u="none" strike="noStrike" kern="1200">
            <a:solidFill>
              <a:srgbClr val="000000"/>
            </a:solidFill>
            <a:latin typeface="Aptos ExtraBold" panose="020B0004020202020204" pitchFamily="34" charset="0"/>
          </a:endParaRPr>
        </a:p>
        <a:p>
          <a:pPr algn="ctr"/>
          <a:endParaRPr lang="en-US" sz="1200" kern="1200">
            <a:latin typeface="Aptos ExtraBold" panose="020B0004020202020204" pitchFamily="34" charset="0"/>
          </a:endParaRPr>
        </a:p>
      </xdr:txBody>
    </xdr:sp>
    <xdr:clientData/>
  </xdr:twoCellAnchor>
  <xdr:oneCellAnchor>
    <xdr:from>
      <xdr:col>2</xdr:col>
      <xdr:colOff>409576</xdr:colOff>
      <xdr:row>3</xdr:row>
      <xdr:rowOff>104776</xdr:rowOff>
    </xdr:from>
    <xdr:ext cx="838200" cy="304799"/>
    <xdr:sp macro="" textlink="">
      <xdr:nvSpPr>
        <xdr:cNvPr id="3" name="TextBox 2">
          <a:extLst>
            <a:ext uri="{FF2B5EF4-FFF2-40B4-BE49-F238E27FC236}">
              <a16:creationId xmlns:a16="http://schemas.microsoft.com/office/drawing/2014/main" id="{9E0E5CAA-B5B6-E0A5-A11F-1E75AC4999C7}"/>
            </a:ext>
          </a:extLst>
        </xdr:cNvPr>
        <xdr:cNvSpPr txBox="1"/>
      </xdr:nvSpPr>
      <xdr:spPr>
        <a:xfrm>
          <a:off x="942976" y="676276"/>
          <a:ext cx="838200" cy="3047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kern="1200">
              <a:latin typeface="Aptos ExtraBold" panose="020B0004020202020204" pitchFamily="34" charset="0"/>
            </a:rPr>
            <a:t>Calls</a:t>
          </a:r>
          <a:endParaRPr lang="en-US" sz="1400" kern="1200">
            <a:latin typeface="Aptos ExtraBold" panose="020B0004020202020204" pitchFamily="34" charset="0"/>
          </a:endParaRPr>
        </a:p>
      </xdr:txBody>
    </xdr:sp>
    <xdr:clientData/>
  </xdr:oneCellAnchor>
  <xdr:twoCellAnchor editAs="oneCell">
    <xdr:from>
      <xdr:col>2</xdr:col>
      <xdr:colOff>131041</xdr:colOff>
      <xdr:row>4</xdr:row>
      <xdr:rowOff>0</xdr:rowOff>
    </xdr:from>
    <xdr:to>
      <xdr:col>2</xdr:col>
      <xdr:colOff>426894</xdr:colOff>
      <xdr:row>5</xdr:row>
      <xdr:rowOff>47626</xdr:rowOff>
    </xdr:to>
    <xdr:pic>
      <xdr:nvPicPr>
        <xdr:cNvPr id="4" name="Graphic 3" descr="Receiver with solid fill">
          <a:extLst>
            <a:ext uri="{FF2B5EF4-FFF2-40B4-BE49-F238E27FC236}">
              <a16:creationId xmlns:a16="http://schemas.microsoft.com/office/drawing/2014/main" id="{74427461-AB65-4C72-BCCD-8C57B7399C9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64441" y="762000"/>
          <a:ext cx="295853" cy="238126"/>
        </a:xfrm>
        <a:prstGeom prst="rect">
          <a:avLst/>
        </a:prstGeom>
      </xdr:spPr>
    </xdr:pic>
    <xdr:clientData/>
  </xdr:twoCellAnchor>
  <xdr:oneCellAnchor>
    <xdr:from>
      <xdr:col>2</xdr:col>
      <xdr:colOff>491837</xdr:colOff>
      <xdr:row>7</xdr:row>
      <xdr:rowOff>50223</xdr:rowOff>
    </xdr:from>
    <xdr:ext cx="761999" cy="390526"/>
    <xdr:sp macro="" textlink="Pivots!A10">
      <xdr:nvSpPr>
        <xdr:cNvPr id="9" name="TextBox 8">
          <a:extLst>
            <a:ext uri="{FF2B5EF4-FFF2-40B4-BE49-F238E27FC236}">
              <a16:creationId xmlns:a16="http://schemas.microsoft.com/office/drawing/2014/main" id="{88A21A34-4BF7-93FF-8A86-47E2AF97FA9C}"/>
            </a:ext>
          </a:extLst>
        </xdr:cNvPr>
        <xdr:cNvSpPr txBox="1"/>
      </xdr:nvSpPr>
      <xdr:spPr>
        <a:xfrm>
          <a:off x="1028701" y="1383723"/>
          <a:ext cx="761999"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CF39850-F688-4320-9C75-381A239EED64}" type="TxLink">
            <a:rPr lang="en-US" sz="1600" b="1" i="0" u="none" strike="noStrike" kern="1200">
              <a:solidFill>
                <a:srgbClr val="000000"/>
              </a:solidFill>
              <a:latin typeface="Aptos Narrow"/>
            </a:rPr>
            <a:pPr/>
            <a:t>200</a:t>
          </a:fld>
          <a:endParaRPr lang="en-US" sz="1600" b="1" kern="1200">
            <a:latin typeface="Aptos ExtraBold" panose="020B0004020202020204" pitchFamily="34" charset="0"/>
          </a:endParaRPr>
        </a:p>
      </xdr:txBody>
    </xdr:sp>
    <xdr:clientData/>
  </xdr:oneCellAnchor>
  <xdr:twoCellAnchor>
    <xdr:from>
      <xdr:col>1</xdr:col>
      <xdr:colOff>247650</xdr:colOff>
      <xdr:row>12</xdr:row>
      <xdr:rowOff>95249</xdr:rowOff>
    </xdr:from>
    <xdr:to>
      <xdr:col>4</xdr:col>
      <xdr:colOff>352425</xdr:colOff>
      <xdr:row>17</xdr:row>
      <xdr:rowOff>190499</xdr:rowOff>
    </xdr:to>
    <xdr:sp macro="" textlink="Pivots!A4">
      <xdr:nvSpPr>
        <xdr:cNvPr id="10" name="Rectangle 9">
          <a:extLst>
            <a:ext uri="{FF2B5EF4-FFF2-40B4-BE49-F238E27FC236}">
              <a16:creationId xmlns:a16="http://schemas.microsoft.com/office/drawing/2014/main" id="{A4D4213A-21F8-42D4-8D07-E7107822F69E}"/>
            </a:ext>
          </a:extLst>
        </xdr:cNvPr>
        <xdr:cNvSpPr/>
      </xdr:nvSpPr>
      <xdr:spPr>
        <a:xfrm>
          <a:off x="495300" y="2381249"/>
          <a:ext cx="1609725" cy="1047750"/>
        </a:xfrm>
        <a:prstGeom prst="rect">
          <a:avLst/>
        </a:prstGeom>
        <a:ln>
          <a:noFill/>
        </a:ln>
        <a:effectLst>
          <a:outerShdw blurRad="50800" dist="381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600" b="0" i="0" u="none" strike="noStrike" kern="1200">
            <a:solidFill>
              <a:srgbClr val="000000"/>
            </a:solidFill>
            <a:latin typeface="Aptos ExtraBold" panose="020B0004020202020204" pitchFamily="34" charset="0"/>
          </a:endParaRPr>
        </a:p>
        <a:p>
          <a:pPr algn="ctr"/>
          <a:endParaRPr lang="en-US" sz="1200" kern="1200">
            <a:latin typeface="Aptos ExtraBold" panose="020B0004020202020204" pitchFamily="34" charset="0"/>
          </a:endParaRPr>
        </a:p>
      </xdr:txBody>
    </xdr:sp>
    <xdr:clientData/>
  </xdr:twoCellAnchor>
  <xdr:oneCellAnchor>
    <xdr:from>
      <xdr:col>2</xdr:col>
      <xdr:colOff>312595</xdr:colOff>
      <xdr:row>12</xdr:row>
      <xdr:rowOff>83993</xdr:rowOff>
    </xdr:from>
    <xdr:ext cx="1076323" cy="314325"/>
    <xdr:sp macro="" textlink="">
      <xdr:nvSpPr>
        <xdr:cNvPr id="11" name="TextBox 10">
          <a:extLst>
            <a:ext uri="{FF2B5EF4-FFF2-40B4-BE49-F238E27FC236}">
              <a16:creationId xmlns:a16="http://schemas.microsoft.com/office/drawing/2014/main" id="{B889C332-B1B6-4987-BAC0-16FAF0FD1F51}"/>
            </a:ext>
          </a:extLst>
        </xdr:cNvPr>
        <xdr:cNvSpPr txBox="1"/>
      </xdr:nvSpPr>
      <xdr:spPr>
        <a:xfrm>
          <a:off x="849459" y="2369993"/>
          <a:ext cx="1076323" cy="314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kern="1200">
              <a:latin typeface="Aptos ExtraBold" panose="020B0004020202020204" pitchFamily="34" charset="0"/>
            </a:rPr>
            <a:t>Amount</a:t>
          </a:r>
          <a:endParaRPr lang="en-US" sz="1400" kern="1200">
            <a:latin typeface="Aptos ExtraBold" panose="020B0004020202020204" pitchFamily="34" charset="0"/>
          </a:endParaRPr>
        </a:p>
      </xdr:txBody>
    </xdr:sp>
    <xdr:clientData/>
  </xdr:oneCellAnchor>
  <xdr:twoCellAnchor editAs="oneCell">
    <xdr:from>
      <xdr:col>2</xdr:col>
      <xdr:colOff>93230</xdr:colOff>
      <xdr:row>12</xdr:row>
      <xdr:rowOff>152399</xdr:rowOff>
    </xdr:from>
    <xdr:to>
      <xdr:col>2</xdr:col>
      <xdr:colOff>331356</xdr:colOff>
      <xdr:row>14</xdr:row>
      <xdr:rowOff>9525</xdr:rowOff>
    </xdr:to>
    <xdr:pic>
      <xdr:nvPicPr>
        <xdr:cNvPr id="12" name="Graphic 11">
          <a:extLst>
            <a:ext uri="{FF2B5EF4-FFF2-40B4-BE49-F238E27FC236}">
              <a16:creationId xmlns:a16="http://schemas.microsoft.com/office/drawing/2014/main" id="{C571C134-962B-42B4-9CC7-37EF28A0DDF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626630" y="2438399"/>
          <a:ext cx="238126" cy="238126"/>
        </a:xfrm>
        <a:prstGeom prst="rect">
          <a:avLst/>
        </a:prstGeom>
      </xdr:spPr>
    </xdr:pic>
    <xdr:clientData/>
  </xdr:twoCellAnchor>
  <xdr:oneCellAnchor>
    <xdr:from>
      <xdr:col>2</xdr:col>
      <xdr:colOff>342900</xdr:colOff>
      <xdr:row>15</xdr:row>
      <xdr:rowOff>180975</xdr:rowOff>
    </xdr:from>
    <xdr:ext cx="904876" cy="400050"/>
    <xdr:sp macro="" textlink="Pivots!B10">
      <xdr:nvSpPr>
        <xdr:cNvPr id="13" name="TextBox 12">
          <a:extLst>
            <a:ext uri="{FF2B5EF4-FFF2-40B4-BE49-F238E27FC236}">
              <a16:creationId xmlns:a16="http://schemas.microsoft.com/office/drawing/2014/main" id="{AC070CC9-2401-48E5-9F75-71399AE6309E}"/>
            </a:ext>
          </a:extLst>
        </xdr:cNvPr>
        <xdr:cNvSpPr txBox="1"/>
      </xdr:nvSpPr>
      <xdr:spPr>
        <a:xfrm>
          <a:off x="876300" y="3038475"/>
          <a:ext cx="904876"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34A35D3-50B9-4441-B681-CCB2A04EF8A7}" type="TxLink">
            <a:rPr lang="en-US" sz="1600" b="0" i="0" u="none" strike="noStrike" kern="1200">
              <a:solidFill>
                <a:srgbClr val="000000"/>
              </a:solidFill>
              <a:latin typeface="Aptos ExtraBold" panose="020B0004020202020204" pitchFamily="34" charset="0"/>
            </a:rPr>
            <a:pPr/>
            <a:t>$20,104</a:t>
          </a:fld>
          <a:endParaRPr lang="en-US" sz="2800" b="1" kern="1200">
            <a:latin typeface="Aptos ExtraBold" panose="020B0004020202020204" pitchFamily="34" charset="0"/>
          </a:endParaRPr>
        </a:p>
      </xdr:txBody>
    </xdr:sp>
    <xdr:clientData/>
  </xdr:oneCellAnchor>
  <xdr:twoCellAnchor>
    <xdr:from>
      <xdr:col>1</xdr:col>
      <xdr:colOff>228600</xdr:colOff>
      <xdr:row>20</xdr:row>
      <xdr:rowOff>114299</xdr:rowOff>
    </xdr:from>
    <xdr:to>
      <xdr:col>4</xdr:col>
      <xdr:colOff>333375</xdr:colOff>
      <xdr:row>26</xdr:row>
      <xdr:rowOff>19049</xdr:rowOff>
    </xdr:to>
    <xdr:sp macro="" textlink="Pivots!A4">
      <xdr:nvSpPr>
        <xdr:cNvPr id="5" name="Rectangle 4">
          <a:extLst>
            <a:ext uri="{FF2B5EF4-FFF2-40B4-BE49-F238E27FC236}">
              <a16:creationId xmlns:a16="http://schemas.microsoft.com/office/drawing/2014/main" id="{CE6C306A-687E-4308-8BF7-6B02BDAC8C34}"/>
            </a:ext>
          </a:extLst>
        </xdr:cNvPr>
        <xdr:cNvSpPr/>
      </xdr:nvSpPr>
      <xdr:spPr>
        <a:xfrm>
          <a:off x="476250" y="3924299"/>
          <a:ext cx="1609725" cy="1047750"/>
        </a:xfrm>
        <a:prstGeom prst="rect">
          <a:avLst/>
        </a:prstGeom>
        <a:ln>
          <a:noFill/>
        </a:ln>
        <a:effectLst>
          <a:outerShdw blurRad="50800" dist="381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600" b="0" i="0" u="none" strike="noStrike" kern="1200">
            <a:solidFill>
              <a:srgbClr val="000000"/>
            </a:solidFill>
            <a:latin typeface="Aptos ExtraBold" panose="020B0004020202020204" pitchFamily="34" charset="0"/>
          </a:endParaRPr>
        </a:p>
        <a:p>
          <a:pPr algn="ctr"/>
          <a:endParaRPr lang="en-US" sz="1200" kern="1200">
            <a:latin typeface="Aptos ExtraBold" panose="020B0004020202020204" pitchFamily="34" charset="0"/>
          </a:endParaRPr>
        </a:p>
      </xdr:txBody>
    </xdr:sp>
    <xdr:clientData/>
  </xdr:twoCellAnchor>
  <xdr:oneCellAnchor>
    <xdr:from>
      <xdr:col>2</xdr:col>
      <xdr:colOff>247650</xdr:colOff>
      <xdr:row>20</xdr:row>
      <xdr:rowOff>114300</xdr:rowOff>
    </xdr:from>
    <xdr:ext cx="1343025" cy="285750"/>
    <xdr:sp macro="" textlink="">
      <xdr:nvSpPr>
        <xdr:cNvPr id="6" name="TextBox 5">
          <a:extLst>
            <a:ext uri="{FF2B5EF4-FFF2-40B4-BE49-F238E27FC236}">
              <a16:creationId xmlns:a16="http://schemas.microsoft.com/office/drawing/2014/main" id="{0F726787-4D7E-461E-AAE7-2993DAF48D96}"/>
            </a:ext>
          </a:extLst>
        </xdr:cNvPr>
        <xdr:cNvSpPr txBox="1"/>
      </xdr:nvSpPr>
      <xdr:spPr>
        <a:xfrm>
          <a:off x="781050" y="3924300"/>
          <a:ext cx="1343025"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kern="1200">
              <a:latin typeface="Aptos ExtraBold" panose="020B0004020202020204" pitchFamily="34" charset="0"/>
            </a:rPr>
            <a:t>Duration</a:t>
          </a:r>
          <a:endParaRPr lang="en-US" sz="1400" kern="1200">
            <a:latin typeface="Aptos ExtraBold" panose="020B0004020202020204" pitchFamily="34" charset="0"/>
          </a:endParaRPr>
        </a:p>
      </xdr:txBody>
    </xdr:sp>
    <xdr:clientData/>
  </xdr:oneCellAnchor>
  <xdr:twoCellAnchor editAs="oneCell">
    <xdr:from>
      <xdr:col>2</xdr:col>
      <xdr:colOff>38100</xdr:colOff>
      <xdr:row>20</xdr:row>
      <xdr:rowOff>161923</xdr:rowOff>
    </xdr:from>
    <xdr:to>
      <xdr:col>2</xdr:col>
      <xdr:colOff>276224</xdr:colOff>
      <xdr:row>22</xdr:row>
      <xdr:rowOff>104774</xdr:rowOff>
    </xdr:to>
    <xdr:pic>
      <xdr:nvPicPr>
        <xdr:cNvPr id="7" name="Graphic 6">
          <a:extLst>
            <a:ext uri="{FF2B5EF4-FFF2-40B4-BE49-F238E27FC236}">
              <a16:creationId xmlns:a16="http://schemas.microsoft.com/office/drawing/2014/main" id="{7C039720-01DB-40F0-B29B-2E280D50239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571500" y="3971923"/>
          <a:ext cx="238124" cy="323851"/>
        </a:xfrm>
        <a:prstGeom prst="rect">
          <a:avLst/>
        </a:prstGeom>
      </xdr:spPr>
    </xdr:pic>
    <xdr:clientData/>
  </xdr:twoCellAnchor>
  <xdr:oneCellAnchor>
    <xdr:from>
      <xdr:col>2</xdr:col>
      <xdr:colOff>369744</xdr:colOff>
      <xdr:row>23</xdr:row>
      <xdr:rowOff>154996</xdr:rowOff>
    </xdr:from>
    <xdr:ext cx="981075" cy="323851"/>
    <xdr:sp macro="" textlink="Pivots!C10">
      <xdr:nvSpPr>
        <xdr:cNvPr id="8" name="TextBox 7">
          <a:extLst>
            <a:ext uri="{FF2B5EF4-FFF2-40B4-BE49-F238E27FC236}">
              <a16:creationId xmlns:a16="http://schemas.microsoft.com/office/drawing/2014/main" id="{F0C91738-E421-48D7-9172-4FC48F26DC23}"/>
            </a:ext>
          </a:extLst>
        </xdr:cNvPr>
        <xdr:cNvSpPr txBox="1"/>
      </xdr:nvSpPr>
      <xdr:spPr>
        <a:xfrm>
          <a:off x="906608" y="4536496"/>
          <a:ext cx="981075" cy="323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A5C35B1-B68E-4EA4-BEC4-1C902B979248}" type="TxLink">
            <a:rPr lang="en-US" sz="1600" b="0" i="0" u="none" strike="noStrike" kern="1200">
              <a:solidFill>
                <a:srgbClr val="000000"/>
              </a:solidFill>
              <a:latin typeface="Aptos ExtraBold" panose="020B0004020202020204" pitchFamily="34" charset="0"/>
            </a:rPr>
            <a:pPr/>
            <a:t>18,209</a:t>
          </a:fld>
          <a:endParaRPr lang="en-US" sz="2800" b="1" kern="1200">
            <a:latin typeface="Aptos ExtraBold" panose="020B0004020202020204" pitchFamily="34" charset="0"/>
          </a:endParaRPr>
        </a:p>
      </xdr:txBody>
    </xdr:sp>
    <xdr:clientData/>
  </xdr:oneCellAnchor>
  <xdr:twoCellAnchor>
    <xdr:from>
      <xdr:col>2</xdr:col>
      <xdr:colOff>0</xdr:colOff>
      <xdr:row>29</xdr:row>
      <xdr:rowOff>19049</xdr:rowOff>
    </xdr:from>
    <xdr:to>
      <xdr:col>4</xdr:col>
      <xdr:colOff>390525</xdr:colOff>
      <xdr:row>34</xdr:row>
      <xdr:rowOff>114299</xdr:rowOff>
    </xdr:to>
    <xdr:sp macro="" textlink="Pivots!A4">
      <xdr:nvSpPr>
        <xdr:cNvPr id="14" name="Rectangle 13">
          <a:extLst>
            <a:ext uri="{FF2B5EF4-FFF2-40B4-BE49-F238E27FC236}">
              <a16:creationId xmlns:a16="http://schemas.microsoft.com/office/drawing/2014/main" id="{5EF55C31-D92D-4371-AF95-20B41E31D047}"/>
            </a:ext>
          </a:extLst>
        </xdr:cNvPr>
        <xdr:cNvSpPr/>
      </xdr:nvSpPr>
      <xdr:spPr>
        <a:xfrm>
          <a:off x="533400" y="5543549"/>
          <a:ext cx="1609725" cy="1047750"/>
        </a:xfrm>
        <a:prstGeom prst="rect">
          <a:avLst/>
        </a:prstGeom>
        <a:ln>
          <a:noFill/>
        </a:ln>
        <a:effectLst>
          <a:outerShdw blurRad="50800" dist="381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b="0" i="0" u="none" strike="noStrike" kern="1200">
            <a:solidFill>
              <a:srgbClr val="000000"/>
            </a:solidFill>
            <a:latin typeface="Aptos ExtraBold" panose="020B0004020202020204" pitchFamily="34" charset="0"/>
          </a:endParaRPr>
        </a:p>
        <a:p>
          <a:pPr algn="ctr"/>
          <a:endParaRPr lang="en-US" sz="1200" kern="1200">
            <a:latin typeface="Aptos ExtraBold" panose="020B0004020202020204" pitchFamily="34" charset="0"/>
          </a:endParaRPr>
        </a:p>
      </xdr:txBody>
    </xdr:sp>
    <xdr:clientData/>
  </xdr:twoCellAnchor>
  <xdr:oneCellAnchor>
    <xdr:from>
      <xdr:col>2</xdr:col>
      <xdr:colOff>314326</xdr:colOff>
      <xdr:row>28</xdr:row>
      <xdr:rowOff>171450</xdr:rowOff>
    </xdr:from>
    <xdr:ext cx="1276350" cy="342900"/>
    <xdr:sp macro="" textlink="">
      <xdr:nvSpPr>
        <xdr:cNvPr id="15" name="TextBox 14">
          <a:extLst>
            <a:ext uri="{FF2B5EF4-FFF2-40B4-BE49-F238E27FC236}">
              <a16:creationId xmlns:a16="http://schemas.microsoft.com/office/drawing/2014/main" id="{4018ED95-1151-40E7-A59F-C75A56A8165E}"/>
            </a:ext>
          </a:extLst>
        </xdr:cNvPr>
        <xdr:cNvSpPr txBox="1"/>
      </xdr:nvSpPr>
      <xdr:spPr>
        <a:xfrm>
          <a:off x="847726" y="5505450"/>
          <a:ext cx="127635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kern="1200">
              <a:latin typeface="Aptos ExtraBold" panose="020B0004020202020204" pitchFamily="34" charset="0"/>
            </a:rPr>
            <a:t>Avg Rating</a:t>
          </a:r>
          <a:endParaRPr lang="en-US" sz="1200" kern="1200">
            <a:latin typeface="Aptos ExtraBold" panose="020B0004020202020204" pitchFamily="34" charset="0"/>
          </a:endParaRPr>
        </a:p>
      </xdr:txBody>
    </xdr:sp>
    <xdr:clientData/>
  </xdr:oneCellAnchor>
  <xdr:twoCellAnchor editAs="oneCell">
    <xdr:from>
      <xdr:col>2</xdr:col>
      <xdr:colOff>83705</xdr:colOff>
      <xdr:row>29</xdr:row>
      <xdr:rowOff>47624</xdr:rowOff>
    </xdr:from>
    <xdr:to>
      <xdr:col>2</xdr:col>
      <xdr:colOff>321831</xdr:colOff>
      <xdr:row>30</xdr:row>
      <xdr:rowOff>95250</xdr:rowOff>
    </xdr:to>
    <xdr:pic>
      <xdr:nvPicPr>
        <xdr:cNvPr id="16" name="Graphic 15">
          <a:extLst>
            <a:ext uri="{FF2B5EF4-FFF2-40B4-BE49-F238E27FC236}">
              <a16:creationId xmlns:a16="http://schemas.microsoft.com/office/drawing/2014/main" id="{801E8080-0417-48A4-B506-693B84718D0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617105" y="5572124"/>
          <a:ext cx="238126" cy="238126"/>
        </a:xfrm>
        <a:prstGeom prst="rect">
          <a:avLst/>
        </a:prstGeom>
      </xdr:spPr>
    </xdr:pic>
    <xdr:clientData/>
  </xdr:twoCellAnchor>
  <xdr:oneCellAnchor>
    <xdr:from>
      <xdr:col>2</xdr:col>
      <xdr:colOff>514350</xdr:colOff>
      <xdr:row>32</xdr:row>
      <xdr:rowOff>76200</xdr:rowOff>
    </xdr:from>
    <xdr:ext cx="695325" cy="304800"/>
    <xdr:sp macro="" textlink="Pivots!D10">
      <xdr:nvSpPr>
        <xdr:cNvPr id="17" name="TextBox 16">
          <a:extLst>
            <a:ext uri="{FF2B5EF4-FFF2-40B4-BE49-F238E27FC236}">
              <a16:creationId xmlns:a16="http://schemas.microsoft.com/office/drawing/2014/main" id="{0C7CAFA8-496D-47A4-81E9-4ECA03835578}"/>
            </a:ext>
          </a:extLst>
        </xdr:cNvPr>
        <xdr:cNvSpPr txBox="1"/>
      </xdr:nvSpPr>
      <xdr:spPr>
        <a:xfrm>
          <a:off x="1047750" y="6172200"/>
          <a:ext cx="695325"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1DB8757-424E-4C98-ABC9-A585383D1D35}" type="TxLink">
            <a:rPr lang="en-US" sz="1600" b="0" i="0" u="none" strike="noStrike" kern="1200">
              <a:solidFill>
                <a:srgbClr val="000000"/>
              </a:solidFill>
              <a:latin typeface="Aptos ExtraBold" panose="020B0004020202020204" pitchFamily="34" charset="0"/>
            </a:rPr>
            <a:pPr/>
            <a:t>3.9</a:t>
          </a:fld>
          <a:endParaRPr lang="en-US" sz="2800" b="1" i="0" u="none" strike="noStrike" kern="1200">
            <a:solidFill>
              <a:srgbClr val="000000"/>
            </a:solidFill>
            <a:latin typeface="Aptos ExtraBold" panose="020B0004020202020204" pitchFamily="34" charset="0"/>
          </a:endParaRPr>
        </a:p>
      </xdr:txBody>
    </xdr:sp>
    <xdr:clientData/>
  </xdr:oneCellAnchor>
  <xdr:twoCellAnchor>
    <xdr:from>
      <xdr:col>1</xdr:col>
      <xdr:colOff>190500</xdr:colOff>
      <xdr:row>36</xdr:row>
      <xdr:rowOff>152399</xdr:rowOff>
    </xdr:from>
    <xdr:to>
      <xdr:col>4</xdr:col>
      <xdr:colOff>295275</xdr:colOff>
      <xdr:row>42</xdr:row>
      <xdr:rowOff>57149</xdr:rowOff>
    </xdr:to>
    <xdr:sp macro="" textlink="Pivots!A4">
      <xdr:nvSpPr>
        <xdr:cNvPr id="18" name="Rectangle 17">
          <a:extLst>
            <a:ext uri="{FF2B5EF4-FFF2-40B4-BE49-F238E27FC236}">
              <a16:creationId xmlns:a16="http://schemas.microsoft.com/office/drawing/2014/main" id="{69875827-3A33-433D-95BB-C645BFB8A959}"/>
            </a:ext>
          </a:extLst>
        </xdr:cNvPr>
        <xdr:cNvSpPr/>
      </xdr:nvSpPr>
      <xdr:spPr>
        <a:xfrm>
          <a:off x="438150" y="7010399"/>
          <a:ext cx="1609725" cy="1047750"/>
        </a:xfrm>
        <a:prstGeom prst="rect">
          <a:avLst/>
        </a:prstGeom>
        <a:ln>
          <a:noFill/>
        </a:ln>
        <a:effectLst>
          <a:outerShdw blurRad="50800" dist="381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b="0" i="0" u="none" strike="noStrike" kern="1200">
            <a:solidFill>
              <a:srgbClr val="000000"/>
            </a:solidFill>
            <a:latin typeface="Aptos ExtraBold" panose="020B0004020202020204" pitchFamily="34" charset="0"/>
          </a:endParaRPr>
        </a:p>
        <a:p>
          <a:pPr algn="ctr"/>
          <a:endParaRPr lang="en-US" sz="1200" kern="1200">
            <a:latin typeface="Aptos ExtraBold" panose="020B0004020202020204" pitchFamily="34" charset="0"/>
          </a:endParaRPr>
        </a:p>
      </xdr:txBody>
    </xdr:sp>
    <xdr:clientData/>
  </xdr:twoCellAnchor>
  <xdr:oneCellAnchor>
    <xdr:from>
      <xdr:col>2</xdr:col>
      <xdr:colOff>200024</xdr:colOff>
      <xdr:row>36</xdr:row>
      <xdr:rowOff>133349</xdr:rowOff>
    </xdr:from>
    <xdr:ext cx="1657351" cy="390525"/>
    <xdr:sp macro="" textlink="">
      <xdr:nvSpPr>
        <xdr:cNvPr id="19" name="TextBox 18">
          <a:extLst>
            <a:ext uri="{FF2B5EF4-FFF2-40B4-BE49-F238E27FC236}">
              <a16:creationId xmlns:a16="http://schemas.microsoft.com/office/drawing/2014/main" id="{0812C3ED-3FA4-4B95-A2F9-A3E98775696C}"/>
            </a:ext>
          </a:extLst>
        </xdr:cNvPr>
        <xdr:cNvSpPr txBox="1"/>
      </xdr:nvSpPr>
      <xdr:spPr>
        <a:xfrm>
          <a:off x="733424" y="6991349"/>
          <a:ext cx="1657351"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kern="1200">
              <a:latin typeface="Aptos ExtraBold" panose="020B0004020202020204" pitchFamily="34" charset="0"/>
            </a:rPr>
            <a:t>Happy</a:t>
          </a:r>
          <a:r>
            <a:rPr lang="en-US" sz="1400" kern="1200" baseline="0">
              <a:latin typeface="Aptos ExtraBold" panose="020B0004020202020204" pitchFamily="34" charset="0"/>
            </a:rPr>
            <a:t> Callers</a:t>
          </a:r>
          <a:endParaRPr lang="en-US" sz="1100" kern="1200">
            <a:latin typeface="Aptos ExtraBold" panose="020B0004020202020204" pitchFamily="34" charset="0"/>
          </a:endParaRPr>
        </a:p>
      </xdr:txBody>
    </xdr:sp>
    <xdr:clientData/>
  </xdr:oneCellAnchor>
  <xdr:twoCellAnchor editAs="oneCell">
    <xdr:from>
      <xdr:col>1</xdr:col>
      <xdr:colOff>264680</xdr:colOff>
      <xdr:row>36</xdr:row>
      <xdr:rowOff>171449</xdr:rowOff>
    </xdr:from>
    <xdr:to>
      <xdr:col>2</xdr:col>
      <xdr:colOff>217056</xdr:colOff>
      <xdr:row>38</xdr:row>
      <xdr:rowOff>28575</xdr:rowOff>
    </xdr:to>
    <xdr:pic>
      <xdr:nvPicPr>
        <xdr:cNvPr id="20" name="Graphic 19">
          <a:extLst>
            <a:ext uri="{FF2B5EF4-FFF2-40B4-BE49-F238E27FC236}">
              <a16:creationId xmlns:a16="http://schemas.microsoft.com/office/drawing/2014/main" id="{BA20B3FF-2510-4B25-BD13-B817359EB62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512330" y="7029449"/>
          <a:ext cx="238126" cy="238126"/>
        </a:xfrm>
        <a:prstGeom prst="rect">
          <a:avLst/>
        </a:prstGeom>
      </xdr:spPr>
    </xdr:pic>
    <xdr:clientData/>
  </xdr:twoCellAnchor>
  <xdr:oneCellAnchor>
    <xdr:from>
      <xdr:col>2</xdr:col>
      <xdr:colOff>509157</xdr:colOff>
      <xdr:row>40</xdr:row>
      <xdr:rowOff>67541</xdr:rowOff>
    </xdr:from>
    <xdr:ext cx="651162" cy="408709"/>
    <xdr:sp macro="" textlink="Pivots!E10">
      <xdr:nvSpPr>
        <xdr:cNvPr id="21" name="TextBox 20">
          <a:extLst>
            <a:ext uri="{FF2B5EF4-FFF2-40B4-BE49-F238E27FC236}">
              <a16:creationId xmlns:a16="http://schemas.microsoft.com/office/drawing/2014/main" id="{D9210998-96A6-4BFA-BF65-6F18A2BF39C6}"/>
            </a:ext>
          </a:extLst>
        </xdr:cNvPr>
        <xdr:cNvSpPr txBox="1"/>
      </xdr:nvSpPr>
      <xdr:spPr>
        <a:xfrm>
          <a:off x="1046021" y="7687541"/>
          <a:ext cx="651162" cy="408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C4F1508-E8D0-4727-AA5A-8A0F189A6476}" type="TxLink">
            <a:rPr lang="en-US" sz="1800" b="0" i="0" u="none" strike="noStrike" kern="1200">
              <a:solidFill>
                <a:srgbClr val="000000"/>
              </a:solidFill>
              <a:latin typeface="Aptos ExtraBold" panose="020B0004020202020204" pitchFamily="34" charset="0"/>
            </a:rPr>
            <a:pPr/>
            <a:t>51</a:t>
          </a:fld>
          <a:endParaRPr lang="en-US" sz="3200" b="1" kern="1200">
            <a:latin typeface="Aptos ExtraBold" panose="020B0004020202020204" pitchFamily="34" charset="0"/>
          </a:endParaRPr>
        </a:p>
      </xdr:txBody>
    </xdr:sp>
    <xdr:clientData/>
  </xdr:oneCellAnchor>
  <xdr:oneCellAnchor>
    <xdr:from>
      <xdr:col>2</xdr:col>
      <xdr:colOff>287482</xdr:colOff>
      <xdr:row>14</xdr:row>
      <xdr:rowOff>38100</xdr:rowOff>
    </xdr:from>
    <xdr:ext cx="1123950" cy="361950"/>
    <xdr:sp macro="" textlink="Pivots!B4">
      <xdr:nvSpPr>
        <xdr:cNvPr id="26" name="TextBox 25">
          <a:extLst>
            <a:ext uri="{FF2B5EF4-FFF2-40B4-BE49-F238E27FC236}">
              <a16:creationId xmlns:a16="http://schemas.microsoft.com/office/drawing/2014/main" id="{03BB7F4E-06D1-47BB-640C-DAC832476814}"/>
            </a:ext>
          </a:extLst>
        </xdr:cNvPr>
        <xdr:cNvSpPr txBox="1"/>
      </xdr:nvSpPr>
      <xdr:spPr>
        <a:xfrm>
          <a:off x="824346" y="2705100"/>
          <a:ext cx="1123950"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BC9AFF1-8788-4AC5-897A-4B5799B7C46A}" type="TxLink">
            <a:rPr lang="en-US" sz="1800" b="0" i="0" u="none" strike="noStrike" kern="1200">
              <a:solidFill>
                <a:srgbClr val="000000"/>
              </a:solidFill>
              <a:latin typeface="Aptos ExtraBold" panose="020B0004020202020204" pitchFamily="34" charset="0"/>
            </a:rPr>
            <a:pPr/>
            <a:t>$96,623</a:t>
          </a:fld>
          <a:endParaRPr lang="en-US" sz="1800" kern="1200">
            <a:latin typeface="Aptos ExtraBold" panose="020B0004020202020204" pitchFamily="34" charset="0"/>
          </a:endParaRPr>
        </a:p>
      </xdr:txBody>
    </xdr:sp>
    <xdr:clientData/>
  </xdr:oneCellAnchor>
  <xdr:oneCellAnchor>
    <xdr:from>
      <xdr:col>2</xdr:col>
      <xdr:colOff>329911</xdr:colOff>
      <xdr:row>22</xdr:row>
      <xdr:rowOff>52821</xdr:rowOff>
    </xdr:from>
    <xdr:ext cx="1133476" cy="352425"/>
    <xdr:sp macro="" textlink="Pivots!C4">
      <xdr:nvSpPr>
        <xdr:cNvPr id="27" name="TextBox 26">
          <a:extLst>
            <a:ext uri="{FF2B5EF4-FFF2-40B4-BE49-F238E27FC236}">
              <a16:creationId xmlns:a16="http://schemas.microsoft.com/office/drawing/2014/main" id="{E6413AC2-F70C-9DF4-3757-8E75EE76B793}"/>
            </a:ext>
          </a:extLst>
        </xdr:cNvPr>
        <xdr:cNvSpPr txBox="1"/>
      </xdr:nvSpPr>
      <xdr:spPr>
        <a:xfrm>
          <a:off x="866775" y="4243821"/>
          <a:ext cx="1133476" cy="35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8E2DB0A-E6D0-42F8-A59B-B78D74078CE6}" type="TxLink">
            <a:rPr lang="en-US" sz="2000" b="0" i="0" u="none" strike="noStrike" kern="1200">
              <a:solidFill>
                <a:srgbClr val="000000"/>
              </a:solidFill>
              <a:latin typeface="Aptos ExtraBold" panose="020B0004020202020204" pitchFamily="34" charset="0"/>
            </a:rPr>
            <a:pPr/>
            <a:t>89,850</a:t>
          </a:fld>
          <a:endParaRPr lang="en-US" sz="2400" kern="1200">
            <a:latin typeface="Aptos ExtraBold" panose="020B0004020202020204" pitchFamily="34" charset="0"/>
          </a:endParaRPr>
        </a:p>
      </xdr:txBody>
    </xdr:sp>
    <xdr:clientData/>
  </xdr:oneCellAnchor>
  <xdr:oneCellAnchor>
    <xdr:from>
      <xdr:col>2</xdr:col>
      <xdr:colOff>366279</xdr:colOff>
      <xdr:row>5</xdr:row>
      <xdr:rowOff>86590</xdr:rowOff>
    </xdr:from>
    <xdr:ext cx="971549" cy="442479"/>
    <xdr:sp macro="" textlink="Pivots!A4">
      <xdr:nvSpPr>
        <xdr:cNvPr id="31" name="TextBox 30">
          <a:extLst>
            <a:ext uri="{FF2B5EF4-FFF2-40B4-BE49-F238E27FC236}">
              <a16:creationId xmlns:a16="http://schemas.microsoft.com/office/drawing/2014/main" id="{74D27E2D-0BFE-8297-DC71-7641CCA6EFC1}"/>
            </a:ext>
          </a:extLst>
        </xdr:cNvPr>
        <xdr:cNvSpPr txBox="1"/>
      </xdr:nvSpPr>
      <xdr:spPr>
        <a:xfrm>
          <a:off x="903143" y="1039090"/>
          <a:ext cx="971549" cy="4424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2DE7F8C-C9D0-4660-80A4-6C22B895FF6B}" type="TxLink">
            <a:rPr lang="en-US" sz="2000" b="0" i="0" u="none" strike="noStrike" kern="1200">
              <a:solidFill>
                <a:srgbClr val="000000"/>
              </a:solidFill>
              <a:latin typeface="Aptos ExtraBold" panose="020B0004020202020204" pitchFamily="34" charset="0"/>
            </a:rPr>
            <a:pPr/>
            <a:t>1,000</a:t>
          </a:fld>
          <a:endParaRPr lang="en-US" sz="2000" kern="1200">
            <a:latin typeface="Aptos ExtraBold" panose="020B0004020202020204" pitchFamily="34" charset="0"/>
          </a:endParaRPr>
        </a:p>
      </xdr:txBody>
    </xdr:sp>
    <xdr:clientData/>
  </xdr:oneCellAnchor>
  <xdr:oneCellAnchor>
    <xdr:from>
      <xdr:col>2</xdr:col>
      <xdr:colOff>466725</xdr:colOff>
      <xdr:row>30</xdr:row>
      <xdr:rowOff>114301</xdr:rowOff>
    </xdr:from>
    <xdr:ext cx="761999" cy="342900"/>
    <xdr:sp macro="" textlink="Pivots!D4">
      <xdr:nvSpPr>
        <xdr:cNvPr id="32" name="TextBox 31">
          <a:extLst>
            <a:ext uri="{FF2B5EF4-FFF2-40B4-BE49-F238E27FC236}">
              <a16:creationId xmlns:a16="http://schemas.microsoft.com/office/drawing/2014/main" id="{AB1A45ED-1397-4CE9-0E76-3137A5B8C542}"/>
            </a:ext>
          </a:extLst>
        </xdr:cNvPr>
        <xdr:cNvSpPr txBox="1"/>
      </xdr:nvSpPr>
      <xdr:spPr>
        <a:xfrm>
          <a:off x="1000125" y="5829301"/>
          <a:ext cx="761999"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17ABEB3-EDFB-48B0-8194-F576AEF59919}" type="TxLink">
            <a:rPr lang="en-US" sz="2000" b="0" i="0" u="none" strike="noStrike" kern="1200">
              <a:solidFill>
                <a:srgbClr val="000000"/>
              </a:solidFill>
              <a:latin typeface="Aptos ExtraBold" panose="020B0004020202020204" pitchFamily="34" charset="0"/>
            </a:rPr>
            <a:pPr/>
            <a:t>3.9</a:t>
          </a:fld>
          <a:endParaRPr lang="en-US" sz="2000" kern="1200">
            <a:latin typeface="Aptos ExtraBold" panose="020B0004020202020204" pitchFamily="34" charset="0"/>
          </a:endParaRPr>
        </a:p>
      </xdr:txBody>
    </xdr:sp>
    <xdr:clientData/>
  </xdr:oneCellAnchor>
  <xdr:oneCellAnchor>
    <xdr:from>
      <xdr:col>2</xdr:col>
      <xdr:colOff>406976</xdr:colOff>
      <xdr:row>38</xdr:row>
      <xdr:rowOff>69273</xdr:rowOff>
    </xdr:from>
    <xdr:ext cx="883227" cy="346364"/>
    <xdr:sp macro="" textlink="Pivots!E4">
      <xdr:nvSpPr>
        <xdr:cNvPr id="33" name="TextBox 32">
          <a:extLst>
            <a:ext uri="{FF2B5EF4-FFF2-40B4-BE49-F238E27FC236}">
              <a16:creationId xmlns:a16="http://schemas.microsoft.com/office/drawing/2014/main" id="{3B11572E-3BBE-C073-D7CA-096733A8E917}"/>
            </a:ext>
          </a:extLst>
        </xdr:cNvPr>
        <xdr:cNvSpPr txBox="1"/>
      </xdr:nvSpPr>
      <xdr:spPr>
        <a:xfrm>
          <a:off x="943840" y="7308273"/>
          <a:ext cx="883227" cy="3463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EAED107-E9FF-4CEE-BF45-863032CE675B}" type="TxLink">
            <a:rPr lang="en-US" sz="2000" b="0" i="0" u="none" strike="noStrike" kern="1200">
              <a:solidFill>
                <a:srgbClr val="000000"/>
              </a:solidFill>
              <a:latin typeface="Aptos ExtraBold" panose="020B0004020202020204" pitchFamily="34" charset="0"/>
            </a:rPr>
            <a:pPr/>
            <a:t>307</a:t>
          </a:fld>
          <a:endParaRPr lang="en-US" sz="2000" kern="1200">
            <a:latin typeface="Aptos ExtraBold" panose="020B0004020202020204" pitchFamily="34" charset="0"/>
          </a:endParaRPr>
        </a:p>
      </xdr:txBody>
    </xdr:sp>
    <xdr:clientData/>
  </xdr:oneCellAnchor>
  <xdr:twoCellAnchor>
    <xdr:from>
      <xdr:col>13</xdr:col>
      <xdr:colOff>259774</xdr:colOff>
      <xdr:row>4</xdr:row>
      <xdr:rowOff>155864</xdr:rowOff>
    </xdr:from>
    <xdr:to>
      <xdr:col>17</xdr:col>
      <xdr:colOff>181842</xdr:colOff>
      <xdr:row>18</xdr:row>
      <xdr:rowOff>77931</xdr:rowOff>
    </xdr:to>
    <xdr:graphicFrame macro="">
      <xdr:nvGraphicFramePr>
        <xdr:cNvPr id="37" name="Chart 36">
          <a:extLst>
            <a:ext uri="{FF2B5EF4-FFF2-40B4-BE49-F238E27FC236}">
              <a16:creationId xmlns:a16="http://schemas.microsoft.com/office/drawing/2014/main" id="{A7FDE44A-4608-4377-9CCA-24CAB7341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528204</xdr:colOff>
      <xdr:row>2</xdr:row>
      <xdr:rowOff>155865</xdr:rowOff>
    </xdr:from>
    <xdr:to>
      <xdr:col>13</xdr:col>
      <xdr:colOff>291523</xdr:colOff>
      <xdr:row>20</xdr:row>
      <xdr:rowOff>51955</xdr:rowOff>
    </xdr:to>
    <xdr:graphicFrame macro="">
      <xdr:nvGraphicFramePr>
        <xdr:cNvPr id="36" name="Chart 35">
          <a:extLst>
            <a:ext uri="{FF2B5EF4-FFF2-40B4-BE49-F238E27FC236}">
              <a16:creationId xmlns:a16="http://schemas.microsoft.com/office/drawing/2014/main" id="{B7CC3E2C-B864-4DE6-B2DF-82C8EAD8B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25977</xdr:colOff>
      <xdr:row>25</xdr:row>
      <xdr:rowOff>60614</xdr:rowOff>
    </xdr:from>
    <xdr:to>
      <xdr:col>11</xdr:col>
      <xdr:colOff>52820</xdr:colOff>
      <xdr:row>40</xdr:row>
      <xdr:rowOff>121371</xdr:rowOff>
    </xdr:to>
    <xdr:graphicFrame macro="">
      <xdr:nvGraphicFramePr>
        <xdr:cNvPr id="40" name="Chart 39">
          <a:extLst>
            <a:ext uri="{FF2B5EF4-FFF2-40B4-BE49-F238E27FC236}">
              <a16:creationId xmlns:a16="http://schemas.microsoft.com/office/drawing/2014/main" id="{A2A7F0DA-A8F2-4371-A1DD-FD123D5D0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437355</xdr:colOff>
      <xdr:row>25</xdr:row>
      <xdr:rowOff>51955</xdr:rowOff>
    </xdr:from>
    <xdr:to>
      <xdr:col>14</xdr:col>
      <xdr:colOff>77931</xdr:colOff>
      <xdr:row>41</xdr:row>
      <xdr:rowOff>44306</xdr:rowOff>
    </xdr:to>
    <xdr:graphicFrame macro="">
      <xdr:nvGraphicFramePr>
        <xdr:cNvPr id="41" name="Chart 40">
          <a:extLst>
            <a:ext uri="{FF2B5EF4-FFF2-40B4-BE49-F238E27FC236}">
              <a16:creationId xmlns:a16="http://schemas.microsoft.com/office/drawing/2014/main" id="{9CAF3CE4-5F66-48B3-B0B4-8938ECB6D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337705</xdr:colOff>
      <xdr:row>2</xdr:row>
      <xdr:rowOff>121226</xdr:rowOff>
    </xdr:from>
    <xdr:to>
      <xdr:col>22</xdr:col>
      <xdr:colOff>329046</xdr:colOff>
      <xdr:row>20</xdr:row>
      <xdr:rowOff>77931</xdr:rowOff>
    </xdr:to>
    <xdr:graphicFrame macro="">
      <xdr:nvGraphicFramePr>
        <xdr:cNvPr id="43" name="Chart 42">
          <a:extLst>
            <a:ext uri="{FF2B5EF4-FFF2-40B4-BE49-F238E27FC236}">
              <a16:creationId xmlns:a16="http://schemas.microsoft.com/office/drawing/2014/main" id="{8053774A-B975-4C25-A1DC-8B6BC010DC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502227</xdr:colOff>
      <xdr:row>2</xdr:row>
      <xdr:rowOff>121227</xdr:rowOff>
    </xdr:from>
    <xdr:to>
      <xdr:col>28</xdr:col>
      <xdr:colOff>21648</xdr:colOff>
      <xdr:row>20</xdr:row>
      <xdr:rowOff>60614</xdr:rowOff>
    </xdr:to>
    <xdr:graphicFrame macro="">
      <xdr:nvGraphicFramePr>
        <xdr:cNvPr id="45" name="Chart 44">
          <a:extLst>
            <a:ext uri="{FF2B5EF4-FFF2-40B4-BE49-F238E27FC236}">
              <a16:creationId xmlns:a16="http://schemas.microsoft.com/office/drawing/2014/main" id="{1FFFD44A-4001-4B2B-9DA3-0135BC936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182217</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12913" y="372717"/>
          <a:ext cx="409650" cy="305958"/>
        </a:xfrm>
        <a:prstGeom prst="rect">
          <a:avLst/>
        </a:prstGeom>
      </xdr:spPr>
    </xdr:pic>
    <xdr:clientData/>
  </xdr:twoCellAnchor>
  <xdr:twoCellAnchor editAs="oneCell">
    <xdr:from>
      <xdr:col>1</xdr:col>
      <xdr:colOff>0</xdr:colOff>
      <xdr:row>14</xdr:row>
      <xdr:rowOff>75042</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12913" y="3404651"/>
          <a:ext cx="409650" cy="305958"/>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sgi Ravi" refreshedDate="45608.579355208334" backgroundQuery="1" createdVersion="8" refreshedVersion="8" minRefreshableVersion="3" recordCount="0" supportSubquery="1" supportAdvancedDrill="1" xr:uid="{3A5807BE-4939-40DB-8AF7-657C5AE30F98}">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sgi Ravi" refreshedDate="45608.579356712966" backgroundQuery="1" createdVersion="8" refreshedVersion="8" minRefreshableVersion="3" recordCount="0" supportSubquery="1" supportAdvancedDrill="1" xr:uid="{AC5B2305-0C64-409A-B260-A16FE8731B63}">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sgi Ravi" refreshedDate="45608.579358333336" backgroundQuery="1" createdVersion="8" refreshedVersion="8" minRefreshableVersion="3" recordCount="0" supportSubquery="1" supportAdvancedDrill="1" xr:uid="{A8AB16DA-58E6-4A17-9EA3-27ECC065801A}">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sgi Ravi" refreshedDate="45608.580501041666" backgroundQuery="1" createdVersion="8" refreshedVersion="8" minRefreshableVersion="3" recordCount="0" supportSubquery="1" supportAdvancedDrill="1" xr:uid="{E9DF6062-EF2D-4BEE-A60A-E2478046151B}">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sgi Ravi" refreshedDate="45608.651455208332" backgroundQuery="1" createdVersion="8" refreshedVersion="8" minRefreshableVersion="3" recordCount="0" supportSubquery="1" supportAdvancedDrill="1" xr:uid="{AD280C1F-602C-4D1E-9D39-F94125F2624A}">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sgi Ravi" refreshedDate="45608.65145578704" backgroundQuery="1" createdVersion="8" refreshedVersion="8" minRefreshableVersion="3" recordCount="0" supportSubquery="1" supportAdvancedDrill="1" xr:uid="{83053B12-A37C-4D4F-B8A0-CAB7B397840A}">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2T00:00:00" maxDate="2023-01-31T00:00:00" count="15">
        <d v="2023-01-02T00:00:00"/>
        <d v="2023-01-04T00:00:00"/>
        <d v="2023-01-05T00:00:00"/>
        <d v="2023-01-08T00:00:00"/>
        <d v="2023-01-10T00:00:00"/>
        <d v="2023-01-12T00:00:00"/>
        <d v="2023-01-18T00:00:00"/>
        <d v="2023-01-19T00:00:00"/>
        <d v="2023-01-20T00:00:00"/>
        <d v="2023-01-21T00:00:00"/>
        <d v="2023-01-22T00:00:00"/>
        <d v="2023-01-24T00:00:00"/>
        <d v="2023-01-27T00:00:00"/>
        <d v="2023-01-28T00:00:00"/>
        <d v="2023-01-30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sgi Ravi" refreshedDate="45608.651456597225" backgroundQuery="1" createdVersion="8" refreshedVersion="8" minRefreshableVersion="3" recordCount="0" supportSubquery="1" supportAdvancedDrill="1" xr:uid="{3628E94C-6F22-49B8-9C81-F706A98CD015}">
  <cacheSource type="external" connectionId="1"/>
  <cacheFields count="1">
    <cacheField name="[calls].[Representative].[Representative]" caption="Representative" numFmtId="0" hierarchy="3" level="1">
      <sharedItems count="1">
        <s v="R05"/>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sgi Ravi" refreshedDate="45608.651456944448" backgroundQuery="1" createdVersion="8" refreshedVersion="8" minRefreshableVersion="3" recordCount="0" supportSubquery="1" supportAdvancedDrill="1" xr:uid="{660CFFE4-E648-401A-8ADE-F41D017002FE}">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sgi Ravi" refreshedDate="45608.651456250002" backgroundQuery="1" createdVersion="8" refreshedVersion="8" minRefreshableVersion="3" recordCount="0" supportSubquery="1" supportAdvancedDrill="1" xr:uid="{7407F1C2-0778-455A-AD26-2DB862309111}">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sgi Ravi" refreshedDate="45608.579345601851" backgroundQuery="1" createdVersion="3" refreshedVersion="8" minRefreshableVersion="3" recordCount="0" supportSubquery="1" supportAdvancedDrill="1" xr:uid="{2CD53906-B667-40B0-AA14-BA4A2630D87E}">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ustomers]" caption="__XL_Count customers" measure="1" displayFolder="" measureGroup="customers" count="0" hidden="1"/>
    <cacheHierarchy uniqueName="[Measures].[__XL_Count calls]" caption="__XL_Count calls" measure="1" displayFolder="" measureGroup="ca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893713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F1517C-6509-4F31-BD56-019ECA393235}" name="weekday trend"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A7D3D0-7598-4912-BED2-26F159BF9CA5}" name=" Rep Amounts"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6">
  <location ref="A106:G125" firstHeaderRow="1" firstDataRow="2" firstDataCol="1"/>
  <pivotFields count="4">
    <pivotField axis="axisCol" allDrilled="1" subtotalTop="0" showAll="0" dataSourceSort="1" defaultSubtotal="0" defaultAttributeDrillState="1">
      <items count="5">
        <item x="0"/>
        <item x="1"/>
        <item x="2"/>
        <item x="3"/>
        <item n="R05"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48A861-6B43-42D7-8F5A-48B1FC960E21}" name="PivotTable3"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4C6A9B-97CC-4B32-A82D-695F64D4185F}" name="monthly trend"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0317A9-51ED-4890-B098-A4BA27DF36CE}"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AAED79-0850-4578-B8A7-E395764E0DF7}" name="summary pivot"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7BE4E9-564C-48A2-AFFD-1190F156290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CF1840-0E52-4154-98D4-BE1A10E85BDD}" name="SelectedRep Pivot"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5:A67"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2">
    <i>
      <x/>
    </i>
    <i t="grand">
      <x/>
    </i>
  </rowItem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FA5828-1112-4D33-AC7A-E68886DFA3F7}" name="Rep satisfaction"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A89:B9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3">
    <chartFormat chart="8"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5</v>
    <v>A person in a skirt and a cardigan
Description automatically generated</v>
  </rv>
  <rv s="0">
    <v>1</v>
    <v>4</v>
    <v>Business woman pointing up</v>
  </rv>
  <rv s="0">
    <v>2</v>
    <v>5</v>
    <v>A person in a suit and tie
Description automatically generated</v>
  </rv>
  <rv s="0">
    <v>3</v>
    <v>5</v>
    <v>Business woman raising hand</v>
  </rv>
  <rv s="0">
    <v>4</v>
    <v>5</v>
    <v>Young businessman writing on notebook</v>
  </rv>
  <rv s="0">
    <v>5</v>
    <v>5</v>
    <v>Business woman shrugging</v>
  </rv>
  <rv s="0">
    <v>1</v>
    <v>5</v>
    <v>Business woman pointing up</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2A00424F-562F-43AC-9C57-5AA16E85A627}" sourceName="[calls].[Representative]">
  <pivotTables>
    <pivotTable tabId="7" name="PivotTable3"/>
    <pivotTable tabId="7" name="monthly trend"/>
    <pivotTable tabId="7" name="weekday trend"/>
    <pivotTable tabId="7" name="SelectedRep Pivot"/>
    <pivotTable tabId="7" name="Rep satisfaction"/>
  </pivotTables>
  <data>
    <olap pivotCacheId="989371320">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DAB8D65B-0B94-4BA9-9D94-0F7B84A9745A}" cache="Slicer_Representative" caption="Representative" level="1"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3"/>
    <tableColumn id="5" xr3:uid="{5A35565E-8707-4DED-AD15-A0669D67B382}" name="Date of Call" dataDxfId="12"/>
    <tableColumn id="6" xr3:uid="{F2E4F158-B41F-47BC-8DF8-DFCADFEE4E40}" name="Purchase Amount"/>
    <tableColumn id="7" xr3:uid="{04B291B5-47BD-4F78-8FD8-D1551CCA6BD9}" name="Satisfaction Rating"/>
    <tableColumn id="8" xr3:uid="{6E4123C0-0B17-43B8-A142-A1E540CE974C}" name="FY" dataDxfId="11">
      <calculatedColumnFormula>IF(MONTH(calls[[#This Row],[Date of Call]])&lt;=6, YEAR(calls[[#This Row],[Date of Call]]), YEAR(calls[[#This Row],[Date of Call]])+1)</calculatedColumnFormula>
    </tableColumn>
    <tableColumn id="9" xr3:uid="{199FA271-5E9B-46CE-9BC6-2801F92CD17E}" name="Day of week" dataDxfId="10">
      <calculatedColumnFormula>TEXT(calls[[#This Row],[Date of Call]],"DDDD")</calculatedColumnFormula>
    </tableColumn>
    <tableColumn id="10" xr3:uid="{328CDB09-95B8-4D5E-9ED9-EF0D363735A1}" name="Duration Bucket" dataDxfId="9">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8">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7" headerRowBorderDxfId="6" tableBorderDxfId="5" totalsRowBorderDxfId="4">
  <autoFilter ref="Q3:T18" xr:uid="{27158F51-A707-4171-8A04-81FB0AABCBA5}"/>
  <tableColumns count="4">
    <tableColumn id="1" xr3:uid="{02688061-6A8C-4E23-B7FF-D00CD8B58CAC}" name="Customer ID" dataDxfId="3"/>
    <tableColumn id="2" xr3:uid="{771678B6-DB44-426B-9874-B4E421A440D5}" name="Gedner" dataDxfId="2"/>
    <tableColumn id="3" xr3:uid="{B0D41C62-587E-494D-B49A-603F2C05F8D3}" name="Age" dataDxfId="1"/>
    <tableColumn id="4" xr3:uid="{663F92D6-FE31-4D81-9E01-8D066DDC8A88}" name="City"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4F555-8239-42EA-97FD-A863394AD9DD}">
  <dimension ref="A1:AE67"/>
  <sheetViews>
    <sheetView tabSelected="1" zoomScale="110" zoomScaleNormal="110" workbookViewId="0">
      <selection activeCell="K22" sqref="K22"/>
    </sheetView>
  </sheetViews>
  <sheetFormatPr baseColWidth="10" defaultColWidth="8.83203125" defaultRowHeight="15" x14ac:dyDescent="0.2"/>
  <cols>
    <col min="1" max="1" width="3.6640625" customWidth="1"/>
    <col min="2" max="2" width="4.33203125" customWidth="1"/>
  </cols>
  <sheetData>
    <row r="1" spans="1:31" x14ac:dyDescent="0.2">
      <c r="A1" s="20"/>
      <c r="B1" s="20"/>
      <c r="C1" s="34" t="s">
        <v>1082</v>
      </c>
      <c r="D1" s="35"/>
      <c r="E1" s="35"/>
      <c r="F1" s="35"/>
      <c r="G1" s="35"/>
      <c r="H1" s="35"/>
      <c r="I1" s="35"/>
      <c r="J1" s="35"/>
      <c r="K1" s="35"/>
      <c r="L1" s="35"/>
      <c r="M1" s="35"/>
      <c r="N1" s="35"/>
      <c r="O1" s="35"/>
      <c r="P1" s="35"/>
      <c r="Q1" s="35"/>
      <c r="R1" s="35"/>
      <c r="S1" s="35"/>
      <c r="T1" s="35"/>
      <c r="U1" s="35"/>
      <c r="V1" s="35"/>
      <c r="W1" s="35"/>
      <c r="X1" s="35"/>
      <c r="Y1" s="35"/>
      <c r="Z1" s="35"/>
      <c r="AA1" s="35"/>
      <c r="AB1" s="35"/>
      <c r="AC1" s="20"/>
      <c r="AD1" s="20"/>
      <c r="AE1" s="20"/>
    </row>
    <row r="2" spans="1:31" x14ac:dyDescent="0.2">
      <c r="A2" s="20"/>
      <c r="B2" s="20"/>
      <c r="C2" s="35"/>
      <c r="D2" s="35"/>
      <c r="E2" s="35"/>
      <c r="F2" s="35"/>
      <c r="G2" s="35"/>
      <c r="H2" s="35"/>
      <c r="I2" s="35"/>
      <c r="J2" s="35"/>
      <c r="K2" s="35"/>
      <c r="L2" s="35"/>
      <c r="M2" s="35"/>
      <c r="N2" s="35"/>
      <c r="O2" s="35"/>
      <c r="P2" s="35"/>
      <c r="Q2" s="35"/>
      <c r="R2" s="35"/>
      <c r="S2" s="35"/>
      <c r="T2" s="35"/>
      <c r="U2" s="35"/>
      <c r="V2" s="35"/>
      <c r="W2" s="35"/>
      <c r="X2" s="35"/>
      <c r="Y2" s="35"/>
      <c r="Z2" s="35"/>
      <c r="AA2" s="35"/>
      <c r="AB2" s="35"/>
      <c r="AC2" s="20"/>
      <c r="AD2" s="20"/>
      <c r="AE2" s="20"/>
    </row>
    <row r="3" spans="1:31" x14ac:dyDescent="0.2">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row>
    <row r="4" spans="1:31" x14ac:dyDescent="0.2">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row>
    <row r="5" spans="1:31" x14ac:dyDescent="0.2">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row>
    <row r="6" spans="1:31" x14ac:dyDescent="0.2">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row>
    <row r="7" spans="1:31" x14ac:dyDescent="0.2">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row>
    <row r="8" spans="1:31" x14ac:dyDescent="0.2">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row>
    <row r="9" spans="1:31" x14ac:dyDescent="0.2">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row>
    <row r="10" spans="1:31" x14ac:dyDescent="0.2">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row>
    <row r="11" spans="1:31" x14ac:dyDescent="0.2">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row>
    <row r="12" spans="1:31" x14ac:dyDescent="0.2">
      <c r="A12" s="20"/>
      <c r="B12" s="20"/>
      <c r="C12" s="20"/>
      <c r="D12" s="20"/>
      <c r="E12" s="20"/>
      <c r="F12" s="20"/>
      <c r="G12" s="20"/>
      <c r="H12" s="20"/>
      <c r="I12" s="20"/>
      <c r="J12" s="20"/>
      <c r="K12" s="20"/>
      <c r="L12" s="20"/>
      <c r="M12" s="20"/>
      <c r="N12" s="20"/>
      <c r="O12" s="24"/>
      <c r="P12" s="20"/>
      <c r="Q12" s="20"/>
      <c r="R12" s="20"/>
      <c r="S12" s="20"/>
      <c r="T12" s="20"/>
      <c r="U12" s="20"/>
      <c r="V12" s="20"/>
      <c r="W12" s="20"/>
      <c r="X12" s="20"/>
      <c r="Y12" s="20"/>
      <c r="Z12" s="20"/>
      <c r="AA12" s="20"/>
      <c r="AB12" s="20"/>
      <c r="AC12" s="20"/>
      <c r="AD12" s="20"/>
      <c r="AE12" s="20"/>
    </row>
    <row r="13" spans="1:31"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row>
    <row r="14" spans="1:31"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row>
    <row r="15" spans="1:31"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row>
    <row r="16" spans="1:31"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row>
    <row r="17" spans="1:31"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row>
    <row r="18" spans="1:31"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row>
    <row r="19" spans="1:31"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row>
    <row r="20" spans="1:31"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row>
    <row r="21" spans="1:3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row>
    <row r="22" spans="1:3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row>
    <row r="23" spans="1:3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row>
    <row r="24" spans="1:3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row>
    <row r="25" spans="1:3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31"/>
      <c r="AB25" s="20"/>
      <c r="AC25" s="20"/>
      <c r="AD25" s="20"/>
      <c r="AE25" s="20"/>
    </row>
    <row r="26" spans="1:3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row>
    <row r="27" spans="1:3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row>
    <row r="28" spans="1:31" x14ac:dyDescent="0.2">
      <c r="A28" s="20"/>
      <c r="B28" s="20"/>
      <c r="C28" s="20"/>
      <c r="D28" s="20"/>
      <c r="E28" s="20"/>
      <c r="F28" s="20"/>
      <c r="G28" s="20"/>
      <c r="H28" s="20"/>
      <c r="I28" s="20"/>
      <c r="J28" s="20"/>
      <c r="K28" s="20"/>
      <c r="L28" s="20"/>
      <c r="M28" s="20"/>
      <c r="N28" s="25"/>
      <c r="O28" s="20"/>
      <c r="P28" s="20"/>
      <c r="Q28" s="20"/>
      <c r="R28" s="20"/>
      <c r="S28" s="25" t="str" cm="1">
        <f t="array" ref="S28:W28">Pivots!B107:F107</f>
        <v>R01</v>
      </c>
      <c r="T28" s="25" t="str">
        <v>R02</v>
      </c>
      <c r="U28" s="25" t="str">
        <v>R03</v>
      </c>
      <c r="V28" s="25" t="str">
        <v>R04</v>
      </c>
      <c r="W28" s="25" t="str">
        <v>R05</v>
      </c>
      <c r="X28" s="25" t="s">
        <v>1077</v>
      </c>
      <c r="Y28" s="20"/>
      <c r="Z28" s="20"/>
      <c r="AA28" s="20"/>
      <c r="AB28" s="20"/>
      <c r="AC28" s="20"/>
      <c r="AD28" s="20"/>
      <c r="AE28" s="20"/>
    </row>
    <row r="29" spans="1:31" x14ac:dyDescent="0.2">
      <c r="A29" s="20"/>
      <c r="B29" s="20"/>
      <c r="C29" s="20"/>
      <c r="D29" s="20"/>
      <c r="E29" s="20"/>
      <c r="F29" s="20"/>
      <c r="G29" s="20"/>
      <c r="H29" s="20"/>
      <c r="I29" s="20"/>
      <c r="J29" s="20"/>
      <c r="K29" s="20"/>
      <c r="L29" s="20"/>
      <c r="M29" s="20"/>
      <c r="N29" s="20"/>
      <c r="O29" s="20"/>
      <c r="P29" s="20"/>
      <c r="Q29" s="20"/>
      <c r="R29" s="20" t="str">
        <f>Pivots!A108</f>
        <v>Cincinnati</v>
      </c>
      <c r="S29" s="20"/>
      <c r="T29" s="20"/>
      <c r="U29" s="20"/>
      <c r="V29" s="20"/>
      <c r="W29" s="20"/>
      <c r="X29" s="20"/>
      <c r="Y29" s="20"/>
      <c r="Z29" s="20"/>
      <c r="AA29" s="20"/>
      <c r="AB29" s="20"/>
      <c r="AC29" s="20"/>
      <c r="AD29" s="20"/>
      <c r="AE29" s="20"/>
    </row>
    <row r="30" spans="1:31" x14ac:dyDescent="0.2">
      <c r="A30" s="20"/>
      <c r="B30" s="20"/>
      <c r="C30" s="20"/>
      <c r="D30" s="20"/>
      <c r="E30" s="20"/>
      <c r="F30" s="20"/>
      <c r="G30" s="20"/>
      <c r="H30" s="20"/>
      <c r="I30" s="20"/>
      <c r="J30" s="20"/>
      <c r="K30" s="20"/>
      <c r="L30" s="20"/>
      <c r="M30" s="20"/>
      <c r="N30" s="20"/>
      <c r="O30" s="20"/>
      <c r="P30" s="20"/>
      <c r="Q30" s="20"/>
      <c r="R30" s="20" t="str">
        <f>Pivots!A109</f>
        <v>C0003</v>
      </c>
      <c r="S30" s="32">
        <f>Pivots!B109</f>
        <v>891</v>
      </c>
      <c r="T30" s="32">
        <f>Pivots!C109</f>
        <v>1332</v>
      </c>
      <c r="U30" s="32">
        <f>Pivots!D109</f>
        <v>1282</v>
      </c>
      <c r="V30" s="32">
        <f>Pivots!E109</f>
        <v>739</v>
      </c>
      <c r="W30" s="32">
        <f>Pivots!F109</f>
        <v>560</v>
      </c>
      <c r="X30" s="32">
        <f>Pivots!G109</f>
        <v>4804</v>
      </c>
      <c r="Y30" s="20"/>
      <c r="Z30" s="20"/>
      <c r="AA30" s="20"/>
      <c r="AB30" s="20"/>
      <c r="AC30" s="20"/>
      <c r="AD30" s="20"/>
      <c r="AE30" s="20"/>
    </row>
    <row r="31" spans="1:31" x14ac:dyDescent="0.2">
      <c r="A31" s="20"/>
      <c r="B31" s="20"/>
      <c r="C31" s="20"/>
      <c r="D31" s="20"/>
      <c r="E31" s="20"/>
      <c r="F31" s="20"/>
      <c r="G31" s="20"/>
      <c r="H31" s="20"/>
      <c r="I31" s="20"/>
      <c r="J31" s="20"/>
      <c r="K31" s="20"/>
      <c r="L31" s="20"/>
      <c r="M31" s="20"/>
      <c r="N31" s="20"/>
      <c r="O31" s="20"/>
      <c r="P31" s="20"/>
      <c r="Q31" s="20"/>
      <c r="R31" s="20" t="str">
        <f>Pivots!A110</f>
        <v>C0004</v>
      </c>
      <c r="S31" s="32">
        <f>Pivots!B110</f>
        <v>1991</v>
      </c>
      <c r="T31" s="32">
        <f>Pivots!C110</f>
        <v>1886</v>
      </c>
      <c r="U31" s="32">
        <f>Pivots!D110</f>
        <v>1206</v>
      </c>
      <c r="V31" s="32">
        <f>Pivots!E110</f>
        <v>884</v>
      </c>
      <c r="W31" s="32">
        <f>Pivots!F110</f>
        <v>1722</v>
      </c>
      <c r="X31" s="32">
        <f>Pivots!G110</f>
        <v>7689</v>
      </c>
      <c r="Y31" s="20"/>
      <c r="Z31" s="20"/>
      <c r="AA31" s="20"/>
      <c r="AB31" s="20"/>
      <c r="AC31" s="20"/>
      <c r="AD31" s="20"/>
      <c r="AE31" s="20"/>
    </row>
    <row r="32" spans="1:31" x14ac:dyDescent="0.2">
      <c r="A32" s="20"/>
      <c r="B32" s="20"/>
      <c r="C32" s="20"/>
      <c r="D32" s="20"/>
      <c r="E32" s="20"/>
      <c r="F32" s="20"/>
      <c r="G32" s="20"/>
      <c r="H32" s="20"/>
      <c r="I32" s="20"/>
      <c r="J32" s="20"/>
      <c r="K32" s="20"/>
      <c r="L32" s="20"/>
      <c r="M32" s="20"/>
      <c r="N32" s="20"/>
      <c r="O32" s="20"/>
      <c r="P32" s="20"/>
      <c r="Q32" s="20"/>
      <c r="R32" s="20" t="str">
        <f>Pivots!A111</f>
        <v>C0011</v>
      </c>
      <c r="S32" s="32">
        <f>Pivots!B111</f>
        <v>1163</v>
      </c>
      <c r="T32" s="32">
        <f>Pivots!C111</f>
        <v>1180</v>
      </c>
      <c r="U32" s="32">
        <f>Pivots!D111</f>
        <v>1616</v>
      </c>
      <c r="V32" s="32">
        <f>Pivots!E111</f>
        <v>1043</v>
      </c>
      <c r="W32" s="32">
        <f>Pivots!F111</f>
        <v>1747</v>
      </c>
      <c r="X32" s="32">
        <f>Pivots!G111</f>
        <v>6749</v>
      </c>
      <c r="Y32" s="20"/>
      <c r="Z32" s="20"/>
      <c r="AA32" s="20"/>
      <c r="AB32" s="20"/>
      <c r="AC32" s="20"/>
      <c r="AD32" s="20"/>
      <c r="AE32" s="20"/>
    </row>
    <row r="33" spans="1:31" x14ac:dyDescent="0.2">
      <c r="A33" s="20"/>
      <c r="B33" s="20"/>
      <c r="C33" s="20"/>
      <c r="D33" s="20"/>
      <c r="E33" s="20"/>
      <c r="F33" s="20"/>
      <c r="G33" s="20"/>
      <c r="H33" s="20"/>
      <c r="I33" s="20"/>
      <c r="J33" s="20"/>
      <c r="K33" s="20"/>
      <c r="L33" s="20"/>
      <c r="M33" s="20"/>
      <c r="N33" s="20"/>
      <c r="O33" s="20"/>
      <c r="P33" s="20"/>
      <c r="Q33" s="20"/>
      <c r="R33" s="20" t="str">
        <f>Pivots!A112</f>
        <v>C0012</v>
      </c>
      <c r="S33" s="32">
        <f>Pivots!B112</f>
        <v>1438</v>
      </c>
      <c r="T33" s="32">
        <f>Pivots!C112</f>
        <v>1616</v>
      </c>
      <c r="U33" s="32">
        <f>Pivots!D112</f>
        <v>866</v>
      </c>
      <c r="V33" s="32">
        <f>Pivots!E112</f>
        <v>829</v>
      </c>
      <c r="W33" s="32">
        <f>Pivots!F112</f>
        <v>2070</v>
      </c>
      <c r="X33" s="32">
        <f>Pivots!G112</f>
        <v>6819</v>
      </c>
      <c r="Y33" s="20"/>
      <c r="Z33" s="20"/>
      <c r="AA33" s="20"/>
      <c r="AB33" s="20"/>
      <c r="AC33" s="20"/>
      <c r="AD33" s="20"/>
      <c r="AE33" s="20"/>
    </row>
    <row r="34" spans="1:31" x14ac:dyDescent="0.2">
      <c r="A34" s="20"/>
      <c r="B34" s="20"/>
      <c r="C34" s="20"/>
      <c r="D34" s="20"/>
      <c r="E34" s="20"/>
      <c r="F34" s="20"/>
      <c r="G34" s="20"/>
      <c r="H34" s="20"/>
      <c r="I34" s="20"/>
      <c r="J34" s="20"/>
      <c r="K34" s="20"/>
      <c r="L34" s="20"/>
      <c r="M34" s="20"/>
      <c r="N34" s="20"/>
      <c r="O34" s="20"/>
      <c r="P34" s="20"/>
      <c r="Q34" s="20"/>
      <c r="R34" s="20" t="str">
        <f>Pivots!A113</f>
        <v>Cleveland</v>
      </c>
      <c r="S34" s="32"/>
      <c r="T34" s="32"/>
      <c r="U34" s="32"/>
      <c r="V34" s="32"/>
      <c r="W34" s="32"/>
      <c r="X34" s="32"/>
      <c r="Y34" s="20"/>
      <c r="Z34" s="20"/>
      <c r="AA34" s="20"/>
      <c r="AB34" s="20"/>
      <c r="AC34" s="20"/>
      <c r="AD34" s="20"/>
      <c r="AE34" s="20"/>
    </row>
    <row r="35" spans="1:31" x14ac:dyDescent="0.2">
      <c r="A35" s="20"/>
      <c r="B35" s="20"/>
      <c r="C35" s="20"/>
      <c r="D35" s="20"/>
      <c r="E35" s="20"/>
      <c r="F35" s="20"/>
      <c r="G35" s="20"/>
      <c r="H35" s="20"/>
      <c r="I35" s="20"/>
      <c r="J35" s="20"/>
      <c r="K35" s="20"/>
      <c r="L35" s="20"/>
      <c r="M35" s="20"/>
      <c r="N35" s="20"/>
      <c r="O35" s="20"/>
      <c r="P35" s="20"/>
      <c r="Q35" s="20"/>
      <c r="R35" s="20" t="str">
        <f>Pivots!A114</f>
        <v>C0002</v>
      </c>
      <c r="S35" s="32">
        <f>Pivots!B114</f>
        <v>1233</v>
      </c>
      <c r="T35" s="32">
        <f>Pivots!C114</f>
        <v>223</v>
      </c>
      <c r="U35" s="32">
        <f>Pivots!D114</f>
        <v>1680</v>
      </c>
      <c r="V35" s="32">
        <f>Pivots!E114</f>
        <v>990</v>
      </c>
      <c r="W35" s="32">
        <f>Pivots!F114</f>
        <v>1508</v>
      </c>
      <c r="X35" s="32">
        <f>Pivots!G114</f>
        <v>5634</v>
      </c>
      <c r="Y35" s="20"/>
      <c r="Z35" s="20"/>
      <c r="AA35" s="20"/>
      <c r="AB35" s="20"/>
      <c r="AC35" s="20"/>
      <c r="AD35" s="20"/>
      <c r="AE35" s="20"/>
    </row>
    <row r="36" spans="1:31" x14ac:dyDescent="0.2">
      <c r="A36" s="20"/>
      <c r="B36" s="20"/>
      <c r="C36" s="20"/>
      <c r="D36" s="20"/>
      <c r="E36" s="20"/>
      <c r="F36" s="20"/>
      <c r="G36" s="20"/>
      <c r="H36" s="20"/>
      <c r="I36" s="20"/>
      <c r="J36" s="20"/>
      <c r="K36" s="20"/>
      <c r="L36" s="20"/>
      <c r="M36" s="20"/>
      <c r="N36" s="20"/>
      <c r="O36" s="20"/>
      <c r="P36" s="20"/>
      <c r="Q36" s="20"/>
      <c r="R36" s="20" t="str">
        <f>Pivots!A115</f>
        <v>C0007</v>
      </c>
      <c r="S36" s="32">
        <f>Pivots!B115</f>
        <v>1598</v>
      </c>
      <c r="T36" s="32">
        <f>Pivots!C115</f>
        <v>1907</v>
      </c>
      <c r="U36" s="32">
        <f>Pivots!D115</f>
        <v>869</v>
      </c>
      <c r="V36" s="32">
        <f>Pivots!E115</f>
        <v>1426</v>
      </c>
      <c r="W36" s="32">
        <f>Pivots!F115</f>
        <v>1416</v>
      </c>
      <c r="X36" s="32">
        <f>Pivots!G115</f>
        <v>7216</v>
      </c>
      <c r="Y36" s="20"/>
      <c r="Z36" s="20"/>
      <c r="AA36" s="20"/>
      <c r="AB36" s="20"/>
      <c r="AC36" s="20"/>
      <c r="AD36" s="20"/>
      <c r="AE36" s="20"/>
    </row>
    <row r="37" spans="1:31" x14ac:dyDescent="0.2">
      <c r="A37" s="20"/>
      <c r="B37" s="20"/>
      <c r="C37" s="20"/>
      <c r="D37" s="20"/>
      <c r="E37" s="20"/>
      <c r="F37" s="20"/>
      <c r="G37" s="20"/>
      <c r="H37" s="20"/>
      <c r="I37" s="20"/>
      <c r="J37" s="20"/>
      <c r="K37" s="20"/>
      <c r="L37" s="20"/>
      <c r="M37" s="20"/>
      <c r="N37" s="20"/>
      <c r="O37" s="20"/>
      <c r="P37" s="20"/>
      <c r="Q37" s="20"/>
      <c r="R37" s="20" t="str">
        <f>Pivots!A116</f>
        <v>C0008</v>
      </c>
      <c r="S37" s="32">
        <f>Pivots!B116</f>
        <v>900</v>
      </c>
      <c r="T37" s="32">
        <f>Pivots!C116</f>
        <v>1016</v>
      </c>
      <c r="U37" s="32">
        <f>Pivots!D116</f>
        <v>960</v>
      </c>
      <c r="V37" s="32">
        <f>Pivots!E116</f>
        <v>940</v>
      </c>
      <c r="W37" s="32">
        <f>Pivots!F116</f>
        <v>1193</v>
      </c>
      <c r="X37" s="32">
        <f>Pivots!G116</f>
        <v>5009</v>
      </c>
      <c r="Y37" s="20"/>
      <c r="Z37" s="20"/>
      <c r="AA37" s="20"/>
      <c r="AB37" s="20"/>
      <c r="AC37" s="20"/>
      <c r="AD37" s="20"/>
      <c r="AE37" s="20"/>
    </row>
    <row r="38" spans="1:31" x14ac:dyDescent="0.2">
      <c r="A38" s="20"/>
      <c r="B38" s="20"/>
      <c r="C38" s="20"/>
      <c r="D38" s="20"/>
      <c r="E38" s="20"/>
      <c r="F38" s="20"/>
      <c r="G38" s="20"/>
      <c r="H38" s="20"/>
      <c r="I38" s="20"/>
      <c r="J38" s="20"/>
      <c r="K38" s="20"/>
      <c r="L38" s="20"/>
      <c r="M38" s="20"/>
      <c r="N38" s="20"/>
      <c r="O38" s="20"/>
      <c r="P38" s="20"/>
      <c r="Q38" s="20"/>
      <c r="R38" s="20" t="str">
        <f>Pivots!A117</f>
        <v>C0010</v>
      </c>
      <c r="S38" s="32">
        <f>Pivots!B117</f>
        <v>900</v>
      </c>
      <c r="T38" s="32">
        <f>Pivots!C117</f>
        <v>1470</v>
      </c>
      <c r="U38" s="32">
        <f>Pivots!D117</f>
        <v>1617</v>
      </c>
      <c r="V38" s="32">
        <f>Pivots!E117</f>
        <v>1314</v>
      </c>
      <c r="W38" s="32">
        <f>Pivots!F117</f>
        <v>941</v>
      </c>
      <c r="X38" s="32">
        <f>Pivots!G117</f>
        <v>6242</v>
      </c>
      <c r="Y38" s="20"/>
      <c r="Z38" s="20"/>
      <c r="AA38" s="20"/>
      <c r="AB38" s="20"/>
      <c r="AC38" s="20"/>
      <c r="AD38" s="20"/>
      <c r="AE38" s="20"/>
    </row>
    <row r="39" spans="1:31" x14ac:dyDescent="0.2">
      <c r="A39" s="20"/>
      <c r="B39" s="20"/>
      <c r="C39" s="20"/>
      <c r="D39" s="20"/>
      <c r="E39" s="20"/>
      <c r="F39" s="20"/>
      <c r="G39" s="20"/>
      <c r="H39" s="20"/>
      <c r="I39" s="20"/>
      <c r="J39" s="20"/>
      <c r="K39" s="20"/>
      <c r="L39" s="20"/>
      <c r="M39" s="20"/>
      <c r="N39" s="20"/>
      <c r="O39" s="20"/>
      <c r="P39" s="20"/>
      <c r="Q39" s="20"/>
      <c r="R39" s="20" t="str">
        <f>Pivots!A118</f>
        <v>C0013</v>
      </c>
      <c r="S39" s="32">
        <f>Pivots!B118</f>
        <v>1255</v>
      </c>
      <c r="T39" s="32">
        <f>Pivots!C118</f>
        <v>516</v>
      </c>
      <c r="U39" s="32">
        <f>Pivots!D118</f>
        <v>1874</v>
      </c>
      <c r="V39" s="32">
        <f>Pivots!E118</f>
        <v>1863</v>
      </c>
      <c r="W39" s="32">
        <f>Pivots!F118</f>
        <v>1722</v>
      </c>
      <c r="X39" s="32">
        <f>Pivots!G118</f>
        <v>7230</v>
      </c>
      <c r="Y39" s="20"/>
      <c r="Z39" s="20"/>
      <c r="AA39" s="20"/>
      <c r="AB39" s="20"/>
      <c r="AC39" s="20"/>
      <c r="AD39" s="20"/>
      <c r="AE39" s="20"/>
    </row>
    <row r="40" spans="1:31" x14ac:dyDescent="0.2">
      <c r="A40" s="20"/>
      <c r="B40" s="20"/>
      <c r="C40" s="20"/>
      <c r="D40" s="20"/>
      <c r="E40" s="20"/>
      <c r="F40" s="20"/>
      <c r="G40" s="20"/>
      <c r="H40" s="20"/>
      <c r="I40" s="20"/>
      <c r="J40" s="20"/>
      <c r="K40" s="20"/>
      <c r="L40" s="20"/>
      <c r="M40" s="20"/>
      <c r="N40" s="20"/>
      <c r="O40" s="20"/>
      <c r="P40" s="20"/>
      <c r="Q40" s="20"/>
      <c r="R40" s="20" t="str">
        <f>Pivots!A119</f>
        <v>C0015</v>
      </c>
      <c r="S40" s="32">
        <f>Pivots!B119</f>
        <v>1138</v>
      </c>
      <c r="T40" s="32">
        <f>Pivots!C119</f>
        <v>1898</v>
      </c>
      <c r="U40" s="32">
        <f>Pivots!D119</f>
        <v>1482</v>
      </c>
      <c r="V40" s="32">
        <f>Pivots!E119</f>
        <v>846</v>
      </c>
      <c r="W40" s="32">
        <f>Pivots!F119</f>
        <v>1154</v>
      </c>
      <c r="X40" s="32">
        <f>Pivots!G119</f>
        <v>6518</v>
      </c>
      <c r="Y40" s="20"/>
      <c r="Z40" s="20"/>
      <c r="AA40" s="20"/>
      <c r="AB40" s="20"/>
      <c r="AC40" s="20"/>
      <c r="AD40" s="20"/>
      <c r="AE40" s="20"/>
    </row>
    <row r="41" spans="1:31" x14ac:dyDescent="0.2">
      <c r="A41" s="20"/>
      <c r="B41" s="20"/>
      <c r="C41" s="20"/>
      <c r="D41" s="20"/>
      <c r="E41" s="20"/>
      <c r="F41" s="20"/>
      <c r="G41" s="20"/>
      <c r="H41" s="20"/>
      <c r="I41" s="20"/>
      <c r="J41" s="20"/>
      <c r="K41" s="20"/>
      <c r="L41" s="20"/>
      <c r="M41" s="20"/>
      <c r="N41" s="20"/>
      <c r="O41" s="20"/>
      <c r="P41" s="20"/>
      <c r="Q41" s="20"/>
      <c r="R41" s="20" t="str">
        <f>Pivots!A120</f>
        <v>Columbus</v>
      </c>
      <c r="S41" s="32"/>
      <c r="T41" s="32"/>
      <c r="U41" s="32"/>
      <c r="V41" s="32"/>
      <c r="W41" s="32"/>
      <c r="X41" s="32"/>
      <c r="Y41" s="20"/>
      <c r="Z41" s="20"/>
      <c r="AA41" s="20"/>
      <c r="AB41" s="20"/>
      <c r="AC41" s="20"/>
      <c r="AD41" s="20"/>
      <c r="AE41" s="20"/>
    </row>
    <row r="42" spans="1:31" x14ac:dyDescent="0.2">
      <c r="A42" s="20"/>
      <c r="B42" s="20"/>
      <c r="C42" s="20"/>
      <c r="D42" s="20"/>
      <c r="E42" s="20"/>
      <c r="F42" s="20"/>
      <c r="G42" s="20"/>
      <c r="H42" s="20"/>
      <c r="I42" s="20"/>
      <c r="J42" s="20"/>
      <c r="K42" s="20"/>
      <c r="L42" s="20"/>
      <c r="M42" s="20"/>
      <c r="N42" s="20"/>
      <c r="O42" s="20"/>
      <c r="P42" s="20"/>
      <c r="Q42" s="20"/>
      <c r="R42" s="20" t="str">
        <f>Pivots!A121</f>
        <v>C0001</v>
      </c>
      <c r="S42" s="32">
        <f>Pivots!B121</f>
        <v>1655</v>
      </c>
      <c r="T42" s="32">
        <f>Pivots!C121</f>
        <v>805</v>
      </c>
      <c r="U42" s="32">
        <f>Pivots!D121</f>
        <v>2263</v>
      </c>
      <c r="V42" s="32">
        <f>Pivots!E121</f>
        <v>987</v>
      </c>
      <c r="W42" s="32">
        <f>Pivots!F121</f>
        <v>1075</v>
      </c>
      <c r="X42" s="32">
        <f>Pivots!G121</f>
        <v>6785</v>
      </c>
      <c r="Y42" s="20"/>
      <c r="Z42" s="20"/>
      <c r="AA42" s="20"/>
      <c r="AB42" s="20"/>
      <c r="AC42" s="20"/>
      <c r="AD42" s="20"/>
      <c r="AE42" s="20"/>
    </row>
    <row r="43" spans="1:31" x14ac:dyDescent="0.2">
      <c r="A43" s="20"/>
      <c r="B43" s="20"/>
      <c r="C43" s="20"/>
      <c r="D43" s="20"/>
      <c r="E43" s="20"/>
      <c r="F43" s="20"/>
      <c r="G43" s="20"/>
      <c r="H43" s="20"/>
      <c r="I43" s="20"/>
      <c r="J43" s="20"/>
      <c r="K43" s="20"/>
      <c r="L43" s="20"/>
      <c r="M43" s="20"/>
      <c r="N43" s="20"/>
      <c r="O43" s="20"/>
      <c r="P43" s="20"/>
      <c r="Q43" s="20"/>
      <c r="R43" s="20" t="str">
        <f>Pivots!A122</f>
        <v>C0005</v>
      </c>
      <c r="S43" s="32">
        <f>Pivots!B122</f>
        <v>1104</v>
      </c>
      <c r="T43" s="32">
        <f>Pivots!C122</f>
        <v>2280</v>
      </c>
      <c r="U43" s="32">
        <f>Pivots!D122</f>
        <v>1445</v>
      </c>
      <c r="V43" s="32">
        <f>Pivots!E122</f>
        <v>1722</v>
      </c>
      <c r="W43" s="32">
        <f>Pivots!F122</f>
        <v>1196</v>
      </c>
      <c r="X43" s="32">
        <f>Pivots!G122</f>
        <v>7747</v>
      </c>
      <c r="Y43" s="20"/>
      <c r="Z43" s="20"/>
      <c r="AA43" s="20"/>
      <c r="AB43" s="20"/>
      <c r="AC43" s="20"/>
      <c r="AD43" s="20"/>
      <c r="AE43" s="20"/>
    </row>
    <row r="44" spans="1:31" x14ac:dyDescent="0.2">
      <c r="A44" s="20"/>
      <c r="B44" s="20"/>
      <c r="C44" s="20"/>
      <c r="D44" s="20"/>
      <c r="E44" s="20"/>
      <c r="F44" s="20"/>
      <c r="G44" s="20"/>
      <c r="H44" s="20"/>
      <c r="I44" s="20"/>
      <c r="J44" s="20"/>
      <c r="K44" s="20"/>
      <c r="L44" s="20"/>
      <c r="M44" s="20"/>
      <c r="N44" s="20"/>
      <c r="O44" s="20"/>
      <c r="P44" s="20"/>
      <c r="Q44" s="20"/>
      <c r="R44" s="20" t="str">
        <f>Pivots!A123</f>
        <v>C0006</v>
      </c>
      <c r="S44" s="32">
        <f>Pivots!B123</f>
        <v>372</v>
      </c>
      <c r="T44" s="32">
        <f>Pivots!C123</f>
        <v>1818</v>
      </c>
      <c r="U44" s="32">
        <f>Pivots!D123</f>
        <v>1346</v>
      </c>
      <c r="V44" s="32">
        <f>Pivots!E123</f>
        <v>1156</v>
      </c>
      <c r="W44" s="32">
        <f>Pivots!F123</f>
        <v>1484</v>
      </c>
      <c r="X44" s="32">
        <f>Pivots!G123</f>
        <v>6176</v>
      </c>
      <c r="Y44" s="20"/>
      <c r="Z44" s="20"/>
      <c r="AA44" s="20"/>
      <c r="AB44" s="20"/>
      <c r="AC44" s="20"/>
      <c r="AD44" s="20"/>
      <c r="AE44" s="20"/>
    </row>
    <row r="45" spans="1:31" x14ac:dyDescent="0.2">
      <c r="A45" s="20"/>
      <c r="B45" s="20"/>
      <c r="C45" s="20"/>
      <c r="D45" s="20"/>
      <c r="E45" s="20"/>
      <c r="F45" s="20"/>
      <c r="G45" s="20"/>
      <c r="H45" s="20"/>
      <c r="I45" s="20"/>
      <c r="J45" s="20"/>
      <c r="K45" s="20"/>
      <c r="L45" s="20"/>
      <c r="M45" s="20"/>
      <c r="N45" s="20"/>
      <c r="O45" s="20"/>
      <c r="P45" s="20"/>
      <c r="Q45" s="20"/>
      <c r="R45" s="20" t="str">
        <f>Pivots!A124</f>
        <v>C0009</v>
      </c>
      <c r="S45" s="32">
        <f>Pivots!B124</f>
        <v>1415</v>
      </c>
      <c r="T45" s="32">
        <f>Pivots!C124</f>
        <v>1271</v>
      </c>
      <c r="U45" s="32">
        <f>Pivots!D124</f>
        <v>1214</v>
      </c>
      <c r="V45" s="32">
        <f>Pivots!E124</f>
        <v>1135</v>
      </c>
      <c r="W45" s="32">
        <f>Pivots!F124</f>
        <v>1566</v>
      </c>
      <c r="X45" s="32">
        <f>Pivots!G124</f>
        <v>6601</v>
      </c>
      <c r="Y45" s="20"/>
      <c r="Z45" s="20"/>
      <c r="AA45" s="20"/>
      <c r="AB45" s="20"/>
      <c r="AC45" s="20"/>
      <c r="AD45" s="20"/>
      <c r="AE45" s="20"/>
    </row>
    <row r="46" spans="1:31" x14ac:dyDescent="0.2">
      <c r="A46" s="20"/>
      <c r="B46" s="20"/>
      <c r="C46" s="20"/>
      <c r="D46" s="20"/>
      <c r="E46" s="20"/>
      <c r="F46" s="20"/>
      <c r="G46" s="20"/>
      <c r="H46" s="20"/>
      <c r="I46" s="20"/>
      <c r="J46" s="20"/>
      <c r="K46" s="20"/>
      <c r="L46" s="20"/>
      <c r="M46" s="20"/>
      <c r="N46" s="20"/>
      <c r="O46" s="20"/>
      <c r="P46" s="20"/>
      <c r="Q46" s="20"/>
      <c r="R46" s="20" t="str">
        <f>Pivots!A125</f>
        <v>C0014</v>
      </c>
      <c r="S46" s="32">
        <f>Pivots!B125</f>
        <v>1362</v>
      </c>
      <c r="T46" s="32">
        <f>Pivots!C125</f>
        <v>1363</v>
      </c>
      <c r="U46" s="32">
        <f>Pivots!D125</f>
        <v>1152</v>
      </c>
      <c r="V46" s="32">
        <f>Pivots!E125</f>
        <v>777</v>
      </c>
      <c r="W46" s="32">
        <f>Pivots!F125</f>
        <v>750</v>
      </c>
      <c r="X46" s="32">
        <f>Pivots!G125</f>
        <v>5404</v>
      </c>
      <c r="Y46" s="20"/>
      <c r="Z46" s="20"/>
      <c r="AA46" s="20"/>
      <c r="AB46" s="20"/>
      <c r="AC46" s="20"/>
      <c r="AD46" s="20"/>
      <c r="AE46" s="20"/>
    </row>
    <row r="47" spans="1:3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row>
    <row r="48" spans="1:3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row>
    <row r="49" spans="1:3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row>
    <row r="50" spans="1:3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row>
    <row r="51" spans="1:3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row>
    <row r="52" spans="1:3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row>
    <row r="53" spans="1:3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row>
    <row r="54" spans="1:3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row>
    <row r="55" spans="1:3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row>
    <row r="56" spans="1:3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row>
    <row r="57" spans="1:3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row>
    <row r="58" spans="1:3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row>
    <row r="59" spans="1:3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row>
    <row r="60" spans="1:3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row>
    <row r="61" spans="1:3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row>
    <row r="62" spans="1:3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row>
    <row r="63" spans="1:3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row>
    <row r="64" spans="1:3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row>
    <row r="65" spans="1:3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row>
    <row r="66" spans="1:3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row>
    <row r="67" spans="1:3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row>
  </sheetData>
  <mergeCells count="1">
    <mergeCell ref="C1:AB2"/>
  </mergeCells>
  <conditionalFormatting sqref="S28:W46">
    <cfRule type="expression" priority="1">
      <formula>$S$30</formula>
    </cfRule>
  </conditionalFormatting>
  <conditionalFormatting sqref="S30:W46">
    <cfRule type="dataBar" priority="3">
      <dataBar>
        <cfvo type="num" val="0"/>
        <cfvo type="formula" val="MAX($S$29:$W$46)*2"/>
        <color rgb="FFFFB628"/>
      </dataBar>
      <extLst>
        <ext xmlns:x14="http://schemas.microsoft.com/office/spreadsheetml/2009/9/main" uri="{B025F937-C7B1-47D3-B67F-A62EFF666E3E}">
          <x14:id>{BB708C68-0D80-4D6B-AE17-26DB62356492}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BB708C68-0D80-4D6B-AE17-26DB62356492}">
            <x14:dataBar minLength="0" maxLength="100" border="1" negativeBarBorderColorSameAsPositive="0">
              <x14:cfvo type="num">
                <xm:f>0</xm:f>
              </x14:cfvo>
              <x14:cfvo type="formula">
                <xm:f>MAX($S$29:$W$46)*2</xm:f>
              </x14:cfvo>
              <x14:borderColor rgb="FFFFB628"/>
              <x14:negativeFillColor rgb="FFFF0000"/>
              <x14:negativeBorderColor rgb="FFFF0000"/>
              <x14:axisColor rgb="FF000000"/>
            </x14:dataBar>
          </x14:cfRule>
          <xm:sqref>S30:W46</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A9723-5F51-43BA-A1B5-1097F0EF10AD}">
  <dimension ref="A3:M125"/>
  <sheetViews>
    <sheetView zoomScale="110" zoomScaleNormal="110" workbookViewId="0">
      <selection activeCell="H74" sqref="H74"/>
    </sheetView>
  </sheetViews>
  <sheetFormatPr baseColWidth="10" defaultColWidth="8.83203125" defaultRowHeight="15" x14ac:dyDescent="0.2"/>
  <cols>
    <col min="1" max="1" width="13.5" bestFit="1" customWidth="1"/>
    <col min="2" max="2" width="10.5" bestFit="1" customWidth="1"/>
    <col min="3" max="3" width="11.5" bestFit="1" customWidth="1"/>
    <col min="4" max="4" width="10.33203125" bestFit="1" customWidth="1"/>
    <col min="5" max="5" width="8" bestFit="1" customWidth="1"/>
    <col min="6" max="6" width="6.5" bestFit="1" customWidth="1"/>
    <col min="7" max="7" width="13.5" bestFit="1" customWidth="1"/>
    <col min="8" max="8" width="10.5" bestFit="1" customWidth="1"/>
    <col min="9" max="9" width="11.5" bestFit="1" customWidth="1"/>
    <col min="10" max="10" width="10.6640625" customWidth="1"/>
  </cols>
  <sheetData>
    <row r="3" spans="1:5" x14ac:dyDescent="0.2">
      <c r="A3" t="s">
        <v>1042</v>
      </c>
      <c r="B3" t="s">
        <v>1043</v>
      </c>
      <c r="C3" t="s">
        <v>1044</v>
      </c>
      <c r="D3" t="s">
        <v>1045</v>
      </c>
      <c r="E3" t="s">
        <v>1046</v>
      </c>
    </row>
    <row r="4" spans="1:5" x14ac:dyDescent="0.2">
      <c r="A4" s="21">
        <v>1000</v>
      </c>
      <c r="B4" s="22">
        <v>96623</v>
      </c>
      <c r="C4" s="21">
        <v>89850</v>
      </c>
      <c r="D4" s="23">
        <v>3.8854000000000033</v>
      </c>
      <c r="E4" s="21">
        <v>307</v>
      </c>
    </row>
    <row r="9" spans="1:5" x14ac:dyDescent="0.2">
      <c r="A9" t="s">
        <v>1042</v>
      </c>
      <c r="B9" t="s">
        <v>1043</v>
      </c>
      <c r="C9" t="s">
        <v>1044</v>
      </c>
      <c r="D9" t="s">
        <v>1045</v>
      </c>
      <c r="E9" t="s">
        <v>1046</v>
      </c>
    </row>
    <row r="10" spans="1:5" x14ac:dyDescent="0.2">
      <c r="A10" s="21">
        <v>200</v>
      </c>
      <c r="B10" s="22">
        <v>20104</v>
      </c>
      <c r="C10" s="21">
        <v>18209</v>
      </c>
      <c r="D10" s="23">
        <v>3.8824999999999998</v>
      </c>
      <c r="E10" s="21">
        <v>51</v>
      </c>
    </row>
    <row r="24" spans="1:8" x14ac:dyDescent="0.2">
      <c r="A24" s="26" t="s">
        <v>1047</v>
      </c>
      <c r="B24" t="s">
        <v>1042</v>
      </c>
      <c r="C24" t="s">
        <v>1061</v>
      </c>
      <c r="G24" t="s">
        <v>1047</v>
      </c>
      <c r="H24" t="s">
        <v>1042</v>
      </c>
    </row>
    <row r="25" spans="1:8" x14ac:dyDescent="0.2">
      <c r="A25" s="27" t="s">
        <v>1049</v>
      </c>
      <c r="B25" s="21">
        <v>21</v>
      </c>
      <c r="C25" s="21">
        <v>21</v>
      </c>
      <c r="G25" s="27" t="s">
        <v>1065</v>
      </c>
      <c r="H25" s="21">
        <v>27</v>
      </c>
    </row>
    <row r="26" spans="1:8" x14ac:dyDescent="0.2">
      <c r="A26" s="27" t="s">
        <v>1050</v>
      </c>
      <c r="B26" s="21">
        <v>18</v>
      </c>
      <c r="C26" s="21">
        <v>18</v>
      </c>
      <c r="G26" s="27" t="s">
        <v>1063</v>
      </c>
      <c r="H26" s="21">
        <v>22</v>
      </c>
    </row>
    <row r="27" spans="1:8" x14ac:dyDescent="0.2">
      <c r="A27" s="27" t="s">
        <v>1051</v>
      </c>
      <c r="B27" s="21">
        <v>31</v>
      </c>
      <c r="C27" s="21">
        <v>31</v>
      </c>
      <c r="G27" s="27" t="s">
        <v>1067</v>
      </c>
      <c r="H27" s="21">
        <v>27</v>
      </c>
    </row>
    <row r="28" spans="1:8" x14ac:dyDescent="0.2">
      <c r="A28" s="27" t="s">
        <v>1052</v>
      </c>
      <c r="B28" s="21">
        <v>20</v>
      </c>
      <c r="C28" s="21">
        <v>20</v>
      </c>
      <c r="G28" s="27" t="s">
        <v>1068</v>
      </c>
      <c r="H28" s="21">
        <v>27</v>
      </c>
    </row>
    <row r="29" spans="1:8" x14ac:dyDescent="0.2">
      <c r="A29" s="27" t="s">
        <v>1053</v>
      </c>
      <c r="B29" s="21">
        <v>8</v>
      </c>
      <c r="C29" s="21">
        <v>8</v>
      </c>
      <c r="G29" s="27" t="s">
        <v>1066</v>
      </c>
      <c r="H29" s="21">
        <v>27</v>
      </c>
    </row>
    <row r="30" spans="1:8" x14ac:dyDescent="0.2">
      <c r="A30" s="27" t="s">
        <v>1054</v>
      </c>
      <c r="B30" s="21">
        <v>12</v>
      </c>
      <c r="C30" s="21">
        <v>12</v>
      </c>
      <c r="G30" s="27" t="s">
        <v>1062</v>
      </c>
      <c r="H30" s="21">
        <v>32</v>
      </c>
    </row>
    <row r="31" spans="1:8" x14ac:dyDescent="0.2">
      <c r="A31" s="27" t="s">
        <v>1055</v>
      </c>
      <c r="B31" s="21">
        <v>12</v>
      </c>
      <c r="C31" s="21">
        <v>12</v>
      </c>
      <c r="G31" s="27" t="s">
        <v>1064</v>
      </c>
      <c r="H31" s="21">
        <v>38</v>
      </c>
    </row>
    <row r="32" spans="1:8" x14ac:dyDescent="0.2">
      <c r="A32" s="27" t="s">
        <v>1056</v>
      </c>
      <c r="B32" s="21">
        <v>7</v>
      </c>
      <c r="C32" s="21">
        <v>7</v>
      </c>
      <c r="G32" s="27" t="s">
        <v>1048</v>
      </c>
      <c r="H32" s="21">
        <v>200</v>
      </c>
    </row>
    <row r="33" spans="1:13" x14ac:dyDescent="0.2">
      <c r="A33" s="27" t="s">
        <v>1057</v>
      </c>
      <c r="B33" s="21">
        <v>20</v>
      </c>
      <c r="C33" s="21">
        <v>20</v>
      </c>
    </row>
    <row r="34" spans="1:13" x14ac:dyDescent="0.2">
      <c r="A34" s="27" t="s">
        <v>1058</v>
      </c>
      <c r="B34" s="21">
        <v>24</v>
      </c>
      <c r="C34" s="21">
        <v>24</v>
      </c>
    </row>
    <row r="35" spans="1:13" x14ac:dyDescent="0.2">
      <c r="A35" s="27" t="s">
        <v>1059</v>
      </c>
      <c r="B35" s="21">
        <v>12</v>
      </c>
      <c r="C35" s="21">
        <v>12</v>
      </c>
    </row>
    <row r="36" spans="1:13" x14ac:dyDescent="0.2">
      <c r="A36" s="27" t="s">
        <v>1060</v>
      </c>
      <c r="B36" s="21">
        <v>15</v>
      </c>
      <c r="C36" s="21">
        <v>15</v>
      </c>
    </row>
    <row r="37" spans="1:13" x14ac:dyDescent="0.2">
      <c r="A37" s="27" t="s">
        <v>1048</v>
      </c>
      <c r="B37" s="21">
        <v>200</v>
      </c>
      <c r="C37" s="21">
        <v>200</v>
      </c>
    </row>
    <row r="41" spans="1:13" x14ac:dyDescent="0.2">
      <c r="M41" s="28"/>
    </row>
    <row r="51" spans="1:10" x14ac:dyDescent="0.2">
      <c r="F51" t="s">
        <v>1069</v>
      </c>
      <c r="I51" t="s">
        <v>1075</v>
      </c>
      <c r="J51" t="str">
        <f>A66</f>
        <v>R05</v>
      </c>
    </row>
    <row r="52" spans="1:10" x14ac:dyDescent="0.2">
      <c r="A52" s="26" t="s">
        <v>1047</v>
      </c>
      <c r="B52" t="s">
        <v>1042</v>
      </c>
      <c r="C52" t="s">
        <v>1043</v>
      </c>
      <c r="F52" t="s">
        <v>1070</v>
      </c>
      <c r="G52" t="s">
        <v>1072</v>
      </c>
      <c r="H52" s="29" t="s">
        <v>1071</v>
      </c>
      <c r="I52" t="s">
        <v>1073</v>
      </c>
      <c r="J52" t="s">
        <v>1074</v>
      </c>
    </row>
    <row r="53" spans="1:10" x14ac:dyDescent="0.2">
      <c r="A53" s="27" t="s">
        <v>11</v>
      </c>
      <c r="B53" s="21">
        <v>189</v>
      </c>
      <c r="C53" s="22">
        <v>18415</v>
      </c>
      <c r="F53" t="str" cm="1">
        <f t="array" ref="F53:H57">A53:C57</f>
        <v>R01</v>
      </c>
      <c r="G53">
        <v>189</v>
      </c>
      <c r="H53" s="29">
        <v>18415</v>
      </c>
      <c r="I53" t="e">
        <f>I54=IF(F53=$J$51,G53,NA())</f>
        <v>#N/A</v>
      </c>
      <c r="J53" t="e">
        <f>IF(F53=$J$51,H53,NA())</f>
        <v>#N/A</v>
      </c>
    </row>
    <row r="54" spans="1:10" x14ac:dyDescent="0.2">
      <c r="A54" s="27" t="s">
        <v>9</v>
      </c>
      <c r="B54" s="21">
        <v>218</v>
      </c>
      <c r="C54" s="22">
        <v>20581</v>
      </c>
      <c r="F54" t="str">
        <v>R02</v>
      </c>
      <c r="G54">
        <v>218</v>
      </c>
      <c r="H54" s="29">
        <v>20581</v>
      </c>
      <c r="I54" t="e">
        <f>IF(F54=$J$51,G54,NA())</f>
        <v>#N/A</v>
      </c>
      <c r="J54" t="e">
        <f>IF(F54=$J$51,H54,NA())</f>
        <v>#N/A</v>
      </c>
    </row>
    <row r="55" spans="1:10" x14ac:dyDescent="0.2">
      <c r="A55" s="27" t="s">
        <v>6</v>
      </c>
      <c r="B55" s="21">
        <v>207</v>
      </c>
      <c r="C55" s="22">
        <v>20872</v>
      </c>
      <c r="F55" t="str">
        <v>R03</v>
      </c>
      <c r="G55">
        <v>207</v>
      </c>
      <c r="H55" s="29">
        <v>20872</v>
      </c>
      <c r="I55" t="e">
        <f>IF(F55=$J$51,G55,NA())</f>
        <v>#N/A</v>
      </c>
      <c r="J55" t="e">
        <f>IF(F55=$J$51,H55,NA())</f>
        <v>#N/A</v>
      </c>
    </row>
    <row r="56" spans="1:10" x14ac:dyDescent="0.2">
      <c r="A56" s="27" t="s">
        <v>13</v>
      </c>
      <c r="B56" s="21">
        <v>186</v>
      </c>
      <c r="C56" s="22">
        <v>16651</v>
      </c>
      <c r="F56" t="str">
        <v>R04</v>
      </c>
      <c r="G56">
        <v>186</v>
      </c>
      <c r="H56" s="29">
        <v>16651</v>
      </c>
      <c r="I56" t="e">
        <f>IF(F56=J51,G56,NA())</f>
        <v>#N/A</v>
      </c>
      <c r="J56" t="e">
        <f>IF(F56=$J$51,H56,NA())</f>
        <v>#N/A</v>
      </c>
    </row>
    <row r="57" spans="1:10" x14ac:dyDescent="0.2">
      <c r="A57" s="27" t="s">
        <v>10</v>
      </c>
      <c r="B57" s="21">
        <v>200</v>
      </c>
      <c r="C57" s="22">
        <v>20104</v>
      </c>
      <c r="F57" t="str">
        <v>R05</v>
      </c>
      <c r="G57">
        <v>200</v>
      </c>
      <c r="H57" s="29">
        <v>20104</v>
      </c>
      <c r="I57">
        <f>IF(F57=$J$51,G57,NA())</f>
        <v>200</v>
      </c>
      <c r="J57">
        <f>IF(F57=$J$51,H57,NA())</f>
        <v>20104</v>
      </c>
    </row>
    <row r="58" spans="1:10" x14ac:dyDescent="0.2">
      <c r="A58" s="27" t="s">
        <v>1048</v>
      </c>
      <c r="B58" s="21">
        <v>1000</v>
      </c>
      <c r="C58" s="22">
        <v>96623</v>
      </c>
    </row>
    <row r="63" spans="1:10" x14ac:dyDescent="0.2">
      <c r="G63" s="14" t="s">
        <v>1078</v>
      </c>
    </row>
    <row r="65" spans="1:8" x14ac:dyDescent="0.2">
      <c r="A65" s="26" t="s">
        <v>1047</v>
      </c>
      <c r="G65" t="s">
        <v>1079</v>
      </c>
      <c r="H65" s="33">
        <f>A10/A4</f>
        <v>0.2</v>
      </c>
    </row>
    <row r="66" spans="1:8" x14ac:dyDescent="0.2">
      <c r="A66" s="27" t="s">
        <v>10</v>
      </c>
      <c r="G66" t="s">
        <v>1080</v>
      </c>
      <c r="H66">
        <f>_xlfn.XLOOKUP(A66,F53:F57,G53:G57)</f>
        <v>200</v>
      </c>
    </row>
    <row r="67" spans="1:8" x14ac:dyDescent="0.2">
      <c r="A67" s="27" t="s">
        <v>1048</v>
      </c>
      <c r="G67" t="s">
        <v>1081</v>
      </c>
      <c r="H67">
        <f>_xlfn.XLOOKUP(A66,F53:F57,H53:H57)</f>
        <v>20104</v>
      </c>
    </row>
    <row r="69" spans="1:8" x14ac:dyDescent="0.2">
      <c r="G69" t="s">
        <v>1080</v>
      </c>
      <c r="H69">
        <f>_xlfn.RANK.AVG(H66,G53:G57)</f>
        <v>3</v>
      </c>
    </row>
    <row r="70" spans="1:8" x14ac:dyDescent="0.2">
      <c r="G70" t="s">
        <v>1081</v>
      </c>
      <c r="H70">
        <f>_xlfn.RANK.AVG(H67,H53:H57)</f>
        <v>3</v>
      </c>
    </row>
    <row r="77" spans="1:8" x14ac:dyDescent="0.2">
      <c r="A77" s="26" t="s">
        <v>1042</v>
      </c>
      <c r="B77" s="26" t="s">
        <v>1076</v>
      </c>
    </row>
    <row r="78" spans="1:8" x14ac:dyDescent="0.2">
      <c r="A78" s="26" t="s">
        <v>1047</v>
      </c>
      <c r="B78" t="s">
        <v>999</v>
      </c>
      <c r="C78" t="s">
        <v>998</v>
      </c>
      <c r="D78" t="s">
        <v>1048</v>
      </c>
    </row>
    <row r="79" spans="1:8" x14ac:dyDescent="0.2">
      <c r="A79" s="27" t="s">
        <v>1002</v>
      </c>
      <c r="B79" s="21">
        <v>144</v>
      </c>
      <c r="C79" s="21">
        <v>132</v>
      </c>
      <c r="D79" s="21">
        <v>276</v>
      </c>
    </row>
    <row r="80" spans="1:8" x14ac:dyDescent="0.2">
      <c r="A80" s="27" t="s">
        <v>1001</v>
      </c>
      <c r="B80" s="21">
        <v>326</v>
      </c>
      <c r="C80" s="21">
        <v>63</v>
      </c>
      <c r="D80" s="21">
        <v>389</v>
      </c>
    </row>
    <row r="81" spans="1:4" x14ac:dyDescent="0.2">
      <c r="A81" s="27" t="s">
        <v>1000</v>
      </c>
      <c r="B81" s="21">
        <v>129</v>
      </c>
      <c r="C81" s="21">
        <v>206</v>
      </c>
      <c r="D81" s="21">
        <v>335</v>
      </c>
    </row>
    <row r="82" spans="1:4" x14ac:dyDescent="0.2">
      <c r="A82" s="27" t="s">
        <v>1048</v>
      </c>
      <c r="B82" s="21">
        <v>599</v>
      </c>
      <c r="C82" s="21">
        <v>401</v>
      </c>
      <c r="D82" s="21">
        <v>1000</v>
      </c>
    </row>
    <row r="89" spans="1:4" x14ac:dyDescent="0.2">
      <c r="A89" s="26" t="s">
        <v>1047</v>
      </c>
      <c r="B89" t="s">
        <v>1042</v>
      </c>
    </row>
    <row r="90" spans="1:4" x14ac:dyDescent="0.2">
      <c r="A90" s="27">
        <v>2</v>
      </c>
      <c r="B90" s="21">
        <v>10</v>
      </c>
    </row>
    <row r="91" spans="1:4" x14ac:dyDescent="0.2">
      <c r="A91" s="27">
        <v>3</v>
      </c>
      <c r="B91" s="21">
        <v>44</v>
      </c>
    </row>
    <row r="92" spans="1:4" x14ac:dyDescent="0.2">
      <c r="A92" s="27">
        <v>4</v>
      </c>
      <c r="B92" s="21">
        <v>95</v>
      </c>
    </row>
    <row r="93" spans="1:4" x14ac:dyDescent="0.2">
      <c r="A93" s="27">
        <v>5</v>
      </c>
      <c r="B93" s="21">
        <v>51</v>
      </c>
    </row>
    <row r="94" spans="1:4" x14ac:dyDescent="0.2">
      <c r="A94" s="27" t="s">
        <v>1048</v>
      </c>
      <c r="B94" s="21">
        <v>200</v>
      </c>
    </row>
    <row r="106" spans="1:7" x14ac:dyDescent="0.2">
      <c r="A106" s="26" t="s">
        <v>1043</v>
      </c>
      <c r="B106" s="26" t="s">
        <v>1076</v>
      </c>
    </row>
    <row r="107" spans="1:7" x14ac:dyDescent="0.2">
      <c r="A107" s="26" t="s">
        <v>1047</v>
      </c>
      <c r="B107" t="s">
        <v>11</v>
      </c>
      <c r="C107" t="s">
        <v>9</v>
      </c>
      <c r="D107" t="s">
        <v>6</v>
      </c>
      <c r="E107" t="s">
        <v>13</v>
      </c>
      <c r="F107" t="s">
        <v>10</v>
      </c>
      <c r="G107" t="s">
        <v>1048</v>
      </c>
    </row>
    <row r="108" spans="1:7" x14ac:dyDescent="0.2">
      <c r="A108" s="27" t="s">
        <v>1002</v>
      </c>
    </row>
    <row r="109" spans="1:7" x14ac:dyDescent="0.2">
      <c r="A109" s="30" t="s">
        <v>20</v>
      </c>
      <c r="B109" s="22">
        <v>891</v>
      </c>
      <c r="C109" s="22">
        <v>1332</v>
      </c>
      <c r="D109" s="22">
        <v>1282</v>
      </c>
      <c r="E109" s="22">
        <v>739</v>
      </c>
      <c r="F109" s="22">
        <v>560</v>
      </c>
      <c r="G109" s="22">
        <v>4804</v>
      </c>
    </row>
    <row r="110" spans="1:7" x14ac:dyDescent="0.2">
      <c r="A110" s="30" t="s">
        <v>12</v>
      </c>
      <c r="B110" s="22">
        <v>1991</v>
      </c>
      <c r="C110" s="22">
        <v>1886</v>
      </c>
      <c r="D110" s="22">
        <v>1206</v>
      </c>
      <c r="E110" s="22">
        <v>884</v>
      </c>
      <c r="F110" s="22">
        <v>1722</v>
      </c>
      <c r="G110" s="22">
        <v>7689</v>
      </c>
    </row>
    <row r="111" spans="1:7" x14ac:dyDescent="0.2">
      <c r="A111" s="30" t="s">
        <v>8</v>
      </c>
      <c r="B111" s="22">
        <v>1163</v>
      </c>
      <c r="C111" s="22">
        <v>1180</v>
      </c>
      <c r="D111" s="22">
        <v>1616</v>
      </c>
      <c r="E111" s="22">
        <v>1043</v>
      </c>
      <c r="F111" s="22">
        <v>1747</v>
      </c>
      <c r="G111" s="22">
        <v>6749</v>
      </c>
    </row>
    <row r="112" spans="1:7" x14ac:dyDescent="0.2">
      <c r="A112" s="30" t="s">
        <v>16</v>
      </c>
      <c r="B112" s="22">
        <v>1438</v>
      </c>
      <c r="C112" s="22">
        <v>1616</v>
      </c>
      <c r="D112" s="22">
        <v>866</v>
      </c>
      <c r="E112" s="22">
        <v>829</v>
      </c>
      <c r="F112" s="22">
        <v>2070</v>
      </c>
      <c r="G112" s="22">
        <v>6819</v>
      </c>
    </row>
    <row r="113" spans="1:7" x14ac:dyDescent="0.2">
      <c r="A113" s="27" t="s">
        <v>1001</v>
      </c>
    </row>
    <row r="114" spans="1:7" x14ac:dyDescent="0.2">
      <c r="A114" s="30" t="s">
        <v>24</v>
      </c>
      <c r="B114" s="22">
        <v>1233</v>
      </c>
      <c r="C114" s="22">
        <v>223</v>
      </c>
      <c r="D114" s="22">
        <v>1680</v>
      </c>
      <c r="E114" s="22">
        <v>990</v>
      </c>
      <c r="F114" s="22">
        <v>1508</v>
      </c>
      <c r="G114" s="22">
        <v>5634</v>
      </c>
    </row>
    <row r="115" spans="1:7" x14ac:dyDescent="0.2">
      <c r="A115" s="30" t="s">
        <v>15</v>
      </c>
      <c r="B115" s="22">
        <v>1598</v>
      </c>
      <c r="C115" s="22">
        <v>1907</v>
      </c>
      <c r="D115" s="22">
        <v>869</v>
      </c>
      <c r="E115" s="22">
        <v>1426</v>
      </c>
      <c r="F115" s="22">
        <v>1416</v>
      </c>
      <c r="G115" s="22">
        <v>7216</v>
      </c>
    </row>
    <row r="116" spans="1:7" x14ac:dyDescent="0.2">
      <c r="A116" s="30" t="s">
        <v>5</v>
      </c>
      <c r="B116" s="22">
        <v>900</v>
      </c>
      <c r="C116" s="22">
        <v>1016</v>
      </c>
      <c r="D116" s="22">
        <v>960</v>
      </c>
      <c r="E116" s="22">
        <v>940</v>
      </c>
      <c r="F116" s="22">
        <v>1193</v>
      </c>
      <c r="G116" s="22">
        <v>5009</v>
      </c>
    </row>
    <row r="117" spans="1:7" x14ac:dyDescent="0.2">
      <c r="A117" s="30" t="s">
        <v>18</v>
      </c>
      <c r="B117" s="22">
        <v>900</v>
      </c>
      <c r="C117" s="22">
        <v>1470</v>
      </c>
      <c r="D117" s="22">
        <v>1617</v>
      </c>
      <c r="E117" s="22">
        <v>1314</v>
      </c>
      <c r="F117" s="22">
        <v>941</v>
      </c>
      <c r="G117" s="22">
        <v>6242</v>
      </c>
    </row>
    <row r="118" spans="1:7" x14ac:dyDescent="0.2">
      <c r="A118" s="30" t="s">
        <v>14</v>
      </c>
      <c r="B118" s="22">
        <v>1255</v>
      </c>
      <c r="C118" s="22">
        <v>516</v>
      </c>
      <c r="D118" s="22">
        <v>1874</v>
      </c>
      <c r="E118" s="22">
        <v>1863</v>
      </c>
      <c r="F118" s="22">
        <v>1722</v>
      </c>
      <c r="G118" s="22">
        <v>7230</v>
      </c>
    </row>
    <row r="119" spans="1:7" x14ac:dyDescent="0.2">
      <c r="A119" s="30" t="s">
        <v>19</v>
      </c>
      <c r="B119" s="22">
        <v>1138</v>
      </c>
      <c r="C119" s="22">
        <v>1898</v>
      </c>
      <c r="D119" s="22">
        <v>1482</v>
      </c>
      <c r="E119" s="22">
        <v>846</v>
      </c>
      <c r="F119" s="22">
        <v>1154</v>
      </c>
      <c r="G119" s="22">
        <v>6518</v>
      </c>
    </row>
    <row r="120" spans="1:7" x14ac:dyDescent="0.2">
      <c r="A120" s="27" t="s">
        <v>1000</v>
      </c>
    </row>
    <row r="121" spans="1:7" x14ac:dyDescent="0.2">
      <c r="A121" s="30" t="s">
        <v>17</v>
      </c>
      <c r="B121" s="22">
        <v>1655</v>
      </c>
      <c r="C121" s="22">
        <v>805</v>
      </c>
      <c r="D121" s="22">
        <v>2263</v>
      </c>
      <c r="E121" s="22">
        <v>987</v>
      </c>
      <c r="F121" s="22">
        <v>1075</v>
      </c>
      <c r="G121" s="22">
        <v>6785</v>
      </c>
    </row>
    <row r="122" spans="1:7" x14ac:dyDescent="0.2">
      <c r="A122" s="30" t="s">
        <v>23</v>
      </c>
      <c r="B122" s="22">
        <v>1104</v>
      </c>
      <c r="C122" s="22">
        <v>2280</v>
      </c>
      <c r="D122" s="22">
        <v>1445</v>
      </c>
      <c r="E122" s="22">
        <v>1722</v>
      </c>
      <c r="F122" s="22">
        <v>1196</v>
      </c>
      <c r="G122" s="22">
        <v>7747</v>
      </c>
    </row>
    <row r="123" spans="1:7" x14ac:dyDescent="0.2">
      <c r="A123" s="30" t="s">
        <v>7</v>
      </c>
      <c r="B123" s="22">
        <v>372</v>
      </c>
      <c r="C123" s="22">
        <v>1818</v>
      </c>
      <c r="D123" s="22">
        <v>1346</v>
      </c>
      <c r="E123" s="22">
        <v>1156</v>
      </c>
      <c r="F123" s="22">
        <v>1484</v>
      </c>
      <c r="G123" s="22">
        <v>6176</v>
      </c>
    </row>
    <row r="124" spans="1:7" x14ac:dyDescent="0.2">
      <c r="A124" s="30" t="s">
        <v>22</v>
      </c>
      <c r="B124" s="22">
        <v>1415</v>
      </c>
      <c r="C124" s="22">
        <v>1271</v>
      </c>
      <c r="D124" s="22">
        <v>1214</v>
      </c>
      <c r="E124" s="22">
        <v>1135</v>
      </c>
      <c r="F124" s="22">
        <v>1566</v>
      </c>
      <c r="G124" s="22">
        <v>6601</v>
      </c>
    </row>
    <row r="125" spans="1:7" x14ac:dyDescent="0.2">
      <c r="A125" s="30" t="s">
        <v>21</v>
      </c>
      <c r="B125" s="22">
        <v>1362</v>
      </c>
      <c r="C125" s="22">
        <v>1363</v>
      </c>
      <c r="D125" s="22">
        <v>1152</v>
      </c>
      <c r="E125" s="22">
        <v>777</v>
      </c>
      <c r="F125" s="22">
        <v>750</v>
      </c>
      <c r="G125" s="22">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1" zoomScale="115" zoomScaleNormal="115" workbookViewId="0">
      <selection activeCell="F1" sqref="F1"/>
    </sheetView>
  </sheetViews>
  <sheetFormatPr baseColWidth="10" defaultColWidth="8.83203125" defaultRowHeight="15" x14ac:dyDescent="0.2"/>
  <cols>
    <col min="1" max="1" width="3.6640625" customWidth="1"/>
    <col min="2" max="2" width="14.6640625" customWidth="1"/>
    <col min="3" max="3" width="13" customWidth="1"/>
    <col min="4" max="4" width="16.6640625" customWidth="1"/>
    <col min="5" max="5" width="15.1640625" customWidth="1"/>
    <col min="6" max="6" width="16.33203125" customWidth="1"/>
    <col min="7" max="7" width="17.33203125" customWidth="1"/>
    <col min="8" max="8" width="18.5" customWidth="1"/>
    <col min="9" max="9" width="17.33203125" customWidth="1"/>
    <col min="10" max="12" width="15.5" customWidth="1"/>
    <col min="13" max="16" width="7.5" customWidth="1"/>
    <col min="17" max="17" width="14.6640625" customWidth="1"/>
    <col min="20" max="20" width="10.6640625" customWidth="1"/>
  </cols>
  <sheetData>
    <row r="1" spans="2:20" s="4" customFormat="1" ht="48" customHeight="1" x14ac:dyDescent="0.2">
      <c r="B1" s="5" t="s">
        <v>1003</v>
      </c>
    </row>
    <row r="2" spans="2:20" x14ac:dyDescent="0.2">
      <c r="R2" s="1"/>
    </row>
    <row r="3" spans="2:20" x14ac:dyDescent="0.2">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13"/>
  <sheetViews>
    <sheetView topLeftCell="F1" zoomScale="195" zoomScaleNormal="115" workbookViewId="0">
      <selection activeCell="T4" sqref="T4"/>
    </sheetView>
  </sheetViews>
  <sheetFormatPr baseColWidth="10" defaultColWidth="8.83203125" defaultRowHeight="15" x14ac:dyDescent="0.2"/>
  <cols>
    <col min="5" max="5" width="11" customWidth="1"/>
    <col min="6" max="6" width="10" customWidth="1"/>
  </cols>
  <sheetData>
    <row r="2" spans="5:9" x14ac:dyDescent="0.2">
      <c r="E2" t="s">
        <v>1040</v>
      </c>
      <c r="F2" t="s">
        <v>1041</v>
      </c>
    </row>
    <row r="3" spans="5:9" ht="25.5" customHeight="1" x14ac:dyDescent="0.2">
      <c r="E3" t="s">
        <v>11</v>
      </c>
      <c r="F3" t="e" vm="1">
        <v>#VALUE!</v>
      </c>
      <c r="I3" t="e" vm="2">
        <f>Assets!H13</f>
        <v>#VALUE!</v>
      </c>
    </row>
    <row r="4" spans="5:9" ht="25.5" customHeight="1" x14ac:dyDescent="0.2">
      <c r="E4" t="s">
        <v>9</v>
      </c>
      <c r="F4" t="e" vm="3">
        <v>#VALUE!</v>
      </c>
    </row>
    <row r="5" spans="5:9" ht="25.5" customHeight="1" x14ac:dyDescent="0.2">
      <c r="E5" t="s">
        <v>6</v>
      </c>
      <c r="F5" t="e" vm="4">
        <v>#VALUE!</v>
      </c>
    </row>
    <row r="6" spans="5:9" ht="25.5" customHeight="1" x14ac:dyDescent="0.2">
      <c r="E6" t="s">
        <v>13</v>
      </c>
      <c r="F6" t="e" vm="5">
        <v>#VALUE!</v>
      </c>
    </row>
    <row r="7" spans="5:9" ht="25.5" customHeight="1" x14ac:dyDescent="0.2">
      <c r="E7" t="s">
        <v>10</v>
      </c>
      <c r="F7" t="e" vm="6">
        <v>#VALUE!</v>
      </c>
    </row>
    <row r="13" spans="5:9" x14ac:dyDescent="0.2">
      <c r="H13" t="e" vm="7">
        <v>#VALUE!</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eac869b1-08fc-4cb7-a096-a0f1eb2a83ff"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DBC734D7DDC924C8432EB6086291BE4" ma:contentTypeVersion="6" ma:contentTypeDescription="Create a new document." ma:contentTypeScope="" ma:versionID="fa383aef4b20fcb9b40cddeebbd5da54">
  <xsd:schema xmlns:xsd="http://www.w3.org/2001/XMLSchema" xmlns:xs="http://www.w3.org/2001/XMLSchema" xmlns:p="http://schemas.microsoft.com/office/2006/metadata/properties" xmlns:ns3="eac869b1-08fc-4cb7-a096-a0f1eb2a83ff" targetNamespace="http://schemas.microsoft.com/office/2006/metadata/properties" ma:root="true" ma:fieldsID="10f643c3df46eb2bbedc400ef6fffb59" ns3:_="">
    <xsd:import namespace="eac869b1-08fc-4cb7-a096-a0f1eb2a83ff"/>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_activity"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ac869b1-08fc-4cb7-a096-a0f1eb2a83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_activity" ma:index="12" nillable="true" ma:displayName="_activity" ma:hidden="true" ma:internalName="_activity">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38137AC-0B25-44AE-9106-7E20039A9D62}">
  <ds:schemaRefs>
    <ds:schemaRef ds:uri="http://schemas.microsoft.com/sharepoint/v3/contenttype/forms"/>
  </ds:schemaRefs>
</ds:datastoreItem>
</file>

<file path=customXml/itemProps2.xml><?xml version="1.0" encoding="utf-8"?>
<ds:datastoreItem xmlns:ds="http://schemas.openxmlformats.org/officeDocument/2006/customXml" ds:itemID="{8DE1B7BD-2971-471B-BAC0-350ED1052922}">
  <ds:schemaRefs>
    <ds:schemaRef ds:uri="http://schemas.microsoft.com/office/2006/metadata/properties"/>
    <ds:schemaRef ds:uri="eac869b1-08fc-4cb7-a096-a0f1eb2a83ff"/>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32E0CDD2-83B9-451F-8A40-1BC30ADFDFD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ac869b1-08fc-4cb7-a096-a0f1eb2a83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CustomerCentreReport</vt:lpstr>
      <vt:lpstr>Pivots</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Kotla, Likitha Reddy</cp:lastModifiedBy>
  <dcterms:created xsi:type="dcterms:W3CDTF">2021-03-14T20:21:32Z</dcterms:created>
  <dcterms:modified xsi:type="dcterms:W3CDTF">2024-11-12T20:46:57Z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0x0101000DBC734D7DDC924C8432EB6086291BE4</vt:lpwstr>
  </property>
</Properties>
</file>