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nual notes" sheetId="2" r:id="rId5"/>
  </sheets>
  <definedNames/>
  <calcPr/>
</workbook>
</file>

<file path=xl/sharedStrings.xml><?xml version="1.0" encoding="utf-8"?>
<sst xmlns="http://schemas.openxmlformats.org/spreadsheetml/2006/main" count="118" uniqueCount="73">
  <si>
    <t>Timestamp</t>
  </si>
  <si>
    <t>1.Name</t>
  </si>
  <si>
    <t>2.Email</t>
  </si>
  <si>
    <t>3.Current Age</t>
  </si>
  <si>
    <t>4.Desired Retirement Age</t>
  </si>
  <si>
    <t>5.Monthly Income Goal At Retirement (in today's money)</t>
  </si>
  <si>
    <t>6.Expected Annual Inflation (%)</t>
  </si>
  <si>
    <t>7.Current Annual Investment Return (%)</t>
  </si>
  <si>
    <t>8.Current Savings</t>
  </si>
  <si>
    <t>9.Monthly Contribution Until Retirement</t>
  </si>
  <si>
    <t>Monthly Income Goal At Retirement (in future's money)</t>
  </si>
  <si>
    <t>Retirement Fund Needed</t>
  </si>
  <si>
    <t>Normal_Portfolio_Current_Age</t>
  </si>
  <si>
    <t>IRR_Estimated_Pc</t>
  </si>
  <si>
    <t>Lim</t>
  </si>
  <si>
    <t>Klimdster.public@gmail.com</t>
  </si>
  <si>
    <t>Testkm</t>
  </si>
  <si>
    <t>Klimdster@gmail.com</t>
  </si>
  <si>
    <t>Test</t>
  </si>
  <si>
    <t>Trstkm</t>
  </si>
  <si>
    <t>Kk</t>
  </si>
  <si>
    <t>Trat</t>
  </si>
  <si>
    <t>IRR not found</t>
  </si>
  <si>
    <t>Km</t>
  </si>
  <si>
    <t>Km_test</t>
  </si>
  <si>
    <t>Rate overflow or invalid input</t>
  </si>
  <si>
    <t>Km-test</t>
  </si>
  <si>
    <t>desired monthly income PV</t>
  </si>
  <si>
    <t>A</t>
  </si>
  <si>
    <t>M</t>
  </si>
  <si>
    <t>N</t>
  </si>
  <si>
    <t>X</t>
  </si>
  <si>
    <t>W</t>
  </si>
  <si>
    <t>M40</t>
  </si>
  <si>
    <t>9.2151%</t>
  </si>
  <si>
    <t>T20</t>
  </si>
  <si>
    <t>9.0737%</t>
  </si>
  <si>
    <t>from prev year</t>
  </si>
  <si>
    <t>investment return</t>
  </si>
  <si>
    <t>subtotal</t>
  </si>
  <si>
    <t>add</t>
  </si>
  <si>
    <t>end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</si>
  <si>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</si>
  <si>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</si>
  <si>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</si>
  <si>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</si>
  <si>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</si>
  <si>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</si>
  <si>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</si>
  <si>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</si>
  <si>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</si>
  <si>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</si>
  <si>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</si>
  <si>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// You can compute the internal rate of return (IRR) in Google Apps Script using an iterative numerical method like Newton-Raphson, since there is no built-in IRR() function in Apps Script like there is in Google Sheets.</t>
  </si>
  <si>
    <t>Y12</t>
  </si>
  <si>
    <t>// Below is a working Google Apps Script function that:</t>
  </si>
  <si>
    <t>Y13</t>
  </si>
  <si>
    <t>// Takes initial amount A,</t>
  </si>
  <si>
    <t>Y14</t>
  </si>
  <si>
    <t>// Recurring yearly investment M,</t>
  </si>
  <si>
    <t>Y15</t>
  </si>
  <si>
    <t>// Number of years N,</t>
  </si>
  <si>
    <t>Y16</t>
  </si>
  <si>
    <t>// Final target amount X,</t>
  </si>
  <si>
    <t>Y17</t>
  </si>
  <si>
    <t>// Returns the estimated annual return rate R.</t>
  </si>
  <si>
    <t>Y18</t>
  </si>
  <si>
    <t>Y19</t>
  </si>
  <si>
    <t>Y20</t>
  </si>
  <si>
    <t>Y21</t>
  </si>
  <si>
    <t>Y22</t>
  </si>
  <si>
    <t>Y23</t>
  </si>
  <si>
    <t>Y24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</si>
</sst>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  <font>
      <color rgb="FFC92786"/>
      <name val="'Roboto Mono'"/>
    </font>
    <font>
      <color rgb="FF5F6368"/>
      <name val="'Roboto Mono'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10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0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4" displayName="Form_Responses" name="Form_Responses" id="1">
  <tableColumns count="14">
    <tableColumn name="Timestamp" id="1"/>
    <tableColumn name="1.Name" id="2"/>
    <tableColumn name="2.Email" id="3"/>
    <tableColumn name="3.Current Age" id="4"/>
    <tableColumn name="4.Desired Retirement Age" id="5"/>
    <tableColumn name="5.Monthly Income Goal At Retirement (in today's money)" id="6"/>
    <tableColumn name="6.Expected Annual Inflation (%)" id="7"/>
    <tableColumn name="7.Current Annual Investment Return (%)" id="8"/>
    <tableColumn name="8.Current Savings" id="9"/>
    <tableColumn name="9.Monthly Contribution Until Retirement" id="10"/>
    <tableColumn name="Monthly Income Goal At Retirement (in future's money)" id="11"/>
    <tableColumn name="Retirement Fund Needed" id="12"/>
    <tableColumn name="Normal_Portfolio_Current_Age" id="13"/>
    <tableColumn name="IRR_Estimated_Pc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name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2.5"/>
    <col customWidth="1" min="6" max="6" width="37.63"/>
    <col customWidth="1" min="7" max="7" width="26.63"/>
    <col customWidth="1" min="8" max="8" width="33.88"/>
    <col customWidth="1" min="9" max="9" width="18.88"/>
    <col customWidth="1" min="10" max="10" width="32.5"/>
    <col customWidth="1" min="11" max="1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</row>
    <row r="2">
      <c r="A2" s="7">
        <v>45844.48505930556</v>
      </c>
      <c r="B2" s="8" t="s">
        <v>14</v>
      </c>
      <c r="C2" s="8" t="s">
        <v>15</v>
      </c>
      <c r="D2" s="8">
        <v>46.0</v>
      </c>
      <c r="E2" s="8">
        <v>60.0</v>
      </c>
      <c r="F2" s="8">
        <v>10000.0</v>
      </c>
      <c r="G2" s="8">
        <v>5.0</v>
      </c>
      <c r="H2" s="8">
        <v>8.0</v>
      </c>
      <c r="I2" s="8">
        <v>100000.0</v>
      </c>
      <c r="J2" s="8">
        <v>1000.0</v>
      </c>
      <c r="K2" s="8">
        <v>19799.32</v>
      </c>
      <c r="L2" s="8">
        <v>2367093.2</v>
      </c>
      <c r="M2" s="8">
        <v>613370.96</v>
      </c>
      <c r="N2" s="9">
        <v>1753722.24</v>
      </c>
    </row>
    <row r="3">
      <c r="A3" s="10">
        <v>45852.11998287037</v>
      </c>
      <c r="B3" s="11" t="s">
        <v>16</v>
      </c>
      <c r="C3" s="11" t="s">
        <v>17</v>
      </c>
      <c r="D3" s="11">
        <v>46.0</v>
      </c>
      <c r="E3" s="11">
        <v>60.0</v>
      </c>
      <c r="F3" s="11">
        <v>12000.0</v>
      </c>
      <c r="G3" s="11">
        <v>4.0</v>
      </c>
      <c r="H3" s="11">
        <v>3.0</v>
      </c>
      <c r="I3" s="11">
        <v>1000000.0</v>
      </c>
      <c r="J3" s="11">
        <v>5000.0</v>
      </c>
      <c r="K3" s="11">
        <v>20780.12</v>
      </c>
      <c r="L3" s="11">
        <v>519502.93</v>
      </c>
      <c r="M3" s="11">
        <v>64.0</v>
      </c>
    </row>
    <row r="4">
      <c r="A4" s="12">
        <v>45852.12832791667</v>
      </c>
      <c r="B4" s="13" t="s">
        <v>18</v>
      </c>
      <c r="C4" s="13" t="s">
        <v>17</v>
      </c>
      <c r="D4" s="13">
        <v>46.0</v>
      </c>
      <c r="E4" s="13">
        <v>60.0</v>
      </c>
      <c r="F4" s="13">
        <v>12000.0</v>
      </c>
      <c r="G4" s="13">
        <v>4.0</v>
      </c>
      <c r="H4" s="13">
        <v>3.0</v>
      </c>
      <c r="I4" s="13">
        <v>1000000.0</v>
      </c>
      <c r="J4" s="13">
        <v>10000.0</v>
      </c>
    </row>
    <row r="5">
      <c r="A5" s="10">
        <v>45852.12966359954</v>
      </c>
      <c r="B5" s="11" t="s">
        <v>19</v>
      </c>
      <c r="C5" s="11" t="s">
        <v>17</v>
      </c>
      <c r="D5" s="11">
        <v>46.0</v>
      </c>
      <c r="E5" s="11">
        <v>60.0</v>
      </c>
      <c r="F5" s="11">
        <v>12000.0</v>
      </c>
      <c r="G5" s="11">
        <v>4.0</v>
      </c>
      <c r="H5" s="11">
        <v>3.0</v>
      </c>
      <c r="I5" s="11">
        <v>100000.0</v>
      </c>
      <c r="J5" s="11">
        <v>10000.0</v>
      </c>
    </row>
    <row r="6">
      <c r="A6" s="12">
        <v>45852.131041099536</v>
      </c>
      <c r="B6" s="13" t="s">
        <v>20</v>
      </c>
      <c r="C6" s="13" t="s">
        <v>17</v>
      </c>
      <c r="D6" s="13">
        <v>46.0</v>
      </c>
      <c r="E6" s="13">
        <v>60.0</v>
      </c>
      <c r="F6" s="13">
        <v>12000.0</v>
      </c>
      <c r="G6" s="13">
        <v>4.0</v>
      </c>
      <c r="H6" s="13">
        <v>3.0</v>
      </c>
      <c r="I6" s="13">
        <v>100000.0</v>
      </c>
      <c r="J6" s="13">
        <v>10000.0</v>
      </c>
      <c r="K6" s="13">
        <v>20780.12</v>
      </c>
      <c r="L6" s="13">
        <v>519502.93</v>
      </c>
      <c r="M6" s="13">
        <v>64.0</v>
      </c>
    </row>
    <row r="7">
      <c r="A7" s="10">
        <v>45852.13295972222</v>
      </c>
      <c r="B7" s="11" t="s">
        <v>21</v>
      </c>
      <c r="C7" s="11" t="s">
        <v>17</v>
      </c>
      <c r="D7" s="11">
        <v>46.0</v>
      </c>
      <c r="E7" s="11">
        <v>60.0</v>
      </c>
      <c r="F7" s="11">
        <v>12000.0</v>
      </c>
      <c r="G7" s="11">
        <v>4.0</v>
      </c>
      <c r="H7" s="11">
        <v>3.0</v>
      </c>
      <c r="I7" s="11">
        <v>10000.0</v>
      </c>
      <c r="J7" s="11">
        <v>1000.0</v>
      </c>
      <c r="K7" s="11">
        <v>20780.12</v>
      </c>
      <c r="L7" s="11">
        <v>519502.93</v>
      </c>
      <c r="M7" s="11">
        <v>64.0</v>
      </c>
      <c r="N7" s="14">
        <v>0.141421</v>
      </c>
    </row>
    <row r="8">
      <c r="A8" s="12">
        <v>45852.13412427083</v>
      </c>
      <c r="B8" s="13" t="s">
        <v>14</v>
      </c>
      <c r="C8" s="13" t="s">
        <v>17</v>
      </c>
      <c r="D8" s="13">
        <v>46.0</v>
      </c>
      <c r="E8" s="13">
        <v>60.0</v>
      </c>
      <c r="F8" s="13">
        <v>12000.0</v>
      </c>
      <c r="G8" s="13">
        <v>4.0</v>
      </c>
      <c r="H8" s="13">
        <v>3.0</v>
      </c>
      <c r="I8" s="13">
        <v>100000.0</v>
      </c>
      <c r="J8" s="13">
        <v>10000.0</v>
      </c>
      <c r="K8" s="13">
        <v>20780.12</v>
      </c>
      <c r="L8" s="13">
        <v>519502.93</v>
      </c>
      <c r="M8" s="13">
        <v>64.0</v>
      </c>
      <c r="N8" s="15" t="s">
        <v>22</v>
      </c>
    </row>
    <row r="9">
      <c r="A9" s="10">
        <v>45852.13517871528</v>
      </c>
      <c r="B9" s="11" t="s">
        <v>18</v>
      </c>
      <c r="C9" s="11" t="s">
        <v>17</v>
      </c>
      <c r="D9" s="11">
        <v>46.0</v>
      </c>
      <c r="E9" s="11">
        <v>60.0</v>
      </c>
      <c r="F9" s="11">
        <v>12000.0</v>
      </c>
      <c r="G9" s="11">
        <v>4.0</v>
      </c>
      <c r="H9" s="11">
        <v>3.0</v>
      </c>
      <c r="I9" s="11">
        <v>3000000.0</v>
      </c>
      <c r="J9" s="11">
        <v>10000.0</v>
      </c>
      <c r="K9" s="11">
        <v>20780.12</v>
      </c>
      <c r="L9" s="11">
        <v>519502.93</v>
      </c>
      <c r="M9" s="11">
        <v>64.0</v>
      </c>
      <c r="N9" s="16" t="s">
        <v>22</v>
      </c>
    </row>
    <row r="10">
      <c r="A10" s="12">
        <v>45852.136301018516</v>
      </c>
      <c r="B10" s="13" t="s">
        <v>14</v>
      </c>
      <c r="C10" s="13" t="s">
        <v>17</v>
      </c>
      <c r="D10" s="13">
        <v>46.0</v>
      </c>
      <c r="E10" s="13">
        <v>60.0</v>
      </c>
      <c r="F10" s="13">
        <v>12000.0</v>
      </c>
      <c r="G10" s="13">
        <v>4.0</v>
      </c>
      <c r="H10" s="13">
        <v>3.0</v>
      </c>
      <c r="I10" s="13">
        <v>4000000.0</v>
      </c>
      <c r="J10" s="13">
        <v>10000.0</v>
      </c>
      <c r="K10" s="13">
        <v>20780.12</v>
      </c>
      <c r="L10" s="13">
        <v>519502.93</v>
      </c>
      <c r="M10" s="13">
        <v>64.0</v>
      </c>
      <c r="N10" s="15" t="s">
        <v>22</v>
      </c>
    </row>
    <row r="11">
      <c r="A11" s="10">
        <v>45853.11638877315</v>
      </c>
      <c r="B11" s="11" t="s">
        <v>23</v>
      </c>
      <c r="C11" s="11" t="s">
        <v>17</v>
      </c>
      <c r="D11" s="11">
        <v>44.0</v>
      </c>
      <c r="E11" s="11">
        <v>60.0</v>
      </c>
      <c r="F11" s="11">
        <v>21356.0</v>
      </c>
      <c r="G11" s="11">
        <v>4.0</v>
      </c>
      <c r="H11" s="11">
        <v>3.0</v>
      </c>
      <c r="I11" s="11">
        <v>100000.0</v>
      </c>
      <c r="J11" s="11">
        <v>1000.0</v>
      </c>
      <c r="K11" s="11">
        <v>39999.39</v>
      </c>
      <c r="L11" s="11">
        <v>999984.69</v>
      </c>
      <c r="M11" s="11">
        <v>66.0</v>
      </c>
      <c r="N11" s="14">
        <v>0.109882</v>
      </c>
    </row>
    <row r="12">
      <c r="A12" s="12">
        <v>45853.121021377316</v>
      </c>
      <c r="B12" s="13" t="s">
        <v>23</v>
      </c>
      <c r="C12" s="13" t="s">
        <v>17</v>
      </c>
      <c r="D12" s="13">
        <v>44.0</v>
      </c>
      <c r="E12" s="13">
        <v>60.0</v>
      </c>
      <c r="F12" s="13">
        <v>21356.0</v>
      </c>
      <c r="G12" s="13">
        <v>4.0</v>
      </c>
      <c r="H12" s="13">
        <v>3.0</v>
      </c>
      <c r="I12" s="13">
        <v>100000.0</v>
      </c>
      <c r="J12" s="13">
        <v>1000.0</v>
      </c>
      <c r="K12" s="13">
        <v>39999.39</v>
      </c>
      <c r="L12" s="13">
        <v>999984.69</v>
      </c>
      <c r="M12" s="13">
        <v>66.0</v>
      </c>
      <c r="N12" s="17">
        <v>0.109882</v>
      </c>
    </row>
    <row r="13">
      <c r="A13" s="10">
        <v>45853.39105846065</v>
      </c>
      <c r="B13" s="11" t="s">
        <v>24</v>
      </c>
      <c r="C13" s="11" t="s">
        <v>17</v>
      </c>
      <c r="D13" s="11">
        <v>35.0</v>
      </c>
      <c r="E13" s="11">
        <v>60.0</v>
      </c>
      <c r="F13" s="11">
        <v>12000.0</v>
      </c>
      <c r="G13" s="11">
        <v>4.0</v>
      </c>
      <c r="H13" s="11">
        <v>3.0</v>
      </c>
      <c r="I13" s="11">
        <v>100000.0</v>
      </c>
      <c r="J13" s="11">
        <v>2000.0</v>
      </c>
      <c r="K13" s="11">
        <v>31990.04</v>
      </c>
      <c r="L13" s="11">
        <v>799750.9</v>
      </c>
      <c r="M13" s="11">
        <v>75.0</v>
      </c>
      <c r="N13" s="16" t="s">
        <v>25</v>
      </c>
    </row>
    <row r="14">
      <c r="A14" s="12">
        <v>45853.391965717594</v>
      </c>
      <c r="B14" s="13" t="s">
        <v>24</v>
      </c>
      <c r="C14" s="13" t="s">
        <v>17</v>
      </c>
      <c r="D14" s="13">
        <v>40.0</v>
      </c>
      <c r="E14" s="13">
        <v>60.0</v>
      </c>
      <c r="F14" s="13">
        <v>12000.0</v>
      </c>
      <c r="G14" s="13">
        <v>4.0</v>
      </c>
      <c r="H14" s="13">
        <v>3.0</v>
      </c>
      <c r="I14" s="13">
        <v>100000.0</v>
      </c>
      <c r="J14" s="13">
        <v>3000.0</v>
      </c>
      <c r="K14" s="13">
        <v>26293.48</v>
      </c>
      <c r="L14" s="13">
        <v>657336.94</v>
      </c>
      <c r="M14" s="13">
        <v>70.0</v>
      </c>
      <c r="N14" s="15" t="s">
        <v>25</v>
      </c>
    </row>
    <row r="15">
      <c r="A15" s="10">
        <v>45853.3923894676</v>
      </c>
      <c r="B15" s="11" t="s">
        <v>24</v>
      </c>
      <c r="C15" s="11" t="s">
        <v>17</v>
      </c>
      <c r="D15" s="11">
        <v>40.0</v>
      </c>
      <c r="E15" s="11">
        <v>60.0</v>
      </c>
      <c r="F15" s="11">
        <v>12000.0</v>
      </c>
      <c r="G15" s="11">
        <v>4.0</v>
      </c>
      <c r="H15" s="11">
        <v>3.0</v>
      </c>
      <c r="I15" s="11">
        <v>100000.0</v>
      </c>
      <c r="J15" s="11">
        <v>5000.0</v>
      </c>
      <c r="K15" s="11">
        <v>26293.48</v>
      </c>
      <c r="L15" s="11">
        <v>657336.94</v>
      </c>
      <c r="M15" s="11">
        <v>70.0</v>
      </c>
      <c r="N15" s="16" t="s">
        <v>25</v>
      </c>
    </row>
    <row r="16">
      <c r="A16" s="12">
        <v>45853.39527209491</v>
      </c>
      <c r="B16" s="13" t="s">
        <v>26</v>
      </c>
      <c r="C16" s="13" t="s">
        <v>17</v>
      </c>
      <c r="D16" s="13">
        <v>40.0</v>
      </c>
      <c r="E16" s="13">
        <v>60.0</v>
      </c>
      <c r="F16" s="13">
        <v>12000.0</v>
      </c>
      <c r="G16" s="13">
        <v>4.0</v>
      </c>
      <c r="H16" s="13">
        <v>3.0</v>
      </c>
      <c r="I16" s="13">
        <v>100000.0</v>
      </c>
      <c r="J16" s="13">
        <v>6500.0</v>
      </c>
      <c r="K16" s="13">
        <v>26293.48</v>
      </c>
      <c r="L16" s="13">
        <v>657336.94</v>
      </c>
      <c r="M16" s="13">
        <v>70.0</v>
      </c>
      <c r="N16" s="15" t="s">
        <v>25</v>
      </c>
    </row>
    <row r="17">
      <c r="A17" s="10">
        <v>45853.3986480787</v>
      </c>
      <c r="B17" s="11" t="s">
        <v>26</v>
      </c>
      <c r="C17" s="11" t="s">
        <v>17</v>
      </c>
      <c r="D17" s="11">
        <v>40.0</v>
      </c>
      <c r="E17" s="11">
        <v>60.0</v>
      </c>
      <c r="F17" s="11">
        <v>12000.0</v>
      </c>
      <c r="G17" s="11">
        <v>4.0</v>
      </c>
      <c r="H17" s="11">
        <v>3.0</v>
      </c>
      <c r="I17" s="11">
        <v>100000.0</v>
      </c>
      <c r="J17" s="11">
        <v>8000.0</v>
      </c>
      <c r="K17" s="11">
        <v>26293.48</v>
      </c>
      <c r="L17" s="11">
        <v>657336.94</v>
      </c>
      <c r="M17" s="11">
        <v>70.0</v>
      </c>
      <c r="N17" s="16" t="s">
        <v>25</v>
      </c>
    </row>
    <row r="18">
      <c r="A18" s="12">
        <v>45853.400256423614</v>
      </c>
      <c r="B18" s="13" t="s">
        <v>26</v>
      </c>
      <c r="C18" s="13" t="s">
        <v>17</v>
      </c>
      <c r="D18" s="13">
        <v>40.0</v>
      </c>
      <c r="E18" s="13">
        <v>60.0</v>
      </c>
      <c r="F18" s="13">
        <v>12000.0</v>
      </c>
      <c r="G18" s="13">
        <v>4.0</v>
      </c>
      <c r="H18" s="13">
        <v>3.0</v>
      </c>
      <c r="I18" s="13">
        <v>100000.0</v>
      </c>
      <c r="J18" s="13">
        <v>10000.0</v>
      </c>
      <c r="K18" s="13">
        <v>26293.48</v>
      </c>
      <c r="L18" s="13">
        <v>657336.94</v>
      </c>
      <c r="M18" s="13">
        <v>70.0</v>
      </c>
      <c r="N18" s="15" t="s">
        <v>25</v>
      </c>
    </row>
    <row r="19">
      <c r="A19" s="10">
        <v>45853.40090523148</v>
      </c>
      <c r="B19" s="11" t="s">
        <v>26</v>
      </c>
      <c r="C19" s="11" t="s">
        <v>17</v>
      </c>
      <c r="D19" s="11">
        <v>40.0</v>
      </c>
      <c r="E19" s="11">
        <v>60.0</v>
      </c>
      <c r="F19" s="11">
        <v>12000.0</v>
      </c>
      <c r="G19" s="11">
        <v>4.0</v>
      </c>
      <c r="H19" s="11">
        <v>3.0</v>
      </c>
      <c r="I19" s="11">
        <v>100000.0</v>
      </c>
      <c r="J19" s="11">
        <v>11000.0</v>
      </c>
      <c r="K19" s="11">
        <v>26293.48</v>
      </c>
      <c r="L19" s="11">
        <v>657336.94</v>
      </c>
      <c r="M19" s="11">
        <v>70.0</v>
      </c>
      <c r="N19" s="16" t="s">
        <v>25</v>
      </c>
    </row>
    <row r="20">
      <c r="A20" s="12">
        <v>45853.40134950231</v>
      </c>
      <c r="B20" s="13" t="s">
        <v>26</v>
      </c>
      <c r="C20" s="13" t="s">
        <v>17</v>
      </c>
      <c r="D20" s="13">
        <v>40.0</v>
      </c>
      <c r="E20" s="13">
        <v>60.0</v>
      </c>
      <c r="F20" s="13">
        <v>12000.0</v>
      </c>
      <c r="G20" s="13">
        <v>4.0</v>
      </c>
      <c r="H20" s="13">
        <v>3.0</v>
      </c>
      <c r="I20" s="13">
        <v>100000.0</v>
      </c>
      <c r="J20" s="13">
        <v>12000.0</v>
      </c>
      <c r="K20" s="13">
        <v>26293.48</v>
      </c>
      <c r="L20" s="13">
        <v>657336.94</v>
      </c>
      <c r="M20" s="13">
        <v>70.0</v>
      </c>
      <c r="N20" s="15" t="s">
        <v>25</v>
      </c>
    </row>
    <row r="21">
      <c r="A21" s="10">
        <v>45853.4051200463</v>
      </c>
      <c r="B21" s="11" t="s">
        <v>26</v>
      </c>
      <c r="C21" s="11" t="s">
        <v>17</v>
      </c>
      <c r="D21" s="11">
        <v>50.0</v>
      </c>
      <c r="E21" s="11">
        <v>60.0</v>
      </c>
      <c r="F21" s="11">
        <v>12000.0</v>
      </c>
      <c r="G21" s="11">
        <v>4.0</v>
      </c>
      <c r="H21" s="11">
        <v>3.0</v>
      </c>
      <c r="I21" s="11">
        <v>1000000.0</v>
      </c>
      <c r="J21" s="11">
        <v>10000.0</v>
      </c>
      <c r="K21" s="11">
        <v>17762.93</v>
      </c>
      <c r="L21" s="11">
        <v>444073.29</v>
      </c>
      <c r="M21" s="11">
        <v>60.0</v>
      </c>
      <c r="N21" s="16" t="s">
        <v>25</v>
      </c>
    </row>
    <row r="22">
      <c r="A22" s="12">
        <v>45853.413222476855</v>
      </c>
      <c r="B22" s="13" t="s">
        <v>26</v>
      </c>
      <c r="C22" s="13" t="s">
        <v>17</v>
      </c>
      <c r="D22" s="13">
        <v>44.0</v>
      </c>
      <c r="E22" s="13">
        <v>60.0</v>
      </c>
      <c r="F22" s="13">
        <v>21356.0</v>
      </c>
      <c r="G22" s="13">
        <v>4.0</v>
      </c>
      <c r="H22" s="13">
        <v>3.0</v>
      </c>
      <c r="I22" s="13">
        <v>100000.0</v>
      </c>
      <c r="J22" s="13">
        <v>1000.0</v>
      </c>
      <c r="K22" s="13">
        <v>39999.39</v>
      </c>
      <c r="L22" s="13">
        <v>999984.69</v>
      </c>
      <c r="M22" s="13">
        <v>66.0</v>
      </c>
      <c r="N22" s="17">
        <v>0.109882</v>
      </c>
    </row>
    <row r="23">
      <c r="A23" s="10">
        <v>45854.02342761574</v>
      </c>
      <c r="B23" s="11" t="s">
        <v>26</v>
      </c>
      <c r="C23" s="11" t="s">
        <v>17</v>
      </c>
      <c r="D23" s="11">
        <v>40.0</v>
      </c>
      <c r="E23" s="11">
        <v>60.0</v>
      </c>
      <c r="F23" s="11">
        <v>12000.0</v>
      </c>
      <c r="G23" s="11">
        <v>4.0</v>
      </c>
      <c r="H23" s="11">
        <v>3.0</v>
      </c>
      <c r="I23" s="11">
        <v>100000.0</v>
      </c>
      <c r="J23" s="11">
        <v>11000.0</v>
      </c>
      <c r="K23" s="11">
        <v>26293.48</v>
      </c>
      <c r="L23" s="11">
        <v>7888043.31</v>
      </c>
      <c r="M23" s="11">
        <v>70.0</v>
      </c>
      <c r="N23" s="14">
        <v>0.096399</v>
      </c>
    </row>
    <row r="24">
      <c r="A24" s="18">
        <v>45854.027456157404</v>
      </c>
      <c r="B24" s="19" t="s">
        <v>26</v>
      </c>
      <c r="C24" s="19" t="s">
        <v>17</v>
      </c>
      <c r="D24" s="19">
        <v>50.0</v>
      </c>
      <c r="E24" s="19">
        <v>60.0</v>
      </c>
      <c r="F24" s="19">
        <v>5000.0</v>
      </c>
      <c r="G24" s="19">
        <v>4.0</v>
      </c>
      <c r="H24" s="19">
        <v>3.0</v>
      </c>
      <c r="I24" s="19">
        <v>10000.0</v>
      </c>
      <c r="J24" s="19">
        <v>1000.0</v>
      </c>
      <c r="K24" s="19">
        <v>7401.22</v>
      </c>
      <c r="L24" s="19">
        <v>2220366.43</v>
      </c>
      <c r="M24" s="19">
        <v>60.0</v>
      </c>
      <c r="N24" s="20">
        <v>0.525677</v>
      </c>
    </row>
  </sheetData>
  <hyperlinks>
    <hyperlink r:id="rId1" ref="B1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C1" s="21" t="s">
        <v>27</v>
      </c>
      <c r="D1" s="21" t="s">
        <v>28</v>
      </c>
      <c r="E1" s="21" t="s">
        <v>29</v>
      </c>
      <c r="F1" s="21" t="s">
        <v>30</v>
      </c>
      <c r="G1" s="21" t="s">
        <v>31</v>
      </c>
      <c r="H1" s="21" t="s">
        <v>32</v>
      </c>
    </row>
    <row r="2">
      <c r="E2" s="22">
        <f>G2/(1.04^16)</f>
        <v>109095.6162</v>
      </c>
      <c r="G2" s="22">
        <f>G3/25</f>
        <v>204334.0431</v>
      </c>
    </row>
    <row r="3">
      <c r="A3" s="21" t="s">
        <v>33</v>
      </c>
      <c r="B3" s="23" t="str">
        <f t="shared" ref="B3:B4" si="1">IRRFROMCASHFLOW(D3,E3,F3,G3)</f>
        <v>9.2151%</v>
      </c>
      <c r="C3" s="21">
        <v>5250.0</v>
      </c>
      <c r="D3" s="24">
        <v>0.0</v>
      </c>
      <c r="E3" s="24">
        <f>3000*12</f>
        <v>36000</v>
      </c>
      <c r="F3" s="21">
        <v>30.0</v>
      </c>
      <c r="G3" s="24">
        <f t="shared" ref="G3:G4" si="2">C3*12*1.04^F3*25</f>
        <v>5108351.078</v>
      </c>
      <c r="L3" s="21" t="s">
        <v>34</v>
      </c>
      <c r="M3" s="21">
        <v>5250.0</v>
      </c>
      <c r="N3" s="24">
        <v>0.0</v>
      </c>
      <c r="O3" s="24">
        <v>36000.0</v>
      </c>
      <c r="P3" s="21">
        <v>30.0</v>
      </c>
      <c r="Q3" s="24">
        <v>5108351.0782933775</v>
      </c>
    </row>
    <row r="4">
      <c r="A4" s="21" t="s">
        <v>35</v>
      </c>
      <c r="B4" s="23" t="str">
        <f t="shared" si="1"/>
        <v>9.0737%</v>
      </c>
      <c r="C4" s="21">
        <v>12000.0</v>
      </c>
      <c r="D4" s="24">
        <v>50000.0</v>
      </c>
      <c r="E4" s="24">
        <f>5000*12</f>
        <v>60000</v>
      </c>
      <c r="F4" s="21">
        <v>35.0</v>
      </c>
      <c r="G4" s="24">
        <f t="shared" si="2"/>
        <v>14205920.38</v>
      </c>
      <c r="L4" s="21" t="s">
        <v>36</v>
      </c>
      <c r="M4" s="21">
        <v>12000.0</v>
      </c>
      <c r="N4" s="24">
        <v>50000.0</v>
      </c>
      <c r="O4" s="24">
        <v>60000.0</v>
      </c>
      <c r="P4" s="21">
        <v>35.0</v>
      </c>
      <c r="Q4" s="24">
        <v>1.4205920379162993E7</v>
      </c>
    </row>
    <row r="6">
      <c r="E6" s="21" t="s">
        <v>37</v>
      </c>
      <c r="F6" s="21" t="s">
        <v>38</v>
      </c>
      <c r="G6" s="21" t="s">
        <v>39</v>
      </c>
      <c r="H6" s="21" t="s">
        <v>40</v>
      </c>
      <c r="I6" s="21" t="s">
        <v>41</v>
      </c>
    </row>
    <row r="7">
      <c r="D7" s="21" t="s">
        <v>42</v>
      </c>
      <c r="E7" s="24">
        <f>D3</f>
        <v>0</v>
      </c>
      <c r="F7" s="25">
        <f t="shared" ref="F7:F30" si="3">E7*$B$3</f>
        <v>0</v>
      </c>
      <c r="G7" s="25">
        <f t="shared" ref="G7:G30" si="4">E7+F7</f>
        <v>0</v>
      </c>
      <c r="H7" s="24">
        <f t="shared" ref="H7:H30" si="5">$E$3</f>
        <v>36000</v>
      </c>
      <c r="I7" s="25">
        <f t="shared" ref="I7:I30" si="6">G7+H7</f>
        <v>36000</v>
      </c>
    </row>
    <row r="8">
      <c r="D8" s="21" t="s">
        <v>43</v>
      </c>
      <c r="E8" s="25">
        <f t="shared" ref="E8:E30" si="7">I7</f>
        <v>36000</v>
      </c>
      <c r="F8" s="25">
        <f t="shared" si="3"/>
        <v>3317.436</v>
      </c>
      <c r="G8" s="25">
        <f t="shared" si="4"/>
        <v>39317.436</v>
      </c>
      <c r="H8" s="24">
        <f t="shared" si="5"/>
        <v>36000</v>
      </c>
      <c r="I8" s="25">
        <f t="shared" si="6"/>
        <v>75317.436</v>
      </c>
    </row>
    <row r="9">
      <c r="D9" s="21" t="s">
        <v>44</v>
      </c>
      <c r="E9" s="25">
        <f t="shared" si="7"/>
        <v>75317.436</v>
      </c>
      <c r="F9" s="25">
        <f t="shared" si="3"/>
        <v>6940.577045</v>
      </c>
      <c r="G9" s="25">
        <f t="shared" si="4"/>
        <v>82258.01304</v>
      </c>
      <c r="H9" s="24">
        <f t="shared" si="5"/>
        <v>36000</v>
      </c>
      <c r="I9" s="25">
        <f t="shared" si="6"/>
        <v>118258.013</v>
      </c>
    </row>
    <row r="10">
      <c r="D10" s="21" t="s">
        <v>45</v>
      </c>
      <c r="E10" s="25">
        <f t="shared" si="7"/>
        <v>118258.013</v>
      </c>
      <c r="F10" s="25">
        <f t="shared" si="3"/>
        <v>10897.59416</v>
      </c>
      <c r="G10" s="25">
        <f t="shared" si="4"/>
        <v>129155.6072</v>
      </c>
      <c r="H10" s="24">
        <f t="shared" si="5"/>
        <v>36000</v>
      </c>
      <c r="I10" s="25">
        <f t="shared" si="6"/>
        <v>165155.6072</v>
      </c>
    </row>
    <row r="11">
      <c r="D11" s="21" t="s">
        <v>46</v>
      </c>
      <c r="E11" s="25">
        <f t="shared" si="7"/>
        <v>165155.6072</v>
      </c>
      <c r="F11" s="25">
        <f t="shared" si="3"/>
        <v>15219.25436</v>
      </c>
      <c r="G11" s="25">
        <f t="shared" si="4"/>
        <v>180374.8616</v>
      </c>
      <c r="H11" s="24">
        <f t="shared" si="5"/>
        <v>36000</v>
      </c>
      <c r="I11" s="25">
        <f t="shared" si="6"/>
        <v>216374.8616</v>
      </c>
    </row>
    <row r="12">
      <c r="D12" s="21" t="s">
        <v>47</v>
      </c>
      <c r="E12" s="25">
        <f t="shared" si="7"/>
        <v>216374.8616</v>
      </c>
      <c r="F12" s="25">
        <f t="shared" si="3"/>
        <v>19939.15987</v>
      </c>
      <c r="G12" s="25">
        <f t="shared" si="4"/>
        <v>236314.0214</v>
      </c>
      <c r="H12" s="24">
        <f t="shared" si="5"/>
        <v>36000</v>
      </c>
      <c r="I12" s="25">
        <f t="shared" si="6"/>
        <v>272314.0214</v>
      </c>
    </row>
    <row r="13">
      <c r="D13" s="21" t="s">
        <v>48</v>
      </c>
      <c r="E13" s="25">
        <f t="shared" si="7"/>
        <v>272314.0214</v>
      </c>
      <c r="F13" s="25">
        <f t="shared" si="3"/>
        <v>25094.00939</v>
      </c>
      <c r="G13" s="25">
        <f t="shared" si="4"/>
        <v>297408.0308</v>
      </c>
      <c r="H13" s="24">
        <f t="shared" si="5"/>
        <v>36000</v>
      </c>
      <c r="I13" s="25">
        <f t="shared" si="6"/>
        <v>333408.0308</v>
      </c>
    </row>
    <row r="14">
      <c r="D14" s="21" t="s">
        <v>49</v>
      </c>
      <c r="E14" s="25">
        <f t="shared" si="7"/>
        <v>333408.0308</v>
      </c>
      <c r="F14" s="25">
        <f t="shared" si="3"/>
        <v>30723.88345</v>
      </c>
      <c r="G14" s="25">
        <f t="shared" si="4"/>
        <v>364131.9143</v>
      </c>
      <c r="H14" s="24">
        <f t="shared" si="5"/>
        <v>36000</v>
      </c>
      <c r="I14" s="25">
        <f t="shared" si="6"/>
        <v>400131.9143</v>
      </c>
    </row>
    <row r="15">
      <c r="D15" s="21" t="s">
        <v>50</v>
      </c>
      <c r="E15" s="25">
        <f t="shared" si="7"/>
        <v>400131.9143</v>
      </c>
      <c r="F15" s="25">
        <f t="shared" si="3"/>
        <v>36872.55603</v>
      </c>
      <c r="G15" s="25">
        <f t="shared" si="4"/>
        <v>437004.4703</v>
      </c>
      <c r="H15" s="24">
        <f t="shared" si="5"/>
        <v>36000</v>
      </c>
      <c r="I15" s="25">
        <f t="shared" si="6"/>
        <v>473004.4703</v>
      </c>
    </row>
    <row r="16">
      <c r="D16" s="21" t="s">
        <v>51</v>
      </c>
      <c r="E16" s="25">
        <f t="shared" si="7"/>
        <v>473004.4703</v>
      </c>
      <c r="F16" s="25">
        <f t="shared" si="3"/>
        <v>43587.83494</v>
      </c>
      <c r="G16" s="25">
        <f t="shared" si="4"/>
        <v>516592.3052</v>
      </c>
      <c r="H16" s="24">
        <f t="shared" si="5"/>
        <v>36000</v>
      </c>
      <c r="I16" s="25">
        <f t="shared" si="6"/>
        <v>552592.3052</v>
      </c>
    </row>
    <row r="17">
      <c r="D17" s="21" t="s">
        <v>52</v>
      </c>
      <c r="E17" s="25">
        <f t="shared" si="7"/>
        <v>552592.3052</v>
      </c>
      <c r="F17" s="25">
        <f t="shared" si="3"/>
        <v>50921.93352</v>
      </c>
      <c r="G17" s="25">
        <f t="shared" si="4"/>
        <v>603514.2388</v>
      </c>
      <c r="H17" s="24">
        <f t="shared" si="5"/>
        <v>36000</v>
      </c>
      <c r="I17" s="25">
        <f t="shared" si="6"/>
        <v>639514.2388</v>
      </c>
    </row>
    <row r="18">
      <c r="B18" s="26" t="s">
        <v>53</v>
      </c>
      <c r="C18" s="27"/>
      <c r="D18" s="21" t="s">
        <v>54</v>
      </c>
      <c r="E18" s="25">
        <f t="shared" si="7"/>
        <v>639514.2388</v>
      </c>
      <c r="F18" s="25">
        <f t="shared" si="3"/>
        <v>58931.87662</v>
      </c>
      <c r="G18" s="25">
        <f t="shared" si="4"/>
        <v>698446.1154</v>
      </c>
      <c r="H18" s="24">
        <f t="shared" si="5"/>
        <v>36000</v>
      </c>
      <c r="I18" s="25">
        <f t="shared" si="6"/>
        <v>734446.1154</v>
      </c>
    </row>
    <row r="19">
      <c r="B19" s="26" t="s">
        <v>55</v>
      </c>
      <c r="D19" s="21" t="s">
        <v>56</v>
      </c>
      <c r="E19" s="25">
        <f t="shared" si="7"/>
        <v>734446.1154</v>
      </c>
      <c r="F19" s="25">
        <f t="shared" si="3"/>
        <v>67679.94398</v>
      </c>
      <c r="G19" s="25">
        <f t="shared" si="4"/>
        <v>802126.0594</v>
      </c>
      <c r="H19" s="24">
        <f t="shared" si="5"/>
        <v>36000</v>
      </c>
      <c r="I19" s="25">
        <f t="shared" si="6"/>
        <v>838126.0594</v>
      </c>
    </row>
    <row r="20">
      <c r="B20" s="26" t="s">
        <v>57</v>
      </c>
      <c r="D20" s="21" t="s">
        <v>58</v>
      </c>
      <c r="E20" s="25">
        <f t="shared" si="7"/>
        <v>838126.0594</v>
      </c>
      <c r="F20" s="25">
        <f t="shared" si="3"/>
        <v>77234.1545</v>
      </c>
      <c r="G20" s="25">
        <f t="shared" si="4"/>
        <v>915360.2139</v>
      </c>
      <c r="H20" s="24">
        <f t="shared" si="5"/>
        <v>36000</v>
      </c>
      <c r="I20" s="25">
        <f t="shared" si="6"/>
        <v>951360.2139</v>
      </c>
    </row>
    <row r="21">
      <c r="B21" s="26" t="s">
        <v>59</v>
      </c>
      <c r="D21" s="21" t="s">
        <v>60</v>
      </c>
      <c r="E21" s="25">
        <f t="shared" si="7"/>
        <v>951360.2139</v>
      </c>
      <c r="F21" s="25">
        <f t="shared" si="3"/>
        <v>87668.79507</v>
      </c>
      <c r="G21" s="25">
        <f t="shared" si="4"/>
        <v>1039029.009</v>
      </c>
      <c r="H21" s="24">
        <f t="shared" si="5"/>
        <v>36000</v>
      </c>
      <c r="I21" s="25">
        <f t="shared" si="6"/>
        <v>1075029.009</v>
      </c>
    </row>
    <row r="22">
      <c r="B22" s="26" t="s">
        <v>61</v>
      </c>
      <c r="D22" s="21" t="s">
        <v>62</v>
      </c>
      <c r="E22" s="25">
        <f t="shared" si="7"/>
        <v>1075029.009</v>
      </c>
      <c r="F22" s="25">
        <f t="shared" si="3"/>
        <v>99064.9982</v>
      </c>
      <c r="G22" s="25">
        <f t="shared" si="4"/>
        <v>1174094.007</v>
      </c>
      <c r="H22" s="24">
        <f t="shared" si="5"/>
        <v>36000</v>
      </c>
      <c r="I22" s="25">
        <f t="shared" si="6"/>
        <v>1210094.007</v>
      </c>
    </row>
    <row r="23">
      <c r="B23" s="26" t="s">
        <v>63</v>
      </c>
      <c r="D23" s="21" t="s">
        <v>64</v>
      </c>
      <c r="E23" s="25">
        <f t="shared" si="7"/>
        <v>1210094.007</v>
      </c>
      <c r="F23" s="25">
        <f t="shared" si="3"/>
        <v>111511.3729</v>
      </c>
      <c r="G23" s="25">
        <f t="shared" si="4"/>
        <v>1321605.38</v>
      </c>
      <c r="H23" s="24">
        <f t="shared" si="5"/>
        <v>36000</v>
      </c>
      <c r="I23" s="25">
        <f t="shared" si="6"/>
        <v>1357605.38</v>
      </c>
    </row>
    <row r="24">
      <c r="B24" s="26" t="s">
        <v>65</v>
      </c>
      <c r="D24" s="21" t="s">
        <v>66</v>
      </c>
      <c r="E24" s="25">
        <f t="shared" si="7"/>
        <v>1357605.38</v>
      </c>
      <c r="F24" s="25">
        <f t="shared" si="3"/>
        <v>125104.6934</v>
      </c>
      <c r="G24" s="25">
        <f t="shared" si="4"/>
        <v>1482710.073</v>
      </c>
      <c r="H24" s="24">
        <f t="shared" si="5"/>
        <v>36000</v>
      </c>
      <c r="I24" s="25">
        <f t="shared" si="6"/>
        <v>1518710.073</v>
      </c>
    </row>
    <row r="25">
      <c r="D25" s="21" t="s">
        <v>67</v>
      </c>
      <c r="E25" s="25">
        <f t="shared" si="7"/>
        <v>1518710.073</v>
      </c>
      <c r="F25" s="25">
        <f t="shared" si="3"/>
        <v>139950.652</v>
      </c>
      <c r="G25" s="25">
        <f t="shared" si="4"/>
        <v>1658660.725</v>
      </c>
      <c r="H25" s="24">
        <f t="shared" si="5"/>
        <v>36000</v>
      </c>
      <c r="I25" s="25">
        <f t="shared" si="6"/>
        <v>1694660.725</v>
      </c>
    </row>
    <row r="26">
      <c r="D26" s="21" t="s">
        <v>68</v>
      </c>
      <c r="E26" s="25">
        <f t="shared" si="7"/>
        <v>1694660.725</v>
      </c>
      <c r="F26" s="25">
        <f t="shared" si="3"/>
        <v>156164.6805</v>
      </c>
      <c r="G26" s="25">
        <f t="shared" si="4"/>
        <v>1850825.406</v>
      </c>
      <c r="H26" s="24">
        <f t="shared" si="5"/>
        <v>36000</v>
      </c>
      <c r="I26" s="25">
        <f t="shared" si="6"/>
        <v>1886825.406</v>
      </c>
    </row>
    <row r="27">
      <c r="D27" s="21" t="s">
        <v>69</v>
      </c>
      <c r="E27" s="25">
        <f t="shared" si="7"/>
        <v>1886825.406</v>
      </c>
      <c r="F27" s="25">
        <f t="shared" si="3"/>
        <v>173872.848</v>
      </c>
      <c r="G27" s="25">
        <f t="shared" si="4"/>
        <v>2060698.254</v>
      </c>
      <c r="H27" s="24">
        <f t="shared" si="5"/>
        <v>36000</v>
      </c>
      <c r="I27" s="25">
        <f t="shared" si="6"/>
        <v>2096698.254</v>
      </c>
    </row>
    <row r="28">
      <c r="D28" s="21" t="s">
        <v>70</v>
      </c>
      <c r="E28" s="25">
        <f t="shared" si="7"/>
        <v>2096698.254</v>
      </c>
      <c r="F28" s="25">
        <f t="shared" si="3"/>
        <v>193212.8408</v>
      </c>
      <c r="G28" s="25">
        <f t="shared" si="4"/>
        <v>2289911.095</v>
      </c>
      <c r="H28" s="24">
        <f t="shared" si="5"/>
        <v>36000</v>
      </c>
      <c r="I28" s="25">
        <f t="shared" si="6"/>
        <v>2325911.095</v>
      </c>
    </row>
    <row r="29">
      <c r="D29" s="21" t="s">
        <v>71</v>
      </c>
      <c r="E29" s="25">
        <f t="shared" si="7"/>
        <v>2325911.095</v>
      </c>
      <c r="F29" s="25">
        <f t="shared" si="3"/>
        <v>214335.0333</v>
      </c>
      <c r="G29" s="25">
        <f t="shared" si="4"/>
        <v>2540246.128</v>
      </c>
      <c r="H29" s="24">
        <f t="shared" si="5"/>
        <v>36000</v>
      </c>
      <c r="I29" s="25">
        <f t="shared" si="6"/>
        <v>2576246.128</v>
      </c>
    </row>
    <row r="30">
      <c r="D30" s="21" t="s">
        <v>72</v>
      </c>
      <c r="E30" s="25">
        <f t="shared" si="7"/>
        <v>2576246.128</v>
      </c>
      <c r="F30" s="25">
        <f t="shared" si="3"/>
        <v>237403.6569</v>
      </c>
      <c r="G30" s="25">
        <f t="shared" si="4"/>
        <v>2813649.785</v>
      </c>
      <c r="H30" s="24">
        <f t="shared" si="5"/>
        <v>36000</v>
      </c>
      <c r="I30" s="25">
        <f t="shared" si="6"/>
        <v>2849649.785</v>
      </c>
    </row>
  </sheetData>
  <drawing r:id="rId1"/>
</worksheet>
</file>