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ovianyu/Downloads/"/>
    </mc:Choice>
  </mc:AlternateContent>
  <xr:revisionPtr revIDLastSave="0" documentId="13_ncr:1_{B640CC4B-B28B-FE48-94A4-6C2FC0A4A760}" xr6:coauthVersionLast="47" xr6:coauthVersionMax="47" xr10:uidLastSave="{00000000-0000-0000-0000-000000000000}"/>
  <bookViews>
    <workbookView xWindow="0" yWindow="760" windowWidth="34560" windowHeight="20360" xr2:uid="{00000000-000D-0000-FFFF-FFFF00000000}"/>
  </bookViews>
  <sheets>
    <sheet name="All Clusters" sheetId="1" r:id="rId1"/>
    <sheet name="All Cluster Palette" sheetId="2" r:id="rId2"/>
    <sheet name="T Cell Clusters" sheetId="3" r:id="rId3"/>
    <sheet name="T Cell Palette" sheetId="4" r:id="rId4"/>
    <sheet name="Flow Clusters" sheetId="5" r:id="rId5"/>
    <sheet name="Flow Cluster Palette" sheetId="6" r:id="rId6"/>
    <sheet name="Full Palette Li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7" l="1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G26" i="6"/>
  <c r="F26" i="6"/>
  <c r="D26" i="6"/>
  <c r="A26" i="6" s="1"/>
  <c r="C26" i="6"/>
  <c r="G25" i="6"/>
  <c r="F25" i="6"/>
  <c r="D25" i="6"/>
  <c r="A25" i="6" s="1"/>
  <c r="C25" i="6"/>
  <c r="G24" i="6"/>
  <c r="F24" i="6"/>
  <c r="D24" i="6"/>
  <c r="A24" i="6" s="1"/>
  <c r="C24" i="6"/>
  <c r="G23" i="6"/>
  <c r="F23" i="6"/>
  <c r="D23" i="6"/>
  <c r="A23" i="6" s="1"/>
  <c r="C23" i="6"/>
  <c r="G22" i="6"/>
  <c r="F22" i="6"/>
  <c r="D22" i="6"/>
  <c r="A22" i="6" s="1"/>
  <c r="C22" i="6"/>
  <c r="G21" i="6"/>
  <c r="F21" i="6"/>
  <c r="D21" i="6"/>
  <c r="A21" i="6" s="1"/>
  <c r="C21" i="6"/>
  <c r="G20" i="6"/>
  <c r="F20" i="6"/>
  <c r="D20" i="6"/>
  <c r="A20" i="6" s="1"/>
  <c r="C20" i="6"/>
  <c r="G19" i="6"/>
  <c r="F19" i="6"/>
  <c r="D19" i="6"/>
  <c r="A19" i="6" s="1"/>
  <c r="C19" i="6"/>
  <c r="G18" i="6"/>
  <c r="F18" i="6"/>
  <c r="D18" i="6"/>
  <c r="A18" i="6" s="1"/>
  <c r="C18" i="6"/>
  <c r="G17" i="6"/>
  <c r="F17" i="6"/>
  <c r="D17" i="6"/>
  <c r="A17" i="6" s="1"/>
  <c r="C17" i="6"/>
  <c r="G16" i="6"/>
  <c r="F16" i="6"/>
  <c r="D16" i="6"/>
  <c r="A16" i="6" s="1"/>
  <c r="C16" i="6"/>
  <c r="G15" i="6"/>
  <c r="F15" i="6"/>
  <c r="D15" i="6"/>
  <c r="A15" i="6" s="1"/>
  <c r="C15" i="6"/>
  <c r="G14" i="6"/>
  <c r="F14" i="6"/>
  <c r="D14" i="6"/>
  <c r="A14" i="6" s="1"/>
  <c r="C14" i="6"/>
  <c r="G13" i="6"/>
  <c r="F13" i="6"/>
  <c r="D13" i="6"/>
  <c r="A13" i="6" s="1"/>
  <c r="C13" i="6"/>
  <c r="G12" i="6"/>
  <c r="F12" i="6"/>
  <c r="D12" i="6"/>
  <c r="A12" i="6" s="1"/>
  <c r="C12" i="6"/>
  <c r="G11" i="6"/>
  <c r="F11" i="6"/>
  <c r="D11" i="6"/>
  <c r="A11" i="6" s="1"/>
  <c r="C11" i="6"/>
  <c r="G10" i="6"/>
  <c r="F10" i="6"/>
  <c r="D10" i="6"/>
  <c r="A10" i="6" s="1"/>
  <c r="C10" i="6"/>
  <c r="G9" i="6"/>
  <c r="F9" i="6"/>
  <c r="D9" i="6"/>
  <c r="A9" i="6" s="1"/>
  <c r="C9" i="6"/>
  <c r="G8" i="6"/>
  <c r="F8" i="6"/>
  <c r="D8" i="6"/>
  <c r="A8" i="6" s="1"/>
  <c r="C8" i="6"/>
  <c r="G7" i="6"/>
  <c r="F7" i="6"/>
  <c r="D7" i="6"/>
  <c r="A7" i="6" s="1"/>
  <c r="C7" i="6"/>
  <c r="G6" i="6"/>
  <c r="F6" i="6"/>
  <c r="D6" i="6"/>
  <c r="A6" i="6" s="1"/>
  <c r="C6" i="6"/>
  <c r="G5" i="6"/>
  <c r="F5" i="6"/>
  <c r="D5" i="6"/>
  <c r="A5" i="6" s="1"/>
  <c r="C5" i="6"/>
  <c r="G4" i="6"/>
  <c r="F4" i="6"/>
  <c r="D4" i="6"/>
  <c r="A4" i="6" s="1"/>
  <c r="C4" i="6"/>
  <c r="G3" i="6"/>
  <c r="F3" i="6"/>
  <c r="D3" i="6"/>
  <c r="A3" i="6" s="1"/>
  <c r="C3" i="6"/>
  <c r="F16" i="5"/>
  <c r="E16" i="5"/>
  <c r="C16" i="5"/>
  <c r="F15" i="5"/>
  <c r="E15" i="5"/>
  <c r="C15" i="5"/>
  <c r="F14" i="5"/>
  <c r="E14" i="5"/>
  <c r="C14" i="5"/>
  <c r="F13" i="5"/>
  <c r="E13" i="5"/>
  <c r="C13" i="5"/>
  <c r="F12" i="5"/>
  <c r="E12" i="5"/>
  <c r="C12" i="5"/>
  <c r="F11" i="5"/>
  <c r="E11" i="5"/>
  <c r="C11" i="5"/>
  <c r="C10" i="5"/>
  <c r="F9" i="5"/>
  <c r="E9" i="5"/>
  <c r="C9" i="5"/>
  <c r="F8" i="5"/>
  <c r="E8" i="5"/>
  <c r="C8" i="5"/>
  <c r="F7" i="5"/>
  <c r="E7" i="5"/>
  <c r="C7" i="5"/>
  <c r="F6" i="5"/>
  <c r="E6" i="5"/>
  <c r="C6" i="5"/>
  <c r="F5" i="5"/>
  <c r="E5" i="5"/>
  <c r="C5" i="5"/>
  <c r="F4" i="5"/>
  <c r="E4" i="5"/>
  <c r="C4" i="5"/>
  <c r="F3" i="5"/>
  <c r="E3" i="5"/>
  <c r="C3" i="5"/>
  <c r="F2" i="5"/>
  <c r="E2" i="5"/>
  <c r="C2" i="5"/>
  <c r="G26" i="4"/>
  <c r="F26" i="4"/>
  <c r="D26" i="4"/>
  <c r="A26" i="4" s="1"/>
  <c r="C26" i="4"/>
  <c r="G25" i="4"/>
  <c r="F25" i="4"/>
  <c r="D25" i="4"/>
  <c r="A25" i="4" s="1"/>
  <c r="C25" i="4"/>
  <c r="G24" i="4"/>
  <c r="F24" i="4"/>
  <c r="D24" i="4"/>
  <c r="A24" i="4" s="1"/>
  <c r="C24" i="4"/>
  <c r="G23" i="4"/>
  <c r="F23" i="4"/>
  <c r="D23" i="4"/>
  <c r="A23" i="4" s="1"/>
  <c r="C23" i="4"/>
  <c r="G22" i="4"/>
  <c r="F22" i="4"/>
  <c r="D22" i="4"/>
  <c r="A22" i="4" s="1"/>
  <c r="C22" i="4"/>
  <c r="G21" i="4"/>
  <c r="F21" i="4"/>
  <c r="D21" i="4"/>
  <c r="A21" i="4" s="1"/>
  <c r="C21" i="4"/>
  <c r="G20" i="4"/>
  <c r="F20" i="4"/>
  <c r="D20" i="4"/>
  <c r="A20" i="4" s="1"/>
  <c r="C20" i="4"/>
  <c r="G19" i="4"/>
  <c r="F19" i="4"/>
  <c r="D19" i="4"/>
  <c r="A19" i="4" s="1"/>
  <c r="C19" i="4"/>
  <c r="G18" i="4"/>
  <c r="F18" i="4"/>
  <c r="D18" i="4"/>
  <c r="A18" i="4" s="1"/>
  <c r="C18" i="4"/>
  <c r="G17" i="4"/>
  <c r="F17" i="4"/>
  <c r="D17" i="4"/>
  <c r="A17" i="4" s="1"/>
  <c r="C17" i="4"/>
  <c r="G16" i="4"/>
  <c r="F16" i="4"/>
  <c r="D16" i="4"/>
  <c r="A16" i="4" s="1"/>
  <c r="C16" i="4"/>
  <c r="G15" i="4"/>
  <c r="F15" i="4"/>
  <c r="D15" i="4"/>
  <c r="A15" i="4" s="1"/>
  <c r="C15" i="4"/>
  <c r="G14" i="4"/>
  <c r="F14" i="4"/>
  <c r="D14" i="4"/>
  <c r="A14" i="4" s="1"/>
  <c r="C14" i="4"/>
  <c r="G13" i="4"/>
  <c r="F13" i="4"/>
  <c r="D13" i="4"/>
  <c r="A13" i="4" s="1"/>
  <c r="C13" i="4"/>
  <c r="G12" i="4"/>
  <c r="F12" i="4"/>
  <c r="D12" i="4"/>
  <c r="A12" i="4" s="1"/>
  <c r="C12" i="4"/>
  <c r="G11" i="4"/>
  <c r="F11" i="4"/>
  <c r="D11" i="4"/>
  <c r="A11" i="4" s="1"/>
  <c r="C11" i="4"/>
  <c r="G10" i="4"/>
  <c r="F10" i="4"/>
  <c r="D10" i="4"/>
  <c r="A10" i="4" s="1"/>
  <c r="C10" i="4"/>
  <c r="G9" i="4"/>
  <c r="F9" i="4"/>
  <c r="D9" i="4"/>
  <c r="A9" i="4" s="1"/>
  <c r="C9" i="4"/>
  <c r="G8" i="4"/>
  <c r="F8" i="4"/>
  <c r="D8" i="4"/>
  <c r="A8" i="4" s="1"/>
  <c r="C8" i="4"/>
  <c r="G7" i="4"/>
  <c r="F7" i="4"/>
  <c r="D7" i="4"/>
  <c r="A7" i="4" s="1"/>
  <c r="C7" i="4"/>
  <c r="G6" i="4"/>
  <c r="F6" i="4"/>
  <c r="D6" i="4"/>
  <c r="A6" i="4" s="1"/>
  <c r="C6" i="4"/>
  <c r="G5" i="4"/>
  <c r="F5" i="4"/>
  <c r="D5" i="4"/>
  <c r="A5" i="4" s="1"/>
  <c r="C5" i="4"/>
  <c r="G4" i="4"/>
  <c r="F4" i="4"/>
  <c r="D4" i="4"/>
  <c r="A4" i="4" s="1"/>
  <c r="C4" i="4"/>
  <c r="G3" i="4"/>
  <c r="F3" i="4"/>
  <c r="D3" i="4"/>
  <c r="A3" i="4" s="1"/>
  <c r="C3" i="4"/>
  <c r="C18" i="3"/>
  <c r="F17" i="3"/>
  <c r="E17" i="3"/>
  <c r="C17" i="3"/>
  <c r="F16" i="3"/>
  <c r="E16" i="3"/>
  <c r="C16" i="3"/>
  <c r="F15" i="3"/>
  <c r="E15" i="3"/>
  <c r="C15" i="3"/>
  <c r="F14" i="3"/>
  <c r="E14" i="3"/>
  <c r="C14" i="3"/>
  <c r="F13" i="3"/>
  <c r="E13" i="3"/>
  <c r="C13" i="3"/>
  <c r="F12" i="3"/>
  <c r="E12" i="3"/>
  <c r="C12" i="3"/>
  <c r="C11" i="3"/>
  <c r="C10" i="3"/>
  <c r="F9" i="3"/>
  <c r="E9" i="3"/>
  <c r="C9" i="3"/>
  <c r="C8" i="3"/>
  <c r="C7" i="3"/>
  <c r="F6" i="3"/>
  <c r="E6" i="3"/>
  <c r="C6" i="3"/>
  <c r="F5" i="3"/>
  <c r="E5" i="3"/>
  <c r="C5" i="3"/>
  <c r="F4" i="3"/>
  <c r="E4" i="3"/>
  <c r="C4" i="3"/>
  <c r="C3" i="3"/>
  <c r="F2" i="3"/>
  <c r="E2" i="3"/>
  <c r="C2" i="3"/>
  <c r="G26" i="2"/>
  <c r="F26" i="2"/>
  <c r="D26" i="2"/>
  <c r="A26" i="2" s="1"/>
  <c r="C26" i="2"/>
  <c r="G25" i="2"/>
  <c r="F25" i="2"/>
  <c r="D25" i="2"/>
  <c r="A25" i="2" s="1"/>
  <c r="C25" i="2"/>
  <c r="G24" i="2"/>
  <c r="F24" i="2"/>
  <c r="D24" i="2"/>
  <c r="A24" i="2" s="1"/>
  <c r="C24" i="2"/>
  <c r="G23" i="2"/>
  <c r="F23" i="2"/>
  <c r="D23" i="2"/>
  <c r="A23" i="2" s="1"/>
  <c r="C23" i="2"/>
  <c r="G22" i="2"/>
  <c r="F22" i="2"/>
  <c r="D22" i="2"/>
  <c r="A22" i="2" s="1"/>
  <c r="C22" i="2"/>
  <c r="G21" i="2"/>
  <c r="F21" i="2"/>
  <c r="D21" i="2"/>
  <c r="A21" i="2" s="1"/>
  <c r="C21" i="2"/>
  <c r="G20" i="2"/>
  <c r="F20" i="2"/>
  <c r="D20" i="2"/>
  <c r="A20" i="2" s="1"/>
  <c r="C20" i="2"/>
  <c r="G19" i="2"/>
  <c r="F19" i="2"/>
  <c r="D19" i="2"/>
  <c r="A19" i="2" s="1"/>
  <c r="C19" i="2"/>
  <c r="G18" i="2"/>
  <c r="F18" i="2"/>
  <c r="D18" i="2"/>
  <c r="A18" i="2" s="1"/>
  <c r="C18" i="2"/>
  <c r="G17" i="2"/>
  <c r="F17" i="2"/>
  <c r="D17" i="2"/>
  <c r="A17" i="2" s="1"/>
  <c r="C17" i="2"/>
  <c r="G16" i="2"/>
  <c r="F16" i="2"/>
  <c r="D16" i="2"/>
  <c r="A16" i="2" s="1"/>
  <c r="C16" i="2"/>
  <c r="G15" i="2"/>
  <c r="F15" i="2"/>
  <c r="D15" i="2"/>
  <c r="A15" i="2" s="1"/>
  <c r="C15" i="2"/>
  <c r="G14" i="2"/>
  <c r="F14" i="2"/>
  <c r="D14" i="2"/>
  <c r="A14" i="2" s="1"/>
  <c r="C14" i="2"/>
  <c r="G13" i="2"/>
  <c r="F13" i="2"/>
  <c r="D13" i="2"/>
  <c r="A13" i="2" s="1"/>
  <c r="C13" i="2"/>
  <c r="G12" i="2"/>
  <c r="F12" i="2"/>
  <c r="D12" i="2"/>
  <c r="A12" i="2" s="1"/>
  <c r="C12" i="2"/>
  <c r="G11" i="2"/>
  <c r="F11" i="2"/>
  <c r="D11" i="2"/>
  <c r="A11" i="2" s="1"/>
  <c r="C11" i="2"/>
  <c r="G10" i="2"/>
  <c r="F10" i="2"/>
  <c r="D10" i="2"/>
  <c r="A10" i="2" s="1"/>
  <c r="C10" i="2"/>
  <c r="G9" i="2"/>
  <c r="F9" i="2"/>
  <c r="D9" i="2"/>
  <c r="A9" i="2" s="1"/>
  <c r="C9" i="2"/>
  <c r="G8" i="2"/>
  <c r="F8" i="2"/>
  <c r="D8" i="2"/>
  <c r="A8" i="2" s="1"/>
  <c r="C8" i="2"/>
  <c r="G7" i="2"/>
  <c r="F7" i="2"/>
  <c r="D7" i="2"/>
  <c r="A7" i="2" s="1"/>
  <c r="C7" i="2"/>
  <c r="G6" i="2"/>
  <c r="F6" i="2"/>
  <c r="D6" i="2"/>
  <c r="A6" i="2" s="1"/>
  <c r="C6" i="2"/>
  <c r="G5" i="2"/>
  <c r="F5" i="2"/>
  <c r="D5" i="2"/>
  <c r="A5" i="2" s="1"/>
  <c r="C5" i="2"/>
  <c r="G4" i="2"/>
  <c r="F4" i="2"/>
  <c r="D4" i="2"/>
  <c r="A4" i="2" s="1"/>
  <c r="C4" i="2"/>
  <c r="G3" i="2"/>
  <c r="F3" i="2"/>
  <c r="D3" i="2"/>
  <c r="A3" i="2" s="1"/>
  <c r="C3" i="2"/>
  <c r="F22" i="1"/>
  <c r="E22" i="1"/>
  <c r="C22" i="1"/>
  <c r="F21" i="1"/>
  <c r="E21" i="1"/>
  <c r="C21" i="1"/>
  <c r="C20" i="1"/>
  <c r="F19" i="1"/>
  <c r="E19" i="1"/>
  <c r="C19" i="1"/>
  <c r="F18" i="1"/>
  <c r="E18" i="1"/>
  <c r="C18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C9" i="1"/>
  <c r="F8" i="1"/>
  <c r="E8" i="1"/>
  <c r="C8" i="1"/>
  <c r="F7" i="1"/>
  <c r="E7" i="1"/>
  <c r="C7" i="1"/>
  <c r="C6" i="1"/>
  <c r="C5" i="1"/>
  <c r="F4" i="1"/>
  <c r="E4" i="1"/>
  <c r="C4" i="1"/>
  <c r="F3" i="1"/>
  <c r="E3" i="1"/>
  <c r="C3" i="1"/>
  <c r="F2" i="1"/>
  <c r="E2" i="1"/>
  <c r="C2" i="1"/>
  <c r="E1" i="2" l="1"/>
  <c r="E1" i="4"/>
  <c r="E1" i="6"/>
</calcChain>
</file>

<file path=xl/sharedStrings.xml><?xml version="1.0" encoding="utf-8"?>
<sst xmlns="http://schemas.openxmlformats.org/spreadsheetml/2006/main" count="328" uniqueCount="139">
  <si>
    <t>All Clusters</t>
  </si>
  <si>
    <t>Individual Colors</t>
  </si>
  <si>
    <t>Cluster Groups</t>
  </si>
  <si>
    <t>Group Colors</t>
  </si>
  <si>
    <t>7 - Proliferating T</t>
  </si>
  <si>
    <t>#D80D7B</t>
  </si>
  <si>
    <t>Proliferating T</t>
  </si>
  <si>
    <t>2 - Memory T</t>
  </si>
  <si>
    <t>#810D49</t>
  </si>
  <si>
    <t>Memory T</t>
  </si>
  <si>
    <t>3 - Naive CD4 T (1)</t>
  </si>
  <si>
    <t>#7CFFFA</t>
  </si>
  <si>
    <t>Naive CD4 T</t>
  </si>
  <si>
    <t>8 - Naive CD4 T (2)</t>
  </si>
  <si>
    <t>#00E5F8</t>
  </si>
  <si>
    <t>10 - Naive CD4 T (3)</t>
  </si>
  <si>
    <t>#00C2F9</t>
  </si>
  <si>
    <t>15 - Naive Treg</t>
  </si>
  <si>
    <t>#B40AFC</t>
  </si>
  <si>
    <t>Naive Treg</t>
  </si>
  <si>
    <t>1 - Tfh (1)</t>
  </si>
  <si>
    <t>#009FFA</t>
  </si>
  <si>
    <t>Tfh</t>
  </si>
  <si>
    <t>5 - Tfh (2)</t>
  </si>
  <si>
    <t>#005FCC</t>
  </si>
  <si>
    <t>0 - Treg</t>
  </si>
  <si>
    <t>#6B069F</t>
  </si>
  <si>
    <t>Treg</t>
  </si>
  <si>
    <t>9 - Naive CD8 T</t>
  </si>
  <si>
    <t>#FF8735</t>
  </si>
  <si>
    <t>Naive CD8 T</t>
  </si>
  <si>
    <t>4 - Effector CD8 T</t>
  </si>
  <si>
    <t>#B20725</t>
  </si>
  <si>
    <t>Effector CD8 T</t>
  </si>
  <si>
    <t>12 - Effector/Exhausted CD8 T</t>
  </si>
  <si>
    <t>#86081C</t>
  </si>
  <si>
    <t>Effector/Exhausted CD8 T</t>
  </si>
  <si>
    <t>11 - NK</t>
  </si>
  <si>
    <t>#003D30</t>
  </si>
  <si>
    <t>NK</t>
  </si>
  <si>
    <t>20 - Basophils</t>
  </si>
  <si>
    <t>#00735C</t>
  </si>
  <si>
    <t>Basophils</t>
  </si>
  <si>
    <t>14 - Plasma Cells (1)</t>
  </si>
  <si>
    <t>#009503</t>
  </si>
  <si>
    <t>Plasma cells</t>
  </si>
  <si>
    <t>16 - Plasma Cells (2)</t>
  </si>
  <si>
    <t>#00B408</t>
  </si>
  <si>
    <t>6 - pDCs</t>
  </si>
  <si>
    <t>#004002</t>
  </si>
  <si>
    <t>pDCs</t>
  </si>
  <si>
    <t>17 - cDCs/Monos (1)</t>
  </si>
  <si>
    <t>#00F407</t>
  </si>
  <si>
    <t>cDCs/Monos</t>
  </si>
  <si>
    <t>19 - cDCs/Monos (2)</t>
  </si>
  <si>
    <t>#AFFF2A</t>
  </si>
  <si>
    <t>13 - Smooth Muscle</t>
  </si>
  <si>
    <t>#999999</t>
  </si>
  <si>
    <t>Smooth Muscle</t>
  </si>
  <si>
    <t>18 - Endothelial/Fibroblasts</t>
  </si>
  <si>
    <t>#555555</t>
  </si>
  <si>
    <t>Endothelial/Fibroblasts</t>
  </si>
  <si>
    <t>Source:</t>
  </si>
  <si>
    <t>http://mkweb.bcgsc.ca/colorblind</t>
  </si>
  <si>
    <t>Any Used</t>
  </si>
  <si>
    <t>Primary Color Set</t>
  </si>
  <si>
    <t>Used</t>
  </si>
  <si>
    <t>Alternative Palette</t>
  </si>
  <si>
    <t>#5A0A33</t>
  </si>
  <si>
    <t>#005745</t>
  </si>
  <si>
    <t>#AB0D61</t>
  </si>
  <si>
    <t>#009175</t>
  </si>
  <si>
    <t>#00AF8E</t>
  </si>
  <si>
    <t>#FF2E95</t>
  </si>
  <si>
    <t>#00CBA7</t>
  </si>
  <si>
    <t>#FF78AD</t>
  </si>
  <si>
    <t>#00EBC1</t>
  </si>
  <si>
    <t>#FFACC6</t>
  </si>
  <si>
    <t>#86FFDE</t>
  </si>
  <si>
    <t>#FFD7E1</t>
  </si>
  <si>
    <t>#00306F</t>
  </si>
  <si>
    <t>#460B70</t>
  </si>
  <si>
    <t>#00489E</t>
  </si>
  <si>
    <t>#8E06CD</t>
  </si>
  <si>
    <t>#0079FA</t>
  </si>
  <si>
    <t>#ED0DFD</t>
  </si>
  <si>
    <t>#FF66FD</t>
  </si>
  <si>
    <t>#FFA3FC</t>
  </si>
  <si>
    <t>#FFD5FD</t>
  </si>
  <si>
    <t>#5F0914</t>
  </si>
  <si>
    <t>#005A01</t>
  </si>
  <si>
    <t>#007702</t>
  </si>
  <si>
    <t>#DE0D2E</t>
  </si>
  <si>
    <t>#FF4235</t>
  </si>
  <si>
    <t>#00D302</t>
  </si>
  <si>
    <t>#FFB935</t>
  </si>
  <si>
    <t>#FFE239</t>
  </si>
  <si>
    <t>T Cell Clusters</t>
  </si>
  <si>
    <t>Individual</t>
  </si>
  <si>
    <t>Group</t>
  </si>
  <si>
    <t>2 - Naive T (1)</t>
  </si>
  <si>
    <t>Naive T</t>
  </si>
  <si>
    <t>13 - Naive T (2)</t>
  </si>
  <si>
    <t>6 - Proliferating T</t>
  </si>
  <si>
    <t>16 - Memory T</t>
  </si>
  <si>
    <t>7 - Naive CD4 T (2)</t>
  </si>
  <si>
    <t>12 - Tfh (3)</t>
  </si>
  <si>
    <t>14 - Exhausted CD4 T</t>
  </si>
  <si>
    <t>Exhausted CD4 T</t>
  </si>
  <si>
    <t>9 - Memory CD4 T</t>
  </si>
  <si>
    <t>Memory CD4 T</t>
  </si>
  <si>
    <t>8 - Naive CD8 T</t>
  </si>
  <si>
    <t>11 - Exhausted CD8 T (1)</t>
  </si>
  <si>
    <t>Exhausted CD8 T</t>
  </si>
  <si>
    <t>15 - Exhausted CD8 T (2)</t>
  </si>
  <si>
    <t>8 - Unclassified T</t>
  </si>
  <si>
    <t>Unclassified T</t>
  </si>
  <si>
    <t>5 - Memory T</t>
  </si>
  <si>
    <t>14 - Effector/memory T</t>
  </si>
  <si>
    <t>Effector/memory T</t>
  </si>
  <si>
    <t>1 - Naive CD4 T</t>
  </si>
  <si>
    <t>11 - Proliferating CD4 T</t>
  </si>
  <si>
    <t>Proliferating CD4 T</t>
  </si>
  <si>
    <t>12 - Tfh</t>
  </si>
  <si>
    <t>9 - Treg</t>
  </si>
  <si>
    <t>7 - Effector/memory CD4 T (1)</t>
  </si>
  <si>
    <t>Effector/memory CD4 T</t>
  </si>
  <si>
    <t>2 - Effector/memory CD4 T (2)</t>
  </si>
  <si>
    <t>3 - Proliferating effector/memory CD4 T</t>
  </si>
  <si>
    <t>Proliferating effector/memory CD4 T</t>
  </si>
  <si>
    <t>13 - Naive CD8 T</t>
  </si>
  <si>
    <t>15 - Proliferating CD8 T</t>
  </si>
  <si>
    <t>Proliferating CD8 T</t>
  </si>
  <si>
    <t>6 - Effector/memory CD8 T</t>
  </si>
  <si>
    <t>Effector/memory CD8 T</t>
  </si>
  <si>
    <t>10 - Proliferating effector/memory CD8 T</t>
  </si>
  <si>
    <t>Proliferating effector/memory CD8 T</t>
  </si>
  <si>
    <t>#000000</t>
  </si>
  <si>
    <t>#AAAAAA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</si>
</sst>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b/>
      <sz val="10"/>
      <color theme="1"/>
      <name val="Arial"/>
      <scheme val="minor"/>
    </font>
    <font>
      <sz val="12"/>
      <color rgb="FF000000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1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kweb.bcgsc.ca/colorblin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kweb.bcgsc.ca/colorblin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mkweb.bcgsc.ca/colorbl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"/>
  <sheetViews>
    <sheetView tabSelected="1" workbookViewId="0"/>
  </sheetViews>
  <sheetFormatPr baseColWidth="10" defaultColWidth="12.6640625" defaultRowHeight="15.75" customHeight="1" x14ac:dyDescent="0.15"/>
  <cols>
    <col min="1" max="1" width="25.1640625" customWidth="1"/>
    <col min="4" max="4" width="21.6640625" customWidth="1"/>
  </cols>
  <sheetData>
    <row r="1" spans="1:6" x14ac:dyDescent="0.2">
      <c r="A1" s="1" t="s">
        <v>0</v>
      </c>
      <c r="B1" s="20" t="s">
        <v>1</v>
      </c>
      <c r="C1" s="18"/>
      <c r="D1" s="2" t="s">
        <v>2</v>
      </c>
      <c r="E1" s="20" t="s">
        <v>3</v>
      </c>
      <c r="F1" s="18"/>
    </row>
    <row r="2" spans="1:6" x14ac:dyDescent="0.2">
      <c r="A2" s="3" t="s">
        <v>4</v>
      </c>
      <c r="B2" s="4" t="s">
        <v>5</v>
      </c>
      <c r="C2" s="5" t="str">
        <f ca="1">IFERROR(__xludf.DUMMYFUNCTION("sparkline(1,{""charttype"",""bar"";""color1"",B2})"),"")</f>
        <v/>
      </c>
      <c r="D2" s="6" t="s">
        <v>6</v>
      </c>
      <c r="E2" s="5" t="str">
        <f t="shared" ref="E2:E3" si="0">B2</f>
        <v>#D80D7B</v>
      </c>
      <c r="F2" s="5" t="str">
        <f ca="1">IFERROR(__xludf.DUMMYFUNCTION("sparkline(1,{""charttype"",""bar"";""color1"",E2})"),"")</f>
        <v/>
      </c>
    </row>
    <row r="3" spans="1:6" x14ac:dyDescent="0.2">
      <c r="A3" s="3" t="s">
        <v>7</v>
      </c>
      <c r="B3" s="4" t="s">
        <v>8</v>
      </c>
      <c r="C3" s="5" t="str">
        <f ca="1">IFERROR(__xludf.DUMMYFUNCTION("sparkline(1,{""charttype"",""bar"";""color1"",B3})"),"")</f>
        <v/>
      </c>
      <c r="D3" s="6" t="s">
        <v>9</v>
      </c>
      <c r="E3" s="5" t="str">
        <f t="shared" si="0"/>
        <v>#810D49</v>
      </c>
      <c r="F3" s="5" t="str">
        <f ca="1">IFERROR(__xludf.DUMMYFUNCTION("sparkline(1,{""charttype"",""bar"";""color1"",E3})"),"")</f>
        <v/>
      </c>
    </row>
    <row r="4" spans="1:6" x14ac:dyDescent="0.2">
      <c r="A4" s="3" t="s">
        <v>10</v>
      </c>
      <c r="B4" s="4" t="s">
        <v>11</v>
      </c>
      <c r="C4" s="5" t="str">
        <f ca="1">IFERROR(__xludf.DUMMYFUNCTION("sparkline(1,{""charttype"",""bar"";""color1"",B4})"),"")</f>
        <v/>
      </c>
      <c r="D4" s="17" t="s">
        <v>12</v>
      </c>
      <c r="E4" s="19" t="str">
        <f>B5</f>
        <v>#00E5F8</v>
      </c>
      <c r="F4" s="19" t="str">
        <f ca="1">IFERROR(__xludf.DUMMYFUNCTION("sparkline(1,{""charttype"",""bar"";""color1"",E4})"),"")</f>
        <v/>
      </c>
    </row>
    <row r="5" spans="1:6" x14ac:dyDescent="0.2">
      <c r="A5" s="3" t="s">
        <v>13</v>
      </c>
      <c r="B5" s="4" t="s">
        <v>14</v>
      </c>
      <c r="C5" s="5" t="str">
        <f ca="1">IFERROR(__xludf.DUMMYFUNCTION("sparkline(1,{""charttype"",""bar"";""color1"",B5})"),"")</f>
        <v/>
      </c>
      <c r="D5" s="18"/>
      <c r="E5" s="18"/>
      <c r="F5" s="18"/>
    </row>
    <row r="6" spans="1:6" x14ac:dyDescent="0.2">
      <c r="A6" s="3" t="s">
        <v>15</v>
      </c>
      <c r="B6" s="7" t="s">
        <v>16</v>
      </c>
      <c r="C6" s="5" t="str">
        <f ca="1">IFERROR(__xludf.DUMMYFUNCTION("sparkline(1,{""charttype"",""bar"";""color1"",B6})"),"")</f>
        <v/>
      </c>
      <c r="D6" s="18"/>
      <c r="E6" s="18"/>
      <c r="F6" s="18"/>
    </row>
    <row r="7" spans="1:6" x14ac:dyDescent="0.2">
      <c r="A7" s="3" t="s">
        <v>17</v>
      </c>
      <c r="B7" s="7" t="s">
        <v>18</v>
      </c>
      <c r="C7" s="5" t="str">
        <f ca="1">IFERROR(__xludf.DUMMYFUNCTION("sparkline(1,{""charttype"",""bar"";""color1"",B7})"),"")</f>
        <v/>
      </c>
      <c r="D7" s="6" t="s">
        <v>19</v>
      </c>
      <c r="E7" s="5" t="str">
        <f>B7</f>
        <v>#B40AFC</v>
      </c>
      <c r="F7" s="5" t="str">
        <f ca="1">IFERROR(__xludf.DUMMYFUNCTION("sparkline(1,{""charttype"",""bar"";""color1"",E7})"),"")</f>
        <v/>
      </c>
    </row>
    <row r="8" spans="1:6" x14ac:dyDescent="0.2">
      <c r="A8" s="3" t="s">
        <v>20</v>
      </c>
      <c r="B8" s="7" t="s">
        <v>21</v>
      </c>
      <c r="C8" s="5" t="str">
        <f ca="1">IFERROR(__xludf.DUMMYFUNCTION("sparkline(1,{""charttype"",""bar"";""color1"",B8})"),"")</f>
        <v/>
      </c>
      <c r="D8" s="17" t="s">
        <v>22</v>
      </c>
      <c r="E8" s="19" t="str">
        <f>B9</f>
        <v>#005FCC</v>
      </c>
      <c r="F8" s="19" t="str">
        <f ca="1">IFERROR(__xludf.DUMMYFUNCTION("sparkline(1,{""charttype"",""bar"";""color1"",E8})"),"")</f>
        <v/>
      </c>
    </row>
    <row r="9" spans="1:6" x14ac:dyDescent="0.2">
      <c r="A9" s="3" t="s">
        <v>23</v>
      </c>
      <c r="B9" s="7" t="s">
        <v>24</v>
      </c>
      <c r="C9" s="5" t="str">
        <f ca="1">IFERROR(__xludf.DUMMYFUNCTION("sparkline(1,{""charttype"",""bar"";""color1"",B9})"),"")</f>
        <v/>
      </c>
      <c r="D9" s="18"/>
      <c r="E9" s="18"/>
      <c r="F9" s="18"/>
    </row>
    <row r="10" spans="1:6" x14ac:dyDescent="0.2">
      <c r="A10" s="3" t="s">
        <v>25</v>
      </c>
      <c r="B10" s="4" t="s">
        <v>26</v>
      </c>
      <c r="C10" s="5" t="str">
        <f ca="1">IFERROR(__xludf.DUMMYFUNCTION("sparkline(1,{""charttype"",""bar"";""color1"",B10})"),"")</f>
        <v/>
      </c>
      <c r="D10" s="6" t="s">
        <v>27</v>
      </c>
      <c r="E10" s="5" t="str">
        <f t="shared" ref="E10:E15" si="1">B10</f>
        <v>#6B069F</v>
      </c>
      <c r="F10" s="5" t="str">
        <f ca="1">IFERROR(__xludf.DUMMYFUNCTION("sparkline(1,{""charttype"",""bar"";""color1"",E10})"),"")</f>
        <v/>
      </c>
    </row>
    <row r="11" spans="1:6" x14ac:dyDescent="0.2">
      <c r="A11" s="3" t="s">
        <v>28</v>
      </c>
      <c r="B11" s="5" t="s">
        <v>29</v>
      </c>
      <c r="C11" s="5" t="str">
        <f ca="1">IFERROR(__xludf.DUMMYFUNCTION("sparkline(1,{""charttype"",""bar"";""color1"",B11})"),"")</f>
        <v/>
      </c>
      <c r="D11" s="6" t="s">
        <v>30</v>
      </c>
      <c r="E11" s="5" t="str">
        <f t="shared" si="1"/>
        <v>#FF8735</v>
      </c>
      <c r="F11" s="5" t="str">
        <f ca="1">IFERROR(__xludf.DUMMYFUNCTION("sparkline(1,{""charttype"",""bar"";""color1"",E11})"),"")</f>
        <v/>
      </c>
    </row>
    <row r="12" spans="1:6" x14ac:dyDescent="0.2">
      <c r="A12" s="3" t="s">
        <v>31</v>
      </c>
      <c r="B12" s="5" t="s">
        <v>32</v>
      </c>
      <c r="C12" s="5" t="str">
        <f ca="1">IFERROR(__xludf.DUMMYFUNCTION("sparkline(1,{""charttype"",""bar"";""color1"",B12})"),"")</f>
        <v/>
      </c>
      <c r="D12" s="6" t="s">
        <v>33</v>
      </c>
      <c r="E12" s="5" t="str">
        <f t="shared" si="1"/>
        <v>#B20725</v>
      </c>
      <c r="F12" s="5" t="str">
        <f ca="1">IFERROR(__xludf.DUMMYFUNCTION("sparkline(1,{""charttype"",""bar"";""color1"",E12})"),"")</f>
        <v/>
      </c>
    </row>
    <row r="13" spans="1:6" x14ac:dyDescent="0.2">
      <c r="A13" s="3" t="s">
        <v>34</v>
      </c>
      <c r="B13" s="5" t="s">
        <v>35</v>
      </c>
      <c r="C13" s="5" t="str">
        <f ca="1">IFERROR(__xludf.DUMMYFUNCTION("sparkline(1,{""charttype"",""bar"";""color1"",B13})"),"")</f>
        <v/>
      </c>
      <c r="D13" s="6" t="s">
        <v>36</v>
      </c>
      <c r="E13" s="5" t="str">
        <f t="shared" si="1"/>
        <v>#86081C</v>
      </c>
      <c r="F13" s="5" t="str">
        <f ca="1">IFERROR(__xludf.DUMMYFUNCTION("sparkline(1,{""charttype"",""bar"";""color1"",E13})"),"")</f>
        <v/>
      </c>
    </row>
    <row r="14" spans="1:6" x14ac:dyDescent="0.2">
      <c r="A14" s="3" t="s">
        <v>37</v>
      </c>
      <c r="B14" s="7" t="s">
        <v>38</v>
      </c>
      <c r="C14" s="5" t="str">
        <f ca="1">IFERROR(__xludf.DUMMYFUNCTION("sparkline(1,{""charttype"",""bar"";""color1"",B14})"),"")</f>
        <v/>
      </c>
      <c r="D14" s="6" t="s">
        <v>39</v>
      </c>
      <c r="E14" s="5" t="str">
        <f t="shared" si="1"/>
        <v>#003D30</v>
      </c>
      <c r="F14" s="5" t="str">
        <f ca="1">IFERROR(__xludf.DUMMYFUNCTION("sparkline(1,{""charttype"",""bar"";""color1"",E14})"),"")</f>
        <v/>
      </c>
    </row>
    <row r="15" spans="1:6" x14ac:dyDescent="0.2">
      <c r="A15" s="3" t="s">
        <v>40</v>
      </c>
      <c r="B15" s="7" t="s">
        <v>41</v>
      </c>
      <c r="C15" s="5" t="str">
        <f ca="1">IFERROR(__xludf.DUMMYFUNCTION("sparkline(1,{""charttype"",""bar"";""color1"",B15})"),"")</f>
        <v/>
      </c>
      <c r="D15" s="6" t="s">
        <v>42</v>
      </c>
      <c r="E15" s="5" t="str">
        <f t="shared" si="1"/>
        <v>#00735C</v>
      </c>
      <c r="F15" s="5" t="str">
        <f ca="1">IFERROR(__xludf.DUMMYFUNCTION("sparkline(1,{""charttype"",""bar"";""color1"",E15})"),"")</f>
        <v/>
      </c>
    </row>
    <row r="16" spans="1:6" x14ac:dyDescent="0.2">
      <c r="A16" s="3" t="s">
        <v>43</v>
      </c>
      <c r="B16" s="7" t="s">
        <v>44</v>
      </c>
      <c r="C16" s="5" t="str">
        <f ca="1">IFERROR(__xludf.DUMMYFUNCTION("sparkline(1,{""charttype"",""bar"";""color1"",B16})"),"")</f>
        <v/>
      </c>
      <c r="D16" s="17" t="s">
        <v>45</v>
      </c>
      <c r="E16" s="19" t="str">
        <f>B17</f>
        <v>#00B408</v>
      </c>
      <c r="F16" s="19" t="str">
        <f ca="1">IFERROR(__xludf.DUMMYFUNCTION("sparkline(1,{""charttype"",""bar"";""color1"",E16})"),"")</f>
        <v/>
      </c>
    </row>
    <row r="17" spans="1:6" x14ac:dyDescent="0.2">
      <c r="A17" s="3" t="s">
        <v>46</v>
      </c>
      <c r="B17" s="7" t="s">
        <v>47</v>
      </c>
      <c r="C17" s="5" t="str">
        <f ca="1">IFERROR(__xludf.DUMMYFUNCTION("sparkline(1,{""charttype"",""bar"";""color1"",B17})"),"")</f>
        <v/>
      </c>
      <c r="D17" s="18"/>
      <c r="E17" s="18"/>
      <c r="F17" s="18"/>
    </row>
    <row r="18" spans="1:6" x14ac:dyDescent="0.2">
      <c r="A18" s="3" t="s">
        <v>48</v>
      </c>
      <c r="B18" s="7" t="s">
        <v>49</v>
      </c>
      <c r="C18" s="5" t="str">
        <f ca="1">IFERROR(__xludf.DUMMYFUNCTION("sparkline(1,{""charttype"",""bar"";""color1"",B18})"),"")</f>
        <v/>
      </c>
      <c r="D18" s="6" t="s">
        <v>50</v>
      </c>
      <c r="E18" s="5" t="str">
        <f>B18</f>
        <v>#004002</v>
      </c>
      <c r="F18" s="5" t="str">
        <f ca="1">IFERROR(__xludf.DUMMYFUNCTION("sparkline(1,{""charttype"",""bar"";""color1"",E18})"),"")</f>
        <v/>
      </c>
    </row>
    <row r="19" spans="1:6" x14ac:dyDescent="0.2">
      <c r="A19" s="3" t="s">
        <v>51</v>
      </c>
      <c r="B19" s="7" t="s">
        <v>52</v>
      </c>
      <c r="C19" s="5" t="str">
        <f ca="1">IFERROR(__xludf.DUMMYFUNCTION("sparkline(1,{""charttype"",""bar"";""color1"",B19})"),"")</f>
        <v/>
      </c>
      <c r="D19" s="17" t="s">
        <v>53</v>
      </c>
      <c r="E19" s="19" t="str">
        <f>B20</f>
        <v>#AFFF2A</v>
      </c>
      <c r="F19" s="19" t="str">
        <f ca="1">IFERROR(__xludf.DUMMYFUNCTION("sparkline(1,{""charttype"",""bar"";""color1"",E19})"),"")</f>
        <v/>
      </c>
    </row>
    <row r="20" spans="1:6" x14ac:dyDescent="0.2">
      <c r="A20" s="3" t="s">
        <v>54</v>
      </c>
      <c r="B20" s="7" t="s">
        <v>55</v>
      </c>
      <c r="C20" s="5" t="str">
        <f ca="1">IFERROR(__xludf.DUMMYFUNCTION("sparkline(1,{""charttype"",""bar"";""color1"",B20})"),"")</f>
        <v/>
      </c>
      <c r="D20" s="18"/>
      <c r="E20" s="18"/>
      <c r="F20" s="18"/>
    </row>
    <row r="21" spans="1:6" x14ac:dyDescent="0.2">
      <c r="A21" s="3" t="s">
        <v>56</v>
      </c>
      <c r="B21" s="7" t="s">
        <v>57</v>
      </c>
      <c r="C21" s="5" t="str">
        <f ca="1">IFERROR(__xludf.DUMMYFUNCTION("sparkline(1,{""charttype"",""bar"";""color1"",B21})"),"")</f>
        <v/>
      </c>
      <c r="D21" s="6" t="s">
        <v>58</v>
      </c>
      <c r="E21" s="5" t="str">
        <f t="shared" ref="E21:E22" si="2">B21</f>
        <v>#999999</v>
      </c>
      <c r="F21" s="5" t="str">
        <f ca="1">IFERROR(__xludf.DUMMYFUNCTION("sparkline(1,{""charttype"",""bar"";""color1"",E21})"),"")</f>
        <v/>
      </c>
    </row>
    <row r="22" spans="1:6" x14ac:dyDescent="0.2">
      <c r="A22" s="3" t="s">
        <v>59</v>
      </c>
      <c r="B22" s="7" t="s">
        <v>60</v>
      </c>
      <c r="C22" s="5" t="str">
        <f ca="1">IFERROR(__xludf.DUMMYFUNCTION("sparkline(1,{""charttype"",""bar"";""color1"",B22})"),"")</f>
        <v/>
      </c>
      <c r="D22" s="6" t="s">
        <v>61</v>
      </c>
      <c r="E22" s="5" t="str">
        <f t="shared" si="2"/>
        <v>#555555</v>
      </c>
      <c r="F22" s="5" t="str">
        <f ca="1">IFERROR(__xludf.DUMMYFUNCTION("sparkline(1,{""charttype"",""bar"";""color1"",E22})"),"")</f>
        <v/>
      </c>
    </row>
  </sheetData>
  <mergeCells count="14">
    <mergeCell ref="B1:C1"/>
    <mergeCell ref="E1:F1"/>
    <mergeCell ref="D4:D6"/>
    <mergeCell ref="E4:E6"/>
    <mergeCell ref="F4:F6"/>
    <mergeCell ref="D8:D9"/>
    <mergeCell ref="D16:D17"/>
    <mergeCell ref="E16:E17"/>
    <mergeCell ref="F16:F17"/>
    <mergeCell ref="D19:D20"/>
    <mergeCell ref="E19:E20"/>
    <mergeCell ref="F19:F20"/>
    <mergeCell ref="E8:E9"/>
    <mergeCell ref="F8:F9"/>
  </mergeCells>
  <conditionalFormatting sqref="B2:B10 B14:B22">
    <cfRule type="expression" dxfId="13" priority="2">
      <formula>A2</formula>
    </cfRule>
  </conditionalFormatting>
  <conditionalFormatting sqref="B3 B8:B9 B21:B22">
    <cfRule type="expression" dxfId="12" priority="1">
      <formula>#REF!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'Full Palette List'!$A$1:$A$52</xm:f>
          </x14:formula1>
          <xm:sqref>E2:E4 E7:E8 E10:E16 E18:E19 B2:B22 E21:E22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6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8" t="s">
        <v>62</v>
      </c>
      <c r="B1" s="21" t="s">
        <v>63</v>
      </c>
      <c r="C1" s="18"/>
      <c r="D1" s="18"/>
      <c r="E1" s="22" t="e">
        <f ca="1">_xludf.concat(COUNTA('All Clusters'!B2:B22) - COUNTIF(A3:A26,"TRUE")," Unmatched Cluster Colors")</f>
        <v>#NAME?</v>
      </c>
      <c r="F1" s="18"/>
      <c r="G1" s="18"/>
    </row>
    <row r="2" spans="1:7" ht="15.75" customHeight="1" x14ac:dyDescent="0.15">
      <c r="A2" s="9" t="s">
        <v>64</v>
      </c>
      <c r="B2" s="23" t="s">
        <v>65</v>
      </c>
      <c r="C2" s="18"/>
      <c r="D2" s="9" t="s">
        <v>66</v>
      </c>
      <c r="E2" s="23" t="s">
        <v>67</v>
      </c>
      <c r="F2" s="18"/>
      <c r="G2" s="9" t="s">
        <v>66</v>
      </c>
    </row>
    <row r="3" spans="1:7" ht="15.75" customHeight="1" x14ac:dyDescent="0.15">
      <c r="A3" s="10" t="b">
        <f t="shared" ref="A3:A26" si="0">OR(D3,G3)</f>
        <v>1</v>
      </c>
      <c r="B3" s="7" t="s">
        <v>38</v>
      </c>
      <c r="C3" s="10" t="str">
        <f ca="1">IFERROR(__xludf.DUMMYFUNCTION("sparkline(1,{""charttype"",""bar"";""color1"",B3})"),"")</f>
        <v/>
      </c>
      <c r="D3" s="10" t="b">
        <f>NOT(ISNA(VLOOKUP(B3,'All Clusters'!$B$2:$B$22,1,FALSE)))</f>
        <v>1</v>
      </c>
      <c r="E3" s="7" t="s">
        <v>68</v>
      </c>
      <c r="F3" s="10" t="str">
        <f ca="1">IFERROR(__xludf.DUMMYFUNCTION("sparkline(1,{""charttype"",""bar"";""color1"",E3})"),"")</f>
        <v/>
      </c>
      <c r="G3" s="10" t="b">
        <f>NOT(ISNA(VLOOKUP(E3,'All Clusters'!$B$2:$B$22,1,FALSE)))</f>
        <v>0</v>
      </c>
    </row>
    <row r="4" spans="1:7" ht="15.75" customHeight="1" x14ac:dyDescent="0.15">
      <c r="A4" s="10" t="b">
        <f t="shared" si="0"/>
        <v>1</v>
      </c>
      <c r="B4" s="7" t="s">
        <v>69</v>
      </c>
      <c r="C4" s="10" t="str">
        <f ca="1">IFERROR(__xludf.DUMMYFUNCTION("sparkline(1,{""charttype"",""bar"";""color1"",B4})"),"")</f>
        <v/>
      </c>
      <c r="D4" s="10" t="b">
        <f>NOT(ISNA(VLOOKUP(B4,'All Clusters'!$B$2:$B$22,1,FALSE)))</f>
        <v>0</v>
      </c>
      <c r="E4" s="7" t="s">
        <v>8</v>
      </c>
      <c r="F4" s="10" t="str">
        <f ca="1">IFERROR(__xludf.DUMMYFUNCTION("sparkline(1,{""charttype"",""bar"";""color1"",E4})"),"")</f>
        <v/>
      </c>
      <c r="G4" s="10" t="b">
        <f>NOT(ISNA(VLOOKUP(E4,'All Clusters'!$B$2:$B$22,1,FALSE)))</f>
        <v>1</v>
      </c>
    </row>
    <row r="5" spans="1:7" ht="15.75" customHeight="1" x14ac:dyDescent="0.15">
      <c r="A5" s="10" t="b">
        <f t="shared" si="0"/>
        <v>1</v>
      </c>
      <c r="B5" s="7" t="s">
        <v>41</v>
      </c>
      <c r="C5" s="10" t="str">
        <f ca="1">IFERROR(__xludf.DUMMYFUNCTION("sparkline(1,{""charttype"",""bar"";""color1"",B5})"),"")</f>
        <v/>
      </c>
      <c r="D5" s="10" t="b">
        <f>NOT(ISNA(VLOOKUP(B5,'All Clusters'!$B$2:$B$22,1,FALSE)))</f>
        <v>1</v>
      </c>
      <c r="E5" s="7" t="s">
        <v>70</v>
      </c>
      <c r="F5" s="10" t="str">
        <f ca="1">IFERROR(__xludf.DUMMYFUNCTION("sparkline(1,{""charttype"",""bar"";""color1"",E5})"),"")</f>
        <v/>
      </c>
      <c r="G5" s="10" t="b">
        <f>NOT(ISNA(VLOOKUP(E5,'All Clusters'!$B$2:$B$22,1,FALSE)))</f>
        <v>0</v>
      </c>
    </row>
    <row r="6" spans="1:7" ht="15.75" customHeight="1" x14ac:dyDescent="0.15">
      <c r="A6" s="10" t="b">
        <f t="shared" si="0"/>
        <v>1</v>
      </c>
      <c r="B6" s="7" t="s">
        <v>71</v>
      </c>
      <c r="C6" s="10" t="str">
        <f ca="1">IFERROR(__xludf.DUMMYFUNCTION("sparkline(1,{""charttype"",""bar"";""color1"",B6})"),"")</f>
        <v/>
      </c>
      <c r="D6" s="10" t="b">
        <f>NOT(ISNA(VLOOKUP(B6,'All Clusters'!$B$2:$B$22,1,FALSE)))</f>
        <v>0</v>
      </c>
      <c r="E6" s="7" t="s">
        <v>5</v>
      </c>
      <c r="F6" s="10" t="str">
        <f ca="1">IFERROR(__xludf.DUMMYFUNCTION("sparkline(1,{""charttype"",""bar"";""color1"",E6})"),"")</f>
        <v/>
      </c>
      <c r="G6" s="10" t="b">
        <f>NOT(ISNA(VLOOKUP(E6,'All Clusters'!$B$2:$B$22,1,FALSE)))</f>
        <v>1</v>
      </c>
    </row>
    <row r="7" spans="1:7" ht="15.75" customHeight="1" x14ac:dyDescent="0.15">
      <c r="A7" s="10" t="b">
        <f t="shared" si="0"/>
        <v>0</v>
      </c>
      <c r="B7" s="7" t="s">
        <v>72</v>
      </c>
      <c r="C7" s="10" t="str">
        <f ca="1">IFERROR(__xludf.DUMMYFUNCTION("sparkline(1,{""charttype"",""bar"";""color1"",B7})"),"")</f>
        <v/>
      </c>
      <c r="D7" s="10" t="b">
        <f>NOT(ISNA(VLOOKUP(B7,'All Clusters'!$B$2:$B$22,1,FALSE)))</f>
        <v>0</v>
      </c>
      <c r="E7" s="7" t="s">
        <v>73</v>
      </c>
      <c r="F7" s="10" t="str">
        <f ca="1">IFERROR(__xludf.DUMMYFUNCTION("sparkline(1,{""charttype"",""bar"";""color1"",E7})"),"")</f>
        <v/>
      </c>
      <c r="G7" s="10" t="b">
        <f>NOT(ISNA(VLOOKUP(E7,'All Clusters'!$B$2:$B$22,1,FALSE)))</f>
        <v>0</v>
      </c>
    </row>
    <row r="8" spans="1:7" ht="15.75" customHeight="1" x14ac:dyDescent="0.15">
      <c r="A8" s="10" t="b">
        <f t="shared" si="0"/>
        <v>0</v>
      </c>
      <c r="B8" s="7" t="s">
        <v>74</v>
      </c>
      <c r="C8" s="10" t="str">
        <f ca="1">IFERROR(__xludf.DUMMYFUNCTION("sparkline(1,{""charttype"",""bar"";""color1"",B8})"),"")</f>
        <v/>
      </c>
      <c r="D8" s="10" t="b">
        <f>NOT(ISNA(VLOOKUP(B8,'All Clusters'!$B$2:$B$22,1,FALSE)))</f>
        <v>0</v>
      </c>
      <c r="E8" s="7" t="s">
        <v>75</v>
      </c>
      <c r="F8" s="10" t="str">
        <f ca="1">IFERROR(__xludf.DUMMYFUNCTION("sparkline(1,{""charttype"",""bar"";""color1"",E8})"),"")</f>
        <v/>
      </c>
      <c r="G8" s="10" t="b">
        <f>NOT(ISNA(VLOOKUP(E8,'All Clusters'!$B$2:$B$22,1,FALSE)))</f>
        <v>0</v>
      </c>
    </row>
    <row r="9" spans="1:7" ht="15.75" customHeight="1" x14ac:dyDescent="0.15">
      <c r="A9" s="10" t="b">
        <f t="shared" si="0"/>
        <v>0</v>
      </c>
      <c r="B9" s="7" t="s">
        <v>76</v>
      </c>
      <c r="C9" s="10" t="str">
        <f ca="1">IFERROR(__xludf.DUMMYFUNCTION("sparkline(1,{""charttype"",""bar"";""color1"",B9})"),"")</f>
        <v/>
      </c>
      <c r="D9" s="10" t="b">
        <f>NOT(ISNA(VLOOKUP(B9,'All Clusters'!$B$2:$B$22,1,FALSE)))</f>
        <v>0</v>
      </c>
      <c r="E9" s="7" t="s">
        <v>77</v>
      </c>
      <c r="F9" s="10" t="str">
        <f ca="1">IFERROR(__xludf.DUMMYFUNCTION("sparkline(1,{""charttype"",""bar"";""color1"",E9})"),"")</f>
        <v/>
      </c>
      <c r="G9" s="10" t="b">
        <f>NOT(ISNA(VLOOKUP(E9,'All Clusters'!$B$2:$B$22,1,FALSE)))</f>
        <v>0</v>
      </c>
    </row>
    <row r="10" spans="1:7" ht="15.75" customHeight="1" x14ac:dyDescent="0.15">
      <c r="A10" s="10" t="b">
        <f t="shared" si="0"/>
        <v>0</v>
      </c>
      <c r="B10" s="7" t="s">
        <v>78</v>
      </c>
      <c r="C10" s="10" t="str">
        <f ca="1">IFERROR(__xludf.DUMMYFUNCTION("sparkline(1,{""charttype"",""bar"";""color1"",B10})"),"")</f>
        <v/>
      </c>
      <c r="D10" s="10" t="b">
        <f>NOT(ISNA(VLOOKUP(B10,'All Clusters'!$B$2:$B$22,1,FALSE)))</f>
        <v>0</v>
      </c>
      <c r="E10" s="7" t="s">
        <v>79</v>
      </c>
      <c r="F10" s="10" t="str">
        <f ca="1">IFERROR(__xludf.DUMMYFUNCTION("sparkline(1,{""charttype"",""bar"";""color1"",E10})"),"")</f>
        <v/>
      </c>
      <c r="G10" s="10" t="b">
        <f>NOT(ISNA(VLOOKUP(E10,'All Clusters'!$B$2:$B$22,1,FALSE)))</f>
        <v>0</v>
      </c>
    </row>
    <row r="11" spans="1:7" ht="15.75" customHeight="1" x14ac:dyDescent="0.15">
      <c r="A11" s="10" t="b">
        <f t="shared" si="0"/>
        <v>0</v>
      </c>
      <c r="B11" s="7" t="s">
        <v>80</v>
      </c>
      <c r="C11" s="10" t="str">
        <f ca="1">IFERROR(__xludf.DUMMYFUNCTION("sparkline(1,{""charttype"",""bar"";""color1"",B11})"),"")</f>
        <v/>
      </c>
      <c r="D11" s="10" t="b">
        <f>NOT(ISNA(VLOOKUP(B11,'All Clusters'!$B$2:$B$22,1,FALSE)))</f>
        <v>0</v>
      </c>
      <c r="E11" s="7" t="s">
        <v>81</v>
      </c>
      <c r="F11" s="10" t="str">
        <f ca="1">IFERROR(__xludf.DUMMYFUNCTION("sparkline(1,{""charttype"",""bar"";""color1"",E11})"),"")</f>
        <v/>
      </c>
      <c r="G11" s="10" t="b">
        <f>NOT(ISNA(VLOOKUP(E11,'All Clusters'!$B$2:$B$22,1,FALSE)))</f>
        <v>0</v>
      </c>
    </row>
    <row r="12" spans="1:7" ht="15.75" customHeight="1" x14ac:dyDescent="0.15">
      <c r="A12" s="10" t="b">
        <f t="shared" si="0"/>
        <v>1</v>
      </c>
      <c r="B12" s="7" t="s">
        <v>82</v>
      </c>
      <c r="C12" s="10" t="str">
        <f ca="1">IFERROR(__xludf.DUMMYFUNCTION("sparkline(1,{""charttype"",""bar"";""color1"",B12})"),"")</f>
        <v/>
      </c>
      <c r="D12" s="10" t="b">
        <f>NOT(ISNA(VLOOKUP(B12,'All Clusters'!$B$2:$B$22,1,FALSE)))</f>
        <v>0</v>
      </c>
      <c r="E12" s="7" t="s">
        <v>26</v>
      </c>
      <c r="F12" s="10" t="str">
        <f ca="1">IFERROR(__xludf.DUMMYFUNCTION("sparkline(1,{""charttype"",""bar"";""color1"",E12})"),"")</f>
        <v/>
      </c>
      <c r="G12" s="10" t="b">
        <f>NOT(ISNA(VLOOKUP(E12,'All Clusters'!$B$2:$B$22,1,FALSE)))</f>
        <v>1</v>
      </c>
    </row>
    <row r="13" spans="1:7" ht="15.75" customHeight="1" x14ac:dyDescent="0.15">
      <c r="A13" s="10" t="b">
        <f t="shared" si="0"/>
        <v>1</v>
      </c>
      <c r="B13" s="7" t="s">
        <v>24</v>
      </c>
      <c r="C13" s="10" t="str">
        <f ca="1">IFERROR(__xludf.DUMMYFUNCTION("sparkline(1,{""charttype"",""bar"";""color1"",B13})"),"")</f>
        <v/>
      </c>
      <c r="D13" s="10" t="b">
        <f>NOT(ISNA(VLOOKUP(B13,'All Clusters'!$B$2:$B$22,1,FALSE)))</f>
        <v>1</v>
      </c>
      <c r="E13" s="7" t="s">
        <v>83</v>
      </c>
      <c r="F13" s="10" t="str">
        <f ca="1">IFERROR(__xludf.DUMMYFUNCTION("sparkline(1,{""charttype"",""bar"";""color1"",E13})"),"")</f>
        <v/>
      </c>
      <c r="G13" s="10" t="b">
        <f>NOT(ISNA(VLOOKUP(E13,'All Clusters'!$B$2:$B$22,1,FALSE)))</f>
        <v>0</v>
      </c>
    </row>
    <row r="14" spans="1:7" ht="15.75" customHeight="1" x14ac:dyDescent="0.15">
      <c r="A14" s="10" t="b">
        <f t="shared" si="0"/>
        <v>1</v>
      </c>
      <c r="B14" s="7" t="s">
        <v>84</v>
      </c>
      <c r="C14" s="10" t="str">
        <f ca="1">IFERROR(__xludf.DUMMYFUNCTION("sparkline(1,{""charttype"",""bar"";""color1"",B14})"),"")</f>
        <v/>
      </c>
      <c r="D14" s="10" t="b">
        <f>NOT(ISNA(VLOOKUP(B14,'All Clusters'!$B$2:$B$22,1,FALSE)))</f>
        <v>0</v>
      </c>
      <c r="E14" s="7" t="s">
        <v>18</v>
      </c>
      <c r="F14" s="10" t="str">
        <f ca="1">IFERROR(__xludf.DUMMYFUNCTION("sparkline(1,{""charttype"",""bar"";""color1"",E14})"),"")</f>
        <v/>
      </c>
      <c r="G14" s="10" t="b">
        <f>NOT(ISNA(VLOOKUP(E14,'All Clusters'!$B$2:$B$22,1,FALSE)))</f>
        <v>1</v>
      </c>
    </row>
    <row r="15" spans="1:7" ht="15.75" customHeight="1" x14ac:dyDescent="0.15">
      <c r="A15" s="10" t="b">
        <f t="shared" si="0"/>
        <v>1</v>
      </c>
      <c r="B15" s="7" t="s">
        <v>21</v>
      </c>
      <c r="C15" s="10" t="str">
        <f ca="1">IFERROR(__xludf.DUMMYFUNCTION("sparkline(1,{""charttype"",""bar"";""color1"",B15})"),"")</f>
        <v/>
      </c>
      <c r="D15" s="10" t="b">
        <f>NOT(ISNA(VLOOKUP(B15,'All Clusters'!$B$2:$B$22,1,FALSE)))</f>
        <v>1</v>
      </c>
      <c r="E15" s="7" t="s">
        <v>85</v>
      </c>
      <c r="F15" s="10" t="str">
        <f ca="1">IFERROR(__xludf.DUMMYFUNCTION("sparkline(1,{""charttype"",""bar"";""color1"",E15})"),"")</f>
        <v/>
      </c>
      <c r="G15" s="10" t="b">
        <f>NOT(ISNA(VLOOKUP(E15,'All Clusters'!$B$2:$B$22,1,FALSE)))</f>
        <v>0</v>
      </c>
    </row>
    <row r="16" spans="1:7" ht="15.75" customHeight="1" x14ac:dyDescent="0.15">
      <c r="A16" s="10" t="b">
        <f t="shared" si="0"/>
        <v>1</v>
      </c>
      <c r="B16" s="7" t="s">
        <v>16</v>
      </c>
      <c r="C16" s="10" t="str">
        <f ca="1">IFERROR(__xludf.DUMMYFUNCTION("sparkline(1,{""charttype"",""bar"";""color1"",B16})"),"")</f>
        <v/>
      </c>
      <c r="D16" s="10" t="b">
        <f>NOT(ISNA(VLOOKUP(B16,'All Clusters'!$B$2:$B$22,1,FALSE)))</f>
        <v>1</v>
      </c>
      <c r="E16" s="7" t="s">
        <v>86</v>
      </c>
      <c r="F16" s="10" t="str">
        <f ca="1">IFERROR(__xludf.DUMMYFUNCTION("sparkline(1,{""charttype"",""bar"";""color1"",E16})"),"")</f>
        <v/>
      </c>
      <c r="G16" s="10" t="b">
        <f>NOT(ISNA(VLOOKUP(E16,'All Clusters'!$B$2:$B$22,1,FALSE)))</f>
        <v>0</v>
      </c>
    </row>
    <row r="17" spans="1:7" ht="15.75" customHeight="1" x14ac:dyDescent="0.15">
      <c r="A17" s="10" t="b">
        <f t="shared" si="0"/>
        <v>1</v>
      </c>
      <c r="B17" s="7" t="s">
        <v>14</v>
      </c>
      <c r="C17" s="10" t="str">
        <f ca="1">IFERROR(__xludf.DUMMYFUNCTION("sparkline(1,{""charttype"",""bar"";""color1"",B17})"),"")</f>
        <v/>
      </c>
      <c r="D17" s="10" t="b">
        <f>NOT(ISNA(VLOOKUP(B17,'All Clusters'!$B$2:$B$22,1,FALSE)))</f>
        <v>1</v>
      </c>
      <c r="E17" s="7" t="s">
        <v>87</v>
      </c>
      <c r="F17" s="10" t="str">
        <f ca="1">IFERROR(__xludf.DUMMYFUNCTION("sparkline(1,{""charttype"",""bar"";""color1"",E17})"),"")</f>
        <v/>
      </c>
      <c r="G17" s="10" t="b">
        <f>NOT(ISNA(VLOOKUP(E17,'All Clusters'!$B$2:$B$22,1,FALSE)))</f>
        <v>0</v>
      </c>
    </row>
    <row r="18" spans="1:7" ht="15.75" customHeight="1" x14ac:dyDescent="0.15">
      <c r="A18" s="10" t="b">
        <f t="shared" si="0"/>
        <v>1</v>
      </c>
      <c r="B18" s="7" t="s">
        <v>11</v>
      </c>
      <c r="C18" s="10" t="str">
        <f ca="1">IFERROR(__xludf.DUMMYFUNCTION("sparkline(1,{""charttype"",""bar"";""color1"",B18})"),"")</f>
        <v/>
      </c>
      <c r="D18" s="10" t="b">
        <f>NOT(ISNA(VLOOKUP(B18,'All Clusters'!$B$2:$B$22,1,FALSE)))</f>
        <v>1</v>
      </c>
      <c r="E18" s="7" t="s">
        <v>88</v>
      </c>
      <c r="F18" s="10" t="str">
        <f ca="1">IFERROR(__xludf.DUMMYFUNCTION("sparkline(1,{""charttype"",""bar"";""color1"",E18})"),"")</f>
        <v/>
      </c>
      <c r="G18" s="10" t="b">
        <f>NOT(ISNA(VLOOKUP(E18,'All Clusters'!$B$2:$B$22,1,FALSE)))</f>
        <v>0</v>
      </c>
    </row>
    <row r="19" spans="1:7" ht="15.75" customHeight="1" x14ac:dyDescent="0.15">
      <c r="A19" s="10" t="b">
        <f t="shared" si="0"/>
        <v>1</v>
      </c>
      <c r="B19" s="7" t="s">
        <v>49</v>
      </c>
      <c r="C19" s="10" t="str">
        <f ca="1">IFERROR(__xludf.DUMMYFUNCTION("sparkline(1,{""charttype"",""bar"";""color1"",B19})"),"")</f>
        <v/>
      </c>
      <c r="D19" s="10" t="b">
        <f>NOT(ISNA(VLOOKUP(B19,'All Clusters'!$B$2:$B$22,1,FALSE)))</f>
        <v>1</v>
      </c>
      <c r="E19" s="7" t="s">
        <v>89</v>
      </c>
      <c r="F19" s="10" t="str">
        <f ca="1">IFERROR(__xludf.DUMMYFUNCTION("sparkline(1,{""charttype"",""bar"";""color1"",E19})"),"")</f>
        <v/>
      </c>
      <c r="G19" s="10" t="b">
        <f>NOT(ISNA(VLOOKUP(E19,'All Clusters'!$B$2:$B$22,1,FALSE)))</f>
        <v>0</v>
      </c>
    </row>
    <row r="20" spans="1:7" ht="15.75" customHeight="1" x14ac:dyDescent="0.15">
      <c r="A20" s="10" t="b">
        <f t="shared" si="0"/>
        <v>1</v>
      </c>
      <c r="B20" s="7" t="s">
        <v>90</v>
      </c>
      <c r="C20" s="10" t="str">
        <f ca="1">IFERROR(__xludf.DUMMYFUNCTION("sparkline(1,{""charttype"",""bar"";""color1"",B20})"),"")</f>
        <v/>
      </c>
      <c r="D20" s="10" t="b">
        <f>NOT(ISNA(VLOOKUP(B20,'All Clusters'!$B$2:$B$22,1,FALSE)))</f>
        <v>0</v>
      </c>
      <c r="E20" s="7" t="s">
        <v>35</v>
      </c>
      <c r="F20" s="10" t="str">
        <f ca="1">IFERROR(__xludf.DUMMYFUNCTION("sparkline(1,{""charttype"",""bar"";""color1"",E20})"),"")</f>
        <v/>
      </c>
      <c r="G20" s="10" t="b">
        <f>NOT(ISNA(VLOOKUP(E20,'All Clusters'!$B$2:$B$22,1,FALSE)))</f>
        <v>1</v>
      </c>
    </row>
    <row r="21" spans="1:7" ht="15.75" customHeight="1" x14ac:dyDescent="0.15">
      <c r="A21" s="10" t="b">
        <f t="shared" si="0"/>
        <v>1</v>
      </c>
      <c r="B21" s="7" t="s">
        <v>91</v>
      </c>
      <c r="C21" s="10" t="str">
        <f ca="1">IFERROR(__xludf.DUMMYFUNCTION("sparkline(1,{""charttype"",""bar"";""color1"",B21})"),"")</f>
        <v/>
      </c>
      <c r="D21" s="10" t="b">
        <f>NOT(ISNA(VLOOKUP(B21,'All Clusters'!$B$2:$B$22,1,FALSE)))</f>
        <v>0</v>
      </c>
      <c r="E21" s="7" t="s">
        <v>32</v>
      </c>
      <c r="F21" s="10" t="str">
        <f ca="1">IFERROR(__xludf.DUMMYFUNCTION("sparkline(1,{""charttype"",""bar"";""color1"",E21})"),"")</f>
        <v/>
      </c>
      <c r="G21" s="10" t="b">
        <f>NOT(ISNA(VLOOKUP(E21,'All Clusters'!$B$2:$B$22,1,FALSE)))</f>
        <v>1</v>
      </c>
    </row>
    <row r="22" spans="1:7" ht="15.75" customHeight="1" x14ac:dyDescent="0.15">
      <c r="A22" s="10" t="b">
        <f t="shared" si="0"/>
        <v>1</v>
      </c>
      <c r="B22" s="7" t="s">
        <v>44</v>
      </c>
      <c r="C22" s="10" t="str">
        <f ca="1">IFERROR(__xludf.DUMMYFUNCTION("sparkline(1,{""charttype"",""bar"";""color1"",B22})"),"")</f>
        <v/>
      </c>
      <c r="D22" s="10" t="b">
        <f>NOT(ISNA(VLOOKUP(B22,'All Clusters'!$B$2:$B$22,1,FALSE)))</f>
        <v>1</v>
      </c>
      <c r="E22" s="7" t="s">
        <v>92</v>
      </c>
      <c r="F22" s="10" t="str">
        <f ca="1">IFERROR(__xludf.DUMMYFUNCTION("sparkline(1,{""charttype"",""bar"";""color1"",E22})"),"")</f>
        <v/>
      </c>
      <c r="G22" s="10" t="b">
        <f>NOT(ISNA(VLOOKUP(E22,'All Clusters'!$B$2:$B$22,1,FALSE)))</f>
        <v>0</v>
      </c>
    </row>
    <row r="23" spans="1:7" ht="15.75" customHeight="1" x14ac:dyDescent="0.15">
      <c r="A23" s="10" t="b">
        <f t="shared" si="0"/>
        <v>1</v>
      </c>
      <c r="B23" s="7" t="s">
        <v>47</v>
      </c>
      <c r="C23" s="10" t="str">
        <f ca="1">IFERROR(__xludf.DUMMYFUNCTION("sparkline(1,{""charttype"",""bar"";""color1"",B23})"),"")</f>
        <v/>
      </c>
      <c r="D23" s="10" t="b">
        <f>NOT(ISNA(VLOOKUP(B23,'All Clusters'!$B$2:$B$22,1,FALSE)))</f>
        <v>1</v>
      </c>
      <c r="E23" s="7" t="s">
        <v>93</v>
      </c>
      <c r="F23" s="10" t="str">
        <f ca="1">IFERROR(__xludf.DUMMYFUNCTION("sparkline(1,{""charttype"",""bar"";""color1"",E23})"),"")</f>
        <v/>
      </c>
      <c r="G23" s="10" t="b">
        <f>NOT(ISNA(VLOOKUP(E23,'All Clusters'!$B$2:$B$22,1,FALSE)))</f>
        <v>0</v>
      </c>
    </row>
    <row r="24" spans="1:7" ht="15.75" customHeight="1" x14ac:dyDescent="0.15">
      <c r="A24" s="10" t="b">
        <f t="shared" si="0"/>
        <v>1</v>
      </c>
      <c r="B24" s="7" t="s">
        <v>94</v>
      </c>
      <c r="C24" s="10" t="str">
        <f ca="1">IFERROR(__xludf.DUMMYFUNCTION("sparkline(1,{""charttype"",""bar"";""color1"",B24})"),"")</f>
        <v/>
      </c>
      <c r="D24" s="10" t="b">
        <f>NOT(ISNA(VLOOKUP(B24,'All Clusters'!$B$2:$B$22,1,FALSE)))</f>
        <v>0</v>
      </c>
      <c r="E24" s="7" t="s">
        <v>29</v>
      </c>
      <c r="F24" s="10" t="str">
        <f ca="1">IFERROR(__xludf.DUMMYFUNCTION("sparkline(1,{""charttype"",""bar"";""color1"",E24})"),"")</f>
        <v/>
      </c>
      <c r="G24" s="10" t="b">
        <f>NOT(ISNA(VLOOKUP(E24,'All Clusters'!$B$2:$B$22,1,FALSE)))</f>
        <v>1</v>
      </c>
    </row>
    <row r="25" spans="1:7" ht="15.75" customHeight="1" x14ac:dyDescent="0.15">
      <c r="A25" s="10" t="b">
        <f t="shared" si="0"/>
        <v>1</v>
      </c>
      <c r="B25" s="7" t="s">
        <v>52</v>
      </c>
      <c r="C25" s="10" t="str">
        <f ca="1">IFERROR(__xludf.DUMMYFUNCTION("sparkline(1,{""charttype"",""bar"";""color1"",B25})"),"")</f>
        <v/>
      </c>
      <c r="D25" s="10" t="b">
        <f>NOT(ISNA(VLOOKUP(B25,'All Clusters'!$B$2:$B$22,1,FALSE)))</f>
        <v>1</v>
      </c>
      <c r="E25" s="7" t="s">
        <v>95</v>
      </c>
      <c r="F25" s="10" t="str">
        <f ca="1">IFERROR(__xludf.DUMMYFUNCTION("sparkline(1,{""charttype"",""bar"";""color1"",E25})"),"")</f>
        <v/>
      </c>
      <c r="G25" s="10" t="b">
        <f>NOT(ISNA(VLOOKUP(E25,'All Clusters'!$B$2:$B$22,1,FALSE)))</f>
        <v>0</v>
      </c>
    </row>
    <row r="26" spans="1:7" ht="15.75" customHeight="1" x14ac:dyDescent="0.15">
      <c r="A26" s="10" t="b">
        <f t="shared" si="0"/>
        <v>1</v>
      </c>
      <c r="B26" s="7" t="s">
        <v>55</v>
      </c>
      <c r="C26" s="10" t="str">
        <f ca="1">IFERROR(__xludf.DUMMYFUNCTION("sparkline(1,{""charttype"",""bar"";""color1"",B26})"),"")</f>
        <v/>
      </c>
      <c r="D26" s="10" t="b">
        <f>NOT(ISNA(VLOOKUP(B26,'All Clusters'!$B$2:$B$22,1,FALSE)))</f>
        <v>1</v>
      </c>
      <c r="E26" s="7" t="s">
        <v>96</v>
      </c>
      <c r="F26" s="10" t="str">
        <f ca="1">IFERROR(__xludf.DUMMYFUNCTION("sparkline(1,{""charttype"",""bar"";""color1"",E26})"),"")</f>
        <v/>
      </c>
      <c r="G26" s="10" t="b">
        <f>NOT(ISNA(VLOOKUP(E26,'All Clusters'!$B$2:$B$22,1,FALSE)))</f>
        <v>0</v>
      </c>
    </row>
  </sheetData>
  <mergeCells count="4">
    <mergeCell ref="B1:D1"/>
    <mergeCell ref="E1:G1"/>
    <mergeCell ref="B2:C2"/>
    <mergeCell ref="E2:F2"/>
  </mergeCells>
  <conditionalFormatting sqref="B3:B26">
    <cfRule type="expression" dxfId="11" priority="1">
      <formula>A3</formula>
    </cfRule>
  </conditionalFormatting>
  <conditionalFormatting sqref="E3:E26">
    <cfRule type="expression" dxfId="10" priority="2">
      <formula>A3</formula>
    </cfRule>
  </conditionalFormatting>
  <hyperlinks>
    <hyperlink ref="B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8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4" max="4" width="20.6640625" customWidth="1"/>
  </cols>
  <sheetData>
    <row r="1" spans="1:6" x14ac:dyDescent="0.2">
      <c r="A1" s="1" t="s">
        <v>97</v>
      </c>
      <c r="B1" s="20" t="s">
        <v>98</v>
      </c>
      <c r="C1" s="18"/>
      <c r="D1" s="11" t="s">
        <v>2</v>
      </c>
      <c r="E1" s="20" t="s">
        <v>99</v>
      </c>
      <c r="F1" s="18"/>
    </row>
    <row r="2" spans="1:6" x14ac:dyDescent="0.2">
      <c r="A2" s="3" t="s">
        <v>100</v>
      </c>
      <c r="B2" s="4" t="s">
        <v>74</v>
      </c>
      <c r="C2" s="5" t="str">
        <f ca="1">IFERROR(__xludf.DUMMYFUNCTION("sparkline(1,{""charttype"",""bar"";""color1"",B2})"),"")</f>
        <v/>
      </c>
      <c r="D2" s="24" t="s">
        <v>101</v>
      </c>
      <c r="E2" s="19" t="str">
        <f>B3</f>
        <v>#00EBC1</v>
      </c>
      <c r="F2" s="25" t="str">
        <f ca="1">IFERROR(__xludf.DUMMYFUNCTION("sparkline(1,{""charttype"",""bar"";""color1"",E2})"),"")</f>
        <v/>
      </c>
    </row>
    <row r="3" spans="1:6" x14ac:dyDescent="0.2">
      <c r="A3" s="3" t="s">
        <v>102</v>
      </c>
      <c r="B3" s="4" t="s">
        <v>76</v>
      </c>
      <c r="C3" s="5" t="str">
        <f ca="1">IFERROR(__xludf.DUMMYFUNCTION("sparkline(1,{""charttype"",""bar"";""color1"",B3})"),"")</f>
        <v/>
      </c>
      <c r="D3" s="18"/>
      <c r="E3" s="18"/>
      <c r="F3" s="18"/>
    </row>
    <row r="4" spans="1:6" x14ac:dyDescent="0.2">
      <c r="A4" s="3" t="s">
        <v>103</v>
      </c>
      <c r="B4" s="4" t="s">
        <v>71</v>
      </c>
      <c r="C4" s="5" t="str">
        <f ca="1">IFERROR(__xludf.DUMMYFUNCTION("sparkline(1,{""charttype"",""bar"";""color1"",B4})"),"")</f>
        <v/>
      </c>
      <c r="D4" s="12" t="s">
        <v>6</v>
      </c>
      <c r="E4" s="5" t="str">
        <f t="shared" ref="E4:E5" si="0">B4</f>
        <v>#009175</v>
      </c>
      <c r="F4" s="13" t="str">
        <f ca="1">IFERROR(__xludf.DUMMYFUNCTION("sparkline(1,{""charttype"",""bar"";""color1"",E4})"),"")</f>
        <v/>
      </c>
    </row>
    <row r="5" spans="1:6" x14ac:dyDescent="0.2">
      <c r="A5" s="3" t="s">
        <v>104</v>
      </c>
      <c r="B5" s="4" t="s">
        <v>69</v>
      </c>
      <c r="C5" s="5" t="str">
        <f ca="1">IFERROR(__xludf.DUMMYFUNCTION("sparkline(1,{""charttype"",""bar"";""color1"",B5})"),"")</f>
        <v/>
      </c>
      <c r="D5" s="12" t="s">
        <v>9</v>
      </c>
      <c r="E5" s="5" t="str">
        <f t="shared" si="0"/>
        <v>#005745</v>
      </c>
      <c r="F5" s="13" t="str">
        <f ca="1">IFERROR(__xludf.DUMMYFUNCTION("sparkline(1,{""charttype"",""bar"";""color1"",E5})"),"")</f>
        <v/>
      </c>
    </row>
    <row r="6" spans="1:6" x14ac:dyDescent="0.2">
      <c r="A6" s="3" t="s">
        <v>10</v>
      </c>
      <c r="B6" s="4" t="s">
        <v>11</v>
      </c>
      <c r="C6" s="5" t="str">
        <f ca="1">IFERROR(__xludf.DUMMYFUNCTION("sparkline(1,{""charttype"",""bar"";""color1"",B6})"),"")</f>
        <v/>
      </c>
      <c r="D6" s="24" t="s">
        <v>12</v>
      </c>
      <c r="E6" s="19" t="str">
        <f>B7</f>
        <v>#00E5F8</v>
      </c>
      <c r="F6" s="25" t="str">
        <f ca="1">IFERROR(__xludf.DUMMYFUNCTION("sparkline(1,{""charttype"",""bar"";""color1"",E6})"),"")</f>
        <v/>
      </c>
    </row>
    <row r="7" spans="1:6" x14ac:dyDescent="0.2">
      <c r="A7" s="3" t="s">
        <v>105</v>
      </c>
      <c r="B7" s="4" t="s">
        <v>14</v>
      </c>
      <c r="C7" s="5" t="str">
        <f ca="1">IFERROR(__xludf.DUMMYFUNCTION("sparkline(1,{""charttype"",""bar"";""color1"",B7})"),"")</f>
        <v/>
      </c>
      <c r="D7" s="18"/>
      <c r="E7" s="18"/>
      <c r="F7" s="18"/>
    </row>
    <row r="8" spans="1:6" x14ac:dyDescent="0.2">
      <c r="A8" s="3" t="s">
        <v>15</v>
      </c>
      <c r="B8" s="7" t="s">
        <v>16</v>
      </c>
      <c r="C8" s="5" t="str">
        <f ca="1">IFERROR(__xludf.DUMMYFUNCTION("sparkline(1,{""charttype"",""bar"";""color1"",B8})"),"")</f>
        <v/>
      </c>
      <c r="D8" s="18"/>
      <c r="E8" s="18"/>
      <c r="F8" s="18"/>
    </row>
    <row r="9" spans="1:6" x14ac:dyDescent="0.2">
      <c r="A9" s="3" t="s">
        <v>20</v>
      </c>
      <c r="B9" s="7" t="s">
        <v>84</v>
      </c>
      <c r="C9" s="5" t="str">
        <f ca="1">IFERROR(__xludf.DUMMYFUNCTION("sparkline(1,{""charttype"",""bar"";""color1"",B9})"),"")</f>
        <v/>
      </c>
      <c r="D9" s="24" t="s">
        <v>22</v>
      </c>
      <c r="E9" s="19" t="str">
        <f>B10</f>
        <v>#005FCC</v>
      </c>
      <c r="F9" s="25" t="str">
        <f ca="1">IFERROR(__xludf.DUMMYFUNCTION("sparkline(1,{""charttype"",""bar"";""color1"",E9})"),"")</f>
        <v/>
      </c>
    </row>
    <row r="10" spans="1:6" x14ac:dyDescent="0.2">
      <c r="A10" s="3" t="s">
        <v>23</v>
      </c>
      <c r="B10" s="7" t="s">
        <v>24</v>
      </c>
      <c r="C10" s="5" t="str">
        <f ca="1">IFERROR(__xludf.DUMMYFUNCTION("sparkline(1,{""charttype"",""bar"";""color1"",B10})"),"")</f>
        <v/>
      </c>
      <c r="D10" s="18"/>
      <c r="E10" s="18"/>
      <c r="F10" s="18"/>
    </row>
    <row r="11" spans="1:6" x14ac:dyDescent="0.2">
      <c r="A11" s="3" t="s">
        <v>106</v>
      </c>
      <c r="B11" s="7" t="s">
        <v>82</v>
      </c>
      <c r="C11" s="5" t="str">
        <f ca="1">IFERROR(__xludf.DUMMYFUNCTION("sparkline(1,{""charttype"",""bar"";""color1"",B11})"),"")</f>
        <v/>
      </c>
      <c r="D11" s="18"/>
      <c r="E11" s="18"/>
      <c r="F11" s="18"/>
    </row>
    <row r="12" spans="1:6" x14ac:dyDescent="0.2">
      <c r="A12" s="3" t="s">
        <v>25</v>
      </c>
      <c r="B12" s="4" t="s">
        <v>81</v>
      </c>
      <c r="C12" s="5" t="str">
        <f ca="1">IFERROR(__xludf.DUMMYFUNCTION("sparkline(1,{""charttype"",""bar"";""color1"",B12})"),"")</f>
        <v/>
      </c>
      <c r="D12" s="12" t="s">
        <v>27</v>
      </c>
      <c r="E12" s="5" t="str">
        <f t="shared" ref="E12:E16" si="1">B12</f>
        <v>#460B70</v>
      </c>
      <c r="F12" s="13" t="str">
        <f ca="1">IFERROR(__xludf.DUMMYFUNCTION("sparkline(1,{""charttype"",""bar"";""color1"",E12})"),"")</f>
        <v/>
      </c>
    </row>
    <row r="13" spans="1:6" x14ac:dyDescent="0.2">
      <c r="A13" s="3" t="s">
        <v>107</v>
      </c>
      <c r="B13" s="7" t="s">
        <v>85</v>
      </c>
      <c r="C13" s="5" t="str">
        <f ca="1">IFERROR(__xludf.DUMMYFUNCTION("sparkline(1,{""charttype"",""bar"";""color1"",B13})"),"")</f>
        <v/>
      </c>
      <c r="D13" s="12" t="s">
        <v>108</v>
      </c>
      <c r="E13" s="5" t="str">
        <f t="shared" si="1"/>
        <v>#ED0DFD</v>
      </c>
      <c r="F13" s="13" t="str">
        <f ca="1">IFERROR(__xludf.DUMMYFUNCTION("sparkline(1,{""charttype"",""bar"";""color1"",E13})"),"")</f>
        <v/>
      </c>
    </row>
    <row r="14" spans="1:6" x14ac:dyDescent="0.2">
      <c r="A14" s="3" t="s">
        <v>109</v>
      </c>
      <c r="B14" s="7" t="s">
        <v>73</v>
      </c>
      <c r="C14" s="5" t="str">
        <f ca="1">IFERROR(__xludf.DUMMYFUNCTION("sparkline(1,{""charttype"",""bar"";""color1"",B14})"),"")</f>
        <v/>
      </c>
      <c r="D14" s="12" t="s">
        <v>110</v>
      </c>
      <c r="E14" s="5" t="str">
        <f t="shared" si="1"/>
        <v>#FF2E95</v>
      </c>
      <c r="F14" s="13" t="str">
        <f ca="1">IFERROR(__xludf.DUMMYFUNCTION("sparkline(1,{""charttype"",""bar"";""color1"",E14})"),"")</f>
        <v/>
      </c>
    </row>
    <row r="15" spans="1:6" x14ac:dyDescent="0.2">
      <c r="A15" s="3" t="s">
        <v>111</v>
      </c>
      <c r="B15" s="5" t="s">
        <v>29</v>
      </c>
      <c r="C15" s="5" t="str">
        <f ca="1">IFERROR(__xludf.DUMMYFUNCTION("sparkline(1,{""charttype"",""bar"";""color1"",B15})"),"")</f>
        <v/>
      </c>
      <c r="D15" s="12" t="s">
        <v>30</v>
      </c>
      <c r="E15" s="5" t="str">
        <f t="shared" si="1"/>
        <v>#FF8735</v>
      </c>
      <c r="F15" s="13" t="str">
        <f ca="1">IFERROR(__xludf.DUMMYFUNCTION("sparkline(1,{""charttype"",""bar"";""color1"",E15})"),"")</f>
        <v/>
      </c>
    </row>
    <row r="16" spans="1:6" x14ac:dyDescent="0.2">
      <c r="A16" s="3" t="s">
        <v>31</v>
      </c>
      <c r="B16" s="5" t="s">
        <v>32</v>
      </c>
      <c r="C16" s="5" t="str">
        <f ca="1">IFERROR(__xludf.DUMMYFUNCTION("sparkline(1,{""charttype"",""bar"";""color1"",B16})"),"")</f>
        <v/>
      </c>
      <c r="D16" s="12" t="s">
        <v>33</v>
      </c>
      <c r="E16" s="5" t="str">
        <f t="shared" si="1"/>
        <v>#B20725</v>
      </c>
      <c r="F16" s="13" t="str">
        <f ca="1">IFERROR(__xludf.DUMMYFUNCTION("sparkline(1,{""charttype"",""bar"";""color1"",E16})"),"")</f>
        <v/>
      </c>
    </row>
    <row r="17" spans="1:6" x14ac:dyDescent="0.2">
      <c r="A17" s="3" t="s">
        <v>112</v>
      </c>
      <c r="B17" s="5" t="s">
        <v>35</v>
      </c>
      <c r="C17" s="5" t="str">
        <f ca="1">IFERROR(__xludf.DUMMYFUNCTION("sparkline(1,{""charttype"",""bar"";""color1"",B17})"),"")</f>
        <v/>
      </c>
      <c r="D17" s="24" t="s">
        <v>113</v>
      </c>
      <c r="E17" s="19" t="str">
        <f>B18</f>
        <v>#5F0914</v>
      </c>
      <c r="F17" s="25" t="str">
        <f ca="1">IFERROR(__xludf.DUMMYFUNCTION("sparkline(1,{""charttype"",""bar"";""color1"",E17})"),"")</f>
        <v/>
      </c>
    </row>
    <row r="18" spans="1:6" x14ac:dyDescent="0.2">
      <c r="A18" s="3" t="s">
        <v>114</v>
      </c>
      <c r="B18" s="4" t="s">
        <v>89</v>
      </c>
      <c r="C18" s="5" t="str">
        <f ca="1">IFERROR(__xludf.DUMMYFUNCTION("sparkline(1,{""charttype"",""bar"";""color1"",B18})"),"")</f>
        <v/>
      </c>
      <c r="D18" s="18"/>
      <c r="E18" s="18"/>
      <c r="F18" s="18"/>
    </row>
  </sheetData>
  <mergeCells count="14">
    <mergeCell ref="B1:C1"/>
    <mergeCell ref="E1:F1"/>
    <mergeCell ref="D2:D3"/>
    <mergeCell ref="E2:E3"/>
    <mergeCell ref="F2:F3"/>
    <mergeCell ref="D6:D8"/>
    <mergeCell ref="D9:D11"/>
    <mergeCell ref="E9:E11"/>
    <mergeCell ref="F9:F11"/>
    <mergeCell ref="D17:D18"/>
    <mergeCell ref="E17:E18"/>
    <mergeCell ref="F17:F18"/>
    <mergeCell ref="E6:E8"/>
    <mergeCell ref="F6:F8"/>
  </mergeCells>
  <conditionalFormatting sqref="B2:B12">
    <cfRule type="expression" dxfId="9" priority="1">
      <formula>A2</formula>
    </cfRule>
  </conditionalFormatting>
  <conditionalFormatting sqref="B5 B9:B11 B13:B14 B18">
    <cfRule type="expression" dxfId="8" priority="2">
      <formula>#REF!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'Full Palette List'!$A$1:$A$52</xm:f>
          </x14:formula1>
          <xm:sqref>E2 E4:E6 E9 E12:E17 B2:B18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6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8" t="s">
        <v>62</v>
      </c>
      <c r="B1" s="21" t="s">
        <v>63</v>
      </c>
      <c r="C1" s="18"/>
      <c r="D1" s="18"/>
      <c r="E1" s="22" t="e">
        <f ca="1">_xludf.concat(COUNTA('T Cell Clusters'!B2:B18) - COUNTIF(A3:A26,"TRUE")," Unmatched Cluster Colors")</f>
        <v>#NAME?</v>
      </c>
      <c r="F1" s="18"/>
      <c r="G1" s="18"/>
    </row>
    <row r="2" spans="1:7" ht="15.75" customHeight="1" x14ac:dyDescent="0.15">
      <c r="A2" s="9" t="s">
        <v>64</v>
      </c>
      <c r="B2" s="23" t="s">
        <v>65</v>
      </c>
      <c r="C2" s="18"/>
      <c r="D2" s="9" t="s">
        <v>66</v>
      </c>
      <c r="E2" s="23" t="s">
        <v>67</v>
      </c>
      <c r="F2" s="18"/>
      <c r="G2" s="9" t="s">
        <v>66</v>
      </c>
    </row>
    <row r="3" spans="1:7" ht="15.75" customHeight="1" x14ac:dyDescent="0.15">
      <c r="A3" s="10" t="b">
        <f t="shared" ref="A3:A26" si="0">OR(D3,G3)</f>
        <v>0</v>
      </c>
      <c r="B3" s="7" t="s">
        <v>38</v>
      </c>
      <c r="C3" s="10" t="str">
        <f ca="1">IFERROR(__xludf.DUMMYFUNCTION("sparkline(1,{""charttype"",""bar"";""color1"",B3})"),"")</f>
        <v/>
      </c>
      <c r="D3" s="10" t="b">
        <f>NOT(ISNA(VLOOKUP(B3,'T Cell Clusters'!$B$2:$B$18,1,FALSE)))</f>
        <v>0</v>
      </c>
      <c r="E3" s="7" t="s">
        <v>68</v>
      </c>
      <c r="F3" s="10" t="str">
        <f ca="1">IFERROR(__xludf.DUMMYFUNCTION("sparkline(1,{""charttype"",""bar"";""color1"",E3})"),"")</f>
        <v/>
      </c>
      <c r="G3" s="10" t="b">
        <f>NOT(ISNA(VLOOKUP(E3,'T Cell Clusters'!$B$2:$B$18,1,FALSE)))</f>
        <v>0</v>
      </c>
    </row>
    <row r="4" spans="1:7" ht="15.75" customHeight="1" x14ac:dyDescent="0.15">
      <c r="A4" s="10" t="b">
        <f t="shared" si="0"/>
        <v>1</v>
      </c>
      <c r="B4" s="7" t="s">
        <v>69</v>
      </c>
      <c r="C4" s="10" t="str">
        <f ca="1">IFERROR(__xludf.DUMMYFUNCTION("sparkline(1,{""charttype"",""bar"";""color1"",B4})"),"")</f>
        <v/>
      </c>
      <c r="D4" s="10" t="b">
        <f>NOT(ISNA(VLOOKUP(B4,'T Cell Clusters'!$B$2:$B$18,1,FALSE)))</f>
        <v>1</v>
      </c>
      <c r="E4" s="7" t="s">
        <v>8</v>
      </c>
      <c r="F4" s="10" t="str">
        <f ca="1">IFERROR(__xludf.DUMMYFUNCTION("sparkline(1,{""charttype"",""bar"";""color1"",E4})"),"")</f>
        <v/>
      </c>
      <c r="G4" s="10" t="b">
        <f>NOT(ISNA(VLOOKUP(E4,'T Cell Clusters'!$B$2:$B$18,1,FALSE)))</f>
        <v>0</v>
      </c>
    </row>
    <row r="5" spans="1:7" ht="15.75" customHeight="1" x14ac:dyDescent="0.15">
      <c r="A5" s="10" t="b">
        <f t="shared" si="0"/>
        <v>0</v>
      </c>
      <c r="B5" s="7" t="s">
        <v>41</v>
      </c>
      <c r="C5" s="10" t="str">
        <f ca="1">IFERROR(__xludf.DUMMYFUNCTION("sparkline(1,{""charttype"",""bar"";""color1"",B5})"),"")</f>
        <v/>
      </c>
      <c r="D5" s="10" t="b">
        <f>NOT(ISNA(VLOOKUP(B5,'T Cell Clusters'!$B$2:$B$18,1,FALSE)))</f>
        <v>0</v>
      </c>
      <c r="E5" s="7" t="s">
        <v>70</v>
      </c>
      <c r="F5" s="10" t="str">
        <f ca="1">IFERROR(__xludf.DUMMYFUNCTION("sparkline(1,{""charttype"",""bar"";""color1"",E5})"),"")</f>
        <v/>
      </c>
      <c r="G5" s="10" t="b">
        <f>NOT(ISNA(VLOOKUP(E5,'T Cell Clusters'!$B$2:$B$18,1,FALSE)))</f>
        <v>0</v>
      </c>
    </row>
    <row r="6" spans="1:7" ht="15.75" customHeight="1" x14ac:dyDescent="0.15">
      <c r="A6" s="10" t="b">
        <f t="shared" si="0"/>
        <v>1</v>
      </c>
      <c r="B6" s="7" t="s">
        <v>71</v>
      </c>
      <c r="C6" s="10" t="str">
        <f ca="1">IFERROR(__xludf.DUMMYFUNCTION("sparkline(1,{""charttype"",""bar"";""color1"",B6})"),"")</f>
        <v/>
      </c>
      <c r="D6" s="10" t="b">
        <f>NOT(ISNA(VLOOKUP(B6,'T Cell Clusters'!$B$2:$B$18,1,FALSE)))</f>
        <v>1</v>
      </c>
      <c r="E6" s="7" t="s">
        <v>5</v>
      </c>
      <c r="F6" s="10" t="str">
        <f ca="1">IFERROR(__xludf.DUMMYFUNCTION("sparkline(1,{""charttype"",""bar"";""color1"",E6})"),"")</f>
        <v/>
      </c>
      <c r="G6" s="10" t="b">
        <f>NOT(ISNA(VLOOKUP(E6,'T Cell Clusters'!$B$2:$B$18,1,FALSE)))</f>
        <v>0</v>
      </c>
    </row>
    <row r="7" spans="1:7" ht="15.75" customHeight="1" x14ac:dyDescent="0.15">
      <c r="A7" s="10" t="b">
        <f t="shared" si="0"/>
        <v>1</v>
      </c>
      <c r="B7" s="7" t="s">
        <v>72</v>
      </c>
      <c r="C7" s="10" t="str">
        <f ca="1">IFERROR(__xludf.DUMMYFUNCTION("sparkline(1,{""charttype"",""bar"";""color1"",B7})"),"")</f>
        <v/>
      </c>
      <c r="D7" s="10" t="b">
        <f>NOT(ISNA(VLOOKUP(B7,'T Cell Clusters'!$B$2:$B$18,1,FALSE)))</f>
        <v>0</v>
      </c>
      <c r="E7" s="7" t="s">
        <v>73</v>
      </c>
      <c r="F7" s="10" t="str">
        <f ca="1">IFERROR(__xludf.DUMMYFUNCTION("sparkline(1,{""charttype"",""bar"";""color1"",E7})"),"")</f>
        <v/>
      </c>
      <c r="G7" s="10" t="b">
        <f>NOT(ISNA(VLOOKUP(E7,'T Cell Clusters'!$B$2:$B$18,1,FALSE)))</f>
        <v>1</v>
      </c>
    </row>
    <row r="8" spans="1:7" ht="15.75" customHeight="1" x14ac:dyDescent="0.15">
      <c r="A8" s="10" t="b">
        <f t="shared" si="0"/>
        <v>1</v>
      </c>
      <c r="B8" s="7" t="s">
        <v>74</v>
      </c>
      <c r="C8" s="10" t="str">
        <f ca="1">IFERROR(__xludf.DUMMYFUNCTION("sparkline(1,{""charttype"",""bar"";""color1"",B8})"),"")</f>
        <v/>
      </c>
      <c r="D8" s="10" t="b">
        <f>NOT(ISNA(VLOOKUP(B8,'T Cell Clusters'!$B$2:$B$18,1,FALSE)))</f>
        <v>1</v>
      </c>
      <c r="E8" s="7" t="s">
        <v>75</v>
      </c>
      <c r="F8" s="10" t="str">
        <f ca="1">IFERROR(__xludf.DUMMYFUNCTION("sparkline(1,{""charttype"",""bar"";""color1"",E8})"),"")</f>
        <v/>
      </c>
      <c r="G8" s="10" t="b">
        <f>NOT(ISNA(VLOOKUP(E8,'T Cell Clusters'!$B$2:$B$18,1,FALSE)))</f>
        <v>0</v>
      </c>
    </row>
    <row r="9" spans="1:7" ht="15.75" customHeight="1" x14ac:dyDescent="0.15">
      <c r="A9" s="10" t="b">
        <f t="shared" si="0"/>
        <v>1</v>
      </c>
      <c r="B9" s="7" t="s">
        <v>76</v>
      </c>
      <c r="C9" s="10" t="str">
        <f ca="1">IFERROR(__xludf.DUMMYFUNCTION("sparkline(1,{""charttype"",""bar"";""color1"",B9})"),"")</f>
        <v/>
      </c>
      <c r="D9" s="10" t="b">
        <f>NOT(ISNA(VLOOKUP(B9,'T Cell Clusters'!$B$2:$B$18,1,FALSE)))</f>
        <v>1</v>
      </c>
      <c r="E9" s="7" t="s">
        <v>77</v>
      </c>
      <c r="F9" s="10" t="str">
        <f ca="1">IFERROR(__xludf.DUMMYFUNCTION("sparkline(1,{""charttype"",""bar"";""color1"",E9})"),"")</f>
        <v/>
      </c>
      <c r="G9" s="10" t="b">
        <f>NOT(ISNA(VLOOKUP(E9,'T Cell Clusters'!$B$2:$B$18,1,FALSE)))</f>
        <v>0</v>
      </c>
    </row>
    <row r="10" spans="1:7" ht="15.75" customHeight="1" x14ac:dyDescent="0.15">
      <c r="A10" s="10" t="b">
        <f t="shared" si="0"/>
        <v>0</v>
      </c>
      <c r="B10" s="7" t="s">
        <v>78</v>
      </c>
      <c r="C10" s="10" t="str">
        <f ca="1">IFERROR(__xludf.DUMMYFUNCTION("sparkline(1,{""charttype"",""bar"";""color1"",B10})"),"")</f>
        <v/>
      </c>
      <c r="D10" s="10" t="b">
        <f>NOT(ISNA(VLOOKUP(B10,'T Cell Clusters'!$B$2:$B$18,1,FALSE)))</f>
        <v>0</v>
      </c>
      <c r="E10" s="7" t="s">
        <v>79</v>
      </c>
      <c r="F10" s="10" t="str">
        <f ca="1">IFERROR(__xludf.DUMMYFUNCTION("sparkline(1,{""charttype"",""bar"";""color1"",E10})"),"")</f>
        <v/>
      </c>
      <c r="G10" s="10" t="b">
        <f>NOT(ISNA(VLOOKUP(E10,'T Cell Clusters'!$B$2:$B$18,1,FALSE)))</f>
        <v>0</v>
      </c>
    </row>
    <row r="11" spans="1:7" ht="15.75" customHeight="1" x14ac:dyDescent="0.15">
      <c r="A11" s="10" t="b">
        <f t="shared" si="0"/>
        <v>1</v>
      </c>
      <c r="B11" s="7" t="s">
        <v>80</v>
      </c>
      <c r="C11" s="10" t="str">
        <f ca="1">IFERROR(__xludf.DUMMYFUNCTION("sparkline(1,{""charttype"",""bar"";""color1"",B11})"),"")</f>
        <v/>
      </c>
      <c r="D11" s="10" t="b">
        <f>NOT(ISNA(VLOOKUP(B11,'T Cell Clusters'!$B$2:$B$18,1,FALSE)))</f>
        <v>0</v>
      </c>
      <c r="E11" s="7" t="s">
        <v>81</v>
      </c>
      <c r="F11" s="10" t="str">
        <f ca="1">IFERROR(__xludf.DUMMYFUNCTION("sparkline(1,{""charttype"",""bar"";""color1"",E11})"),"")</f>
        <v/>
      </c>
      <c r="G11" s="10" t="b">
        <f>NOT(ISNA(VLOOKUP(E11,'T Cell Clusters'!$B$2:$B$18,1,FALSE)))</f>
        <v>1</v>
      </c>
    </row>
    <row r="12" spans="1:7" ht="15.75" customHeight="1" x14ac:dyDescent="0.15">
      <c r="A12" s="10" t="b">
        <f t="shared" si="0"/>
        <v>1</v>
      </c>
      <c r="B12" s="7" t="s">
        <v>82</v>
      </c>
      <c r="C12" s="10" t="str">
        <f ca="1">IFERROR(__xludf.DUMMYFUNCTION("sparkline(1,{""charttype"",""bar"";""color1"",B12})"),"")</f>
        <v/>
      </c>
      <c r="D12" s="10" t="b">
        <f>NOT(ISNA(VLOOKUP(B12,'T Cell Clusters'!$B$2:$B$18,1,FALSE)))</f>
        <v>1</v>
      </c>
      <c r="E12" s="7" t="s">
        <v>26</v>
      </c>
      <c r="F12" s="10" t="str">
        <f ca="1">IFERROR(__xludf.DUMMYFUNCTION("sparkline(1,{""charttype"",""bar"";""color1"",E12})"),"")</f>
        <v/>
      </c>
      <c r="G12" s="10" t="b">
        <f>NOT(ISNA(VLOOKUP(E12,'T Cell Clusters'!$B$2:$B$18,1,FALSE)))</f>
        <v>0</v>
      </c>
    </row>
    <row r="13" spans="1:7" ht="15.75" customHeight="1" x14ac:dyDescent="0.15">
      <c r="A13" s="10" t="b">
        <f t="shared" si="0"/>
        <v>1</v>
      </c>
      <c r="B13" s="7" t="s">
        <v>24</v>
      </c>
      <c r="C13" s="10" t="str">
        <f ca="1">IFERROR(__xludf.DUMMYFUNCTION("sparkline(1,{""charttype"",""bar"";""color1"",B13})"),"")</f>
        <v/>
      </c>
      <c r="D13" s="10" t="b">
        <f>NOT(ISNA(VLOOKUP(B13,'T Cell Clusters'!$B$2:$B$18,1,FALSE)))</f>
        <v>1</v>
      </c>
      <c r="E13" s="7" t="s">
        <v>83</v>
      </c>
      <c r="F13" s="10" t="str">
        <f ca="1">IFERROR(__xludf.DUMMYFUNCTION("sparkline(1,{""charttype"",""bar"";""color1"",E13})"),"")</f>
        <v/>
      </c>
      <c r="G13" s="10" t="b">
        <f>NOT(ISNA(VLOOKUP(E13,'T Cell Clusters'!$B$2:$B$18,1,FALSE)))</f>
        <v>0</v>
      </c>
    </row>
    <row r="14" spans="1:7" ht="15.75" customHeight="1" x14ac:dyDescent="0.15">
      <c r="A14" s="10" t="b">
        <f t="shared" si="0"/>
        <v>1</v>
      </c>
      <c r="B14" s="7" t="s">
        <v>84</v>
      </c>
      <c r="C14" s="10" t="str">
        <f ca="1">IFERROR(__xludf.DUMMYFUNCTION("sparkline(1,{""charttype"",""bar"";""color1"",B14})"),"")</f>
        <v/>
      </c>
      <c r="D14" s="10" t="b">
        <f>NOT(ISNA(VLOOKUP(B14,'T Cell Clusters'!$B$2:$B$18,1,FALSE)))</f>
        <v>1</v>
      </c>
      <c r="E14" s="7" t="s">
        <v>18</v>
      </c>
      <c r="F14" s="10" t="str">
        <f ca="1">IFERROR(__xludf.DUMMYFUNCTION("sparkline(1,{""charttype"",""bar"";""color1"",E14})"),"")</f>
        <v/>
      </c>
      <c r="G14" s="10" t="b">
        <f>NOT(ISNA(VLOOKUP(E14,'T Cell Clusters'!$B$2:$B$18,1,FALSE)))</f>
        <v>0</v>
      </c>
    </row>
    <row r="15" spans="1:7" ht="15.75" customHeight="1" x14ac:dyDescent="0.15">
      <c r="A15" s="10" t="b">
        <f t="shared" si="0"/>
        <v>1</v>
      </c>
      <c r="B15" s="7" t="s">
        <v>21</v>
      </c>
      <c r="C15" s="10" t="str">
        <f ca="1">IFERROR(__xludf.DUMMYFUNCTION("sparkline(1,{""charttype"",""bar"";""color1"",B15})"),"")</f>
        <v/>
      </c>
      <c r="D15" s="10" t="b">
        <f>NOT(ISNA(VLOOKUP(B15,'T Cell Clusters'!$B$2:$B$18,1,FALSE)))</f>
        <v>0</v>
      </c>
      <c r="E15" s="7" t="s">
        <v>85</v>
      </c>
      <c r="F15" s="10" t="str">
        <f ca="1">IFERROR(__xludf.DUMMYFUNCTION("sparkline(1,{""charttype"",""bar"";""color1"",E15})"),"")</f>
        <v/>
      </c>
      <c r="G15" s="10" t="b">
        <f>NOT(ISNA(VLOOKUP(E15,'T Cell Clusters'!$B$2:$B$18,1,FALSE)))</f>
        <v>1</v>
      </c>
    </row>
    <row r="16" spans="1:7" ht="15.75" customHeight="1" x14ac:dyDescent="0.15">
      <c r="A16" s="10" t="b">
        <f t="shared" si="0"/>
        <v>1</v>
      </c>
      <c r="B16" s="7" t="s">
        <v>16</v>
      </c>
      <c r="C16" s="10" t="str">
        <f ca="1">IFERROR(__xludf.DUMMYFUNCTION("sparkline(1,{""charttype"",""bar"";""color1"",B16})"),"")</f>
        <v/>
      </c>
      <c r="D16" s="10" t="b">
        <f>NOT(ISNA(VLOOKUP(B16,'T Cell Clusters'!$B$2:$B$18,1,FALSE)))</f>
        <v>1</v>
      </c>
      <c r="E16" s="7" t="s">
        <v>86</v>
      </c>
      <c r="F16" s="10" t="str">
        <f ca="1">IFERROR(__xludf.DUMMYFUNCTION("sparkline(1,{""charttype"",""bar"";""color1"",E16})"),"")</f>
        <v/>
      </c>
      <c r="G16" s="10" t="b">
        <f>NOT(ISNA(VLOOKUP(E16,'T Cell Clusters'!$B$2:$B$18,1,FALSE)))</f>
        <v>0</v>
      </c>
    </row>
    <row r="17" spans="1:7" ht="15.75" customHeight="1" x14ac:dyDescent="0.15">
      <c r="A17" s="10" t="b">
        <f t="shared" si="0"/>
        <v>1</v>
      </c>
      <c r="B17" s="7" t="s">
        <v>14</v>
      </c>
      <c r="C17" s="10" t="str">
        <f ca="1">IFERROR(__xludf.DUMMYFUNCTION("sparkline(1,{""charttype"",""bar"";""color1"",B17})"),"")</f>
        <v/>
      </c>
      <c r="D17" s="10" t="b">
        <f>NOT(ISNA(VLOOKUP(B17,'T Cell Clusters'!$B$2:$B$18,1,FALSE)))</f>
        <v>1</v>
      </c>
      <c r="E17" s="7" t="s">
        <v>87</v>
      </c>
      <c r="F17" s="10" t="str">
        <f ca="1">IFERROR(__xludf.DUMMYFUNCTION("sparkline(1,{""charttype"",""bar"";""color1"",E17})"),"")</f>
        <v/>
      </c>
      <c r="G17" s="10" t="b">
        <f>NOT(ISNA(VLOOKUP(E17,'T Cell Clusters'!$B$2:$B$18,1,FALSE)))</f>
        <v>0</v>
      </c>
    </row>
    <row r="18" spans="1:7" ht="15.75" customHeight="1" x14ac:dyDescent="0.15">
      <c r="A18" s="10" t="b">
        <f t="shared" si="0"/>
        <v>1</v>
      </c>
      <c r="B18" s="7" t="s">
        <v>11</v>
      </c>
      <c r="C18" s="10" t="str">
        <f ca="1">IFERROR(__xludf.DUMMYFUNCTION("sparkline(1,{""charttype"",""bar"";""color1"",B18})"),"")</f>
        <v/>
      </c>
      <c r="D18" s="10" t="b">
        <f>NOT(ISNA(VLOOKUP(B18,'T Cell Clusters'!$B$2:$B$18,1,FALSE)))</f>
        <v>1</v>
      </c>
      <c r="E18" s="7" t="s">
        <v>88</v>
      </c>
      <c r="F18" s="10" t="str">
        <f ca="1">IFERROR(__xludf.DUMMYFUNCTION("sparkline(1,{""charttype"",""bar"";""color1"",E18})"),"")</f>
        <v/>
      </c>
      <c r="G18" s="10" t="b">
        <f>NOT(ISNA(VLOOKUP(E18,'T Cell Clusters'!$B$2:$B$18,1,FALSE)))</f>
        <v>0</v>
      </c>
    </row>
    <row r="19" spans="1:7" ht="15.75" customHeight="1" x14ac:dyDescent="0.15">
      <c r="A19" s="10" t="b">
        <f t="shared" si="0"/>
        <v>1</v>
      </c>
      <c r="B19" s="7" t="s">
        <v>49</v>
      </c>
      <c r="C19" s="10" t="str">
        <f ca="1">IFERROR(__xludf.DUMMYFUNCTION("sparkline(1,{""charttype"",""bar"";""color1"",B19})"),"")</f>
        <v/>
      </c>
      <c r="D19" s="10" t="b">
        <f>NOT(ISNA(VLOOKUP(B19,'T Cell Clusters'!$B$2:$B$18,1,FALSE)))</f>
        <v>0</v>
      </c>
      <c r="E19" s="7" t="s">
        <v>89</v>
      </c>
      <c r="F19" s="10" t="str">
        <f ca="1">IFERROR(__xludf.DUMMYFUNCTION("sparkline(1,{""charttype"",""bar"";""color1"",E19})"),"")</f>
        <v/>
      </c>
      <c r="G19" s="10" t="b">
        <f>NOT(ISNA(VLOOKUP(E19,'T Cell Clusters'!$B$2:$B$18,1,FALSE)))</f>
        <v>1</v>
      </c>
    </row>
    <row r="20" spans="1:7" ht="15.75" customHeight="1" x14ac:dyDescent="0.15">
      <c r="A20" s="10" t="b">
        <f t="shared" si="0"/>
        <v>1</v>
      </c>
      <c r="B20" s="7" t="s">
        <v>90</v>
      </c>
      <c r="C20" s="10" t="str">
        <f ca="1">IFERROR(__xludf.DUMMYFUNCTION("sparkline(1,{""charttype"",""bar"";""color1"",B20})"),"")</f>
        <v/>
      </c>
      <c r="D20" s="10" t="b">
        <f>NOT(ISNA(VLOOKUP(B20,'T Cell Clusters'!$B$2:$B$18,1,FALSE)))</f>
        <v>0</v>
      </c>
      <c r="E20" s="7" t="s">
        <v>35</v>
      </c>
      <c r="F20" s="10" t="str">
        <f ca="1">IFERROR(__xludf.DUMMYFUNCTION("sparkline(1,{""charttype"",""bar"";""color1"",E20})"),"")</f>
        <v/>
      </c>
      <c r="G20" s="10" t="b">
        <f>NOT(ISNA(VLOOKUP(E20,'T Cell Clusters'!$B$2:$B$18,1,FALSE)))</f>
        <v>1</v>
      </c>
    </row>
    <row r="21" spans="1:7" ht="15.75" customHeight="1" x14ac:dyDescent="0.15">
      <c r="A21" s="10" t="b">
        <f t="shared" si="0"/>
        <v>1</v>
      </c>
      <c r="B21" s="7" t="s">
        <v>91</v>
      </c>
      <c r="C21" s="10" t="str">
        <f ca="1">IFERROR(__xludf.DUMMYFUNCTION("sparkline(1,{""charttype"",""bar"";""color1"",B21})"),"")</f>
        <v/>
      </c>
      <c r="D21" s="10" t="b">
        <f>NOT(ISNA(VLOOKUP(B21,'T Cell Clusters'!$B$2:$B$18,1,FALSE)))</f>
        <v>0</v>
      </c>
      <c r="E21" s="7" t="s">
        <v>32</v>
      </c>
      <c r="F21" s="10" t="str">
        <f ca="1">IFERROR(__xludf.DUMMYFUNCTION("sparkline(1,{""charttype"",""bar"";""color1"",E21})"),"")</f>
        <v/>
      </c>
      <c r="G21" s="10" t="b">
        <f>NOT(ISNA(VLOOKUP(E21,'T Cell Clusters'!$B$2:$B$18,1,FALSE)))</f>
        <v>1</v>
      </c>
    </row>
    <row r="22" spans="1:7" ht="15.75" customHeight="1" x14ac:dyDescent="0.15">
      <c r="A22" s="10" t="b">
        <f t="shared" si="0"/>
        <v>0</v>
      </c>
      <c r="B22" s="7" t="s">
        <v>44</v>
      </c>
      <c r="C22" s="10" t="str">
        <f ca="1">IFERROR(__xludf.DUMMYFUNCTION("sparkline(1,{""charttype"",""bar"";""color1"",B22})"),"")</f>
        <v/>
      </c>
      <c r="D22" s="10" t="b">
        <f>NOT(ISNA(VLOOKUP(B22,'T Cell Clusters'!$B$2:$B$18,1,FALSE)))</f>
        <v>0</v>
      </c>
      <c r="E22" s="7" t="s">
        <v>92</v>
      </c>
      <c r="F22" s="10" t="str">
        <f ca="1">IFERROR(__xludf.DUMMYFUNCTION("sparkline(1,{""charttype"",""bar"";""color1"",E22})"),"")</f>
        <v/>
      </c>
      <c r="G22" s="10" t="b">
        <f>NOT(ISNA(VLOOKUP(E22,'T Cell Clusters'!$B$2:$B$18,1,FALSE)))</f>
        <v>0</v>
      </c>
    </row>
    <row r="23" spans="1:7" ht="15.75" customHeight="1" x14ac:dyDescent="0.15">
      <c r="A23" s="10" t="b">
        <f t="shared" si="0"/>
        <v>0</v>
      </c>
      <c r="B23" s="7" t="s">
        <v>47</v>
      </c>
      <c r="C23" s="10" t="str">
        <f ca="1">IFERROR(__xludf.DUMMYFUNCTION("sparkline(1,{""charttype"",""bar"";""color1"",B23})"),"")</f>
        <v/>
      </c>
      <c r="D23" s="10" t="b">
        <f>NOT(ISNA(VLOOKUP(B23,'T Cell Clusters'!$B$2:$B$18,1,FALSE)))</f>
        <v>0</v>
      </c>
      <c r="E23" s="7" t="s">
        <v>93</v>
      </c>
      <c r="F23" s="10" t="str">
        <f ca="1">IFERROR(__xludf.DUMMYFUNCTION("sparkline(1,{""charttype"",""bar"";""color1"",E23})"),"")</f>
        <v/>
      </c>
      <c r="G23" s="10" t="b">
        <f>NOT(ISNA(VLOOKUP(E23,'T Cell Clusters'!$B$2:$B$18,1,FALSE)))</f>
        <v>0</v>
      </c>
    </row>
    <row r="24" spans="1:7" ht="15.75" customHeight="1" x14ac:dyDescent="0.15">
      <c r="A24" s="10" t="b">
        <f t="shared" si="0"/>
        <v>1</v>
      </c>
      <c r="B24" s="7" t="s">
        <v>94</v>
      </c>
      <c r="C24" s="10" t="str">
        <f ca="1">IFERROR(__xludf.DUMMYFUNCTION("sparkline(1,{""charttype"",""bar"";""color1"",B24})"),"")</f>
        <v/>
      </c>
      <c r="D24" s="10" t="b">
        <f>NOT(ISNA(VLOOKUP(B24,'T Cell Clusters'!$B$2:$B$18,1,FALSE)))</f>
        <v>0</v>
      </c>
      <c r="E24" s="7" t="s">
        <v>29</v>
      </c>
      <c r="F24" s="10" t="str">
        <f ca="1">IFERROR(__xludf.DUMMYFUNCTION("sparkline(1,{""charttype"",""bar"";""color1"",E24})"),"")</f>
        <v/>
      </c>
      <c r="G24" s="10" t="b">
        <f>NOT(ISNA(VLOOKUP(E24,'T Cell Clusters'!$B$2:$B$18,1,FALSE)))</f>
        <v>1</v>
      </c>
    </row>
    <row r="25" spans="1:7" ht="15.75" customHeight="1" x14ac:dyDescent="0.15">
      <c r="A25" s="10" t="b">
        <f t="shared" si="0"/>
        <v>0</v>
      </c>
      <c r="B25" s="7" t="s">
        <v>52</v>
      </c>
      <c r="C25" s="10" t="str">
        <f ca="1">IFERROR(__xludf.DUMMYFUNCTION("sparkline(1,{""charttype"",""bar"";""color1"",B25})"),"")</f>
        <v/>
      </c>
      <c r="D25" s="10" t="b">
        <f>NOT(ISNA(VLOOKUP(B25,'T Cell Clusters'!$B$2:$B$18,1,FALSE)))</f>
        <v>0</v>
      </c>
      <c r="E25" s="7" t="s">
        <v>95</v>
      </c>
      <c r="F25" s="10" t="str">
        <f ca="1">IFERROR(__xludf.DUMMYFUNCTION("sparkline(1,{""charttype"",""bar"";""color1"",E25})"),"")</f>
        <v/>
      </c>
      <c r="G25" s="10" t="b">
        <f>NOT(ISNA(VLOOKUP(E25,'T Cell Clusters'!$B$2:$B$18,1,FALSE)))</f>
        <v>0</v>
      </c>
    </row>
    <row r="26" spans="1:7" ht="15.75" customHeight="1" x14ac:dyDescent="0.15">
      <c r="A26" s="10" t="b">
        <f t="shared" si="0"/>
        <v>0</v>
      </c>
      <c r="B26" s="7" t="s">
        <v>55</v>
      </c>
      <c r="C26" s="10" t="str">
        <f ca="1">IFERROR(__xludf.DUMMYFUNCTION("sparkline(1,{""charttype"",""bar"";""color1"",B26})"),"")</f>
        <v/>
      </c>
      <c r="D26" s="10" t="b">
        <f>NOT(ISNA(VLOOKUP(B26,'T Cell Clusters'!$B$2:$B$18,1,FALSE)))</f>
        <v>0</v>
      </c>
      <c r="E26" s="7" t="s">
        <v>96</v>
      </c>
      <c r="F26" s="10" t="str">
        <f ca="1">IFERROR(__xludf.DUMMYFUNCTION("sparkline(1,{""charttype"",""bar"";""color1"",E26})"),"")</f>
        <v/>
      </c>
      <c r="G26" s="10" t="b">
        <f>NOT(ISNA(VLOOKUP(E26,'T Cell Clusters'!$B$2:$B$18,1,FALSE)))</f>
        <v>0</v>
      </c>
    </row>
  </sheetData>
  <mergeCells count="4">
    <mergeCell ref="B1:D1"/>
    <mergeCell ref="E1:G1"/>
    <mergeCell ref="B2:C2"/>
    <mergeCell ref="E2:F2"/>
  </mergeCells>
  <conditionalFormatting sqref="B3:B26">
    <cfRule type="expression" dxfId="7" priority="1">
      <formula>A3</formula>
    </cfRule>
  </conditionalFormatting>
  <conditionalFormatting sqref="E3:E26">
    <cfRule type="expression" dxfId="6" priority="2">
      <formula>A3</formula>
    </cfRule>
  </conditionalFormatting>
  <hyperlinks>
    <hyperlink ref="B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6"/>
  <sheetViews>
    <sheetView workbookViewId="0"/>
  </sheetViews>
  <sheetFormatPr baseColWidth="10" defaultColWidth="12.6640625" defaultRowHeight="15.75" customHeight="1" x14ac:dyDescent="0.15"/>
  <cols>
    <col min="1" max="1" width="25.1640625" customWidth="1"/>
    <col min="4" max="4" width="21.6640625" customWidth="1"/>
  </cols>
  <sheetData>
    <row r="1" spans="1:6" x14ac:dyDescent="0.2">
      <c r="A1" s="1" t="s">
        <v>0</v>
      </c>
      <c r="B1" s="20" t="s">
        <v>1</v>
      </c>
      <c r="C1" s="18"/>
      <c r="D1" s="2" t="s">
        <v>2</v>
      </c>
      <c r="E1" s="20" t="s">
        <v>3</v>
      </c>
      <c r="F1" s="18"/>
    </row>
    <row r="2" spans="1:6" x14ac:dyDescent="0.2">
      <c r="A2" s="3" t="s">
        <v>115</v>
      </c>
      <c r="B2" s="4" t="s">
        <v>78</v>
      </c>
      <c r="C2" s="5" t="str">
        <f ca="1">IFERROR(__xludf.DUMMYFUNCTION("sparkline(1,{""charttype"",""bar"";""color1"",B2})"),"")</f>
        <v/>
      </c>
      <c r="D2" s="3" t="s">
        <v>116</v>
      </c>
      <c r="E2" s="5" t="str">
        <f t="shared" ref="E2:E8" si="0">B2</f>
        <v>#86FFDE</v>
      </c>
      <c r="F2" s="5" t="str">
        <f ca="1">IFERROR(__xludf.DUMMYFUNCTION("sparkline(1,{""charttype"",""bar"";""color1"",E2})"),"")</f>
        <v/>
      </c>
    </row>
    <row r="3" spans="1:6" x14ac:dyDescent="0.2">
      <c r="A3" s="3" t="s">
        <v>117</v>
      </c>
      <c r="B3" s="4" t="s">
        <v>71</v>
      </c>
      <c r="C3" s="5" t="str">
        <f ca="1">IFERROR(__xludf.DUMMYFUNCTION("sparkline(1,{""charttype"",""bar"";""color1"",B3})"),"")</f>
        <v/>
      </c>
      <c r="D3" s="3" t="s">
        <v>9</v>
      </c>
      <c r="E3" s="5" t="str">
        <f t="shared" si="0"/>
        <v>#009175</v>
      </c>
      <c r="F3" s="5" t="str">
        <f ca="1">IFERROR(__xludf.DUMMYFUNCTION("sparkline(1,{""charttype"",""bar"";""color1"",E3})"),"")</f>
        <v/>
      </c>
    </row>
    <row r="4" spans="1:6" x14ac:dyDescent="0.2">
      <c r="A4" s="3" t="s">
        <v>118</v>
      </c>
      <c r="B4" s="4" t="s">
        <v>38</v>
      </c>
      <c r="C4" s="5" t="str">
        <f ca="1">IFERROR(__xludf.DUMMYFUNCTION("sparkline(1,{""charttype"",""bar"";""color1"",B4})"),"")</f>
        <v/>
      </c>
      <c r="D4" s="3" t="s">
        <v>119</v>
      </c>
      <c r="E4" s="5" t="str">
        <f t="shared" si="0"/>
        <v>#003D30</v>
      </c>
      <c r="F4" s="5" t="str">
        <f ca="1">IFERROR(__xludf.DUMMYFUNCTION("sparkline(1,{""charttype"",""bar"";""color1"",E4})"),"")</f>
        <v/>
      </c>
    </row>
    <row r="5" spans="1:6" x14ac:dyDescent="0.2">
      <c r="A5" s="3" t="s">
        <v>120</v>
      </c>
      <c r="B5" s="7" t="s">
        <v>84</v>
      </c>
      <c r="C5" s="5" t="str">
        <f ca="1">IFERROR(__xludf.DUMMYFUNCTION("sparkline(1,{""charttype"",""bar"";""color1"",B5})"),"")</f>
        <v/>
      </c>
      <c r="D5" s="3" t="s">
        <v>12</v>
      </c>
      <c r="E5" s="5" t="str">
        <f t="shared" si="0"/>
        <v>#0079FA</v>
      </c>
      <c r="F5" s="5" t="str">
        <f ca="1">IFERROR(__xludf.DUMMYFUNCTION("sparkline(1,{""charttype"",""bar"";""color1"",E5})"),"")</f>
        <v/>
      </c>
    </row>
    <row r="6" spans="1:6" x14ac:dyDescent="0.2">
      <c r="A6" s="3" t="s">
        <v>121</v>
      </c>
      <c r="B6" s="7" t="s">
        <v>24</v>
      </c>
      <c r="C6" s="5" t="str">
        <f ca="1">IFERROR(__xludf.DUMMYFUNCTION("sparkline(1,{""charttype"",""bar"";""color1"",B6})"),"")</f>
        <v/>
      </c>
      <c r="D6" s="3" t="s">
        <v>122</v>
      </c>
      <c r="E6" s="5" t="str">
        <f t="shared" si="0"/>
        <v>#005FCC</v>
      </c>
      <c r="F6" s="5" t="str">
        <f ca="1">IFERROR(__xludf.DUMMYFUNCTION("sparkline(1,{""charttype"",""bar"";""color1"",E6})"),"")</f>
        <v/>
      </c>
    </row>
    <row r="7" spans="1:6" x14ac:dyDescent="0.2">
      <c r="A7" s="3" t="s">
        <v>123</v>
      </c>
      <c r="B7" s="4" t="s">
        <v>82</v>
      </c>
      <c r="C7" s="5" t="str">
        <f ca="1">IFERROR(__xludf.DUMMYFUNCTION("sparkline(1,{""charttype"",""bar"";""color1"",B7})"),"")</f>
        <v/>
      </c>
      <c r="D7" s="3" t="s">
        <v>22</v>
      </c>
      <c r="E7" s="5" t="str">
        <f t="shared" si="0"/>
        <v>#00489E</v>
      </c>
      <c r="F7" s="5" t="str">
        <f ca="1">IFERROR(__xludf.DUMMYFUNCTION("sparkline(1,{""charttype"",""bar"";""color1"",E7})"),"")</f>
        <v/>
      </c>
    </row>
    <row r="8" spans="1:6" x14ac:dyDescent="0.2">
      <c r="A8" s="3" t="s">
        <v>124</v>
      </c>
      <c r="B8" s="4" t="s">
        <v>85</v>
      </c>
      <c r="C8" s="5" t="str">
        <f ca="1">IFERROR(__xludf.DUMMYFUNCTION("sparkline(1,{""charttype"",""bar"";""color1"",B8})"),"")</f>
        <v/>
      </c>
      <c r="D8" s="3" t="s">
        <v>27</v>
      </c>
      <c r="E8" s="5" t="str">
        <f t="shared" si="0"/>
        <v>#ED0DFD</v>
      </c>
      <c r="F8" s="5" t="str">
        <f ca="1">IFERROR(__xludf.DUMMYFUNCTION("sparkline(1,{""charttype"",""bar"";""color1"",E8})"),"")</f>
        <v/>
      </c>
    </row>
    <row r="9" spans="1:6" x14ac:dyDescent="0.2">
      <c r="A9" s="3" t="s">
        <v>125</v>
      </c>
      <c r="B9" s="7" t="s">
        <v>77</v>
      </c>
      <c r="C9" s="5" t="str">
        <f ca="1">IFERROR(__xludf.DUMMYFUNCTION("sparkline(1,{""charttype"",""bar"";""color1"",B9})"),"")</f>
        <v/>
      </c>
      <c r="D9" s="26" t="s">
        <v>126</v>
      </c>
      <c r="E9" s="19" t="str">
        <f>B10</f>
        <v>#FF78AD</v>
      </c>
      <c r="F9" s="19" t="str">
        <f ca="1">IFERROR(__xludf.DUMMYFUNCTION("sparkline(1,{""charttype"",""bar"";""color1"",E9})"),"")</f>
        <v/>
      </c>
    </row>
    <row r="10" spans="1:6" x14ac:dyDescent="0.2">
      <c r="A10" s="3" t="s">
        <v>127</v>
      </c>
      <c r="B10" s="7" t="s">
        <v>75</v>
      </c>
      <c r="C10" s="5" t="str">
        <f ca="1">IFERROR(__xludf.DUMMYFUNCTION("sparkline(1,{""charttype"",""bar"";""color1"",B10})"),"")</f>
        <v/>
      </c>
      <c r="D10" s="18"/>
      <c r="E10" s="18"/>
      <c r="F10" s="18"/>
    </row>
    <row r="11" spans="1:6" x14ac:dyDescent="0.2">
      <c r="A11" s="3" t="s">
        <v>128</v>
      </c>
      <c r="B11" s="7" t="s">
        <v>73</v>
      </c>
      <c r="C11" s="5" t="str">
        <f ca="1">IFERROR(__xludf.DUMMYFUNCTION("sparkline(1,{""charttype"",""bar"";""color1"",B11})"),"")</f>
        <v/>
      </c>
      <c r="D11" s="3" t="s">
        <v>129</v>
      </c>
      <c r="E11" s="5" t="str">
        <f t="shared" ref="E11:E16" si="1">B11</f>
        <v>#FF2E95</v>
      </c>
      <c r="F11" s="5" t="str">
        <f ca="1">IFERROR(__xludf.DUMMYFUNCTION("sparkline(1,{""charttype"",""bar"";""color1"",E11})"),"")</f>
        <v/>
      </c>
    </row>
    <row r="12" spans="1:6" x14ac:dyDescent="0.2">
      <c r="A12" s="3" t="s">
        <v>130</v>
      </c>
      <c r="B12" s="5" t="s">
        <v>29</v>
      </c>
      <c r="C12" s="5" t="str">
        <f ca="1">IFERROR(__xludf.DUMMYFUNCTION("sparkline(1,{""charttype"",""bar"";""color1"",B12})"),"")</f>
        <v/>
      </c>
      <c r="D12" s="3" t="s">
        <v>30</v>
      </c>
      <c r="E12" s="5" t="str">
        <f t="shared" si="1"/>
        <v>#FF8735</v>
      </c>
      <c r="F12" s="5" t="str">
        <f ca="1">IFERROR(__xludf.DUMMYFUNCTION("sparkline(1,{""charttype"",""bar"";""color1"",E12})"),"")</f>
        <v/>
      </c>
    </row>
    <row r="13" spans="1:6" x14ac:dyDescent="0.2">
      <c r="A13" s="3" t="s">
        <v>31</v>
      </c>
      <c r="B13" s="5" t="s">
        <v>92</v>
      </c>
      <c r="C13" s="5" t="str">
        <f ca="1">IFERROR(__xludf.DUMMYFUNCTION("sparkline(1,{""charttype"",""bar"";""color1"",B13})"),"")</f>
        <v/>
      </c>
      <c r="D13" s="3" t="s">
        <v>33</v>
      </c>
      <c r="E13" s="5" t="str">
        <f t="shared" si="1"/>
        <v>#DE0D2E</v>
      </c>
      <c r="F13" s="5" t="str">
        <f ca="1">IFERROR(__xludf.DUMMYFUNCTION("sparkline(1,{""charttype"",""bar"";""color1"",E13})"),"")</f>
        <v/>
      </c>
    </row>
    <row r="14" spans="1:6" x14ac:dyDescent="0.2">
      <c r="A14" s="14" t="s">
        <v>131</v>
      </c>
      <c r="B14" s="5" t="s">
        <v>32</v>
      </c>
      <c r="C14" s="5" t="str">
        <f ca="1">IFERROR(__xludf.DUMMYFUNCTION("sparkline(1,{""charttype"",""bar"";""color1"",B14})"),"")</f>
        <v/>
      </c>
      <c r="D14" s="14" t="s">
        <v>132</v>
      </c>
      <c r="E14" s="5" t="str">
        <f t="shared" si="1"/>
        <v>#B20725</v>
      </c>
      <c r="F14" s="5" t="str">
        <f ca="1">IFERROR(__xludf.DUMMYFUNCTION("sparkline(1,{""charttype"",""bar"";""color1"",E14})"),"")</f>
        <v/>
      </c>
    </row>
    <row r="15" spans="1:6" x14ac:dyDescent="0.2">
      <c r="A15" s="14" t="s">
        <v>133</v>
      </c>
      <c r="B15" s="5" t="s">
        <v>35</v>
      </c>
      <c r="C15" s="5" t="str">
        <f ca="1">IFERROR(__xludf.DUMMYFUNCTION("sparkline(1,{""charttype"",""bar"";""color1"",B15})"),"")</f>
        <v/>
      </c>
      <c r="D15" s="14" t="s">
        <v>134</v>
      </c>
      <c r="E15" s="5" t="str">
        <f t="shared" si="1"/>
        <v>#86081C</v>
      </c>
      <c r="F15" s="5" t="str">
        <f ca="1">IFERROR(__xludf.DUMMYFUNCTION("sparkline(1,{""charttype"",""bar"";""color1"",E15})"),"")</f>
        <v/>
      </c>
    </row>
    <row r="16" spans="1:6" x14ac:dyDescent="0.2">
      <c r="A16" s="3" t="s">
        <v>135</v>
      </c>
      <c r="B16" s="4" t="s">
        <v>89</v>
      </c>
      <c r="C16" s="5" t="str">
        <f ca="1">IFERROR(__xludf.DUMMYFUNCTION("sparkline(1,{""charttype"",""bar"";""color1"",B16})"),"")</f>
        <v/>
      </c>
      <c r="D16" s="3" t="s">
        <v>136</v>
      </c>
      <c r="E16" s="5" t="str">
        <f t="shared" si="1"/>
        <v>#5F0914</v>
      </c>
      <c r="F16" s="5" t="str">
        <f ca="1">IFERROR(__xludf.DUMMYFUNCTION("sparkline(1,{""charttype"",""bar"";""color1"",E16})"),"")</f>
        <v/>
      </c>
    </row>
  </sheetData>
  <mergeCells count="5">
    <mergeCell ref="B1:C1"/>
    <mergeCell ref="E1:F1"/>
    <mergeCell ref="D9:D10"/>
    <mergeCell ref="E9:E10"/>
    <mergeCell ref="F9:F10"/>
  </mergeCells>
  <conditionalFormatting sqref="B2:B7 B9:B11 B14:B16">
    <cfRule type="expression" dxfId="5" priority="2">
      <formula>A2</formula>
    </cfRule>
  </conditionalFormatting>
  <conditionalFormatting sqref="B3 B10:B11">
    <cfRule type="expression" dxfId="4" priority="1">
      <formula>#REF!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'Full Palette List'!$A$1:$A$52</xm:f>
          </x14:formula1>
          <xm:sqref>E2:E9 B2:B16 E11:E16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6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8" t="s">
        <v>62</v>
      </c>
      <c r="B1" s="21" t="s">
        <v>63</v>
      </c>
      <c r="C1" s="18"/>
      <c r="D1" s="18"/>
      <c r="E1" s="22" t="e">
        <f ca="1">_xludf.concat(COUNTA('Flow Clusters'!B2:B16) - COUNTIF(A3:A26,"TRUE")," Unmatched Cluster Colors")</f>
        <v>#NAME?</v>
      </c>
      <c r="F1" s="18"/>
      <c r="G1" s="18"/>
    </row>
    <row r="2" spans="1:7" ht="15.75" customHeight="1" x14ac:dyDescent="0.15">
      <c r="A2" s="9" t="s">
        <v>64</v>
      </c>
      <c r="B2" s="23" t="s">
        <v>65</v>
      </c>
      <c r="C2" s="18"/>
      <c r="D2" s="9" t="s">
        <v>66</v>
      </c>
      <c r="E2" s="23" t="s">
        <v>67</v>
      </c>
      <c r="F2" s="18"/>
      <c r="G2" s="9" t="s">
        <v>66</v>
      </c>
    </row>
    <row r="3" spans="1:7" ht="15.75" customHeight="1" x14ac:dyDescent="0.15">
      <c r="A3" s="10" t="b">
        <f t="shared" ref="A3:A26" si="0">OR(D3,G3)</f>
        <v>1</v>
      </c>
      <c r="B3" s="7" t="s">
        <v>38</v>
      </c>
      <c r="C3" s="10" t="str">
        <f ca="1">IFERROR(__xludf.DUMMYFUNCTION("sparkline(1,{""charttype"",""bar"";""color1"",B3})"),"")</f>
        <v/>
      </c>
      <c r="D3" s="10" t="b">
        <f>NOT(ISNA(VLOOKUP(B3,'Flow Clusters'!$B$2:$B$16,1,FALSE)))</f>
        <v>1</v>
      </c>
      <c r="E3" s="7" t="s">
        <v>68</v>
      </c>
      <c r="F3" s="10" t="str">
        <f ca="1">IFERROR(__xludf.DUMMYFUNCTION("sparkline(1,{""charttype"",""bar"";""color1"",E3})"),"")</f>
        <v/>
      </c>
      <c r="G3" s="10" t="b">
        <f>NOT(ISNA(VLOOKUP(E3,'Flow Clusters'!$B$2:$B$16,1,FALSE)))</f>
        <v>0</v>
      </c>
    </row>
    <row r="4" spans="1:7" ht="15.75" customHeight="1" x14ac:dyDescent="0.15">
      <c r="A4" s="10" t="b">
        <f t="shared" si="0"/>
        <v>0</v>
      </c>
      <c r="B4" s="7" t="s">
        <v>69</v>
      </c>
      <c r="C4" s="10" t="str">
        <f ca="1">IFERROR(__xludf.DUMMYFUNCTION("sparkline(1,{""charttype"",""bar"";""color1"",B4})"),"")</f>
        <v/>
      </c>
      <c r="D4" s="10" t="b">
        <f>NOT(ISNA(VLOOKUP(B4,'Flow Clusters'!$B$2:$B$16,1,FALSE)))</f>
        <v>0</v>
      </c>
      <c r="E4" s="7" t="s">
        <v>8</v>
      </c>
      <c r="F4" s="10" t="str">
        <f ca="1">IFERROR(__xludf.DUMMYFUNCTION("sparkline(1,{""charttype"",""bar"";""color1"",E4})"),"")</f>
        <v/>
      </c>
      <c r="G4" s="10" t="b">
        <f>NOT(ISNA(VLOOKUP(E4,'Flow Clusters'!$B$2:$B$16,1,FALSE)))</f>
        <v>0</v>
      </c>
    </row>
    <row r="5" spans="1:7" ht="15.75" customHeight="1" x14ac:dyDescent="0.15">
      <c r="A5" s="10" t="b">
        <f t="shared" si="0"/>
        <v>0</v>
      </c>
      <c r="B5" s="7" t="s">
        <v>41</v>
      </c>
      <c r="C5" s="10" t="str">
        <f ca="1">IFERROR(__xludf.DUMMYFUNCTION("sparkline(1,{""charttype"",""bar"";""color1"",B5})"),"")</f>
        <v/>
      </c>
      <c r="D5" s="10" t="b">
        <f>NOT(ISNA(VLOOKUP(B5,'Flow Clusters'!$B$2:$B$16,1,FALSE)))</f>
        <v>0</v>
      </c>
      <c r="E5" s="7" t="s">
        <v>70</v>
      </c>
      <c r="F5" s="10" t="str">
        <f ca="1">IFERROR(__xludf.DUMMYFUNCTION("sparkline(1,{""charttype"",""bar"";""color1"",E5})"),"")</f>
        <v/>
      </c>
      <c r="G5" s="10" t="b">
        <f>NOT(ISNA(VLOOKUP(E5,'Flow Clusters'!$B$2:$B$16,1,FALSE)))</f>
        <v>0</v>
      </c>
    </row>
    <row r="6" spans="1:7" ht="15.75" customHeight="1" x14ac:dyDescent="0.15">
      <c r="A6" s="10" t="b">
        <f t="shared" si="0"/>
        <v>1</v>
      </c>
      <c r="B6" s="7" t="s">
        <v>71</v>
      </c>
      <c r="C6" s="10" t="str">
        <f ca="1">IFERROR(__xludf.DUMMYFUNCTION("sparkline(1,{""charttype"",""bar"";""color1"",B6})"),"")</f>
        <v/>
      </c>
      <c r="D6" s="10" t="b">
        <f>NOT(ISNA(VLOOKUP(B6,'Flow Clusters'!$B$2:$B$16,1,FALSE)))</f>
        <v>1</v>
      </c>
      <c r="E6" s="7" t="s">
        <v>5</v>
      </c>
      <c r="F6" s="10" t="str">
        <f ca="1">IFERROR(__xludf.DUMMYFUNCTION("sparkline(1,{""charttype"",""bar"";""color1"",E6})"),"")</f>
        <v/>
      </c>
      <c r="G6" s="10" t="b">
        <f>NOT(ISNA(VLOOKUP(E6,'Flow Clusters'!$B$2:$B$16,1,FALSE)))</f>
        <v>0</v>
      </c>
    </row>
    <row r="7" spans="1:7" ht="15.75" customHeight="1" x14ac:dyDescent="0.15">
      <c r="A7" s="10" t="b">
        <f t="shared" si="0"/>
        <v>1</v>
      </c>
      <c r="B7" s="7" t="s">
        <v>72</v>
      </c>
      <c r="C7" s="10" t="str">
        <f ca="1">IFERROR(__xludf.DUMMYFUNCTION("sparkline(1,{""charttype"",""bar"";""color1"",B7})"),"")</f>
        <v/>
      </c>
      <c r="D7" s="10" t="b">
        <f>NOT(ISNA(VLOOKUP(B7,'Flow Clusters'!$B$2:$B$16,1,FALSE)))</f>
        <v>0</v>
      </c>
      <c r="E7" s="7" t="s">
        <v>73</v>
      </c>
      <c r="F7" s="10" t="str">
        <f ca="1">IFERROR(__xludf.DUMMYFUNCTION("sparkline(1,{""charttype"",""bar"";""color1"",E7})"),"")</f>
        <v/>
      </c>
      <c r="G7" s="10" t="b">
        <f>NOT(ISNA(VLOOKUP(E7,'Flow Clusters'!$B$2:$B$16,1,FALSE)))</f>
        <v>1</v>
      </c>
    </row>
    <row r="8" spans="1:7" ht="15.75" customHeight="1" x14ac:dyDescent="0.15">
      <c r="A8" s="10" t="b">
        <f t="shared" si="0"/>
        <v>1</v>
      </c>
      <c r="B8" s="7" t="s">
        <v>74</v>
      </c>
      <c r="C8" s="10" t="str">
        <f ca="1">IFERROR(__xludf.DUMMYFUNCTION("sparkline(1,{""charttype"",""bar"";""color1"",B8})"),"")</f>
        <v/>
      </c>
      <c r="D8" s="10" t="b">
        <f>NOT(ISNA(VLOOKUP(B8,'Flow Clusters'!$B$2:$B$16,1,FALSE)))</f>
        <v>0</v>
      </c>
      <c r="E8" s="7" t="s">
        <v>75</v>
      </c>
      <c r="F8" s="10" t="str">
        <f ca="1">IFERROR(__xludf.DUMMYFUNCTION("sparkline(1,{""charttype"",""bar"";""color1"",E8})"),"")</f>
        <v/>
      </c>
      <c r="G8" s="10" t="b">
        <f>NOT(ISNA(VLOOKUP(E8,'Flow Clusters'!$B$2:$B$16,1,FALSE)))</f>
        <v>1</v>
      </c>
    </row>
    <row r="9" spans="1:7" ht="15.75" customHeight="1" x14ac:dyDescent="0.15">
      <c r="A9" s="10" t="b">
        <f t="shared" si="0"/>
        <v>1</v>
      </c>
      <c r="B9" s="7" t="s">
        <v>76</v>
      </c>
      <c r="C9" s="10" t="str">
        <f ca="1">IFERROR(__xludf.DUMMYFUNCTION("sparkline(1,{""charttype"",""bar"";""color1"",B9})"),"")</f>
        <v/>
      </c>
      <c r="D9" s="10" t="b">
        <f>NOT(ISNA(VLOOKUP(B9,'Flow Clusters'!$B$2:$B$16,1,FALSE)))</f>
        <v>0</v>
      </c>
      <c r="E9" s="7" t="s">
        <v>77</v>
      </c>
      <c r="F9" s="10" t="str">
        <f ca="1">IFERROR(__xludf.DUMMYFUNCTION("sparkline(1,{""charttype"",""bar"";""color1"",E9})"),"")</f>
        <v/>
      </c>
      <c r="G9" s="10" t="b">
        <f>NOT(ISNA(VLOOKUP(E9,'Flow Clusters'!$B$2:$B$16,1,FALSE)))</f>
        <v>1</v>
      </c>
    </row>
    <row r="10" spans="1:7" ht="15.75" customHeight="1" x14ac:dyDescent="0.15">
      <c r="A10" s="10" t="b">
        <f t="shared" si="0"/>
        <v>1</v>
      </c>
      <c r="B10" s="7" t="s">
        <v>78</v>
      </c>
      <c r="C10" s="10" t="str">
        <f ca="1">IFERROR(__xludf.DUMMYFUNCTION("sparkline(1,{""charttype"",""bar"";""color1"",B10})"),"")</f>
        <v/>
      </c>
      <c r="D10" s="10" t="b">
        <f>NOT(ISNA(VLOOKUP(B10,'Flow Clusters'!$B$2:$B$16,1,FALSE)))</f>
        <v>1</v>
      </c>
      <c r="E10" s="7" t="s">
        <v>79</v>
      </c>
      <c r="F10" s="10" t="str">
        <f ca="1">IFERROR(__xludf.DUMMYFUNCTION("sparkline(1,{""charttype"",""bar"";""color1"",E10})"),"")</f>
        <v/>
      </c>
      <c r="G10" s="10" t="b">
        <f>NOT(ISNA(VLOOKUP(E10,'Flow Clusters'!$B$2:$B$16,1,FALSE)))</f>
        <v>0</v>
      </c>
    </row>
    <row r="11" spans="1:7" ht="15.75" customHeight="1" x14ac:dyDescent="0.15">
      <c r="A11" s="10" t="b">
        <f t="shared" si="0"/>
        <v>0</v>
      </c>
      <c r="B11" s="7" t="s">
        <v>80</v>
      </c>
      <c r="C11" s="10" t="str">
        <f ca="1">IFERROR(__xludf.DUMMYFUNCTION("sparkline(1,{""charttype"",""bar"";""color1"",B11})"),"")</f>
        <v/>
      </c>
      <c r="D11" s="10" t="b">
        <f>NOT(ISNA(VLOOKUP(B11,'Flow Clusters'!$B$2:$B$16,1,FALSE)))</f>
        <v>0</v>
      </c>
      <c r="E11" s="7" t="s">
        <v>81</v>
      </c>
      <c r="F11" s="10" t="str">
        <f ca="1">IFERROR(__xludf.DUMMYFUNCTION("sparkline(1,{""charttype"",""bar"";""color1"",E11})"),"")</f>
        <v/>
      </c>
      <c r="G11" s="10" t="b">
        <f>NOT(ISNA(VLOOKUP(E11,'Flow Clusters'!$B$2:$B$16,1,FALSE)))</f>
        <v>0</v>
      </c>
    </row>
    <row r="12" spans="1:7" ht="15.75" customHeight="1" x14ac:dyDescent="0.15">
      <c r="A12" s="10" t="b">
        <f t="shared" si="0"/>
        <v>1</v>
      </c>
      <c r="B12" s="7" t="s">
        <v>82</v>
      </c>
      <c r="C12" s="10" t="str">
        <f ca="1">IFERROR(__xludf.DUMMYFUNCTION("sparkline(1,{""charttype"",""bar"";""color1"",B12})"),"")</f>
        <v/>
      </c>
      <c r="D12" s="10" t="b">
        <f>NOT(ISNA(VLOOKUP(B12,'Flow Clusters'!$B$2:$B$16,1,FALSE)))</f>
        <v>1</v>
      </c>
      <c r="E12" s="7" t="s">
        <v>26</v>
      </c>
      <c r="F12" s="10" t="str">
        <f ca="1">IFERROR(__xludf.DUMMYFUNCTION("sparkline(1,{""charttype"",""bar"";""color1"",E12})"),"")</f>
        <v/>
      </c>
      <c r="G12" s="10" t="b">
        <f>NOT(ISNA(VLOOKUP(E12,'Flow Clusters'!$B$2:$B$16,1,FALSE)))</f>
        <v>0</v>
      </c>
    </row>
    <row r="13" spans="1:7" ht="15.75" customHeight="1" x14ac:dyDescent="0.15">
      <c r="A13" s="10" t="b">
        <f t="shared" si="0"/>
        <v>1</v>
      </c>
      <c r="B13" s="7" t="s">
        <v>24</v>
      </c>
      <c r="C13" s="10" t="str">
        <f ca="1">IFERROR(__xludf.DUMMYFUNCTION("sparkline(1,{""charttype"",""bar"";""color1"",B13})"),"")</f>
        <v/>
      </c>
      <c r="D13" s="10" t="b">
        <f>NOT(ISNA(VLOOKUP(B13,'Flow Clusters'!$B$2:$B$16,1,FALSE)))</f>
        <v>1</v>
      </c>
      <c r="E13" s="7" t="s">
        <v>83</v>
      </c>
      <c r="F13" s="10" t="str">
        <f ca="1">IFERROR(__xludf.DUMMYFUNCTION("sparkline(1,{""charttype"",""bar"";""color1"",E13})"),"")</f>
        <v/>
      </c>
      <c r="G13" s="10" t="b">
        <f>NOT(ISNA(VLOOKUP(E13,'Flow Clusters'!$B$2:$B$16,1,FALSE)))</f>
        <v>0</v>
      </c>
    </row>
    <row r="14" spans="1:7" ht="15.75" customHeight="1" x14ac:dyDescent="0.15">
      <c r="A14" s="10" t="b">
        <f t="shared" si="0"/>
        <v>1</v>
      </c>
      <c r="B14" s="7" t="s">
        <v>84</v>
      </c>
      <c r="C14" s="10" t="str">
        <f ca="1">IFERROR(__xludf.DUMMYFUNCTION("sparkline(1,{""charttype"",""bar"";""color1"",B14})"),"")</f>
        <v/>
      </c>
      <c r="D14" s="10" t="b">
        <f>NOT(ISNA(VLOOKUP(B14,'Flow Clusters'!$B$2:$B$16,1,FALSE)))</f>
        <v>1</v>
      </c>
      <c r="E14" s="7" t="s">
        <v>18</v>
      </c>
      <c r="F14" s="10" t="str">
        <f ca="1">IFERROR(__xludf.DUMMYFUNCTION("sparkline(1,{""charttype"",""bar"";""color1"",E14})"),"")</f>
        <v/>
      </c>
      <c r="G14" s="10" t="b">
        <f>NOT(ISNA(VLOOKUP(E14,'Flow Clusters'!$B$2:$B$16,1,FALSE)))</f>
        <v>0</v>
      </c>
    </row>
    <row r="15" spans="1:7" ht="15.75" customHeight="1" x14ac:dyDescent="0.15">
      <c r="A15" s="10" t="b">
        <f t="shared" si="0"/>
        <v>1</v>
      </c>
      <c r="B15" s="7" t="s">
        <v>21</v>
      </c>
      <c r="C15" s="10" t="str">
        <f ca="1">IFERROR(__xludf.DUMMYFUNCTION("sparkline(1,{""charttype"",""bar"";""color1"",B15})"),"")</f>
        <v/>
      </c>
      <c r="D15" s="10" t="b">
        <f>NOT(ISNA(VLOOKUP(B15,'Flow Clusters'!$B$2:$B$16,1,FALSE)))</f>
        <v>0</v>
      </c>
      <c r="E15" s="7" t="s">
        <v>85</v>
      </c>
      <c r="F15" s="10" t="str">
        <f ca="1">IFERROR(__xludf.DUMMYFUNCTION("sparkline(1,{""charttype"",""bar"";""color1"",E15})"),"")</f>
        <v/>
      </c>
      <c r="G15" s="10" t="b">
        <f>NOT(ISNA(VLOOKUP(E15,'Flow Clusters'!$B$2:$B$16,1,FALSE)))</f>
        <v>1</v>
      </c>
    </row>
    <row r="16" spans="1:7" ht="15.75" customHeight="1" x14ac:dyDescent="0.15">
      <c r="A16" s="10" t="b">
        <f t="shared" si="0"/>
        <v>0</v>
      </c>
      <c r="B16" s="7" t="s">
        <v>16</v>
      </c>
      <c r="C16" s="10" t="str">
        <f ca="1">IFERROR(__xludf.DUMMYFUNCTION("sparkline(1,{""charttype"",""bar"";""color1"",B16})"),"")</f>
        <v/>
      </c>
      <c r="D16" s="10" t="b">
        <f>NOT(ISNA(VLOOKUP(B16,'Flow Clusters'!$B$2:$B$16,1,FALSE)))</f>
        <v>0</v>
      </c>
      <c r="E16" s="7" t="s">
        <v>86</v>
      </c>
      <c r="F16" s="10" t="str">
        <f ca="1">IFERROR(__xludf.DUMMYFUNCTION("sparkline(1,{""charttype"",""bar"";""color1"",E16})"),"")</f>
        <v/>
      </c>
      <c r="G16" s="10" t="b">
        <f>NOT(ISNA(VLOOKUP(E16,'Flow Clusters'!$B$2:$B$16,1,FALSE)))</f>
        <v>0</v>
      </c>
    </row>
    <row r="17" spans="1:7" ht="15.75" customHeight="1" x14ac:dyDescent="0.15">
      <c r="A17" s="10" t="b">
        <f t="shared" si="0"/>
        <v>0</v>
      </c>
      <c r="B17" s="7" t="s">
        <v>14</v>
      </c>
      <c r="C17" s="10" t="str">
        <f ca="1">IFERROR(__xludf.DUMMYFUNCTION("sparkline(1,{""charttype"",""bar"";""color1"",B17})"),"")</f>
        <v/>
      </c>
      <c r="D17" s="10" t="b">
        <f>NOT(ISNA(VLOOKUP(B17,'Flow Clusters'!$B$2:$B$16,1,FALSE)))</f>
        <v>0</v>
      </c>
      <c r="E17" s="7" t="s">
        <v>87</v>
      </c>
      <c r="F17" s="10" t="str">
        <f ca="1">IFERROR(__xludf.DUMMYFUNCTION("sparkline(1,{""charttype"",""bar"";""color1"",E17})"),"")</f>
        <v/>
      </c>
      <c r="G17" s="10" t="b">
        <f>NOT(ISNA(VLOOKUP(E17,'Flow Clusters'!$B$2:$B$16,1,FALSE)))</f>
        <v>0</v>
      </c>
    </row>
    <row r="18" spans="1:7" ht="15.75" customHeight="1" x14ac:dyDescent="0.15">
      <c r="A18" s="10" t="b">
        <f t="shared" si="0"/>
        <v>0</v>
      </c>
      <c r="B18" s="7" t="s">
        <v>11</v>
      </c>
      <c r="C18" s="10" t="str">
        <f ca="1">IFERROR(__xludf.DUMMYFUNCTION("sparkline(1,{""charttype"",""bar"";""color1"",B18})"),"")</f>
        <v/>
      </c>
      <c r="D18" s="10" t="b">
        <f>NOT(ISNA(VLOOKUP(B18,'Flow Clusters'!$B$2:$B$16,1,FALSE)))</f>
        <v>0</v>
      </c>
      <c r="E18" s="7" t="s">
        <v>88</v>
      </c>
      <c r="F18" s="10" t="str">
        <f ca="1">IFERROR(__xludf.DUMMYFUNCTION("sparkline(1,{""charttype"",""bar"";""color1"",E18})"),"")</f>
        <v/>
      </c>
      <c r="G18" s="10" t="b">
        <f>NOT(ISNA(VLOOKUP(E18,'Flow Clusters'!$B$2:$B$16,1,FALSE)))</f>
        <v>0</v>
      </c>
    </row>
    <row r="19" spans="1:7" ht="15.75" customHeight="1" x14ac:dyDescent="0.15">
      <c r="A19" s="10" t="b">
        <f t="shared" si="0"/>
        <v>1</v>
      </c>
      <c r="B19" s="7" t="s">
        <v>49</v>
      </c>
      <c r="C19" s="10" t="str">
        <f ca="1">IFERROR(__xludf.DUMMYFUNCTION("sparkline(1,{""charttype"",""bar"";""color1"",B19})"),"")</f>
        <v/>
      </c>
      <c r="D19" s="10" t="b">
        <f>NOT(ISNA(VLOOKUP(B19,'Flow Clusters'!$B$2:$B$16,1,FALSE)))</f>
        <v>0</v>
      </c>
      <c r="E19" s="7" t="s">
        <v>89</v>
      </c>
      <c r="F19" s="10" t="str">
        <f ca="1">IFERROR(__xludf.DUMMYFUNCTION("sparkline(1,{""charttype"",""bar"";""color1"",E19})"),"")</f>
        <v/>
      </c>
      <c r="G19" s="10" t="b">
        <f>NOT(ISNA(VLOOKUP(E19,'Flow Clusters'!$B$2:$B$16,1,FALSE)))</f>
        <v>1</v>
      </c>
    </row>
    <row r="20" spans="1:7" ht="15.75" customHeight="1" x14ac:dyDescent="0.15">
      <c r="A20" s="10" t="b">
        <f t="shared" si="0"/>
        <v>1</v>
      </c>
      <c r="B20" s="7" t="s">
        <v>90</v>
      </c>
      <c r="C20" s="10" t="str">
        <f ca="1">IFERROR(__xludf.DUMMYFUNCTION("sparkline(1,{""charttype"",""bar"";""color1"",B20})"),"")</f>
        <v/>
      </c>
      <c r="D20" s="10" t="b">
        <f>NOT(ISNA(VLOOKUP(B20,'Flow Clusters'!$B$2:$B$16,1,FALSE)))</f>
        <v>0</v>
      </c>
      <c r="E20" s="7" t="s">
        <v>35</v>
      </c>
      <c r="F20" s="10" t="str">
        <f ca="1">IFERROR(__xludf.DUMMYFUNCTION("sparkline(1,{""charttype"",""bar"";""color1"",E20})"),"")</f>
        <v/>
      </c>
      <c r="G20" s="10" t="b">
        <f>NOT(ISNA(VLOOKUP(E20,'Flow Clusters'!$B$2:$B$16,1,FALSE)))</f>
        <v>1</v>
      </c>
    </row>
    <row r="21" spans="1:7" ht="15.75" customHeight="1" x14ac:dyDescent="0.15">
      <c r="A21" s="10" t="b">
        <f t="shared" si="0"/>
        <v>1</v>
      </c>
      <c r="B21" s="7" t="s">
        <v>91</v>
      </c>
      <c r="C21" s="10" t="str">
        <f ca="1">IFERROR(__xludf.DUMMYFUNCTION("sparkline(1,{""charttype"",""bar"";""color1"",B21})"),"")</f>
        <v/>
      </c>
      <c r="D21" s="10" t="b">
        <f>NOT(ISNA(VLOOKUP(B21,'Flow Clusters'!$B$2:$B$16,1,FALSE)))</f>
        <v>0</v>
      </c>
      <c r="E21" s="7" t="s">
        <v>32</v>
      </c>
      <c r="F21" s="10" t="str">
        <f ca="1">IFERROR(__xludf.DUMMYFUNCTION("sparkline(1,{""charttype"",""bar"";""color1"",E21})"),"")</f>
        <v/>
      </c>
      <c r="G21" s="10" t="b">
        <f>NOT(ISNA(VLOOKUP(E21,'Flow Clusters'!$B$2:$B$16,1,FALSE)))</f>
        <v>1</v>
      </c>
    </row>
    <row r="22" spans="1:7" ht="15.75" customHeight="1" x14ac:dyDescent="0.15">
      <c r="A22" s="10" t="b">
        <f t="shared" si="0"/>
        <v>1</v>
      </c>
      <c r="B22" s="7" t="s">
        <v>44</v>
      </c>
      <c r="C22" s="10" t="str">
        <f ca="1">IFERROR(__xludf.DUMMYFUNCTION("sparkline(1,{""charttype"",""bar"";""color1"",B22})"),"")</f>
        <v/>
      </c>
      <c r="D22" s="10" t="b">
        <f>NOT(ISNA(VLOOKUP(B22,'Flow Clusters'!$B$2:$B$16,1,FALSE)))</f>
        <v>0</v>
      </c>
      <c r="E22" s="7" t="s">
        <v>92</v>
      </c>
      <c r="F22" s="10" t="str">
        <f ca="1">IFERROR(__xludf.DUMMYFUNCTION("sparkline(1,{""charttype"",""bar"";""color1"",E22})"),"")</f>
        <v/>
      </c>
      <c r="G22" s="10" t="b">
        <f>NOT(ISNA(VLOOKUP(E22,'Flow Clusters'!$B$2:$B$16,1,FALSE)))</f>
        <v>1</v>
      </c>
    </row>
    <row r="23" spans="1:7" ht="15.75" customHeight="1" x14ac:dyDescent="0.15">
      <c r="A23" s="10" t="b">
        <f t="shared" si="0"/>
        <v>0</v>
      </c>
      <c r="B23" s="7" t="s">
        <v>47</v>
      </c>
      <c r="C23" s="10" t="str">
        <f ca="1">IFERROR(__xludf.DUMMYFUNCTION("sparkline(1,{""charttype"",""bar"";""color1"",B23})"),"")</f>
        <v/>
      </c>
      <c r="D23" s="10" t="b">
        <f>NOT(ISNA(VLOOKUP(B23,'Flow Clusters'!$B$2:$B$16,1,FALSE)))</f>
        <v>0</v>
      </c>
      <c r="E23" s="7" t="s">
        <v>93</v>
      </c>
      <c r="F23" s="10" t="str">
        <f ca="1">IFERROR(__xludf.DUMMYFUNCTION("sparkline(1,{""charttype"",""bar"";""color1"",E23})"),"")</f>
        <v/>
      </c>
      <c r="G23" s="10" t="b">
        <f>NOT(ISNA(VLOOKUP(E23,'Flow Clusters'!$B$2:$B$16,1,FALSE)))</f>
        <v>0</v>
      </c>
    </row>
    <row r="24" spans="1:7" ht="15.75" customHeight="1" x14ac:dyDescent="0.15">
      <c r="A24" s="10" t="b">
        <f t="shared" si="0"/>
        <v>1</v>
      </c>
      <c r="B24" s="7" t="s">
        <v>94</v>
      </c>
      <c r="C24" s="10" t="str">
        <f ca="1">IFERROR(__xludf.DUMMYFUNCTION("sparkline(1,{""charttype"",""bar"";""color1"",B24})"),"")</f>
        <v/>
      </c>
      <c r="D24" s="10" t="b">
        <f>NOT(ISNA(VLOOKUP(B24,'Flow Clusters'!$B$2:$B$16,1,FALSE)))</f>
        <v>0</v>
      </c>
      <c r="E24" s="7" t="s">
        <v>29</v>
      </c>
      <c r="F24" s="10" t="str">
        <f ca="1">IFERROR(__xludf.DUMMYFUNCTION("sparkline(1,{""charttype"",""bar"";""color1"",E24})"),"")</f>
        <v/>
      </c>
      <c r="G24" s="10" t="b">
        <f>NOT(ISNA(VLOOKUP(E24,'Flow Clusters'!$B$2:$B$16,1,FALSE)))</f>
        <v>1</v>
      </c>
    </row>
    <row r="25" spans="1:7" ht="15.75" customHeight="1" x14ac:dyDescent="0.15">
      <c r="A25" s="10" t="b">
        <f t="shared" si="0"/>
        <v>0</v>
      </c>
      <c r="B25" s="7" t="s">
        <v>52</v>
      </c>
      <c r="C25" s="10" t="str">
        <f ca="1">IFERROR(__xludf.DUMMYFUNCTION("sparkline(1,{""charttype"",""bar"";""color1"",B25})"),"")</f>
        <v/>
      </c>
      <c r="D25" s="10" t="b">
        <f>NOT(ISNA(VLOOKUP(B25,'Flow Clusters'!$B$2:$B$16,1,FALSE)))</f>
        <v>0</v>
      </c>
      <c r="E25" s="7" t="s">
        <v>95</v>
      </c>
      <c r="F25" s="10" t="str">
        <f ca="1">IFERROR(__xludf.DUMMYFUNCTION("sparkline(1,{""charttype"",""bar"";""color1"",E25})"),"")</f>
        <v/>
      </c>
      <c r="G25" s="10" t="b">
        <f>NOT(ISNA(VLOOKUP(E25,'Flow Clusters'!$B$2:$B$16,1,FALSE)))</f>
        <v>0</v>
      </c>
    </row>
    <row r="26" spans="1:7" ht="15.75" customHeight="1" x14ac:dyDescent="0.15">
      <c r="A26" s="10" t="b">
        <f t="shared" si="0"/>
        <v>0</v>
      </c>
      <c r="B26" s="7" t="s">
        <v>55</v>
      </c>
      <c r="C26" s="10" t="str">
        <f ca="1">IFERROR(__xludf.DUMMYFUNCTION("sparkline(1,{""charttype"",""bar"";""color1"",B26})"),"")</f>
        <v/>
      </c>
      <c r="D26" s="10" t="b">
        <f>NOT(ISNA(VLOOKUP(B26,'Flow Clusters'!$B$2:$B$16,1,FALSE)))</f>
        <v>0</v>
      </c>
      <c r="E26" s="7" t="s">
        <v>96</v>
      </c>
      <c r="F26" s="10" t="str">
        <f ca="1">IFERROR(__xludf.DUMMYFUNCTION("sparkline(1,{""charttype"",""bar"";""color1"",E26})"),"")</f>
        <v/>
      </c>
      <c r="G26" s="10" t="b">
        <f>NOT(ISNA(VLOOKUP(E26,'Flow Clusters'!$B$2:$B$16,1,FALSE)))</f>
        <v>0</v>
      </c>
    </row>
  </sheetData>
  <mergeCells count="4">
    <mergeCell ref="B1:D1"/>
    <mergeCell ref="E1:G1"/>
    <mergeCell ref="B2:C2"/>
    <mergeCell ref="E2:F2"/>
  </mergeCells>
  <conditionalFormatting sqref="B3:B26">
    <cfRule type="expression" dxfId="3" priority="1">
      <formula>A3</formula>
    </cfRule>
  </conditionalFormatting>
  <conditionalFormatting sqref="E3:E26">
    <cfRule type="expression" dxfId="2" priority="2">
      <formula>A3</formula>
    </cfRule>
  </conditionalFormatting>
  <hyperlinks>
    <hyperlink ref="B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5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5" t="str">
        <f ca="1">IFERROR(__xludf.DUMMYFUNCTION("unique({'All Cluster Palette'!B3:B26;'All Cluster Palette'!E3:E26;'T Cell Palette'!B3:B26;'T Cell Palette'!E3:E26;'Flow Cluster Palette'!B3:B26;'Flow Cluster Palette'!E3:E26})"),"#003D30")</f>
        <v>#003D30</v>
      </c>
    </row>
    <row r="2" spans="1:1" ht="15.75" customHeight="1" x14ac:dyDescent="0.15">
      <c r="A2" s="15" t="str">
        <f ca="1">IFERROR(__xludf.DUMMYFUNCTION("""COMPUTED_VALUE"""),"#005745")</f>
        <v>#005745</v>
      </c>
    </row>
    <row r="3" spans="1:1" ht="15.75" customHeight="1" x14ac:dyDescent="0.15">
      <c r="A3" s="15" t="str">
        <f ca="1">IFERROR(__xludf.DUMMYFUNCTION("""COMPUTED_VALUE"""),"#00735C")</f>
        <v>#00735C</v>
      </c>
    </row>
    <row r="4" spans="1:1" ht="15.75" customHeight="1" x14ac:dyDescent="0.15">
      <c r="A4" s="15" t="str">
        <f ca="1">IFERROR(__xludf.DUMMYFUNCTION("""COMPUTED_VALUE"""),"#009175")</f>
        <v>#009175</v>
      </c>
    </row>
    <row r="5" spans="1:1" ht="15.75" customHeight="1" x14ac:dyDescent="0.15">
      <c r="A5" s="15" t="str">
        <f ca="1">IFERROR(__xludf.DUMMYFUNCTION("""COMPUTED_VALUE"""),"#00AF8E")</f>
        <v>#00AF8E</v>
      </c>
    </row>
    <row r="6" spans="1:1" ht="15.75" customHeight="1" x14ac:dyDescent="0.15">
      <c r="A6" s="15" t="str">
        <f ca="1">IFERROR(__xludf.DUMMYFUNCTION("""COMPUTED_VALUE"""),"#00CBA7")</f>
        <v>#00CBA7</v>
      </c>
    </row>
    <row r="7" spans="1:1" ht="15.75" customHeight="1" x14ac:dyDescent="0.15">
      <c r="A7" s="15" t="str">
        <f ca="1">IFERROR(__xludf.DUMMYFUNCTION("""COMPUTED_VALUE"""),"#00EBC1")</f>
        <v>#00EBC1</v>
      </c>
    </row>
    <row r="8" spans="1:1" ht="15.75" customHeight="1" x14ac:dyDescent="0.15">
      <c r="A8" s="15" t="str">
        <f ca="1">IFERROR(__xludf.DUMMYFUNCTION("""COMPUTED_VALUE"""),"#86FFDE")</f>
        <v>#86FFDE</v>
      </c>
    </row>
    <row r="9" spans="1:1" ht="15.75" customHeight="1" x14ac:dyDescent="0.15">
      <c r="A9" s="15" t="str">
        <f ca="1">IFERROR(__xludf.DUMMYFUNCTION("""COMPUTED_VALUE"""),"#00306F")</f>
        <v>#00306F</v>
      </c>
    </row>
    <row r="10" spans="1:1" ht="15.75" customHeight="1" x14ac:dyDescent="0.15">
      <c r="A10" s="15" t="str">
        <f ca="1">IFERROR(__xludf.DUMMYFUNCTION("""COMPUTED_VALUE"""),"#00489E")</f>
        <v>#00489E</v>
      </c>
    </row>
    <row r="11" spans="1:1" ht="15.75" customHeight="1" x14ac:dyDescent="0.15">
      <c r="A11" s="15" t="str">
        <f ca="1">IFERROR(__xludf.DUMMYFUNCTION("""COMPUTED_VALUE"""),"#005FCC")</f>
        <v>#005FCC</v>
      </c>
    </row>
    <row r="12" spans="1:1" ht="15.75" customHeight="1" x14ac:dyDescent="0.15">
      <c r="A12" s="15" t="str">
        <f ca="1">IFERROR(__xludf.DUMMYFUNCTION("""COMPUTED_VALUE"""),"#0079FA")</f>
        <v>#0079FA</v>
      </c>
    </row>
    <row r="13" spans="1:1" ht="15.75" customHeight="1" x14ac:dyDescent="0.15">
      <c r="A13" s="15" t="str">
        <f ca="1">IFERROR(__xludf.DUMMYFUNCTION("""COMPUTED_VALUE"""),"#009FFA")</f>
        <v>#009FFA</v>
      </c>
    </row>
    <row r="14" spans="1:1" ht="15.75" customHeight="1" x14ac:dyDescent="0.15">
      <c r="A14" s="15" t="str">
        <f ca="1">IFERROR(__xludf.DUMMYFUNCTION("""COMPUTED_VALUE"""),"#00C2F9")</f>
        <v>#00C2F9</v>
      </c>
    </row>
    <row r="15" spans="1:1" ht="15.75" customHeight="1" x14ac:dyDescent="0.15">
      <c r="A15" s="15" t="str">
        <f ca="1">IFERROR(__xludf.DUMMYFUNCTION("""COMPUTED_VALUE"""),"#00E5F8")</f>
        <v>#00E5F8</v>
      </c>
    </row>
    <row r="16" spans="1:1" ht="15.75" customHeight="1" x14ac:dyDescent="0.15">
      <c r="A16" s="15" t="str">
        <f ca="1">IFERROR(__xludf.DUMMYFUNCTION("""COMPUTED_VALUE"""),"#7CFFFA")</f>
        <v>#7CFFFA</v>
      </c>
    </row>
    <row r="17" spans="1:1" ht="15.75" customHeight="1" x14ac:dyDescent="0.15">
      <c r="A17" s="15" t="str">
        <f ca="1">IFERROR(__xludf.DUMMYFUNCTION("""COMPUTED_VALUE"""),"#004002")</f>
        <v>#004002</v>
      </c>
    </row>
    <row r="18" spans="1:1" ht="15.75" customHeight="1" x14ac:dyDescent="0.15">
      <c r="A18" s="15" t="str">
        <f ca="1">IFERROR(__xludf.DUMMYFUNCTION("""COMPUTED_VALUE"""),"#005A01")</f>
        <v>#005A01</v>
      </c>
    </row>
    <row r="19" spans="1:1" ht="15.75" customHeight="1" x14ac:dyDescent="0.15">
      <c r="A19" s="15" t="str">
        <f ca="1">IFERROR(__xludf.DUMMYFUNCTION("""COMPUTED_VALUE"""),"#007702")</f>
        <v>#007702</v>
      </c>
    </row>
    <row r="20" spans="1:1" ht="15.75" customHeight="1" x14ac:dyDescent="0.15">
      <c r="A20" s="15" t="str">
        <f ca="1">IFERROR(__xludf.DUMMYFUNCTION("""COMPUTED_VALUE"""),"#009503")</f>
        <v>#009503</v>
      </c>
    </row>
    <row r="21" spans="1:1" ht="15.75" customHeight="1" x14ac:dyDescent="0.15">
      <c r="A21" s="15" t="str">
        <f ca="1">IFERROR(__xludf.DUMMYFUNCTION("""COMPUTED_VALUE"""),"#00B408")</f>
        <v>#00B408</v>
      </c>
    </row>
    <row r="22" spans="1:1" ht="15.75" customHeight="1" x14ac:dyDescent="0.15">
      <c r="A22" s="15" t="str">
        <f ca="1">IFERROR(__xludf.DUMMYFUNCTION("""COMPUTED_VALUE"""),"#00D302")</f>
        <v>#00D302</v>
      </c>
    </row>
    <row r="23" spans="1:1" ht="15.75" customHeight="1" x14ac:dyDescent="0.15">
      <c r="A23" s="15" t="str">
        <f ca="1">IFERROR(__xludf.DUMMYFUNCTION("""COMPUTED_VALUE"""),"#00F407")</f>
        <v>#00F407</v>
      </c>
    </row>
    <row r="24" spans="1:1" ht="15.75" customHeight="1" x14ac:dyDescent="0.15">
      <c r="A24" s="15" t="str">
        <f ca="1">IFERROR(__xludf.DUMMYFUNCTION("""COMPUTED_VALUE"""),"#AFFF2A")</f>
        <v>#AFFF2A</v>
      </c>
    </row>
    <row r="25" spans="1:1" ht="15.75" customHeight="1" x14ac:dyDescent="0.15">
      <c r="A25" s="15" t="str">
        <f ca="1">IFERROR(__xludf.DUMMYFUNCTION("""COMPUTED_VALUE"""),"#5A0A33")</f>
        <v>#5A0A33</v>
      </c>
    </row>
    <row r="26" spans="1:1" ht="15.75" customHeight="1" x14ac:dyDescent="0.15">
      <c r="A26" s="15" t="str">
        <f ca="1">IFERROR(__xludf.DUMMYFUNCTION("""COMPUTED_VALUE"""),"#810D49")</f>
        <v>#810D49</v>
      </c>
    </row>
    <row r="27" spans="1:1" ht="15.75" customHeight="1" x14ac:dyDescent="0.15">
      <c r="A27" s="15" t="str">
        <f ca="1">IFERROR(__xludf.DUMMYFUNCTION("""COMPUTED_VALUE"""),"#AB0D61")</f>
        <v>#AB0D61</v>
      </c>
    </row>
    <row r="28" spans="1:1" ht="15.75" customHeight="1" x14ac:dyDescent="0.15">
      <c r="A28" s="15" t="str">
        <f ca="1">IFERROR(__xludf.DUMMYFUNCTION("""COMPUTED_VALUE"""),"#D80D7B")</f>
        <v>#D80D7B</v>
      </c>
    </row>
    <row r="29" spans="1:1" ht="15.75" customHeight="1" x14ac:dyDescent="0.15">
      <c r="A29" s="15" t="str">
        <f ca="1">IFERROR(__xludf.DUMMYFUNCTION("""COMPUTED_VALUE"""),"#FF2E95")</f>
        <v>#FF2E95</v>
      </c>
    </row>
    <row r="30" spans="1:1" ht="15.75" customHeight="1" x14ac:dyDescent="0.15">
      <c r="A30" s="15" t="str">
        <f ca="1">IFERROR(__xludf.DUMMYFUNCTION("""COMPUTED_VALUE"""),"#FF78AD")</f>
        <v>#FF78AD</v>
      </c>
    </row>
    <row r="31" spans="1:1" ht="15.75" customHeight="1" x14ac:dyDescent="0.15">
      <c r="A31" s="15" t="str">
        <f ca="1">IFERROR(__xludf.DUMMYFUNCTION("""COMPUTED_VALUE"""),"#FFACC6")</f>
        <v>#FFACC6</v>
      </c>
    </row>
    <row r="32" spans="1:1" ht="15.75" customHeight="1" x14ac:dyDescent="0.15">
      <c r="A32" s="15" t="str">
        <f ca="1">IFERROR(__xludf.DUMMYFUNCTION("""COMPUTED_VALUE"""),"#FFD7E1")</f>
        <v>#FFD7E1</v>
      </c>
    </row>
    <row r="33" spans="1:1" ht="15.75" customHeight="1" x14ac:dyDescent="0.15">
      <c r="A33" s="15" t="str">
        <f ca="1">IFERROR(__xludf.DUMMYFUNCTION("""COMPUTED_VALUE"""),"#460B70")</f>
        <v>#460B70</v>
      </c>
    </row>
    <row r="34" spans="1:1" ht="15.75" customHeight="1" x14ac:dyDescent="0.15">
      <c r="A34" s="15" t="str">
        <f ca="1">IFERROR(__xludf.DUMMYFUNCTION("""COMPUTED_VALUE"""),"#6B069F")</f>
        <v>#6B069F</v>
      </c>
    </row>
    <row r="35" spans="1:1" ht="15.75" customHeight="1" x14ac:dyDescent="0.15">
      <c r="A35" s="15" t="str">
        <f ca="1">IFERROR(__xludf.DUMMYFUNCTION("""COMPUTED_VALUE"""),"#8E06CD")</f>
        <v>#8E06CD</v>
      </c>
    </row>
    <row r="36" spans="1:1" ht="15.75" customHeight="1" x14ac:dyDescent="0.15">
      <c r="A36" s="15" t="str">
        <f ca="1">IFERROR(__xludf.DUMMYFUNCTION("""COMPUTED_VALUE"""),"#B40AFC")</f>
        <v>#B40AFC</v>
      </c>
    </row>
    <row r="37" spans="1:1" ht="15.75" customHeight="1" x14ac:dyDescent="0.15">
      <c r="A37" s="15" t="str">
        <f ca="1">IFERROR(__xludf.DUMMYFUNCTION("""COMPUTED_VALUE"""),"#ED0DFD")</f>
        <v>#ED0DFD</v>
      </c>
    </row>
    <row r="38" spans="1:1" ht="15.75" customHeight="1" x14ac:dyDescent="0.15">
      <c r="A38" s="15" t="str">
        <f ca="1">IFERROR(__xludf.DUMMYFUNCTION("""COMPUTED_VALUE"""),"#FF66FD")</f>
        <v>#FF66FD</v>
      </c>
    </row>
    <row r="39" spans="1:1" ht="15.75" customHeight="1" x14ac:dyDescent="0.15">
      <c r="A39" s="15" t="str">
        <f ca="1">IFERROR(__xludf.DUMMYFUNCTION("""COMPUTED_VALUE"""),"#FFA3FC")</f>
        <v>#FFA3FC</v>
      </c>
    </row>
    <row r="40" spans="1:1" ht="15.75" customHeight="1" x14ac:dyDescent="0.15">
      <c r="A40" s="15" t="str">
        <f ca="1">IFERROR(__xludf.DUMMYFUNCTION("""COMPUTED_VALUE"""),"#FFD5FD")</f>
        <v>#FFD5FD</v>
      </c>
    </row>
    <row r="41" spans="1:1" ht="15.75" customHeight="1" x14ac:dyDescent="0.15">
      <c r="A41" s="15" t="str">
        <f ca="1">IFERROR(__xludf.DUMMYFUNCTION("""COMPUTED_VALUE"""),"#5F0914")</f>
        <v>#5F0914</v>
      </c>
    </row>
    <row r="42" spans="1:1" ht="15.75" customHeight="1" x14ac:dyDescent="0.15">
      <c r="A42" s="15" t="str">
        <f ca="1">IFERROR(__xludf.DUMMYFUNCTION("""COMPUTED_VALUE"""),"#86081C")</f>
        <v>#86081C</v>
      </c>
    </row>
    <row r="43" spans="1:1" ht="15.75" customHeight="1" x14ac:dyDescent="0.15">
      <c r="A43" s="15" t="str">
        <f ca="1">IFERROR(__xludf.DUMMYFUNCTION("""COMPUTED_VALUE"""),"#B20725")</f>
        <v>#B20725</v>
      </c>
    </row>
    <row r="44" spans="1:1" ht="15.75" customHeight="1" x14ac:dyDescent="0.15">
      <c r="A44" s="15" t="str">
        <f ca="1">IFERROR(__xludf.DUMMYFUNCTION("""COMPUTED_VALUE"""),"#DE0D2E")</f>
        <v>#DE0D2E</v>
      </c>
    </row>
    <row r="45" spans="1:1" ht="15.75" customHeight="1" x14ac:dyDescent="0.15">
      <c r="A45" s="15" t="str">
        <f ca="1">IFERROR(__xludf.DUMMYFUNCTION("""COMPUTED_VALUE"""),"#FF4235")</f>
        <v>#FF4235</v>
      </c>
    </row>
    <row r="46" spans="1:1" ht="15.75" customHeight="1" x14ac:dyDescent="0.15">
      <c r="A46" s="15" t="str">
        <f ca="1">IFERROR(__xludf.DUMMYFUNCTION("""COMPUTED_VALUE"""),"#FF8735")</f>
        <v>#FF8735</v>
      </c>
    </row>
    <row r="47" spans="1:1" ht="15.75" customHeight="1" x14ac:dyDescent="0.15">
      <c r="A47" s="15" t="str">
        <f ca="1">IFERROR(__xludf.DUMMYFUNCTION("""COMPUTED_VALUE"""),"#FFB935")</f>
        <v>#FFB935</v>
      </c>
    </row>
    <row r="48" spans="1:1" ht="15.75" customHeight="1" x14ac:dyDescent="0.15">
      <c r="A48" s="15" t="str">
        <f ca="1">IFERROR(__xludf.DUMMYFUNCTION("""COMPUTED_VALUE"""),"#FFE239")</f>
        <v>#FFE239</v>
      </c>
    </row>
    <row r="49" spans="1:1" ht="15.75" customHeight="1" x14ac:dyDescent="0.15">
      <c r="A49" s="16" t="s">
        <v>137</v>
      </c>
    </row>
    <row r="50" spans="1:1" ht="15.75" customHeight="1" x14ac:dyDescent="0.15">
      <c r="A50" s="16" t="s">
        <v>60</v>
      </c>
    </row>
    <row r="51" spans="1:1" ht="15.75" customHeight="1" x14ac:dyDescent="0.15">
      <c r="A51" s="16" t="s">
        <v>57</v>
      </c>
    </row>
    <row r="52" spans="1:1" ht="15.75" customHeight="1" x14ac:dyDescent="0.15">
      <c r="A52" s="16" t="s">
        <v>138</v>
      </c>
    </row>
  </sheetData>
  <conditionalFormatting sqref="A49">
    <cfRule type="expression" dxfId="1" priority="2">
      <formula>#REF!</formula>
    </cfRule>
  </conditionalFormatting>
  <conditionalFormatting sqref="A49:A52">
    <cfRule type="expression" dxfId="0" priority="1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Clusters</vt:lpstr>
      <vt:lpstr>All Cluster Palette</vt:lpstr>
      <vt:lpstr>T Cell Clusters</vt:lpstr>
      <vt:lpstr>T Cell Palette</vt:lpstr>
      <vt:lpstr>Flow Clusters</vt:lpstr>
      <vt:lpstr>Flow Cluster Palette</vt:lpstr>
      <vt:lpstr>Full Palette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Jovian Yu</cp:lastModifiedBy>
  <dcterms:modified xsi:type="dcterms:W3CDTF">2023-11-09T18:50:08Z</dcterms:modified>
</cp:coreProperties>
</file>