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B5C85AE-2E24-410A-8439-47B1759C867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4" i="1" l="1"/>
  <c r="K24" i="1"/>
  <c r="L24" i="1" s="1"/>
  <c r="M24" i="1" s="1"/>
  <c r="N24" i="1"/>
  <c r="J23" i="1"/>
  <c r="D24" i="1"/>
  <c r="F24" i="1"/>
  <c r="G24" i="1"/>
  <c r="H24" i="1"/>
  <c r="J22" i="1"/>
  <c r="K22" i="1"/>
  <c r="L22" i="1" s="1"/>
  <c r="M22" i="1" s="1"/>
  <c r="N22" i="1"/>
  <c r="D22" i="1"/>
  <c r="F22" i="1"/>
  <c r="G22" i="1"/>
  <c r="H22" i="1"/>
  <c r="F17" i="1"/>
  <c r="G17" i="1"/>
  <c r="H17" i="1"/>
  <c r="J17" i="1"/>
  <c r="K17" i="1" s="1"/>
  <c r="L17" i="1" s="1"/>
  <c r="M17" i="1" s="1"/>
  <c r="F19" i="1"/>
  <c r="G19" i="1"/>
  <c r="H19" i="1"/>
  <c r="J19" i="1"/>
  <c r="K19" i="1" s="1"/>
  <c r="F20" i="1"/>
  <c r="G20" i="1"/>
  <c r="H20" i="1"/>
  <c r="J20" i="1"/>
  <c r="K20" i="1" s="1"/>
  <c r="L20" i="1" s="1"/>
  <c r="M20" i="1" s="1"/>
  <c r="D17" i="1"/>
  <c r="D19" i="1"/>
  <c r="D20" i="1"/>
  <c r="F15" i="1"/>
  <c r="J15" i="1" s="1"/>
  <c r="K15" i="1" s="1"/>
  <c r="G15" i="1"/>
  <c r="H15" i="1"/>
  <c r="F16" i="1"/>
  <c r="J16" i="1" s="1"/>
  <c r="K16" i="1" s="1"/>
  <c r="G16" i="1"/>
  <c r="H16" i="1"/>
  <c r="F21" i="1"/>
  <c r="G21" i="1"/>
  <c r="H21" i="1"/>
  <c r="D15" i="1"/>
  <c r="D16" i="1"/>
  <c r="D21" i="1"/>
  <c r="F14" i="1"/>
  <c r="H14" i="1"/>
  <c r="G14" i="1"/>
  <c r="D14" i="1"/>
  <c r="H11" i="1"/>
  <c r="H13" i="1"/>
  <c r="G11" i="1"/>
  <c r="G13" i="1"/>
  <c r="F11" i="1"/>
  <c r="J11" i="1" s="1"/>
  <c r="F13" i="1"/>
  <c r="J13" i="1" s="1"/>
  <c r="D11" i="1"/>
  <c r="D13" i="1"/>
  <c r="H9" i="1"/>
  <c r="G9" i="1"/>
  <c r="F9" i="1"/>
  <c r="J9" i="1" s="1"/>
  <c r="D9" i="1"/>
  <c r="J8" i="1"/>
  <c r="N8" i="1" s="1"/>
  <c r="D8" i="1"/>
  <c r="F8" i="1"/>
  <c r="G8" i="1"/>
  <c r="H8" i="1"/>
  <c r="D18" i="1"/>
  <c r="F18" i="1"/>
  <c r="G18" i="1"/>
  <c r="H18" i="1"/>
  <c r="H23" i="1"/>
  <c r="H10" i="1"/>
  <c r="H12" i="1"/>
  <c r="H7" i="1"/>
  <c r="H6" i="1"/>
  <c r="G23" i="1"/>
  <c r="G10" i="1"/>
  <c r="G12" i="1"/>
  <c r="G7" i="1"/>
  <c r="G6" i="1"/>
  <c r="F23" i="1"/>
  <c r="F12" i="1"/>
  <c r="F6" i="1"/>
  <c r="J6" i="1" s="1"/>
  <c r="D23" i="1"/>
  <c r="D10" i="1"/>
  <c r="D12" i="1"/>
  <c r="D7" i="1"/>
  <c r="D6" i="1"/>
  <c r="H5" i="1"/>
  <c r="H4" i="1"/>
  <c r="G5" i="1"/>
  <c r="G4" i="1"/>
  <c r="F4" i="1"/>
  <c r="J4" i="1" s="1"/>
  <c r="D5" i="1"/>
  <c r="D1" i="1"/>
  <c r="F10" i="1" s="1"/>
  <c r="D4" i="1"/>
  <c r="L8" i="1" l="1"/>
  <c r="M8" i="1" s="1"/>
  <c r="K8" i="1"/>
  <c r="J21" i="1"/>
  <c r="K21" i="1" s="1"/>
  <c r="L19" i="1"/>
  <c r="M19" i="1" s="1"/>
  <c r="L21" i="1"/>
  <c r="M21" i="1" s="1"/>
  <c r="L15" i="1"/>
  <c r="M15" i="1" s="1"/>
  <c r="N19" i="1"/>
  <c r="N20" i="1"/>
  <c r="N17" i="1"/>
  <c r="L16" i="1"/>
  <c r="M16" i="1" s="1"/>
  <c r="N16" i="1"/>
  <c r="N21" i="1"/>
  <c r="N15" i="1"/>
  <c r="J18" i="1"/>
  <c r="K18" i="1" s="1"/>
  <c r="L18" i="1" s="1"/>
  <c r="M18" i="1" s="1"/>
  <c r="N13" i="1"/>
  <c r="L13" i="1"/>
  <c r="M13" i="1" s="1"/>
  <c r="K13" i="1"/>
  <c r="N11" i="1"/>
  <c r="K11" i="1"/>
  <c r="L11" i="1" s="1"/>
  <c r="M11" i="1" s="1"/>
  <c r="N9" i="1"/>
  <c r="K9" i="1"/>
  <c r="L9" i="1" s="1"/>
  <c r="M9" i="1" s="1"/>
  <c r="N18" i="1"/>
  <c r="N4" i="1"/>
  <c r="K4" i="1"/>
  <c r="L4" i="1"/>
  <c r="M4" i="1" s="1"/>
  <c r="F5" i="1"/>
  <c r="J5" i="1" s="1"/>
  <c r="J14" i="1"/>
  <c r="N14" i="1" s="1"/>
  <c r="F7" i="1"/>
  <c r="J7" i="1" s="1"/>
  <c r="J12" i="1"/>
  <c r="N12" i="1" s="1"/>
  <c r="J10" i="1"/>
  <c r="N10" i="1" s="1"/>
  <c r="N6" i="1"/>
  <c r="K6" i="1"/>
  <c r="L6" i="1" s="1"/>
  <c r="M6" i="1" s="1"/>
  <c r="N7" i="1"/>
  <c r="K7" i="1"/>
  <c r="L7" i="1" s="1"/>
  <c r="M7" i="1" s="1"/>
  <c r="K12" i="1"/>
  <c r="L12" i="1" s="1"/>
  <c r="M12" i="1" s="1"/>
  <c r="K10" i="1"/>
  <c r="L10" i="1" s="1"/>
  <c r="M10" i="1" s="1"/>
  <c r="N23" i="1"/>
  <c r="K14" i="1" l="1"/>
  <c r="L14" i="1" s="1"/>
  <c r="M14" i="1" s="1"/>
  <c r="N5" i="1"/>
  <c r="K5" i="1"/>
  <c r="L5" i="1" s="1"/>
  <c r="M5" i="1" s="1"/>
  <c r="K23" i="1"/>
  <c r="L23" i="1" s="1"/>
  <c r="M23" i="1" s="1"/>
</calcChain>
</file>

<file path=xl/sharedStrings.xml><?xml version="1.0" encoding="utf-8"?>
<sst xmlns="http://schemas.openxmlformats.org/spreadsheetml/2006/main" count="36" uniqueCount="36">
  <si>
    <t>CARGO</t>
  </si>
  <si>
    <t>SALÁRIO</t>
  </si>
  <si>
    <t>BENEFÍCIOS</t>
  </si>
  <si>
    <t>CUSTO HORA TOTAL</t>
  </si>
  <si>
    <t>% ENCARGOS + BENEFÍCIOS</t>
  </si>
  <si>
    <t>CONVÊNIO MÉDICO</t>
  </si>
  <si>
    <t>VALE TRANSPORTE</t>
  </si>
  <si>
    <t>GRATIFICAÇÃO
80% POR ANO</t>
  </si>
  <si>
    <t>PREVIDÊNCIA</t>
  </si>
  <si>
    <t>VALE REFEIÇÃO</t>
  </si>
  <si>
    <t>TOTAL DE BENEFÍCIOS</t>
  </si>
  <si>
    <t>CUSTO BENEFÍCIO HORA</t>
  </si>
  <si>
    <t>SALÁRIO HORA COM ENCARGOS</t>
  </si>
  <si>
    <t>Analista De Departamento Pessoal</t>
  </si>
  <si>
    <t>Valor da Passsagem</t>
  </si>
  <si>
    <t>VALOR TOTAL</t>
  </si>
  <si>
    <t>Desenvolvedor Desktop</t>
  </si>
  <si>
    <t>Vendedor</t>
  </si>
  <si>
    <t>Analista de Recursos Humanos</t>
  </si>
  <si>
    <t>Analista de Suporte</t>
  </si>
  <si>
    <t>Auxiliar de Atendimento Externo</t>
  </si>
  <si>
    <t>Auxiliar De Atendimento ao Cliente</t>
  </si>
  <si>
    <t>Supervisor de Suporte</t>
  </si>
  <si>
    <t>Publicitario</t>
  </si>
  <si>
    <t>Analista Financeiro</t>
  </si>
  <si>
    <t>Gerente Administrativo</t>
  </si>
  <si>
    <t>Gerente de T.I.</t>
  </si>
  <si>
    <t>Diretor de T.I.</t>
  </si>
  <si>
    <t>Supervisor de Desenvolvimento</t>
  </si>
  <si>
    <t>Administrador de Banco de  Dados(DBA)</t>
  </si>
  <si>
    <t>Desenvolvedor WEB</t>
  </si>
  <si>
    <t>Desenvolvedor Mobile</t>
  </si>
  <si>
    <t>Gerente de Marketing</t>
  </si>
  <si>
    <t>Assistente Administrativo</t>
  </si>
  <si>
    <t>Analista de Sistemas</t>
  </si>
  <si>
    <t>Estagiario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</si>
</sst>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8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  <xf numFmtId="168" fontId="1" fillId="2" borderId="3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168" fontId="2" fillId="3" borderId="3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68" fontId="2" fillId="3" borderId="1" xfId="0" applyNumberFormat="1" applyFont="1" applyFill="1" applyBorder="1" applyAlignment="1">
      <alignment horizontal="center" vertical="center" wrapText="1"/>
    </xf>
    <xf numFmtId="168" fontId="2" fillId="3" borderId="1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168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68" fontId="0" fillId="5" borderId="9" xfId="0" applyNumberFormat="1" applyFill="1" applyBorder="1" applyAlignment="1">
      <alignment horizontal="center" vertical="center"/>
    </xf>
    <xf numFmtId="168" fontId="0" fillId="5" borderId="6" xfId="0" applyNumberFormat="1" applyFill="1" applyBorder="1" applyAlignment="1">
      <alignment horizontal="center" vertical="center"/>
    </xf>
    <xf numFmtId="10" fontId="0" fillId="5" borderId="6" xfId="0" applyNumberFormat="1" applyFill="1" applyBorder="1" applyAlignment="1">
      <alignment horizontal="center" vertical="center"/>
    </xf>
    <xf numFmtId="168" fontId="0" fillId="5" borderId="7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5"/>
  <sheetViews>
    <sheetView tabSelected="1" topLeftCell="B1" workbookViewId="0">
      <selection activeCell="O19" sqref="O19"/>
    </sheetView>
  </sheetViews>
  <sheetFormatPr defaultRowHeight="15" x14ac:dyDescent="0.25"/>
  <cols>
    <col min="2" max="2" width="18.5703125" bestFit="1" customWidth="1"/>
    <col min="3" max="3" width="12.140625" style="1" bestFit="1" customWidth="1"/>
    <col min="4" max="4" width="13.140625" style="1" customWidth="1"/>
    <col min="5" max="5" width="12" style="1" customWidth="1"/>
    <col min="6" max="6" width="12.42578125" style="1" customWidth="1"/>
    <col min="7" max="7" width="14.28515625" style="1" customWidth="1"/>
    <col min="8" max="8" width="13.5703125" style="1" customWidth="1"/>
    <col min="9" max="9" width="12.140625" style="1" bestFit="1" customWidth="1"/>
    <col min="10" max="10" width="13" style="1" customWidth="1"/>
    <col min="11" max="11" width="12.7109375" style="1" customWidth="1"/>
    <col min="12" max="12" width="14.42578125" style="1" customWidth="1"/>
    <col min="13" max="13" width="12.7109375" customWidth="1"/>
    <col min="14" max="14" width="12.140625" bestFit="1" customWidth="1"/>
  </cols>
  <sheetData>
    <row r="1" spans="2:14" ht="16.5" thickTop="1" thickBot="1" x14ac:dyDescent="0.3">
      <c r="B1" s="20" t="s">
        <v>14</v>
      </c>
      <c r="C1" s="8">
        <v>8</v>
      </c>
      <c r="D1" s="9">
        <f>C1*22</f>
        <v>176</v>
      </c>
      <c r="E1" s="4"/>
      <c r="F1" s="4"/>
      <c r="G1" s="4"/>
      <c r="H1" s="4"/>
      <c r="I1" s="4"/>
      <c r="J1" s="4"/>
      <c r="K1" s="4"/>
      <c r="L1" s="4"/>
      <c r="M1" s="3"/>
      <c r="N1" s="3"/>
    </row>
    <row r="2" spans="2:14" ht="15.75" thickTop="1" x14ac:dyDescent="0.25">
      <c r="B2" s="11" t="s">
        <v>0</v>
      </c>
      <c r="C2" s="12" t="s">
        <v>1</v>
      </c>
      <c r="D2" s="12" t="s">
        <v>12</v>
      </c>
      <c r="E2" s="10" t="s">
        <v>2</v>
      </c>
      <c r="F2" s="10"/>
      <c r="G2" s="10"/>
      <c r="H2" s="10"/>
      <c r="I2" s="10"/>
      <c r="J2" s="10"/>
      <c r="K2" s="10"/>
      <c r="L2" s="12" t="s">
        <v>3</v>
      </c>
      <c r="M2" s="16" t="s">
        <v>4</v>
      </c>
      <c r="N2" s="17" t="s">
        <v>15</v>
      </c>
    </row>
    <row r="3" spans="2:14" ht="47.25" customHeight="1" x14ac:dyDescent="0.25">
      <c r="B3" s="13"/>
      <c r="C3" s="14"/>
      <c r="D3" s="14"/>
      <c r="E3" s="15" t="s">
        <v>5</v>
      </c>
      <c r="F3" s="15" t="s">
        <v>6</v>
      </c>
      <c r="G3" s="15" t="s">
        <v>7</v>
      </c>
      <c r="H3" s="15" t="s">
        <v>8</v>
      </c>
      <c r="I3" s="15" t="s">
        <v>9</v>
      </c>
      <c r="J3" s="15" t="s">
        <v>10</v>
      </c>
      <c r="K3" s="15" t="s">
        <v>11</v>
      </c>
      <c r="L3" s="14"/>
      <c r="M3" s="18"/>
      <c r="N3" s="19"/>
    </row>
    <row r="4" spans="2:14" ht="55.5" customHeight="1" x14ac:dyDescent="0.25">
      <c r="B4" s="21" t="s">
        <v>21</v>
      </c>
      <c r="C4" s="25">
        <v>1200</v>
      </c>
      <c r="D4" s="25">
        <f>C4/200*1.6817</f>
        <v>10.090199999999999</v>
      </c>
      <c r="E4" s="25">
        <v>200</v>
      </c>
      <c r="F4" s="25">
        <f>IF(C4*0.06&gt;$D$1,0,$D$1-C4*0.06)</f>
        <v>104</v>
      </c>
      <c r="G4" s="25">
        <f>C4*0.8/12</f>
        <v>80</v>
      </c>
      <c r="H4" s="25">
        <f>C4*0.03</f>
        <v>36</v>
      </c>
      <c r="I4" s="25">
        <v>400</v>
      </c>
      <c r="J4" s="25">
        <f>SUM(E4:I4)</f>
        <v>820</v>
      </c>
      <c r="K4" s="25">
        <f>J4/200</f>
        <v>4.0999999999999996</v>
      </c>
      <c r="L4" s="25">
        <f>IF(J4&gt;0,(K4+D4),D4)</f>
        <v>14.190199999999999</v>
      </c>
      <c r="M4" s="26">
        <f>(L4-(C4/200))/(C4/200)</f>
        <v>1.3650333333333331</v>
      </c>
      <c r="N4" s="27">
        <f>C4+J4</f>
        <v>2020</v>
      </c>
    </row>
    <row r="5" spans="2:14" ht="47.25" x14ac:dyDescent="0.25">
      <c r="B5" s="21" t="s">
        <v>13</v>
      </c>
      <c r="C5" s="5">
        <v>2200</v>
      </c>
      <c r="D5" s="5">
        <f>C5/200*1.6817</f>
        <v>18.498699999999999</v>
      </c>
      <c r="E5" s="5">
        <v>200</v>
      </c>
      <c r="F5" s="5">
        <f>IF(C5*0.06&gt;$D$1,0,$D$1-C5*0.06)</f>
        <v>44</v>
      </c>
      <c r="G5" s="5">
        <f>C5*0.8/12</f>
        <v>146.66666666666666</v>
      </c>
      <c r="H5" s="5">
        <f>C5*0.03</f>
        <v>66</v>
      </c>
      <c r="I5" s="5">
        <v>400</v>
      </c>
      <c r="J5" s="5">
        <f>SUM(E5:I5)</f>
        <v>856.66666666666663</v>
      </c>
      <c r="K5" s="5">
        <f>J5/200</f>
        <v>4.2833333333333332</v>
      </c>
      <c r="L5" s="5">
        <f>IF(J5&gt;0,(K5+D5),D5)</f>
        <v>22.782033333333331</v>
      </c>
      <c r="M5" s="6">
        <f>(L5-(C5/200))/(C5/200)</f>
        <v>1.0710939393939392</v>
      </c>
      <c r="N5" s="7">
        <f>C5+J5</f>
        <v>3056.6666666666665</v>
      </c>
    </row>
    <row r="6" spans="2:14" ht="45" x14ac:dyDescent="0.25">
      <c r="B6" s="22" t="s">
        <v>20</v>
      </c>
      <c r="C6" s="25">
        <v>1337.36</v>
      </c>
      <c r="D6" s="25">
        <f>C6/200*1.6817</f>
        <v>11.24519156</v>
      </c>
      <c r="E6" s="25">
        <v>200</v>
      </c>
      <c r="F6" s="25">
        <f>IF(C6*0.06&gt;$D$1,0,$D$1-C6*0.06)</f>
        <v>95.758400000000009</v>
      </c>
      <c r="G6" s="25">
        <f>C6*0.8/12</f>
        <v>89.157333333333327</v>
      </c>
      <c r="H6" s="25">
        <f>C6*0.03</f>
        <v>40.120799999999996</v>
      </c>
      <c r="I6" s="25">
        <v>400</v>
      </c>
      <c r="J6" s="25">
        <f>SUM(E6:I6)</f>
        <v>825.0365333333333</v>
      </c>
      <c r="K6" s="25">
        <f>J6/200</f>
        <v>4.1251826666666664</v>
      </c>
      <c r="L6" s="25">
        <f>IF(J6&gt;0,(K6+D6),D6)</f>
        <v>15.370374226666666</v>
      </c>
      <c r="M6" s="26">
        <f>(L6-(C6/200))/(C6/200)</f>
        <v>1.2986143187573527</v>
      </c>
      <c r="N6" s="27">
        <f>C6+J6</f>
        <v>2162.3965333333331</v>
      </c>
    </row>
    <row r="7" spans="2:14" ht="30" customHeight="1" x14ac:dyDescent="0.25">
      <c r="B7" s="22" t="s">
        <v>19</v>
      </c>
      <c r="C7" s="5">
        <v>2000</v>
      </c>
      <c r="D7" s="5">
        <f>C7/200*1.6817</f>
        <v>16.817</v>
      </c>
      <c r="E7" s="5">
        <v>200</v>
      </c>
      <c r="F7" s="5">
        <f>IF(C7*0.06&gt;$D$1,0,$D$1-C7*0.06)</f>
        <v>56</v>
      </c>
      <c r="G7" s="5">
        <f>C7*0.8/12</f>
        <v>133.33333333333334</v>
      </c>
      <c r="H7" s="5">
        <f>C7*0.03</f>
        <v>60</v>
      </c>
      <c r="I7" s="5">
        <v>400</v>
      </c>
      <c r="J7" s="5">
        <f>SUM(E7:I7)</f>
        <v>849.33333333333337</v>
      </c>
      <c r="K7" s="5">
        <f>J7/200</f>
        <v>4.246666666666667</v>
      </c>
      <c r="L7" s="5">
        <f>IF(J7&gt;0,(K7+D7),D7)</f>
        <v>21.063666666666666</v>
      </c>
      <c r="M7" s="6">
        <f>(L7-(C7/200))/(C7/200)</f>
        <v>1.1063666666666667</v>
      </c>
      <c r="N7" s="7">
        <f>C7+J7</f>
        <v>2849.3333333333335</v>
      </c>
    </row>
    <row r="8" spans="2:14" ht="30" x14ac:dyDescent="0.25">
      <c r="B8" s="22" t="s">
        <v>22</v>
      </c>
      <c r="C8" s="25">
        <v>3200</v>
      </c>
      <c r="D8" s="25">
        <f>C8/200*1.6817</f>
        <v>26.9072</v>
      </c>
      <c r="E8" s="25">
        <v>200</v>
      </c>
      <c r="F8" s="25">
        <f>IF(C8*0.06&gt;$D$1,0,$D$1-C8*0.06)</f>
        <v>0</v>
      </c>
      <c r="G8" s="25">
        <f>C8*0.8/12</f>
        <v>213.33333333333334</v>
      </c>
      <c r="H8" s="25">
        <f>C8*0.03</f>
        <v>96</v>
      </c>
      <c r="I8" s="25">
        <v>0</v>
      </c>
      <c r="J8" s="25">
        <f>SUM(E8:I8)</f>
        <v>509.33333333333337</v>
      </c>
      <c r="K8" s="25">
        <f>J8/200</f>
        <v>2.5466666666666669</v>
      </c>
      <c r="L8" s="25">
        <f t="shared" ref="L8:L9" si="0">IF(J8&gt;0,(K8+D8),D8)</f>
        <v>29.453866666666666</v>
      </c>
      <c r="M8" s="26">
        <f t="shared" ref="M8:M9" si="1">(L8-(C8/200))/(C8/200)</f>
        <v>0.84086666666666665</v>
      </c>
      <c r="N8" s="27">
        <f t="shared" ref="N8:N9" si="2">C8+J8</f>
        <v>3709.3333333333335</v>
      </c>
    </row>
    <row r="9" spans="2:14" ht="30" customHeight="1" x14ac:dyDescent="0.25">
      <c r="B9" s="22" t="s">
        <v>23</v>
      </c>
      <c r="C9" s="5">
        <v>2179.98</v>
      </c>
      <c r="D9" s="5">
        <f t="shared" ref="D9" si="3">C9/200*1.6817</f>
        <v>18.330361830000001</v>
      </c>
      <c r="E9" s="5">
        <v>200</v>
      </c>
      <c r="F9" s="5">
        <f>IF(C9*0.06&gt;$D$1,0,$D$1-C9*0.06)</f>
        <v>45.2012</v>
      </c>
      <c r="G9" s="5">
        <f>C9*0.8/12</f>
        <v>145.33200000000002</v>
      </c>
      <c r="H9" s="5">
        <f>C9*0.03</f>
        <v>65.3994</v>
      </c>
      <c r="I9" s="5">
        <v>400</v>
      </c>
      <c r="J9" s="5">
        <f>SUM(E9:I9)</f>
        <v>855.93260000000009</v>
      </c>
      <c r="K9" s="5">
        <f>J9/200</f>
        <v>4.2796630000000002</v>
      </c>
      <c r="L9" s="5">
        <f t="shared" si="0"/>
        <v>22.61002483</v>
      </c>
      <c r="M9" s="6">
        <f t="shared" si="1"/>
        <v>1.074333235167295</v>
      </c>
      <c r="N9" s="7">
        <f t="shared" si="2"/>
        <v>3035.9126000000001</v>
      </c>
    </row>
    <row r="10" spans="2:14" ht="30" customHeight="1" x14ac:dyDescent="0.25">
      <c r="B10" s="23" t="s">
        <v>17</v>
      </c>
      <c r="C10" s="25">
        <v>2100</v>
      </c>
      <c r="D10" s="25">
        <f>C10/200*1.6817</f>
        <v>17.65785</v>
      </c>
      <c r="E10" s="25">
        <v>200</v>
      </c>
      <c r="F10" s="25">
        <f>IF(C10*0.06&gt;$D$1,0,$D$1-C10*0.06)</f>
        <v>50</v>
      </c>
      <c r="G10" s="25">
        <f>C10*0.8/12</f>
        <v>140</v>
      </c>
      <c r="H10" s="25">
        <f>C10*0.03</f>
        <v>63</v>
      </c>
      <c r="I10" s="25">
        <v>400</v>
      </c>
      <c r="J10" s="25">
        <f>SUM(E10:I10)</f>
        <v>853</v>
      </c>
      <c r="K10" s="25">
        <f>J10/200</f>
        <v>4.2649999999999997</v>
      </c>
      <c r="L10" s="25">
        <f>IF(J10&gt;0,(K10+D10),D10)</f>
        <v>21.92285</v>
      </c>
      <c r="M10" s="26">
        <f>(L10-(C10/200))/(C10/200)</f>
        <v>1.0878904761904762</v>
      </c>
      <c r="N10" s="27">
        <f>C10+J10</f>
        <v>2953</v>
      </c>
    </row>
    <row r="11" spans="2:14" ht="24" customHeight="1" x14ac:dyDescent="0.25">
      <c r="B11" s="23" t="s">
        <v>24</v>
      </c>
      <c r="C11" s="5">
        <v>2791</v>
      </c>
      <c r="D11" s="5">
        <f t="shared" ref="D11:D13" si="4">C11/200*1.6817</f>
        <v>23.468123500000001</v>
      </c>
      <c r="E11" s="5">
        <v>200</v>
      </c>
      <c r="F11" s="5">
        <f t="shared" ref="F11:F13" si="5">IF(C11*0.06&gt;$D$1,0,$D$1-C11*0.06)</f>
        <v>8.539999999999992</v>
      </c>
      <c r="G11" s="5">
        <f t="shared" ref="G11:G13" si="6">C11*0.8/12</f>
        <v>186.06666666666669</v>
      </c>
      <c r="H11" s="5">
        <f t="shared" ref="H11:H13" si="7">C11*0.03</f>
        <v>83.73</v>
      </c>
      <c r="I11" s="5">
        <v>400</v>
      </c>
      <c r="J11" s="5">
        <f t="shared" ref="J11:J13" si="8">SUM(E11:I11)</f>
        <v>878.3366666666667</v>
      </c>
      <c r="K11" s="5">
        <f t="shared" ref="K11:K13" si="9">J11/200</f>
        <v>4.3916833333333338</v>
      </c>
      <c r="L11" s="5">
        <f t="shared" ref="L11:L13" si="10">IF(J11&gt;0,(K11+D11),D11)</f>
        <v>27.859806833333334</v>
      </c>
      <c r="M11" s="6">
        <f t="shared" ref="M11:M13" si="11">(L11-(C11/200))/(C11/200)</f>
        <v>0.99640321270751231</v>
      </c>
      <c r="N11" s="7">
        <f t="shared" ref="N11:N13" si="12">C11+J11</f>
        <v>3669.3366666666666</v>
      </c>
    </row>
    <row r="12" spans="2:14" ht="47.25" x14ac:dyDescent="0.25">
      <c r="B12" s="21" t="s">
        <v>18</v>
      </c>
      <c r="C12" s="25">
        <v>2400</v>
      </c>
      <c r="D12" s="25">
        <f>C12/200*1.6817</f>
        <v>20.180399999999999</v>
      </c>
      <c r="E12" s="25">
        <v>200</v>
      </c>
      <c r="F12" s="25">
        <f>IF(C12*0.06&gt;$D$1,0,$D$1-C12*0.06)</f>
        <v>32</v>
      </c>
      <c r="G12" s="25">
        <f>C12*0.8/12</f>
        <v>160</v>
      </c>
      <c r="H12" s="25">
        <f>C12*0.03</f>
        <v>72</v>
      </c>
      <c r="I12" s="25">
        <v>400</v>
      </c>
      <c r="J12" s="25">
        <f>SUM(E12:I12)</f>
        <v>864</v>
      </c>
      <c r="K12" s="25">
        <f>J12/200</f>
        <v>4.32</v>
      </c>
      <c r="L12" s="25">
        <f>IF(J12&gt;0,(K12+D12),D12)</f>
        <v>24.500399999999999</v>
      </c>
      <c r="M12" s="26">
        <f>(L12-(C12/200))/(C12/200)</f>
        <v>1.0416999999999998</v>
      </c>
      <c r="N12" s="27">
        <f>C12+J12</f>
        <v>3264</v>
      </c>
    </row>
    <row r="13" spans="2:14" ht="30" x14ac:dyDescent="0.25">
      <c r="B13" s="22" t="s">
        <v>25</v>
      </c>
      <c r="C13" s="5">
        <v>6832.38</v>
      </c>
      <c r="D13" s="5">
        <f t="shared" si="4"/>
        <v>57.450067230000002</v>
      </c>
      <c r="E13" s="5">
        <v>200</v>
      </c>
      <c r="F13" s="5">
        <f t="shared" si="5"/>
        <v>0</v>
      </c>
      <c r="G13" s="5">
        <f t="shared" si="6"/>
        <v>455.49200000000002</v>
      </c>
      <c r="H13" s="5">
        <f t="shared" si="7"/>
        <v>204.97139999999999</v>
      </c>
      <c r="I13" s="5">
        <v>0</v>
      </c>
      <c r="J13" s="5">
        <f t="shared" si="8"/>
        <v>860.46339999999998</v>
      </c>
      <c r="K13" s="5">
        <f t="shared" si="9"/>
        <v>4.3023169999999995</v>
      </c>
      <c r="L13" s="5">
        <f t="shared" si="10"/>
        <v>61.752384230000004</v>
      </c>
      <c r="M13" s="6">
        <f t="shared" si="11"/>
        <v>0.80763904320310054</v>
      </c>
      <c r="N13" s="7">
        <f t="shared" si="12"/>
        <v>7692.8433999999997</v>
      </c>
    </row>
    <row r="14" spans="2:14" ht="30.75" customHeight="1" x14ac:dyDescent="0.25">
      <c r="B14" s="23" t="s">
        <v>26</v>
      </c>
      <c r="C14" s="25">
        <v>8043.96</v>
      </c>
      <c r="D14" s="25">
        <f>C14/200*1.6817</f>
        <v>67.637637659999996</v>
      </c>
      <c r="E14" s="25">
        <v>200</v>
      </c>
      <c r="F14" s="25">
        <f>IF(C14*0.06&gt;$D$1,0,$D$1-C14*0.06)</f>
        <v>0</v>
      </c>
      <c r="G14" s="25">
        <f>C14*0.8/12</f>
        <v>536.26400000000001</v>
      </c>
      <c r="H14" s="25">
        <f>C14*0.03</f>
        <v>241.31879999999998</v>
      </c>
      <c r="I14" s="25">
        <v>0</v>
      </c>
      <c r="J14" s="25">
        <f>SUM(E14:I14)</f>
        <v>977.58280000000002</v>
      </c>
      <c r="K14" s="25">
        <f>J14/200</f>
        <v>4.8879140000000003</v>
      </c>
      <c r="L14" s="25">
        <f>IF(J14&gt;0,(K14+D14),D14)</f>
        <v>72.525551659999991</v>
      </c>
      <c r="M14" s="26">
        <f>(L14-(C14/200))/(C14/200)</f>
        <v>0.80323004241691887</v>
      </c>
      <c r="N14" s="27">
        <f>C14+J14</f>
        <v>9021.5427999999993</v>
      </c>
    </row>
    <row r="15" spans="2:14" ht="30" customHeight="1" x14ac:dyDescent="0.25">
      <c r="B15" s="23" t="s">
        <v>27</v>
      </c>
      <c r="C15" s="5">
        <v>8478</v>
      </c>
      <c r="D15" s="5">
        <f t="shared" ref="D15:D22" si="13">C15/200*1.6817</f>
        <v>71.287262999999996</v>
      </c>
      <c r="E15" s="5">
        <v>200</v>
      </c>
      <c r="F15" s="5">
        <f t="shared" ref="F15:F22" si="14">IF(C15*0.06&gt;$D$1,0,$D$1-C15*0.06)</f>
        <v>0</v>
      </c>
      <c r="G15" s="5">
        <f t="shared" ref="G15:G22" si="15">C15*0.8/12</f>
        <v>565.20000000000005</v>
      </c>
      <c r="H15" s="5">
        <f t="shared" ref="H15:H22" si="16">C15*0.03</f>
        <v>254.34</v>
      </c>
      <c r="I15" s="5">
        <v>0</v>
      </c>
      <c r="J15" s="5">
        <f t="shared" ref="J15:J21" si="17">SUM(E15:I15)</f>
        <v>1019.5400000000001</v>
      </c>
      <c r="K15" s="5">
        <f t="shared" ref="K15:K22" si="18">J15/200</f>
        <v>5.0977000000000006</v>
      </c>
      <c r="L15" s="5">
        <f t="shared" ref="L15:L21" si="19">IF(J15&gt;0,(K15+D15),D15)</f>
        <v>76.384962999999999</v>
      </c>
      <c r="M15" s="6">
        <f t="shared" ref="M15:M21" si="20">(L15-(C15/200))/(C15/200)</f>
        <v>0.8019571361170087</v>
      </c>
      <c r="N15" s="7">
        <f t="shared" ref="N15:N21" si="21">C15+J15</f>
        <v>9497.5400000000009</v>
      </c>
    </row>
    <row r="16" spans="2:14" ht="30" x14ac:dyDescent="0.25">
      <c r="B16" s="22" t="s">
        <v>28</v>
      </c>
      <c r="C16" s="25">
        <v>3552</v>
      </c>
      <c r="D16" s="25">
        <f t="shared" si="13"/>
        <v>29.866992000000003</v>
      </c>
      <c r="E16" s="25">
        <v>200</v>
      </c>
      <c r="F16" s="25">
        <f t="shared" si="14"/>
        <v>0</v>
      </c>
      <c r="G16" s="25">
        <f t="shared" si="15"/>
        <v>236.80000000000004</v>
      </c>
      <c r="H16" s="25">
        <f t="shared" si="16"/>
        <v>106.56</v>
      </c>
      <c r="I16" s="25">
        <v>0</v>
      </c>
      <c r="J16" s="25">
        <f t="shared" si="17"/>
        <v>543.36000000000013</v>
      </c>
      <c r="K16" s="25">
        <f t="shared" si="18"/>
        <v>2.7168000000000005</v>
      </c>
      <c r="L16" s="25">
        <f t="shared" si="19"/>
        <v>32.583792000000003</v>
      </c>
      <c r="M16" s="26">
        <f t="shared" si="20"/>
        <v>0.83467297297297294</v>
      </c>
      <c r="N16" s="27">
        <f t="shared" si="21"/>
        <v>4095.36</v>
      </c>
    </row>
    <row r="17" spans="2:14" ht="45" x14ac:dyDescent="0.25">
      <c r="B17" s="22" t="s">
        <v>29</v>
      </c>
      <c r="C17" s="5">
        <v>3582</v>
      </c>
      <c r="D17" s="5">
        <f t="shared" si="13"/>
        <v>30.119247000000001</v>
      </c>
      <c r="E17" s="5">
        <v>200</v>
      </c>
      <c r="F17" s="5">
        <f t="shared" ref="F17:F20" si="22">IF(C17*0.06&gt;$D$1,0,$D$1-C17*0.06)</f>
        <v>0</v>
      </c>
      <c r="G17" s="5">
        <f t="shared" ref="G17:G20" si="23">C17*0.8/12</f>
        <v>238.80000000000004</v>
      </c>
      <c r="H17" s="5">
        <f t="shared" ref="H17:H20" si="24">C17*0.03</f>
        <v>107.46</v>
      </c>
      <c r="I17" s="5">
        <v>0</v>
      </c>
      <c r="J17" s="5">
        <f t="shared" ref="J17:J20" si="25">SUM(E17:I17)</f>
        <v>546.2600000000001</v>
      </c>
      <c r="K17" s="5">
        <f t="shared" si="18"/>
        <v>2.7313000000000005</v>
      </c>
      <c r="L17" s="5">
        <f t="shared" ref="L17:L20" si="26">IF(J17&gt;0,(K17+D17),D17)</f>
        <v>32.850546999999999</v>
      </c>
      <c r="M17" s="6">
        <f t="shared" ref="M17:M20" si="27">(L17-(C17/200))/(C17/200)</f>
        <v>0.83420139586822994</v>
      </c>
      <c r="N17" s="7">
        <f t="shared" ref="N17:N20" si="28">C17+J17</f>
        <v>4128.26</v>
      </c>
    </row>
    <row r="18" spans="2:14" ht="30" x14ac:dyDescent="0.25">
      <c r="B18" s="22" t="s">
        <v>16</v>
      </c>
      <c r="C18" s="25">
        <v>3100</v>
      </c>
      <c r="D18" s="25">
        <f>C18/200*1.6817</f>
        <v>26.06635</v>
      </c>
      <c r="E18" s="25">
        <v>200</v>
      </c>
      <c r="F18" s="25">
        <f>IF(C18*0.06&gt;$D$1,0,$D$1-C18*0.06)</f>
        <v>0</v>
      </c>
      <c r="G18" s="25">
        <f>C18*0.8/12</f>
        <v>206.66666666666666</v>
      </c>
      <c r="H18" s="25">
        <f>C18*0.03</f>
        <v>93</v>
      </c>
      <c r="I18" s="25">
        <v>400</v>
      </c>
      <c r="J18" s="25">
        <f>SUM(E18:I18)</f>
        <v>899.66666666666663</v>
      </c>
      <c r="K18" s="25">
        <f>J18/200</f>
        <v>4.4983333333333331</v>
      </c>
      <c r="L18" s="25">
        <f>IF(J18&gt;0,(K18+D18),D18)</f>
        <v>30.564683333333335</v>
      </c>
      <c r="M18" s="26">
        <f>(L18-(C18/200))/(C18/200)</f>
        <v>0.97191505376344101</v>
      </c>
      <c r="N18" s="27">
        <f>C18+J18</f>
        <v>3999.6666666666665</v>
      </c>
    </row>
    <row r="19" spans="2:14" ht="30" x14ac:dyDescent="0.25">
      <c r="B19" s="22" t="s">
        <v>30</v>
      </c>
      <c r="C19" s="5">
        <v>2106.31</v>
      </c>
      <c r="D19" s="5">
        <f t="shared" si="13"/>
        <v>17.710907634999998</v>
      </c>
      <c r="E19" s="5">
        <v>200</v>
      </c>
      <c r="F19" s="5">
        <f t="shared" si="22"/>
        <v>49.621400000000008</v>
      </c>
      <c r="G19" s="5">
        <f t="shared" si="23"/>
        <v>140.42066666666668</v>
      </c>
      <c r="H19" s="5">
        <f t="shared" si="24"/>
        <v>63.189299999999996</v>
      </c>
      <c r="I19" s="5">
        <v>400</v>
      </c>
      <c r="J19" s="5">
        <f t="shared" si="25"/>
        <v>853.23136666666664</v>
      </c>
      <c r="K19" s="5">
        <f t="shared" si="18"/>
        <v>4.2661568333333335</v>
      </c>
      <c r="L19" s="5">
        <f t="shared" si="26"/>
        <v>21.977064468333332</v>
      </c>
      <c r="M19" s="6">
        <f t="shared" si="27"/>
        <v>1.0867834714105078</v>
      </c>
      <c r="N19" s="7">
        <f t="shared" si="28"/>
        <v>2959.5413666666664</v>
      </c>
    </row>
    <row r="20" spans="2:14" ht="30" x14ac:dyDescent="0.25">
      <c r="B20" s="22" t="s">
        <v>31</v>
      </c>
      <c r="C20" s="25">
        <v>2622</v>
      </c>
      <c r="D20" s="25">
        <f t="shared" si="13"/>
        <v>22.047086999999998</v>
      </c>
      <c r="E20" s="25">
        <v>200</v>
      </c>
      <c r="F20" s="25">
        <f t="shared" si="22"/>
        <v>18.680000000000007</v>
      </c>
      <c r="G20" s="25">
        <f t="shared" si="23"/>
        <v>174.79999999999998</v>
      </c>
      <c r="H20" s="25">
        <f t="shared" si="24"/>
        <v>78.66</v>
      </c>
      <c r="I20" s="25">
        <v>400</v>
      </c>
      <c r="J20" s="25">
        <f t="shared" si="25"/>
        <v>872.14</v>
      </c>
      <c r="K20" s="25">
        <f t="shared" si="18"/>
        <v>4.3606999999999996</v>
      </c>
      <c r="L20" s="25">
        <f t="shared" si="26"/>
        <v>26.407786999999999</v>
      </c>
      <c r="M20" s="26">
        <f t="shared" si="27"/>
        <v>1.0143239511823037</v>
      </c>
      <c r="N20" s="27">
        <f t="shared" si="28"/>
        <v>3494.14</v>
      </c>
    </row>
    <row r="21" spans="2:14" ht="30" x14ac:dyDescent="0.25">
      <c r="B21" s="22" t="s">
        <v>32</v>
      </c>
      <c r="C21" s="5">
        <v>8197</v>
      </c>
      <c r="D21" s="5">
        <f t="shared" si="13"/>
        <v>68.924474500000002</v>
      </c>
      <c r="E21" s="5">
        <v>200</v>
      </c>
      <c r="F21" s="5">
        <f t="shared" si="14"/>
        <v>0</v>
      </c>
      <c r="G21" s="5">
        <f t="shared" si="15"/>
        <v>546.4666666666667</v>
      </c>
      <c r="H21" s="5">
        <f t="shared" si="16"/>
        <v>245.91</v>
      </c>
      <c r="I21" s="5">
        <v>0</v>
      </c>
      <c r="J21" s="5">
        <f t="shared" si="17"/>
        <v>992.37666666666667</v>
      </c>
      <c r="K21" s="5">
        <f t="shared" si="18"/>
        <v>4.9618833333333336</v>
      </c>
      <c r="L21" s="5">
        <f t="shared" si="19"/>
        <v>73.886357833333335</v>
      </c>
      <c r="M21" s="6">
        <f t="shared" si="20"/>
        <v>0.80276583709487215</v>
      </c>
      <c r="N21" s="7">
        <f t="shared" si="21"/>
        <v>9189.376666666667</v>
      </c>
    </row>
    <row r="22" spans="2:14" ht="30" x14ac:dyDescent="0.25">
      <c r="B22" s="22" t="s">
        <v>33</v>
      </c>
      <c r="C22" s="25">
        <v>1697.37</v>
      </c>
      <c r="D22" s="25">
        <f t="shared" si="13"/>
        <v>14.272335644999998</v>
      </c>
      <c r="E22" s="25">
        <v>200</v>
      </c>
      <c r="F22" s="25">
        <f t="shared" si="14"/>
        <v>74.157800000000009</v>
      </c>
      <c r="G22" s="25">
        <f t="shared" si="15"/>
        <v>113.158</v>
      </c>
      <c r="H22" s="25">
        <f t="shared" si="16"/>
        <v>50.921099999999996</v>
      </c>
      <c r="I22" s="25">
        <v>400</v>
      </c>
      <c r="J22" s="25">
        <f t="shared" ref="J22" si="29">SUM(E22:I22)</f>
        <v>838.23689999999999</v>
      </c>
      <c r="K22" s="25">
        <f t="shared" si="18"/>
        <v>4.1911845000000003</v>
      </c>
      <c r="L22" s="25">
        <f t="shared" ref="L22" si="30">IF(J22&gt;0,(K22+D22),D22)</f>
        <v>18.463520144999997</v>
      </c>
      <c r="M22" s="26">
        <f t="shared" ref="M22" si="31">(L22-(C22/200))/(C22/200)</f>
        <v>1.1755445359585712</v>
      </c>
      <c r="N22" s="27">
        <f t="shared" ref="N22" si="32">C22+J22</f>
        <v>2535.6068999999998</v>
      </c>
    </row>
    <row r="23" spans="2:14" ht="31.5" x14ac:dyDescent="0.25">
      <c r="B23" s="21" t="s">
        <v>34</v>
      </c>
      <c r="C23" s="5">
        <v>2130</v>
      </c>
      <c r="D23" s="5">
        <f>C23/200*1.6817</f>
        <v>17.910105000000001</v>
      </c>
      <c r="E23" s="5">
        <v>200</v>
      </c>
      <c r="F23" s="5">
        <f>IF(C23*0.06&gt;$D$1,0,$D$1-C23*0.06)</f>
        <v>48.2</v>
      </c>
      <c r="G23" s="5">
        <f>C23*0.8/12</f>
        <v>142</v>
      </c>
      <c r="H23" s="5">
        <f>C23*0.03</f>
        <v>63.9</v>
      </c>
      <c r="I23" s="5">
        <v>400</v>
      </c>
      <c r="J23" s="5">
        <f>SUM(E23:I23)</f>
        <v>854.09999999999991</v>
      </c>
      <c r="K23" s="5">
        <f>J23/200</f>
        <v>4.2704999999999993</v>
      </c>
      <c r="L23" s="5">
        <f>IF(J23&gt;0,(K23+D23),D23)</f>
        <v>22.180605</v>
      </c>
      <c r="M23" s="6">
        <f>(L23-(C23/200))/(C23/200)</f>
        <v>1.0826859154929576</v>
      </c>
      <c r="N23" s="7">
        <f>C23+J23</f>
        <v>2984.1</v>
      </c>
    </row>
    <row r="24" spans="2:14" ht="33" customHeight="1" thickBot="1" x14ac:dyDescent="0.3">
      <c r="B24" s="24" t="s">
        <v>35</v>
      </c>
      <c r="C24" s="28">
        <v>859.45</v>
      </c>
      <c r="D24" s="28">
        <f>C24/200*1.6817</f>
        <v>7.226685325</v>
      </c>
      <c r="E24" s="28">
        <v>200</v>
      </c>
      <c r="F24" s="28">
        <f>IF(C24*0.06&gt;$D$1,0,$D$1-C24*0.06)</f>
        <v>124.43299999999999</v>
      </c>
      <c r="G24" s="28">
        <f>C24*0.8/12</f>
        <v>57.296666666666674</v>
      </c>
      <c r="H24" s="28">
        <f>C24*0.03</f>
        <v>25.7835</v>
      </c>
      <c r="I24" s="28">
        <v>400</v>
      </c>
      <c r="J24" s="28">
        <f>SUM(E24:I24)</f>
        <v>807.51316666666662</v>
      </c>
      <c r="K24" s="28">
        <f>J24/200</f>
        <v>4.0375658333333329</v>
      </c>
      <c r="L24" s="28">
        <f>IF(J24&gt;0,(K24+D24),D24)</f>
        <v>11.264251158333334</v>
      </c>
      <c r="M24" s="29">
        <f>(L24-(C24/200))/(C24/200)</f>
        <v>1.6212696860395215</v>
      </c>
      <c r="N24" s="30">
        <f>C24+J24</f>
        <v>1666.9631666666667</v>
      </c>
    </row>
    <row r="25" spans="2:14" ht="15.75" thickTop="1" x14ac:dyDescent="0.25">
      <c r="B25" s="2"/>
    </row>
  </sheetData>
  <mergeCells count="7">
    <mergeCell ref="N2:N3"/>
    <mergeCell ref="B2:B3"/>
    <mergeCell ref="C2:C3"/>
    <mergeCell ref="D2:D3"/>
    <mergeCell ref="E2:K2"/>
    <mergeCell ref="L2:L3"/>
    <mergeCell ref="M2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2019-03-29T00:52:01Z</dcterms:modified>
</cp:coreProperties>
</file>