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3128" windowHeight="6048" activeTab="3"/>
  </bookViews>
  <sheets>
    <sheet name="Overview" sheetId="1" r:id="rId1"/>
    <sheet name="Measures" sheetId="2" r:id="rId2"/>
    <sheet name="Definitions" sheetId="3" r:id="rId3"/>
    <sheet name="Data Table" sheetId="4" r:id="rId4"/>
    <sheet name="Graphs-1" sheetId="5" r:id="rId5"/>
    <sheet name="Graphs-2" sheetId="6" r:id="rId6"/>
    <sheet name="OP Graphs-1" sheetId="7" r:id="rId7"/>
    <sheet name="OP Graphs-2" sheetId="9" r:id="rId8"/>
  </sheets>
  <calcPr calcId="145621"/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5" i="4"/>
  <c r="AS6" i="4" l="1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5" i="4"/>
  <c r="F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5" i="4"/>
  <c r="BR11" i="4"/>
  <c r="A26" i="4"/>
  <c r="A10" i="4"/>
  <c r="A22" i="4"/>
  <c r="BR6" i="4"/>
  <c r="BR4" i="4"/>
  <c r="A33" i="4"/>
  <c r="A7" i="4"/>
  <c r="A25" i="4"/>
  <c r="A1" i="5"/>
  <c r="A9" i="4"/>
  <c r="BR15" i="4"/>
  <c r="BR13" i="4"/>
  <c r="B1" i="4"/>
  <c r="A29" i="4"/>
  <c r="BR14" i="4"/>
  <c r="A1" i="7"/>
  <c r="BR12" i="4"/>
  <c r="A16" i="4"/>
  <c r="A21" i="4"/>
  <c r="A6" i="4"/>
  <c r="A39" i="4"/>
  <c r="A8" i="4"/>
  <c r="A34" i="4"/>
  <c r="A14" i="4"/>
  <c r="A11" i="4"/>
  <c r="A30" i="4"/>
  <c r="A13" i="4"/>
  <c r="BR8" i="4"/>
  <c r="A23" i="4"/>
  <c r="A38" i="4"/>
  <c r="A1" i="9"/>
  <c r="A1" i="6"/>
  <c r="BR17" i="4"/>
  <c r="A17" i="4"/>
  <c r="A20" i="4"/>
  <c r="A32" i="4"/>
  <c r="BR9" i="4"/>
  <c r="A28" i="4"/>
  <c r="A15" i="4"/>
  <c r="BR16" i="4"/>
  <c r="BR7" i="4"/>
  <c r="A19" i="4"/>
  <c r="A35" i="4"/>
  <c r="BR10" i="4"/>
  <c r="A36" i="4"/>
  <c r="A40" i="4"/>
  <c r="A24" i="4"/>
  <c r="A18" i="4"/>
  <c r="A27" i="4"/>
  <c r="BR5" i="4"/>
  <c r="A5" i="4"/>
  <c r="A37" i="4"/>
  <c r="A31" i="4"/>
  <c r="A12" i="4"/>
  <c r="BG16" i="4" l="1"/>
  <c r="BG11" i="4"/>
  <c r="BG6" i="4"/>
  <c r="BG38" i="4"/>
  <c r="BG33" i="4"/>
  <c r="BG20" i="4"/>
  <c r="BG15" i="4"/>
  <c r="BG10" i="4"/>
  <c r="BG37" i="4"/>
  <c r="BG5" i="4"/>
  <c r="BG4" i="4" s="1"/>
  <c r="BG24" i="4"/>
  <c r="BG19" i="4"/>
  <c r="BG14" i="4"/>
  <c r="BG9" i="4"/>
  <c r="BG28" i="4"/>
  <c r="BG23" i="4"/>
  <c r="BG18" i="4"/>
  <c r="BG13" i="4"/>
  <c r="BG8" i="4"/>
  <c r="BG40" i="4"/>
  <c r="BG35" i="4"/>
  <c r="BG30" i="4"/>
  <c r="BG25" i="4"/>
  <c r="BG12" i="4"/>
  <c r="BG7" i="4"/>
  <c r="BG39" i="4"/>
  <c r="BG34" i="4"/>
  <c r="BG29" i="4"/>
  <c r="BG21" i="4"/>
  <c r="BG26" i="4"/>
  <c r="BG32" i="4"/>
  <c r="BG36" i="4"/>
  <c r="BG27" i="4"/>
  <c r="BG31" i="4"/>
  <c r="BG22" i="4"/>
  <c r="BG17" i="4"/>
  <c r="AX24" i="4"/>
  <c r="AX19" i="4"/>
  <c r="AX10" i="4"/>
  <c r="AX13" i="4"/>
  <c r="AX28" i="4"/>
  <c r="AX23" i="4"/>
  <c r="AX14" i="4"/>
  <c r="AX17" i="4"/>
  <c r="AX32" i="4"/>
  <c r="AX27" i="4"/>
  <c r="AX18" i="4"/>
  <c r="AX21" i="4"/>
  <c r="AX36" i="4"/>
  <c r="AX31" i="4"/>
  <c r="AX22" i="4"/>
  <c r="AX25" i="4"/>
  <c r="AX5" i="4"/>
  <c r="AX8" i="4"/>
  <c r="AX40" i="4"/>
  <c r="AX35" i="4"/>
  <c r="AX26" i="4"/>
  <c r="AX29" i="4"/>
  <c r="AX12" i="4"/>
  <c r="AX39" i="4"/>
  <c r="AX30" i="4"/>
  <c r="AX33" i="4"/>
  <c r="AX20" i="4"/>
  <c r="AX15" i="4"/>
  <c r="AX6" i="4"/>
  <c r="AX9" i="4"/>
  <c r="AX16" i="4"/>
  <c r="AX7" i="4"/>
  <c r="AX11" i="4"/>
  <c r="AX34" i="4"/>
  <c r="AX38" i="4"/>
  <c r="AX37" i="4"/>
  <c r="BB6" i="4"/>
  <c r="BB38" i="4"/>
  <c r="BB33" i="4"/>
  <c r="BB24" i="4"/>
  <c r="BB31" i="4"/>
  <c r="BB10" i="4"/>
  <c r="BB36" i="4"/>
  <c r="BB37" i="4"/>
  <c r="BB28" i="4"/>
  <c r="BB35" i="4"/>
  <c r="BB14" i="4"/>
  <c r="BB9" i="4"/>
  <c r="BB32" i="4"/>
  <c r="BB7" i="4"/>
  <c r="BB39" i="4"/>
  <c r="BB18" i="4"/>
  <c r="BB13" i="4"/>
  <c r="BB40" i="4"/>
  <c r="BB11" i="4"/>
  <c r="BB22" i="4"/>
  <c r="BB17" i="4"/>
  <c r="BB8" i="4"/>
  <c r="BB15" i="4"/>
  <c r="BB34" i="4"/>
  <c r="BB29" i="4"/>
  <c r="BB20" i="4"/>
  <c r="BB27" i="4"/>
  <c r="BB5" i="4"/>
  <c r="BB25" i="4"/>
  <c r="BB12" i="4"/>
  <c r="BB30" i="4"/>
  <c r="BB16" i="4"/>
  <c r="BB19" i="4"/>
  <c r="BB23" i="4"/>
  <c r="BB26" i="4"/>
  <c r="BB21" i="4"/>
  <c r="BC26" i="4"/>
  <c r="BC21" i="4"/>
  <c r="BC20" i="4"/>
  <c r="BC15" i="4"/>
  <c r="BC30" i="4"/>
  <c r="BC25" i="4"/>
  <c r="BC24" i="4"/>
  <c r="BC19" i="4"/>
  <c r="BC34" i="4"/>
  <c r="BC29" i="4"/>
  <c r="BC28" i="4"/>
  <c r="BC23" i="4"/>
  <c r="BC6" i="4"/>
  <c r="BC38" i="4"/>
  <c r="BC33" i="4"/>
  <c r="BC32" i="4"/>
  <c r="BC27" i="4"/>
  <c r="BC10" i="4"/>
  <c r="BC40" i="4"/>
  <c r="BC37" i="4"/>
  <c r="BC36" i="4"/>
  <c r="BC31" i="4"/>
  <c r="BC22" i="4"/>
  <c r="BC17" i="4"/>
  <c r="BC16" i="4"/>
  <c r="BC11" i="4"/>
  <c r="BC13" i="4"/>
  <c r="BC8" i="4"/>
  <c r="BC12" i="4"/>
  <c r="BC5" i="4"/>
  <c r="BC18" i="4"/>
  <c r="BC39" i="4"/>
  <c r="BC7" i="4"/>
  <c r="BC14" i="4"/>
  <c r="BC35" i="4"/>
  <c r="BC9" i="4"/>
  <c r="AV15" i="4"/>
  <c r="AV10" i="4"/>
  <c r="AV33" i="4"/>
  <c r="AV8" i="4"/>
  <c r="AV40" i="4"/>
  <c r="AV19" i="4"/>
  <c r="AV14" i="4"/>
  <c r="AV37" i="4"/>
  <c r="AV12" i="4"/>
  <c r="AV23" i="4"/>
  <c r="AV18" i="4"/>
  <c r="AV9" i="4"/>
  <c r="AV16" i="4"/>
  <c r="AV27" i="4"/>
  <c r="AV22" i="4"/>
  <c r="AV13" i="4"/>
  <c r="AV20" i="4"/>
  <c r="AV31" i="4"/>
  <c r="AV26" i="4"/>
  <c r="AV17" i="4"/>
  <c r="AV24" i="4"/>
  <c r="AV35" i="4"/>
  <c r="AV30" i="4"/>
  <c r="AV28" i="4"/>
  <c r="AV11" i="4"/>
  <c r="AV6" i="4"/>
  <c r="AV38" i="4"/>
  <c r="AV29" i="4"/>
  <c r="AV36" i="4"/>
  <c r="AV7" i="4"/>
  <c r="AV39" i="4"/>
  <c r="AV34" i="4"/>
  <c r="AV21" i="4"/>
  <c r="AV5" i="4"/>
  <c r="AV25" i="4"/>
  <c r="AV32" i="4"/>
  <c r="AU22" i="4"/>
  <c r="AU25" i="4"/>
  <c r="AU24" i="4"/>
  <c r="AU19" i="4"/>
  <c r="AU26" i="4"/>
  <c r="AU29" i="4"/>
  <c r="AU28" i="4"/>
  <c r="AU23" i="4"/>
  <c r="AU30" i="4"/>
  <c r="AU33" i="4"/>
  <c r="AU32" i="4"/>
  <c r="AU27" i="4"/>
  <c r="AU38" i="4"/>
  <c r="AU34" i="4"/>
  <c r="AU37" i="4"/>
  <c r="AU36" i="4"/>
  <c r="AU31" i="4"/>
  <c r="AU10" i="4"/>
  <c r="AU6" i="4"/>
  <c r="AU9" i="4"/>
  <c r="AU8" i="4"/>
  <c r="AU40" i="4"/>
  <c r="AU35" i="4"/>
  <c r="AU13" i="4"/>
  <c r="AU12" i="4"/>
  <c r="AU7" i="4"/>
  <c r="AU39" i="4"/>
  <c r="AU18" i="4"/>
  <c r="AU21" i="4"/>
  <c r="AU20" i="4"/>
  <c r="AU15" i="4"/>
  <c r="AU14" i="4"/>
  <c r="AU5" i="4"/>
  <c r="AU17" i="4"/>
  <c r="AU16" i="4"/>
  <c r="AU11" i="4"/>
  <c r="AY8" i="4"/>
  <c r="AY7" i="4"/>
  <c r="AY39" i="4"/>
  <c r="AY34" i="4"/>
  <c r="AY33" i="4"/>
  <c r="AY12" i="4"/>
  <c r="AY11" i="4"/>
  <c r="AY6" i="4"/>
  <c r="AY38" i="4"/>
  <c r="AY37" i="4"/>
  <c r="AY16" i="4"/>
  <c r="AY15" i="4"/>
  <c r="AY10" i="4"/>
  <c r="AY9" i="4"/>
  <c r="AY5" i="4"/>
  <c r="AY28" i="4"/>
  <c r="AY20" i="4"/>
  <c r="AY19" i="4"/>
  <c r="AY14" i="4"/>
  <c r="AY13" i="4"/>
  <c r="AY24" i="4"/>
  <c r="AY23" i="4"/>
  <c r="AY18" i="4"/>
  <c r="AY17" i="4"/>
  <c r="AY27" i="4"/>
  <c r="AY22" i="4"/>
  <c r="AY21" i="4"/>
  <c r="AY40" i="4"/>
  <c r="AY36" i="4"/>
  <c r="AY35" i="4"/>
  <c r="AY30" i="4"/>
  <c r="AY29" i="4"/>
  <c r="AY32" i="4"/>
  <c r="AY31" i="4"/>
  <c r="AY26" i="4"/>
  <c r="AY25" i="4"/>
  <c r="BD15" i="4"/>
  <c r="BD37" i="4"/>
  <c r="BD34" i="4"/>
  <c r="BD8" i="4"/>
  <c r="BD40" i="4"/>
  <c r="BD19" i="4"/>
  <c r="BD6" i="4"/>
  <c r="BD38" i="4"/>
  <c r="BD12" i="4"/>
  <c r="BD23" i="4"/>
  <c r="BD10" i="4"/>
  <c r="BD9" i="4"/>
  <c r="BD16" i="4"/>
  <c r="BD27" i="4"/>
  <c r="BD14" i="4"/>
  <c r="BD13" i="4"/>
  <c r="BD20" i="4"/>
  <c r="BD31" i="4"/>
  <c r="BD18" i="4"/>
  <c r="BD17" i="4"/>
  <c r="BD24" i="4"/>
  <c r="BD11" i="4"/>
  <c r="BD33" i="4"/>
  <c r="BD30" i="4"/>
  <c r="BD29" i="4"/>
  <c r="BD36" i="4"/>
  <c r="BD39" i="4"/>
  <c r="BD22" i="4"/>
  <c r="BD5" i="4"/>
  <c r="BD26" i="4"/>
  <c r="BD21" i="4"/>
  <c r="BD25" i="4"/>
  <c r="BD28" i="4"/>
  <c r="BD7" i="4"/>
  <c r="BD32" i="4"/>
  <c r="BD35" i="4"/>
  <c r="AZ33" i="4"/>
  <c r="AZ32" i="4"/>
  <c r="AZ19" i="4"/>
  <c r="AZ22" i="4"/>
  <c r="AZ37" i="4"/>
  <c r="AZ36" i="4"/>
  <c r="AZ23" i="4"/>
  <c r="AZ26" i="4"/>
  <c r="AZ5" i="4"/>
  <c r="AZ9" i="4"/>
  <c r="AZ8" i="4"/>
  <c r="AZ40" i="4"/>
  <c r="AZ27" i="4"/>
  <c r="AZ30" i="4"/>
  <c r="AZ21" i="4"/>
  <c r="AZ13" i="4"/>
  <c r="AZ12" i="4"/>
  <c r="AZ35" i="4"/>
  <c r="AZ31" i="4"/>
  <c r="AZ34" i="4"/>
  <c r="AZ17" i="4"/>
  <c r="AZ16" i="4"/>
  <c r="AZ39" i="4"/>
  <c r="AZ6" i="4"/>
  <c r="AZ38" i="4"/>
  <c r="AZ29" i="4"/>
  <c r="AZ28" i="4"/>
  <c r="AZ15" i="4"/>
  <c r="AZ18" i="4"/>
  <c r="AZ11" i="4"/>
  <c r="AZ24" i="4"/>
  <c r="AZ10" i="4"/>
  <c r="AZ14" i="4"/>
  <c r="AZ25" i="4"/>
  <c r="AZ20" i="4"/>
  <c r="AZ7" i="4"/>
  <c r="BE35" i="4"/>
  <c r="BE30" i="4"/>
  <c r="BE29" i="4"/>
  <c r="BE24" i="4"/>
  <c r="BE7" i="4"/>
  <c r="BE39" i="4"/>
  <c r="BE34" i="4"/>
  <c r="BE33" i="4"/>
  <c r="BE28" i="4"/>
  <c r="BE11" i="4"/>
  <c r="BE6" i="4"/>
  <c r="BE38" i="4"/>
  <c r="BE37" i="4"/>
  <c r="BE32" i="4"/>
  <c r="BE15" i="4"/>
  <c r="BE10" i="4"/>
  <c r="BE9" i="4"/>
  <c r="BE40" i="4"/>
  <c r="BE36" i="4"/>
  <c r="BE19" i="4"/>
  <c r="BE14" i="4"/>
  <c r="BE13" i="4"/>
  <c r="BE8" i="4"/>
  <c r="BE5" i="4"/>
  <c r="BE31" i="4"/>
  <c r="BE26" i="4"/>
  <c r="BE25" i="4"/>
  <c r="BE20" i="4"/>
  <c r="BE27" i="4"/>
  <c r="BE18" i="4"/>
  <c r="BE22" i="4"/>
  <c r="BE17" i="4"/>
  <c r="BE21" i="4"/>
  <c r="BE12" i="4"/>
  <c r="BE16" i="4"/>
  <c r="BE23" i="4"/>
  <c r="AT6" i="4"/>
  <c r="AT38" i="4"/>
  <c r="AT33" i="4"/>
  <c r="AT28" i="4"/>
  <c r="AT31" i="4"/>
  <c r="AT10" i="4"/>
  <c r="AT40" i="4"/>
  <c r="AT37" i="4"/>
  <c r="AT32" i="4"/>
  <c r="AT35" i="4"/>
  <c r="AT14" i="4"/>
  <c r="AT9" i="4"/>
  <c r="AT36" i="4"/>
  <c r="AT7" i="4"/>
  <c r="AT39" i="4"/>
  <c r="AT19" i="4"/>
  <c r="AT18" i="4"/>
  <c r="AT13" i="4"/>
  <c r="AT8" i="4"/>
  <c r="AT11" i="4"/>
  <c r="AT22" i="4"/>
  <c r="AT17" i="4"/>
  <c r="AT12" i="4"/>
  <c r="AT15" i="4"/>
  <c r="AT26" i="4"/>
  <c r="AT21" i="4"/>
  <c r="AT16" i="4"/>
  <c r="AT34" i="4"/>
  <c r="AT29" i="4"/>
  <c r="AT24" i="4"/>
  <c r="AT27" i="4"/>
  <c r="AT5" i="4"/>
  <c r="AT30" i="4"/>
  <c r="AT25" i="4"/>
  <c r="AT20" i="4"/>
  <c r="AT23" i="4"/>
  <c r="BF24" i="4"/>
  <c r="BF28" i="4"/>
  <c r="BF19" i="4"/>
  <c r="BF10" i="4"/>
  <c r="BF17" i="4"/>
  <c r="BF32" i="4"/>
  <c r="BF23" i="4"/>
  <c r="BF14" i="4"/>
  <c r="BF21" i="4"/>
  <c r="BF36" i="4"/>
  <c r="BF27" i="4"/>
  <c r="BF18" i="4"/>
  <c r="BF25" i="4"/>
  <c r="BF5" i="4"/>
  <c r="BF8" i="4"/>
  <c r="BF40" i="4"/>
  <c r="BF31" i="4"/>
  <c r="BF22" i="4"/>
  <c r="BF29" i="4"/>
  <c r="BF20" i="4"/>
  <c r="BF11" i="4"/>
  <c r="BF30" i="4"/>
  <c r="BF9" i="4"/>
  <c r="BF15" i="4"/>
  <c r="BF6" i="4"/>
  <c r="BF13" i="4"/>
  <c r="BF16" i="4"/>
  <c r="BF37" i="4"/>
  <c r="BF34" i="4"/>
  <c r="BF7" i="4"/>
  <c r="BF35" i="4"/>
  <c r="BF39" i="4"/>
  <c r="BF26" i="4"/>
  <c r="BF12" i="4"/>
  <c r="BF33" i="4"/>
  <c r="BF38" i="4"/>
  <c r="AW31" i="4"/>
  <c r="AW30" i="4"/>
  <c r="AW29" i="4"/>
  <c r="AW28" i="4"/>
  <c r="AW39" i="4"/>
  <c r="AW35" i="4"/>
  <c r="AW34" i="4"/>
  <c r="AW33" i="4"/>
  <c r="AW32" i="4"/>
  <c r="AW7" i="4"/>
  <c r="AW6" i="4"/>
  <c r="AW38" i="4"/>
  <c r="AW37" i="4"/>
  <c r="AW36" i="4"/>
  <c r="AW11" i="4"/>
  <c r="AW10" i="4"/>
  <c r="AW9" i="4"/>
  <c r="AW8" i="4"/>
  <c r="AW40" i="4"/>
  <c r="AW15" i="4"/>
  <c r="AW14" i="4"/>
  <c r="AW13" i="4"/>
  <c r="AW12" i="4"/>
  <c r="AW5" i="4"/>
  <c r="AW19" i="4"/>
  <c r="AW18" i="4"/>
  <c r="AW17" i="4"/>
  <c r="AW16" i="4"/>
  <c r="AW27" i="4"/>
  <c r="AW26" i="4"/>
  <c r="AW25" i="4"/>
  <c r="AW24" i="4"/>
  <c r="AW21" i="4"/>
  <c r="AW20" i="4"/>
  <c r="AW23" i="4"/>
  <c r="AW22" i="4"/>
  <c r="BA21" i="4"/>
  <c r="BA20" i="4"/>
  <c r="BA15" i="4"/>
  <c r="BA10" i="4"/>
  <c r="BA25" i="4"/>
  <c r="BA24" i="4"/>
  <c r="BA19" i="4"/>
  <c r="BA14" i="4"/>
  <c r="BA29" i="4"/>
  <c r="BA28" i="4"/>
  <c r="BA23" i="4"/>
  <c r="BA18" i="4"/>
  <c r="BA33" i="4"/>
  <c r="BA32" i="4"/>
  <c r="BA27" i="4"/>
  <c r="BA22" i="4"/>
  <c r="BA37" i="4"/>
  <c r="BA36" i="4"/>
  <c r="BA31" i="4"/>
  <c r="BA26" i="4"/>
  <c r="BA17" i="4"/>
  <c r="BA16" i="4"/>
  <c r="BA11" i="4"/>
  <c r="BA6" i="4"/>
  <c r="BA38" i="4"/>
  <c r="BA5" i="4"/>
  <c r="BA7" i="4"/>
  <c r="BA35" i="4"/>
  <c r="BA39" i="4"/>
  <c r="BA9" i="4"/>
  <c r="BA30" i="4"/>
  <c r="BA13" i="4"/>
  <c r="BA34" i="4"/>
  <c r="BA8" i="4"/>
  <c r="BA40" i="4"/>
  <c r="BA12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D45" i="9"/>
  <c r="C6" i="4" l="1"/>
  <c r="BF4" i="4"/>
  <c r="BE4" i="4"/>
  <c r="BA4" i="4"/>
  <c r="AZ4" i="4"/>
  <c r="AY4" i="4"/>
  <c r="AW4" i="4"/>
  <c r="AU4" i="4"/>
  <c r="AT4" i="4"/>
  <c r="BD4" i="4"/>
  <c r="BC4" i="4"/>
  <c r="BB4" i="4"/>
  <c r="AX4" i="4"/>
  <c r="AV4" i="4"/>
  <c r="D59" i="6"/>
  <c r="C59" i="5"/>
  <c r="D59" i="5"/>
  <c r="B45" i="9"/>
  <c r="E59" i="5"/>
  <c r="C59" i="6"/>
  <c r="B45" i="7"/>
  <c r="C45" i="7"/>
  <c r="C45" i="9"/>
  <c r="B59" i="5"/>
  <c r="E59" i="6"/>
  <c r="B59" i="6"/>
  <c r="D45" i="7"/>
</calcChain>
</file>

<file path=xl/comments1.xml><?xml version="1.0" encoding="utf-8"?>
<comments xmlns="http://schemas.openxmlformats.org/spreadsheetml/2006/main">
  <authors>
    <author>Kevin Little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Kevin Little:</t>
        </r>
        <r>
          <rPr>
            <sz val="9"/>
            <color indexed="81"/>
            <rFont val="Tahoma"/>
            <family val="2"/>
          </rPr>
          <t xml:space="preserve">
these goal are place holders, shown with values to link to the graphs</t>
        </r>
      </text>
    </comment>
  </commentList>
</comments>
</file>

<file path=xl/comments2.xml><?xml version="1.0" encoding="utf-8"?>
<comments xmlns="http://schemas.openxmlformats.org/spreadsheetml/2006/main">
  <authors>
    <author>Kevin Little</author>
  </authors>
  <commentList>
    <comment ref="BR3" authorId="0">
      <text>
        <r>
          <rPr>
            <b/>
            <sz val="9"/>
            <color indexed="81"/>
            <rFont val="Tahoma"/>
            <family val="2"/>
          </rPr>
          <t>Kevin Little:</t>
        </r>
        <r>
          <rPr>
            <sz val="9"/>
            <color indexed="81"/>
            <rFont val="Tahoma"/>
            <family val="2"/>
          </rPr>
          <t xml:space="preserve">
these goal are place holders, shown with values to link to the graphs</t>
        </r>
      </text>
    </comment>
  </commentList>
</comments>
</file>

<file path=xl/sharedStrings.xml><?xml version="1.0" encoding="utf-8"?>
<sst xmlns="http://schemas.openxmlformats.org/spreadsheetml/2006/main" count="196" uniqueCount="126">
  <si>
    <t>Purpose</t>
  </si>
  <si>
    <t>You can print out the graph pages for your project board.</t>
  </si>
  <si>
    <t>revised</t>
  </si>
  <si>
    <t>Goal</t>
  </si>
  <si>
    <t>Units</t>
  </si>
  <si>
    <t>%</t>
  </si>
  <si>
    <t>$/Hr</t>
  </si>
  <si>
    <t>Encounters/Hr</t>
  </si>
  <si>
    <t>$/Visit</t>
  </si>
  <si>
    <t>Your Organization's Name</t>
  </si>
  <si>
    <t>Measure Name</t>
  </si>
  <si>
    <t>Code</t>
  </si>
  <si>
    <t>OM1</t>
  </si>
  <si>
    <t>Caries Risk Assessment Documentation (&lt;21 years)</t>
  </si>
  <si>
    <t>PM1</t>
  </si>
  <si>
    <t>Sealants (6-9 years)</t>
  </si>
  <si>
    <t>PM2</t>
  </si>
  <si>
    <t>Self-Mgmt Goal Review (&lt;21 years)</t>
  </si>
  <si>
    <t>PM3</t>
  </si>
  <si>
    <t>Treatment Plan Completion (&lt;21 years)</t>
  </si>
  <si>
    <t>PM4</t>
  </si>
  <si>
    <t>Risk-based Recall (&lt;21 years)</t>
  </si>
  <si>
    <t>PM5</t>
  </si>
  <si>
    <t>Sealants (10-14 years)</t>
  </si>
  <si>
    <t>PM6</t>
  </si>
  <si>
    <t>Topical Fluoride Application (1-5 years)</t>
  </si>
  <si>
    <t>PM7</t>
  </si>
  <si>
    <t>No Shows (&lt;21 years)</t>
  </si>
  <si>
    <t>OPM1</t>
  </si>
  <si>
    <t>Gross charges per Encounter</t>
  </si>
  <si>
    <t>OPM2</t>
  </si>
  <si>
    <t>Direct Costs per Visit</t>
  </si>
  <si>
    <t>OPM4</t>
  </si>
  <si>
    <t>Recommendation to Family and Friends</t>
  </si>
  <si>
    <t>OPM5</t>
  </si>
  <si>
    <t>Organization Name</t>
  </si>
  <si>
    <t>Reporting date: first work day of</t>
  </si>
  <si>
    <t>Measurement Month</t>
  </si>
  <si>
    <t>Count of patients in the denominator who meet the numerator criteria</t>
  </si>
  <si>
    <t>Percentage of patients under age 21 years with caries risk documented during the measurement month</t>
  </si>
  <si>
    <t>Percentage of patients under age 21 years with self-management goals reviewed during the measurement month</t>
  </si>
  <si>
    <t>Percentage of patients under age 21 years who had their Phase I treatment plan completed within 6 months</t>
  </si>
  <si>
    <t>Percentage of patients under age 21 years with on-time risk-based recall visits during the measurement month</t>
  </si>
  <si>
    <t>Gross charges for the month</t>
  </si>
  <si>
    <t>Number of Encounters for the month</t>
  </si>
  <si>
    <t>Direct Costs for the month</t>
  </si>
  <si>
    <t>Number of visits for the month</t>
  </si>
  <si>
    <t>Direct Costs per visit</t>
  </si>
  <si>
    <t>Count of patients in the denominator who indicate they will recommend health center services to family and friends ("Top Box")</t>
  </si>
  <si>
    <t>Count of patients in measurement month completing a satisfaction survey</t>
  </si>
  <si>
    <t>Percent Recommendation to Family and Friends</t>
  </si>
  <si>
    <t xml:space="preserve">OM1 </t>
  </si>
  <si>
    <t>Month</t>
  </si>
  <si>
    <t>Goals</t>
  </si>
  <si>
    <t>ClinicName</t>
  </si>
  <si>
    <t>RepMonth</t>
  </si>
  <si>
    <t>MeasMonth</t>
  </si>
  <si>
    <t>OM1-N</t>
  </si>
  <si>
    <t>OM1-D</t>
  </si>
  <si>
    <t>PM1-N</t>
  </si>
  <si>
    <t>PM1-D</t>
  </si>
  <si>
    <t>PM2-N</t>
  </si>
  <si>
    <t>PM2-D</t>
  </si>
  <si>
    <t>PM3-N</t>
  </si>
  <si>
    <t>PM3-D</t>
  </si>
  <si>
    <t>PM4-N</t>
  </si>
  <si>
    <t>PM4-D</t>
  </si>
  <si>
    <t>PM5-N</t>
  </si>
  <si>
    <t>PM5-D</t>
  </si>
  <si>
    <t>PM6-N</t>
  </si>
  <si>
    <t>PM6-D</t>
  </si>
  <si>
    <t>PM7-N</t>
  </si>
  <si>
    <t>PM7-D</t>
  </si>
  <si>
    <t>OPM1-N</t>
  </si>
  <si>
    <t>OPM1-D</t>
  </si>
  <si>
    <t>OPM2-N</t>
  </si>
  <si>
    <t>OPM2-D</t>
  </si>
  <si>
    <t>OPM4-N</t>
  </si>
  <si>
    <t>OPM4-D</t>
  </si>
  <si>
    <t>OPM5-N</t>
  </si>
  <si>
    <t>OPM5-D</t>
  </si>
  <si>
    <t>Count of patients who meet the denominator criteria</t>
  </si>
  <si>
    <t>Newly Diagnosed Caries at Recall (&lt;21 years)</t>
  </si>
  <si>
    <t xml:space="preserve">http://www.nnoha.org/nnoha-content/uploads/2015/12/Measure-Details.pdf </t>
  </si>
  <si>
    <t>OPM Measures OPM2-OPM5 (other than No Shows):</t>
  </si>
  <si>
    <t>Measure Definitions</t>
  </si>
  <si>
    <t>Encounters per Hour_Dentists</t>
  </si>
  <si>
    <t>OPM3_D</t>
  </si>
  <si>
    <t>Encounters per Hour_Hygenists</t>
  </si>
  <si>
    <t>OPM3_H</t>
  </si>
  <si>
    <t>Number of Encounters for the Month_Dentists</t>
  </si>
  <si>
    <t>Number of Hours for the Month_Dentists</t>
  </si>
  <si>
    <t>Encounters per hour_Dentists</t>
  </si>
  <si>
    <t>New Caries at Recall</t>
  </si>
  <si>
    <t>Caries Risk Documentation</t>
  </si>
  <si>
    <t>Sealants (6-9)</t>
  </si>
  <si>
    <t>Self-Management Review</t>
  </si>
  <si>
    <t>Phase 1 Treatment Plan Completed</t>
  </si>
  <si>
    <t>On-Time Risk Based Recall</t>
  </si>
  <si>
    <t>Sealants (10-14)</t>
  </si>
  <si>
    <t>Fluoride Varnish (1-5)</t>
  </si>
  <si>
    <t>No Shows</t>
  </si>
  <si>
    <t>Encounters per hour (Dentists)</t>
  </si>
  <si>
    <t>Number of Hours for the Month_Hygenists</t>
  </si>
  <si>
    <t>Count of patients who meet the denominator criteria (same count as Caries Risk Documentation measure)</t>
  </si>
  <si>
    <t>OPM3_d</t>
  </si>
  <si>
    <t>OPM3_h</t>
  </si>
  <si>
    <t>Percentage of children, age 6–9 years, at moderate to high risk for caries who received at least one sealant on a permanent first molar within three months of an oral evaluation or assessment</t>
  </si>
  <si>
    <t>Percentage of children, age 10–14 years, at moderate to high risk for caries who received at least one sealant on a permanent second molar within three months of an oral evaluation or assessment</t>
  </si>
  <si>
    <t>Percentage of patients under age 21 years with new carious lesions diagnosed during the measurement month</t>
  </si>
  <si>
    <t>Percentage of patients under age 21 years with missed appointments during the measurement month</t>
  </si>
  <si>
    <t>Percentage of patients aged 1–5 years who received fluoride varnish during the measurement month (definition under review 17 Sept 2016)</t>
  </si>
  <si>
    <t>OPM3_d-N</t>
  </si>
  <si>
    <t>OPM3_d-D</t>
  </si>
  <si>
    <t>OPM3_h-N</t>
  </si>
  <si>
    <t>OPM3_h-D</t>
  </si>
  <si>
    <t>DQA measure specifications 17 Sept 2016</t>
  </si>
  <si>
    <t>Measures OM1, PM1-PM7 and OPM1:</t>
  </si>
  <si>
    <t>Kevin Little, Ph.D.   Improvement Advisor</t>
  </si>
  <si>
    <t xml:space="preserve">You will be able to upload your spreadsheet to the project web app, </t>
  </si>
  <si>
    <t>https://nnohacollab.shinyapps.io/MonthlyDataSite/</t>
  </si>
  <si>
    <t>This spreadsheet allows you to track the NNOHA Dental Dashboard measures as defined for the NNOHA Phase II collaborative.</t>
  </si>
  <si>
    <t>Encounters per hour (Hygienists)</t>
  </si>
  <si>
    <t>Encounters per hour_Hygienists</t>
  </si>
  <si>
    <t>Number of Encounters for the Month_Hygienists</t>
  </si>
  <si>
    <t>Zufall Health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</si>
</sst>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&quot;$&quot;#,##0.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15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5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0" fontId="10" fillId="0" borderId="1" xfId="0" applyFont="1" applyBorder="1"/>
    <xf numFmtId="164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/>
    <xf numFmtId="0" fontId="6" fillId="0" borderId="0" xfId="0" applyFont="1" applyAlignment="1">
      <alignment vertical="center"/>
    </xf>
    <xf numFmtId="0" fontId="14" fillId="0" borderId="0" xfId="1"/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 applyProtection="1">
      <alignment horizontal="center"/>
      <protection locked="0"/>
    </xf>
    <xf numFmtId="0" fontId="5" fillId="0" borderId="0" xfId="0" applyFont="1"/>
    <xf numFmtId="0" fontId="1" fillId="2" borderId="1" xfId="0" applyFont="1" applyFill="1" applyBorder="1" applyProtection="1">
      <protection locked="0"/>
    </xf>
    <xf numFmtId="1" fontId="1" fillId="4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0" xfId="0" applyNumberFormat="1"/>
    <xf numFmtId="0" fontId="15" fillId="0" borderId="0" xfId="0" applyFont="1"/>
    <xf numFmtId="0" fontId="7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1" fontId="1" fillId="4" borderId="3" xfId="0" applyNumberFormat="1" applyFont="1" applyFill="1" applyBorder="1" applyAlignment="1" applyProtection="1">
      <alignment horizontal="center" vertical="center"/>
      <protection locked="0"/>
    </xf>
    <xf numFmtId="166" fontId="10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 applyProtection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Measures!$A$2</c:f>
          <c:strCache>
            <c:ptCount val="1"/>
            <c:pt idx="0">
              <c:v>Newly Diagnosed Caries at Recall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Table'!$F$5:$F$40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Table'!$AT$5:$AT$40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38336"/>
        <c:axId val="301834624"/>
      </c:lineChart>
      <c:dateAx>
        <c:axId val="302238336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183462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18346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23833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Measures!$A$12</c:f>
          <c:strCache>
            <c:ptCount val="1"/>
            <c:pt idx="0">
              <c:v>Encounters per Hour_Dentists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Table'!$AJ$5:$AJ$40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Table'!$BD$5:$BD$40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497216"/>
        <c:axId val="303498752"/>
      </c:lineChart>
      <c:dateAx>
        <c:axId val="303497216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49875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49875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Encounters/Hr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497216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Measures!$A$13</c:f>
          <c:strCache>
            <c:ptCount val="1"/>
            <c:pt idx="0">
              <c:v>Encounters per Hour_Hygenists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Table'!$AM$5:$AM$40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Table'!$BE$5:$BE$40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40480"/>
        <c:axId val="303542272"/>
      </c:lineChart>
      <c:dateAx>
        <c:axId val="303540480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54227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542272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Encounters/Hr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540480"/>
        <c:crosses val="autoZero"/>
        <c:crossBetween val="midCat"/>
        <c:majorUnit val="1"/>
        <c:min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Measures!$A$11</c:f>
          <c:strCache>
            <c:ptCount val="1"/>
            <c:pt idx="0">
              <c:v>Gross charges per Encounter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Table'!$AG$5:$AG$40</c:f>
              <c:numCache>
                <c:formatCode>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Table'!$BC$5:$BC$40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48544"/>
        <c:axId val="302350336"/>
      </c:lineChart>
      <c:dateAx>
        <c:axId val="302348544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235033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2350336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per Encounter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2348544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Measures!$A$14</c:f>
          <c:strCache>
            <c:ptCount val="1"/>
            <c:pt idx="0">
              <c:v>Direct Costs per Visit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Table'!$AP$5:$AP$40</c:f>
              <c:numCache>
                <c:formatCode>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Table'!$BF$5:$BF$40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87968"/>
        <c:axId val="302389504"/>
      </c:lineChart>
      <c:dateAx>
        <c:axId val="302387968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238950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2389504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 per Visit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2387968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Measures!$A$15</c:f>
          <c:strCache>
            <c:ptCount val="1"/>
            <c:pt idx="0">
              <c:v>Recommendation to Family and Friends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Table'!$AS$5:$AS$40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Table'!$BG$5:$BG$40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410752"/>
        <c:axId val="303080192"/>
      </c:lineChart>
      <c:dateAx>
        <c:axId val="302410752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08019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0801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410752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Measures!$A$3</c:f>
          <c:strCache>
            <c:ptCount val="1"/>
            <c:pt idx="0">
              <c:v>Caries Risk Assessment Documentation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Table'!$I$5:$I$40</c:f>
              <c:numCache>
                <c:formatCode>0.0</c:formatCode>
                <c:ptCount val="36"/>
                <c:pt idx="0">
                  <c:v>75.203252032520325</c:v>
                </c:pt>
                <c:pt idx="1">
                  <c:v>72.916666666666671</c:v>
                </c:pt>
                <c:pt idx="2">
                  <c:v>74.587458745874585</c:v>
                </c:pt>
                <c:pt idx="3">
                  <c:v>73.75</c:v>
                </c:pt>
                <c:pt idx="4">
                  <c:v>60.280373831775698</c:v>
                </c:pt>
                <c:pt idx="5">
                  <c:v>69.960474308300391</c:v>
                </c:pt>
                <c:pt idx="6">
                  <c:v>73.584905660377359</c:v>
                </c:pt>
                <c:pt idx="7">
                  <c:v>75.451263537906144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Table'!$AU$5:$AU$40</c:f>
              <c:numCache>
                <c:formatCode>General</c:formatCode>
                <c:ptCount val="3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08128"/>
        <c:axId val="302209664"/>
      </c:lineChart>
      <c:dateAx>
        <c:axId val="302208128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220966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22096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220812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Measures!$A$4</c:f>
          <c:strCache>
            <c:ptCount val="1"/>
            <c:pt idx="0">
              <c:v>Sealants (6-9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Table'!$L$5:$L$40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Table'!$AV$5:$AV$40</c:f>
              <c:numCache>
                <c:formatCode>General</c:formatCode>
                <c:ptCount val="3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83744"/>
        <c:axId val="303185280"/>
      </c:lineChart>
      <c:dateAx>
        <c:axId val="303183744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18528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1852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18374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Measures!$A$5</c:f>
          <c:strCache>
            <c:ptCount val="1"/>
            <c:pt idx="0">
              <c:v>Self-Mgmt Goal Review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Table'!$O$5:$O$40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Table'!$AW$5:$AW$40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23168"/>
        <c:axId val="303224704"/>
      </c:lineChart>
      <c:dateAx>
        <c:axId val="303223168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22470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2247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22316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Measures!$A$6</c:f>
          <c:strCache>
            <c:ptCount val="1"/>
            <c:pt idx="0">
              <c:v>Treatment Plan Completion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Table'!$R$5:$R$40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Table'!$AX$5:$AX$40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13344"/>
        <c:axId val="303114880"/>
      </c:lineChart>
      <c:dateAx>
        <c:axId val="303113344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11488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1148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11334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Measures!$A$7</c:f>
          <c:strCache>
            <c:ptCount val="1"/>
            <c:pt idx="0">
              <c:v>Risk-based Recall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Table'!$U$5:$U$40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Table'!$AY$5:$AY$40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65440"/>
        <c:axId val="303166976"/>
      </c:lineChart>
      <c:dateAx>
        <c:axId val="303165440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16697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1669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16544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Measures!$A$8</c:f>
          <c:strCache>
            <c:ptCount val="1"/>
            <c:pt idx="0">
              <c:v>Sealants (10-14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Table'!$X$5:$X$40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Table'!$AZ$5:$AZ$40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49664"/>
        <c:axId val="303263744"/>
      </c:lineChart>
      <c:dateAx>
        <c:axId val="303249664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26374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2637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24966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Measures!$A$9</c:f>
          <c:strCache>
            <c:ptCount val="1"/>
            <c:pt idx="0">
              <c:v>Topical Fluoride Application (1-5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Table'!$AA$5:$AA$40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Table'!$BA$5:$BA$40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93568"/>
        <c:axId val="303295104"/>
      </c:lineChart>
      <c:dateAx>
        <c:axId val="303293568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29510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295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29356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Measures!$A$10</c:f>
          <c:strCache>
            <c:ptCount val="1"/>
            <c:pt idx="0">
              <c:v>No Shows (&lt;21 years)</c:v>
            </c:pt>
          </c:strCache>
        </c:strRef>
      </c:tx>
      <c:overlay val="0"/>
      <c:txPr>
        <a:bodyPr/>
        <a:lstStyle/>
        <a:p>
          <a:pPr>
            <a:defRPr sz="10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Table'!$AD$5:$AD$40</c:f>
              <c:numCache>
                <c:formatCode>0.0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'Data Table'!$C$5:$C$40</c:f>
              <c:numCache>
                <c:formatCode>[$-409]mmm\-yy;@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'Data Table'!$BB$5:$BB$40</c:f>
              <c:numCache>
                <c:formatCode>General</c:formatCode>
                <c:ptCount val="3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392256"/>
        <c:axId val="303393792"/>
      </c:lineChart>
      <c:dateAx>
        <c:axId val="303392256"/>
        <c:scaling>
          <c:orientation val="minMax"/>
          <c:max val="43435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30339379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30339379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 cent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03392256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7620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7620</xdr:colOff>
      <xdr:row>43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181495</xdr:rowOff>
    </xdr:from>
    <xdr:to>
      <xdr:col>10</xdr:col>
      <xdr:colOff>7620</xdr:colOff>
      <xdr:row>56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121920</xdr:colOff>
      <xdr:row>1</xdr:row>
      <xdr:rowOff>91440</xdr:rowOff>
    </xdr:from>
    <xdr:to>
      <xdr:col>9</xdr:col>
      <xdr:colOff>525780</xdr:colOff>
      <xdr:row>2</xdr:row>
      <xdr:rowOff>144780</xdr:rowOff>
    </xdr:to>
    <xdr:sp macro="" textlink="$B$59">
      <xdr:nvSpPr>
        <xdr:cNvPr id="6" name="TextBox 5"/>
        <xdr:cNvSpPr txBox="1"/>
      </xdr:nvSpPr>
      <xdr:spPr>
        <a:xfrm>
          <a:off x="4998720" y="449580"/>
          <a:ext cx="10134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8BCF6E1-D80C-44EF-952B-AA08342036AB}" type="TxLink">
            <a:rPr lang="en-US" sz="1100" b="0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Goal = 10</a:t>
          </a:fld>
          <a:endParaRPr lang="en-US" sz="1100"/>
        </a:p>
      </xdr:txBody>
    </xdr:sp>
    <xdr:clientData/>
  </xdr:twoCellAnchor>
  <xdr:twoCellAnchor>
    <xdr:from>
      <xdr:col>8</xdr:col>
      <xdr:colOff>121920</xdr:colOff>
      <xdr:row>15</xdr:row>
      <xdr:rowOff>83820</xdr:rowOff>
    </xdr:from>
    <xdr:to>
      <xdr:col>9</xdr:col>
      <xdr:colOff>525780</xdr:colOff>
      <xdr:row>16</xdr:row>
      <xdr:rowOff>137160</xdr:rowOff>
    </xdr:to>
    <xdr:sp macro="" textlink="$C$59">
      <xdr:nvSpPr>
        <xdr:cNvPr id="7" name="TextBox 6"/>
        <xdr:cNvSpPr txBox="1"/>
      </xdr:nvSpPr>
      <xdr:spPr>
        <a:xfrm>
          <a:off x="4998720" y="3002280"/>
          <a:ext cx="10134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6544762-9E7D-488F-BAD8-1EDEBD73374A}" type="TxLink">
            <a:rPr lang="en-US" sz="1100" b="0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Goal = 95</a:t>
          </a:fld>
          <a:endParaRPr lang="en-US" sz="1100"/>
        </a:p>
      </xdr:txBody>
    </xdr:sp>
    <xdr:clientData/>
  </xdr:twoCellAnchor>
  <xdr:twoCellAnchor>
    <xdr:from>
      <xdr:col>8</xdr:col>
      <xdr:colOff>106680</xdr:colOff>
      <xdr:row>29</xdr:row>
      <xdr:rowOff>76200</xdr:rowOff>
    </xdr:from>
    <xdr:to>
      <xdr:col>9</xdr:col>
      <xdr:colOff>510540</xdr:colOff>
      <xdr:row>30</xdr:row>
      <xdr:rowOff>129540</xdr:rowOff>
    </xdr:to>
    <xdr:sp macro="" textlink="$D$59">
      <xdr:nvSpPr>
        <xdr:cNvPr id="8" name="TextBox 7"/>
        <xdr:cNvSpPr txBox="1"/>
      </xdr:nvSpPr>
      <xdr:spPr>
        <a:xfrm>
          <a:off x="4983480" y="5554980"/>
          <a:ext cx="10134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4A2C1EF-2D5F-4056-B8E6-CB588BB361AA}" type="TxLink">
            <a:rPr lang="en-US" sz="1100" b="0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Goal = 80</a:t>
          </a:fld>
          <a:endParaRPr lang="en-US" sz="1100"/>
        </a:p>
      </xdr:txBody>
    </xdr:sp>
    <xdr:clientData/>
  </xdr:twoCellAnchor>
  <xdr:twoCellAnchor>
    <xdr:from>
      <xdr:col>8</xdr:col>
      <xdr:colOff>83820</xdr:colOff>
      <xdr:row>43</xdr:row>
      <xdr:rowOff>76200</xdr:rowOff>
    </xdr:from>
    <xdr:to>
      <xdr:col>9</xdr:col>
      <xdr:colOff>487680</xdr:colOff>
      <xdr:row>44</xdr:row>
      <xdr:rowOff>129540</xdr:rowOff>
    </xdr:to>
    <xdr:sp macro="" textlink="$E$59">
      <xdr:nvSpPr>
        <xdr:cNvPr id="9" name="TextBox 8"/>
        <xdr:cNvSpPr txBox="1"/>
      </xdr:nvSpPr>
      <xdr:spPr>
        <a:xfrm>
          <a:off x="4960620" y="8115300"/>
          <a:ext cx="101346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43CF24A-3D17-45C7-8348-43076909BBE0}" type="TxLink">
            <a:rPr lang="en-US" sz="1100" b="0" i="0" u="none" strike="noStrike">
              <a:solidFill>
                <a:srgbClr val="000000"/>
              </a:solidFill>
              <a:latin typeface="Calibri"/>
              <a:cs typeface="Arial"/>
            </a:rPr>
            <a:pPr algn="ctr"/>
            <a:t>Goal = 0</a:t>
          </a:fld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7620</xdr:colOff>
      <xdr:row>29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7620</xdr:colOff>
      <xdr:row>43</xdr:row>
      <xdr:rowOff>15240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10</xdr:col>
      <xdr:colOff>7620</xdr:colOff>
      <xdr:row>57</xdr:row>
      <xdr:rowOff>15240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472440</xdr:colOff>
      <xdr:row>1</xdr:row>
      <xdr:rowOff>83820</xdr:rowOff>
    </xdr:from>
    <xdr:to>
      <xdr:col>9</xdr:col>
      <xdr:colOff>426720</xdr:colOff>
      <xdr:row>2</xdr:row>
      <xdr:rowOff>144780</xdr:rowOff>
    </xdr:to>
    <xdr:sp macro="" textlink="$B$59">
      <xdr:nvSpPr>
        <xdr:cNvPr id="6" name="TextBox 5"/>
        <xdr:cNvSpPr txBox="1"/>
      </xdr:nvSpPr>
      <xdr:spPr>
        <a:xfrm>
          <a:off x="4739640" y="44958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AECE65F-CE91-42AF-BB02-85C6807DD45E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472440</xdr:colOff>
      <xdr:row>15</xdr:row>
      <xdr:rowOff>60960</xdr:rowOff>
    </xdr:from>
    <xdr:to>
      <xdr:col>9</xdr:col>
      <xdr:colOff>426720</xdr:colOff>
      <xdr:row>16</xdr:row>
      <xdr:rowOff>137160</xdr:rowOff>
    </xdr:to>
    <xdr:sp macro="" textlink="$C$59">
      <xdr:nvSpPr>
        <xdr:cNvPr id="7" name="TextBox 6"/>
        <xdr:cNvSpPr txBox="1"/>
      </xdr:nvSpPr>
      <xdr:spPr>
        <a:xfrm>
          <a:off x="4739640" y="300228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54176FD-5D0B-482A-8E7A-4EFE219B41F9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495300</xdr:colOff>
      <xdr:row>29</xdr:row>
      <xdr:rowOff>68580</xdr:rowOff>
    </xdr:from>
    <xdr:to>
      <xdr:col>9</xdr:col>
      <xdr:colOff>449580</xdr:colOff>
      <xdr:row>30</xdr:row>
      <xdr:rowOff>144780</xdr:rowOff>
    </xdr:to>
    <xdr:sp macro="" textlink="$D$59">
      <xdr:nvSpPr>
        <xdr:cNvPr id="8" name="TextBox 7"/>
        <xdr:cNvSpPr txBox="1"/>
      </xdr:nvSpPr>
      <xdr:spPr>
        <a:xfrm>
          <a:off x="4762500" y="557022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A094CE8-CEF9-48DE-BF35-AA8E7C9016CC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495300</xdr:colOff>
      <xdr:row>43</xdr:row>
      <xdr:rowOff>68580</xdr:rowOff>
    </xdr:from>
    <xdr:to>
      <xdr:col>9</xdr:col>
      <xdr:colOff>449580</xdr:colOff>
      <xdr:row>44</xdr:row>
      <xdr:rowOff>144780</xdr:rowOff>
    </xdr:to>
    <xdr:sp macro="" textlink="$E$59">
      <xdr:nvSpPr>
        <xdr:cNvPr id="9" name="TextBox 8"/>
        <xdr:cNvSpPr txBox="1"/>
      </xdr:nvSpPr>
      <xdr:spPr>
        <a:xfrm>
          <a:off x="4762500" y="813054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DB85AAC-3850-48C0-8C5F-0274454B6DEC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10</xdr:col>
      <xdr:colOff>0</xdr:colOff>
      <xdr:row>29</xdr:row>
      <xdr:rowOff>22860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30480</xdr:rowOff>
    </xdr:from>
    <xdr:to>
      <xdr:col>10</xdr:col>
      <xdr:colOff>0</xdr:colOff>
      <xdr:row>43</xdr:row>
      <xdr:rowOff>45720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518160</xdr:colOff>
      <xdr:row>1</xdr:row>
      <xdr:rowOff>45720</xdr:rowOff>
    </xdr:from>
    <xdr:to>
      <xdr:col>9</xdr:col>
      <xdr:colOff>472440</xdr:colOff>
      <xdr:row>2</xdr:row>
      <xdr:rowOff>106680</xdr:rowOff>
    </xdr:to>
    <xdr:sp macro="" textlink="$B$45">
      <xdr:nvSpPr>
        <xdr:cNvPr id="6" name="TextBox 5"/>
        <xdr:cNvSpPr txBox="1"/>
      </xdr:nvSpPr>
      <xdr:spPr>
        <a:xfrm>
          <a:off x="4785360" y="4038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7A7C3DC-BD78-4DFA-A11C-5E978A031046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15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541020</xdr:colOff>
      <xdr:row>15</xdr:row>
      <xdr:rowOff>60960</xdr:rowOff>
    </xdr:from>
    <xdr:to>
      <xdr:col>9</xdr:col>
      <xdr:colOff>495300</xdr:colOff>
      <xdr:row>16</xdr:row>
      <xdr:rowOff>137160</xdr:rowOff>
    </xdr:to>
    <xdr:sp macro="" textlink="$C$45">
      <xdr:nvSpPr>
        <xdr:cNvPr id="9" name="TextBox 8"/>
        <xdr:cNvSpPr txBox="1"/>
      </xdr:nvSpPr>
      <xdr:spPr>
        <a:xfrm>
          <a:off x="4808220" y="29946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F49A03F-C54B-47BA-B90E-082622FED8DC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533400</xdr:colOff>
      <xdr:row>29</xdr:row>
      <xdr:rowOff>91440</xdr:rowOff>
    </xdr:from>
    <xdr:to>
      <xdr:col>9</xdr:col>
      <xdr:colOff>487680</xdr:colOff>
      <xdr:row>30</xdr:row>
      <xdr:rowOff>167640</xdr:rowOff>
    </xdr:to>
    <xdr:sp macro="" textlink="$D$45">
      <xdr:nvSpPr>
        <xdr:cNvPr id="10" name="TextBox 9"/>
        <xdr:cNvSpPr txBox="1"/>
      </xdr:nvSpPr>
      <xdr:spPr>
        <a:xfrm>
          <a:off x="4800600" y="55854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E233B4E-F944-416A-A6B3-30F2CC2A9760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0</xdr:colOff>
      <xdr:row>15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0</xdr:colOff>
      <xdr:row>29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10</xdr:col>
      <xdr:colOff>0</xdr:colOff>
      <xdr:row>43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53340</xdr:rowOff>
    </xdr:from>
    <xdr:to>
      <xdr:col>9</xdr:col>
      <xdr:colOff>563880</xdr:colOff>
      <xdr:row>2</xdr:row>
      <xdr:rowOff>129540</xdr:rowOff>
    </xdr:to>
    <xdr:sp macro="" textlink="$B$45">
      <xdr:nvSpPr>
        <xdr:cNvPr id="5" name="TextBox 4"/>
        <xdr:cNvSpPr txBox="1"/>
      </xdr:nvSpPr>
      <xdr:spPr>
        <a:xfrm>
          <a:off x="4876800" y="41148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41D3783-51D9-41E0-A444-34201E3AA0E6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586740</xdr:colOff>
      <xdr:row>15</xdr:row>
      <xdr:rowOff>76200</xdr:rowOff>
    </xdr:from>
    <xdr:to>
      <xdr:col>9</xdr:col>
      <xdr:colOff>541020</xdr:colOff>
      <xdr:row>16</xdr:row>
      <xdr:rowOff>152400</xdr:rowOff>
    </xdr:to>
    <xdr:sp macro="" textlink="$C$45">
      <xdr:nvSpPr>
        <xdr:cNvPr id="6" name="TextBox 5"/>
        <xdr:cNvSpPr txBox="1"/>
      </xdr:nvSpPr>
      <xdr:spPr>
        <a:xfrm>
          <a:off x="4853940" y="29946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D6747C5-9844-43C7-956A-C9597FB9F252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30480</xdr:colOff>
      <xdr:row>29</xdr:row>
      <xdr:rowOff>68580</xdr:rowOff>
    </xdr:from>
    <xdr:to>
      <xdr:col>9</xdr:col>
      <xdr:colOff>594360</xdr:colOff>
      <xdr:row>30</xdr:row>
      <xdr:rowOff>144780</xdr:rowOff>
    </xdr:to>
    <xdr:sp macro="" textlink="$D$45">
      <xdr:nvSpPr>
        <xdr:cNvPr id="7" name="TextBox 6"/>
        <xdr:cNvSpPr txBox="1"/>
      </xdr:nvSpPr>
      <xdr:spPr>
        <a:xfrm>
          <a:off x="4907280" y="5547360"/>
          <a:ext cx="11734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3D3EB02-C2E7-433A-A436-06BEA337A866}" type="TxLink">
            <a:rPr lang="en-US" sz="1100" b="0" i="0" u="none" strike="noStrike">
              <a:solidFill>
                <a:sysClr val="windowText" lastClr="000000"/>
              </a:solidFill>
              <a:latin typeface="Calibri"/>
            </a:rPr>
            <a:pPr algn="ctr"/>
            <a:t>Goal = 0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nohacollab.shinyapps.io/MonthlyDataSit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noha.org/nnoha-content/uploads/2015/12/Measure-Detail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15"/>
  <sheetViews>
    <sheetView workbookViewId="0"/>
  </sheetViews>
  <sheetFormatPr defaultRowHeight="14.4" x14ac:dyDescent="0.3"/>
  <cols>
    <col min="1" max="1" width="9.5546875" bestFit="1" customWidth="1"/>
  </cols>
  <sheetData>
    <row r="3" spans="1:1" x14ac:dyDescent="0.3">
      <c r="A3" s="2" t="s">
        <v>0</v>
      </c>
    </row>
    <row r="4" spans="1:1" x14ac:dyDescent="0.3">
      <c r="A4" s="1" t="s">
        <v>121</v>
      </c>
    </row>
    <row r="6" spans="1:1" x14ac:dyDescent="0.3">
      <c r="A6" s="1" t="s">
        <v>1</v>
      </c>
    </row>
    <row r="8" spans="1:1" x14ac:dyDescent="0.3">
      <c r="A8" s="1" t="s">
        <v>119</v>
      </c>
    </row>
    <row r="9" spans="1:1" x14ac:dyDescent="0.3">
      <c r="A9" s="36" t="s">
        <v>120</v>
      </c>
    </row>
    <row r="11" spans="1:1" x14ac:dyDescent="0.3">
      <c r="A11" s="1"/>
    </row>
    <row r="12" spans="1:1" x14ac:dyDescent="0.3">
      <c r="A12" s="1" t="s">
        <v>2</v>
      </c>
    </row>
    <row r="13" spans="1:1" x14ac:dyDescent="0.3">
      <c r="A13" s="3">
        <v>42637</v>
      </c>
    </row>
    <row r="15" spans="1:1" x14ac:dyDescent="0.3">
      <c r="A15" s="1" t="s">
        <v>118</v>
      </c>
    </row>
  </sheetData>
  <hyperlinks>
    <hyperlink ref="A9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20"/>
  <sheetViews>
    <sheetView workbookViewId="0">
      <selection activeCell="C20" sqref="C20"/>
    </sheetView>
  </sheetViews>
  <sheetFormatPr defaultRowHeight="14.4" x14ac:dyDescent="0.3"/>
  <cols>
    <col min="1" max="1" width="44.88671875" customWidth="1"/>
    <col min="2" max="2" width="11.44140625" customWidth="1"/>
    <col min="3" max="3" width="13.33203125" customWidth="1"/>
  </cols>
  <sheetData>
    <row r="1" spans="1:8" x14ac:dyDescent="0.3">
      <c r="A1" s="14" t="s">
        <v>10</v>
      </c>
      <c r="B1" s="9" t="s">
        <v>3</v>
      </c>
      <c r="C1" s="51" t="s">
        <v>4</v>
      </c>
      <c r="D1" s="13" t="s">
        <v>11</v>
      </c>
    </row>
    <row r="2" spans="1:8" x14ac:dyDescent="0.3">
      <c r="A2" s="11" t="s">
        <v>82</v>
      </c>
      <c r="B2" s="52">
        <v>10</v>
      </c>
      <c r="C2" s="10" t="s">
        <v>5</v>
      </c>
      <c r="D2" s="43" t="s">
        <v>12</v>
      </c>
    </row>
    <row r="3" spans="1:8" x14ac:dyDescent="0.3">
      <c r="A3" s="11" t="s">
        <v>13</v>
      </c>
      <c r="B3" s="53">
        <v>95</v>
      </c>
      <c r="C3" s="10" t="s">
        <v>5</v>
      </c>
      <c r="D3" s="43" t="s">
        <v>14</v>
      </c>
    </row>
    <row r="4" spans="1:8" x14ac:dyDescent="0.3">
      <c r="A4" s="11" t="s">
        <v>15</v>
      </c>
      <c r="B4" s="53">
        <v>80</v>
      </c>
      <c r="C4" s="10" t="s">
        <v>5</v>
      </c>
      <c r="D4" s="43" t="s">
        <v>16</v>
      </c>
    </row>
    <row r="5" spans="1:8" x14ac:dyDescent="0.3">
      <c r="A5" s="11" t="s">
        <v>17</v>
      </c>
      <c r="B5" s="53"/>
      <c r="C5" s="10" t="s">
        <v>5</v>
      </c>
      <c r="D5" s="43" t="s">
        <v>18</v>
      </c>
    </row>
    <row r="6" spans="1:8" x14ac:dyDescent="0.3">
      <c r="A6" s="11" t="s">
        <v>19</v>
      </c>
      <c r="B6" s="53"/>
      <c r="C6" s="10" t="s">
        <v>5</v>
      </c>
      <c r="D6" s="43" t="s">
        <v>20</v>
      </c>
    </row>
    <row r="7" spans="1:8" x14ac:dyDescent="0.3">
      <c r="A7" s="11" t="s">
        <v>21</v>
      </c>
      <c r="B7" s="53"/>
      <c r="C7" s="10" t="s">
        <v>5</v>
      </c>
      <c r="D7" s="43" t="s">
        <v>22</v>
      </c>
    </row>
    <row r="8" spans="1:8" x14ac:dyDescent="0.3">
      <c r="A8" s="11" t="s">
        <v>23</v>
      </c>
      <c r="B8" s="54"/>
      <c r="C8" s="10" t="s">
        <v>5</v>
      </c>
      <c r="D8" s="43" t="s">
        <v>24</v>
      </c>
    </row>
    <row r="9" spans="1:8" x14ac:dyDescent="0.3">
      <c r="A9" s="11" t="s">
        <v>25</v>
      </c>
      <c r="B9" s="52"/>
      <c r="C9" s="10" t="s">
        <v>5</v>
      </c>
      <c r="D9" s="43" t="s">
        <v>26</v>
      </c>
    </row>
    <row r="10" spans="1:8" x14ac:dyDescent="0.3">
      <c r="A10" s="12" t="s">
        <v>27</v>
      </c>
      <c r="B10" s="52">
        <v>15</v>
      </c>
      <c r="C10" s="10" t="s">
        <v>5</v>
      </c>
      <c r="D10" s="43" t="s">
        <v>28</v>
      </c>
    </row>
    <row r="11" spans="1:8" x14ac:dyDescent="0.3">
      <c r="A11" s="11" t="s">
        <v>29</v>
      </c>
      <c r="B11" s="52"/>
      <c r="C11" s="10" t="s">
        <v>6</v>
      </c>
      <c r="D11" s="43" t="s">
        <v>30</v>
      </c>
    </row>
    <row r="12" spans="1:8" x14ac:dyDescent="0.3">
      <c r="A12" s="11" t="s">
        <v>86</v>
      </c>
      <c r="B12" s="52"/>
      <c r="C12" s="10" t="s">
        <v>7</v>
      </c>
      <c r="D12" s="43" t="s">
        <v>105</v>
      </c>
      <c r="H12" s="46"/>
    </row>
    <row r="13" spans="1:8" x14ac:dyDescent="0.3">
      <c r="A13" s="11" t="s">
        <v>88</v>
      </c>
      <c r="B13" s="52"/>
      <c r="C13" s="10" t="s">
        <v>7</v>
      </c>
      <c r="D13" s="43" t="s">
        <v>106</v>
      </c>
    </row>
    <row r="14" spans="1:8" x14ac:dyDescent="0.3">
      <c r="A14" s="11" t="s">
        <v>31</v>
      </c>
      <c r="B14" s="52"/>
      <c r="C14" s="10" t="s">
        <v>8</v>
      </c>
      <c r="D14" s="43" t="s">
        <v>32</v>
      </c>
    </row>
    <row r="15" spans="1:8" x14ac:dyDescent="0.3">
      <c r="A15" s="11" t="s">
        <v>33</v>
      </c>
      <c r="B15" s="52"/>
      <c r="C15" s="10" t="s">
        <v>5</v>
      </c>
      <c r="D15" s="43" t="s">
        <v>34</v>
      </c>
    </row>
    <row r="16" spans="1:8" x14ac:dyDescent="0.3">
      <c r="A16" s="6"/>
      <c r="B16" s="8"/>
      <c r="C16" s="7"/>
    </row>
    <row r="17" spans="1:3" x14ac:dyDescent="0.3">
      <c r="A17" s="6"/>
      <c r="B17" s="8"/>
      <c r="C17" s="7"/>
    </row>
    <row r="18" spans="1:3" ht="15" x14ac:dyDescent="0.25">
      <c r="A18" s="4"/>
      <c r="B18" s="4"/>
      <c r="C18" s="4"/>
    </row>
    <row r="19" spans="1:3" x14ac:dyDescent="0.3">
      <c r="A19" s="5" t="s">
        <v>9</v>
      </c>
      <c r="B19" s="4"/>
      <c r="C19" s="4"/>
    </row>
    <row r="20" spans="1:3" x14ac:dyDescent="0.3">
      <c r="A20" s="41" t="s">
        <v>125</v>
      </c>
      <c r="B20" s="4"/>
      <c r="C20" s="4"/>
    </row>
  </sheetData>
  <sheetProtection sheet="1" objects="1" scenarios="1"/>
  <dataValidations count="3">
    <dataValidation type="decimal" allowBlank="1" showInputMessage="1" showErrorMessage="1" errorTitle="Please check" error="Enter a number between 0 and 100 (this measure has per cent units)" sqref="B5:B10 B15">
      <formula1>0</formula1>
      <formula2>100</formula2>
    </dataValidation>
    <dataValidation type="decimal" allowBlank="1" showInputMessage="1" showErrorMessage="1" errorTitle="Please check the value entered" error="This measure expects numbers between 0 and 500 dollars." sqref="B11 B14">
      <formula1>0</formula1>
      <formula2>500</formula2>
    </dataValidation>
    <dataValidation type="decimal" allowBlank="1" showInputMessage="1" showErrorMessage="1" errorTitle="Please check value entered." error="This measure expects a number between 1 and 5, in units of encounters per hour." sqref="B12:B13">
      <formula1>1</formula1>
      <formula2>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7"/>
  <sheetViews>
    <sheetView workbookViewId="0">
      <selection activeCell="E12" sqref="E12"/>
    </sheetView>
  </sheetViews>
  <sheetFormatPr defaultRowHeight="14.4" x14ac:dyDescent="0.3"/>
  <sheetData>
    <row r="1" spans="1:1" x14ac:dyDescent="0.3">
      <c r="A1" s="40" t="s">
        <v>85</v>
      </c>
    </row>
    <row r="3" spans="1:1" x14ac:dyDescent="0.3">
      <c r="A3" t="s">
        <v>117</v>
      </c>
    </row>
    <row r="4" spans="1:1" x14ac:dyDescent="0.3">
      <c r="A4" t="s">
        <v>116</v>
      </c>
    </row>
    <row r="6" spans="1:1" x14ac:dyDescent="0.3">
      <c r="A6" t="s">
        <v>84</v>
      </c>
    </row>
    <row r="7" spans="1:1" x14ac:dyDescent="0.3">
      <c r="A7" s="36" t="s">
        <v>83</v>
      </c>
    </row>
  </sheetData>
  <hyperlinks>
    <hyperlink ref="A7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R40"/>
  <sheetViews>
    <sheetView tabSelected="1" zoomScaleNormal="100" workbookViewId="0">
      <selection activeCell="G5" sqref="G5:H12"/>
    </sheetView>
  </sheetViews>
  <sheetFormatPr defaultRowHeight="14.4" x14ac:dyDescent="0.3"/>
  <cols>
    <col min="1" max="1" width="15.5546875" customWidth="1"/>
    <col min="2" max="2" width="11.5546875" customWidth="1"/>
    <col min="3" max="3" width="10.6640625" customWidth="1"/>
    <col min="4" max="45" width="15.5546875" customWidth="1"/>
    <col min="69" max="69" width="45.109375" customWidth="1"/>
  </cols>
  <sheetData>
    <row r="1" spans="1:70" ht="15.6" customHeight="1" x14ac:dyDescent="0.3">
      <c r="A1" s="4"/>
      <c r="B1" s="59" t="str">
        <f ca="1">T(INDIRECT("Measures!$A20"))</f>
        <v>Zufall Health Center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70" ht="15.6" customHeight="1" x14ac:dyDescent="0.3">
      <c r="A2" s="29"/>
      <c r="B2" s="64" t="s">
        <v>52</v>
      </c>
      <c r="C2" s="65"/>
      <c r="D2" s="61" t="s">
        <v>93</v>
      </c>
      <c r="E2" s="62"/>
      <c r="F2" s="63"/>
      <c r="G2" s="66" t="s">
        <v>94</v>
      </c>
      <c r="H2" s="59"/>
      <c r="I2" s="59"/>
      <c r="J2" s="67" t="s">
        <v>95</v>
      </c>
      <c r="K2" s="67"/>
      <c r="L2" s="67"/>
      <c r="M2" s="66" t="s">
        <v>96</v>
      </c>
      <c r="N2" s="59"/>
      <c r="O2" s="68"/>
      <c r="P2" s="61" t="s">
        <v>97</v>
      </c>
      <c r="Q2" s="62"/>
      <c r="R2" s="63"/>
      <c r="S2" s="60" t="s">
        <v>98</v>
      </c>
      <c r="T2" s="60"/>
      <c r="U2" s="60"/>
      <c r="V2" s="60" t="s">
        <v>99</v>
      </c>
      <c r="W2" s="60"/>
      <c r="X2" s="60"/>
      <c r="Y2" s="61" t="s">
        <v>100</v>
      </c>
      <c r="Z2" s="62"/>
      <c r="AA2" s="63"/>
      <c r="AB2" s="60" t="s">
        <v>101</v>
      </c>
      <c r="AC2" s="60"/>
      <c r="AD2" s="60"/>
      <c r="AE2" s="60" t="s">
        <v>29</v>
      </c>
      <c r="AF2" s="60"/>
      <c r="AG2" s="60"/>
      <c r="AH2" s="61" t="s">
        <v>102</v>
      </c>
      <c r="AI2" s="62"/>
      <c r="AJ2" s="63"/>
      <c r="AK2" s="61" t="s">
        <v>122</v>
      </c>
      <c r="AL2" s="62"/>
      <c r="AM2" s="63"/>
      <c r="AN2" s="60" t="s">
        <v>31</v>
      </c>
      <c r="AO2" s="60"/>
      <c r="AP2" s="60"/>
      <c r="AQ2" s="60" t="s">
        <v>33</v>
      </c>
      <c r="AR2" s="60"/>
      <c r="AS2" s="60"/>
      <c r="AT2" s="60" t="s">
        <v>53</v>
      </c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</row>
    <row r="3" spans="1:70" ht="152.25" customHeight="1" x14ac:dyDescent="0.3">
      <c r="A3" s="16" t="s">
        <v>35</v>
      </c>
      <c r="B3" s="17" t="s">
        <v>36</v>
      </c>
      <c r="C3" s="18" t="s">
        <v>37</v>
      </c>
      <c r="D3" s="23" t="s">
        <v>38</v>
      </c>
      <c r="E3" s="16" t="s">
        <v>81</v>
      </c>
      <c r="F3" s="50" t="s">
        <v>109</v>
      </c>
      <c r="G3" s="23" t="s">
        <v>38</v>
      </c>
      <c r="H3" s="16" t="s">
        <v>81</v>
      </c>
      <c r="I3" s="23" t="s">
        <v>39</v>
      </c>
      <c r="J3" s="23" t="s">
        <v>38</v>
      </c>
      <c r="K3" s="16" t="s">
        <v>81</v>
      </c>
      <c r="L3" s="49" t="s">
        <v>107</v>
      </c>
      <c r="M3" s="24" t="s">
        <v>38</v>
      </c>
      <c r="N3" s="16" t="s">
        <v>81</v>
      </c>
      <c r="O3" s="16" t="s">
        <v>40</v>
      </c>
      <c r="P3" s="24" t="s">
        <v>38</v>
      </c>
      <c r="Q3" s="16" t="s">
        <v>104</v>
      </c>
      <c r="R3" s="16" t="s">
        <v>41</v>
      </c>
      <c r="S3" s="24" t="s">
        <v>38</v>
      </c>
      <c r="T3" s="16" t="s">
        <v>104</v>
      </c>
      <c r="U3" s="15" t="s">
        <v>42</v>
      </c>
      <c r="V3" s="24" t="s">
        <v>38</v>
      </c>
      <c r="W3" s="16" t="s">
        <v>81</v>
      </c>
      <c r="X3" s="48" t="s">
        <v>108</v>
      </c>
      <c r="Y3" s="24" t="s">
        <v>38</v>
      </c>
      <c r="Z3" s="16" t="s">
        <v>81</v>
      </c>
      <c r="AA3" s="25" t="s">
        <v>111</v>
      </c>
      <c r="AB3" s="24" t="s">
        <v>38</v>
      </c>
      <c r="AC3" s="16" t="s">
        <v>81</v>
      </c>
      <c r="AD3" s="50" t="s">
        <v>110</v>
      </c>
      <c r="AE3" s="20" t="s">
        <v>43</v>
      </c>
      <c r="AF3" s="19" t="s">
        <v>44</v>
      </c>
      <c r="AG3" s="20" t="s">
        <v>29</v>
      </c>
      <c r="AH3" s="15" t="s">
        <v>90</v>
      </c>
      <c r="AI3" s="15" t="s">
        <v>91</v>
      </c>
      <c r="AJ3" s="22" t="s">
        <v>92</v>
      </c>
      <c r="AK3" s="15" t="s">
        <v>124</v>
      </c>
      <c r="AL3" s="15" t="s">
        <v>103</v>
      </c>
      <c r="AM3" s="22" t="s">
        <v>123</v>
      </c>
      <c r="AN3" s="20" t="s">
        <v>45</v>
      </c>
      <c r="AO3" s="19" t="s">
        <v>46</v>
      </c>
      <c r="AP3" s="20" t="s">
        <v>47</v>
      </c>
      <c r="AQ3" s="19" t="s">
        <v>48</v>
      </c>
      <c r="AR3" s="19" t="s">
        <v>49</v>
      </c>
      <c r="AS3" s="22" t="s">
        <v>50</v>
      </c>
      <c r="AT3" s="26" t="s">
        <v>51</v>
      </c>
      <c r="AU3" s="21" t="s">
        <v>14</v>
      </c>
      <c r="AV3" s="21" t="s">
        <v>16</v>
      </c>
      <c r="AW3" s="21" t="s">
        <v>18</v>
      </c>
      <c r="AX3" s="21" t="s">
        <v>20</v>
      </c>
      <c r="AY3" s="21" t="s">
        <v>22</v>
      </c>
      <c r="AZ3" s="21" t="s">
        <v>24</v>
      </c>
      <c r="BA3" s="21" t="s">
        <v>26</v>
      </c>
      <c r="BB3" s="27" t="s">
        <v>28</v>
      </c>
      <c r="BC3" s="27" t="s">
        <v>30</v>
      </c>
      <c r="BD3" s="27" t="s">
        <v>87</v>
      </c>
      <c r="BE3" s="27" t="s">
        <v>89</v>
      </c>
      <c r="BF3" s="27" t="s">
        <v>32</v>
      </c>
      <c r="BG3" s="28" t="s">
        <v>34</v>
      </c>
      <c r="BQ3" s="14" t="s">
        <v>10</v>
      </c>
      <c r="BR3" s="9" t="s">
        <v>3</v>
      </c>
    </row>
    <row r="4" spans="1:70" x14ac:dyDescent="0.3">
      <c r="A4" s="16" t="s">
        <v>54</v>
      </c>
      <c r="B4" s="31" t="s">
        <v>55</v>
      </c>
      <c r="C4" s="31" t="s">
        <v>56</v>
      </c>
      <c r="D4" s="23" t="s">
        <v>57</v>
      </c>
      <c r="E4" s="16" t="s">
        <v>58</v>
      </c>
      <c r="F4" s="23" t="s">
        <v>12</v>
      </c>
      <c r="G4" s="23" t="s">
        <v>59</v>
      </c>
      <c r="H4" s="23" t="s">
        <v>60</v>
      </c>
      <c r="I4" s="23" t="s">
        <v>14</v>
      </c>
      <c r="J4" s="16" t="s">
        <v>61</v>
      </c>
      <c r="K4" s="16" t="s">
        <v>62</v>
      </c>
      <c r="L4" s="16" t="s">
        <v>16</v>
      </c>
      <c r="M4" s="32" t="s">
        <v>63</v>
      </c>
      <c r="N4" s="32" t="s">
        <v>64</v>
      </c>
      <c r="O4" s="16" t="s">
        <v>18</v>
      </c>
      <c r="P4" s="32" t="s">
        <v>65</v>
      </c>
      <c r="Q4" s="32" t="s">
        <v>66</v>
      </c>
      <c r="R4" s="16" t="s">
        <v>20</v>
      </c>
      <c r="S4" s="32" t="s">
        <v>67</v>
      </c>
      <c r="T4" s="32" t="s">
        <v>68</v>
      </c>
      <c r="U4" s="16" t="s">
        <v>22</v>
      </c>
      <c r="V4" s="32" t="s">
        <v>69</v>
      </c>
      <c r="W4" s="32" t="s">
        <v>70</v>
      </c>
      <c r="X4" s="16" t="s">
        <v>24</v>
      </c>
      <c r="Y4" s="32" t="s">
        <v>71</v>
      </c>
      <c r="Z4" s="32" t="s">
        <v>72</v>
      </c>
      <c r="AA4" s="16" t="s">
        <v>26</v>
      </c>
      <c r="AB4" s="32" t="s">
        <v>73</v>
      </c>
      <c r="AC4" s="33" t="s">
        <v>74</v>
      </c>
      <c r="AD4" s="20" t="s">
        <v>28</v>
      </c>
      <c r="AE4" s="20" t="s">
        <v>75</v>
      </c>
      <c r="AF4" s="19" t="s">
        <v>76</v>
      </c>
      <c r="AG4" s="22" t="s">
        <v>30</v>
      </c>
      <c r="AH4" s="15" t="s">
        <v>112</v>
      </c>
      <c r="AI4" s="15" t="s">
        <v>113</v>
      </c>
      <c r="AJ4" s="20" t="s">
        <v>105</v>
      </c>
      <c r="AK4" s="15" t="s">
        <v>114</v>
      </c>
      <c r="AL4" s="15" t="s">
        <v>115</v>
      </c>
      <c r="AM4" s="20" t="s">
        <v>106</v>
      </c>
      <c r="AN4" s="19" t="s">
        <v>77</v>
      </c>
      <c r="AO4" s="19" t="s">
        <v>78</v>
      </c>
      <c r="AP4" s="22" t="s">
        <v>32</v>
      </c>
      <c r="AQ4" s="19" t="s">
        <v>79</v>
      </c>
      <c r="AR4" s="19" t="s">
        <v>80</v>
      </c>
      <c r="AS4" s="22" t="s">
        <v>34</v>
      </c>
      <c r="AT4" s="15" t="str">
        <f ca="1">CONCATENATE("Goal = ",TEXT(AT5,"0"))</f>
        <v>Goal = 10</v>
      </c>
      <c r="AU4" s="15" t="str">
        <f t="shared" ref="AU4:BD4" ca="1" si="0">CONCATENATE("Goal = ",TEXT(AU5,"0"))</f>
        <v>Goal = 95</v>
      </c>
      <c r="AV4" s="15" t="str">
        <f t="shared" ca="1" si="0"/>
        <v>Goal = 80</v>
      </c>
      <c r="AW4" s="15" t="str">
        <f t="shared" ca="1" si="0"/>
        <v>Goal = 0</v>
      </c>
      <c r="AX4" s="15" t="str">
        <f t="shared" ca="1" si="0"/>
        <v>Goal = 0</v>
      </c>
      <c r="AY4" s="15" t="str">
        <f t="shared" ca="1" si="0"/>
        <v>Goal = 0</v>
      </c>
      <c r="AZ4" s="15" t="str">
        <f t="shared" ca="1" si="0"/>
        <v>Goal = 0</v>
      </c>
      <c r="BA4" s="15" t="str">
        <f t="shared" ca="1" si="0"/>
        <v>Goal = 0</v>
      </c>
      <c r="BB4" s="15" t="str">
        <f t="shared" ca="1" si="0"/>
        <v>Goal = 15</v>
      </c>
      <c r="BC4" s="15" t="str">
        <f t="shared" ca="1" si="0"/>
        <v>Goal = 0</v>
      </c>
      <c r="BD4" s="15" t="str">
        <f t="shared" ca="1" si="0"/>
        <v>Goal = 0</v>
      </c>
      <c r="BE4" s="15" t="str">
        <f ca="1">CONCATENATE("Goal = ",TEXT(BE5,"0"))</f>
        <v>Goal = 0</v>
      </c>
      <c r="BF4" s="15" t="str">
        <f ca="1">CONCATENATE("Goal = ",TEXT(BF5,"0"))</f>
        <v>Goal = 0</v>
      </c>
      <c r="BG4" s="44" t="str">
        <f ca="1">CONCATENATE("Goal = ",TEXT(BG5,"0"))</f>
        <v>Goal = 0</v>
      </c>
      <c r="BQ4" s="11" t="s">
        <v>82</v>
      </c>
      <c r="BR4" s="42">
        <f ca="1">INDIRECT("Measures!$B2")</f>
        <v>10</v>
      </c>
    </row>
    <row r="5" spans="1:70" x14ac:dyDescent="0.3">
      <c r="A5" s="30" t="str">
        <f ca="1">T(INDIRECT("Measures!$A20"))</f>
        <v>Zufall Health Center</v>
      </c>
      <c r="B5" s="34">
        <v>42401</v>
      </c>
      <c r="C5" s="34">
        <v>42370</v>
      </c>
      <c r="D5" s="39"/>
      <c r="E5" s="39"/>
      <c r="F5" s="55" t="e">
        <f t="shared" ref="F5:F40" si="1">IF(AND(ISNUMBER(D5),E5&gt;0, D5&lt;=E5),100*D5/E5,NA())</f>
        <v>#N/A</v>
      </c>
      <c r="G5" s="58">
        <v>185</v>
      </c>
      <c r="H5" s="58">
        <v>246</v>
      </c>
      <c r="I5" s="55">
        <f>IF(AND(ISNUMBER(G5),H5&gt;0, G5&lt;=H5),100*G5/H5,NA())</f>
        <v>75.203252032520325</v>
      </c>
      <c r="J5" s="39"/>
      <c r="K5" s="39"/>
      <c r="L5" s="55" t="e">
        <f>IF(AND(ISNUMBER(J5),K5&gt;0,J5&lt;=K5),100*J5/K5,NA())</f>
        <v>#N/A</v>
      </c>
      <c r="M5" s="39"/>
      <c r="N5" s="56">
        <f>IF(H5&gt;0,H5,NA())</f>
        <v>246</v>
      </c>
      <c r="O5" s="55" t="e">
        <f>IF(AND(ISNUMBER(M5),N5&gt;0, M5&lt;=N5),100*M5/N5,NA())</f>
        <v>#N/A</v>
      </c>
      <c r="P5" s="37"/>
      <c r="Q5" s="39"/>
      <c r="R5" s="55" t="e">
        <f>IF(AND(ISNUMBER(P5),Q5&gt;0,P5&lt;=Q5),100*P5/Q5,NA())</f>
        <v>#N/A</v>
      </c>
      <c r="S5" s="37"/>
      <c r="T5" s="39"/>
      <c r="U5" s="55" t="e">
        <f>IF(AND(ISNUMBER(S5),T5&gt;0,S5&lt;=T5),100*S5/T5,NA())</f>
        <v>#N/A</v>
      </c>
      <c r="V5" s="39"/>
      <c r="W5" s="39"/>
      <c r="X5" s="55" t="e">
        <f>IF(AND(ISNUMBER(V5),W5&gt;0,V5&lt;=W5),100*V5/W5,NA())</f>
        <v>#N/A</v>
      </c>
      <c r="Y5" s="39"/>
      <c r="Z5" s="39"/>
      <c r="AA5" s="55" t="e">
        <f>IF(AND(ISNUMBER(Y5),Z5&gt;0,Y5&lt;=Z5),100*Y5/Z5,NA())</f>
        <v>#N/A</v>
      </c>
      <c r="AB5" s="39"/>
      <c r="AC5" s="39"/>
      <c r="AD5" s="55" t="e">
        <f>IF(AND(ISNUMBER(AB5),AC5&gt;0,AB5&lt;=AC5),100*AB5/AC5,NA())</f>
        <v>#N/A</v>
      </c>
      <c r="AE5" s="39"/>
      <c r="AF5" s="39"/>
      <c r="AG5" s="57" t="e">
        <f>IF(AND(ISNUMBER(AE5),AF5&gt;0, AE5&lt;=500*AF5),AE5/AF5,NA())</f>
        <v>#N/A</v>
      </c>
      <c r="AH5" s="39"/>
      <c r="AI5" s="39"/>
      <c r="AJ5" s="55" t="e">
        <f>IF(AND(ISNUMBER(AH5),AI5&gt;0, AH5 &lt;= AI5*5),AH5/AI5,NA())</f>
        <v>#N/A</v>
      </c>
      <c r="AK5" s="39"/>
      <c r="AL5" s="39"/>
      <c r="AM5" s="55" t="e">
        <f>IF(AND(ISNUMBER(AK5),AL5&gt;0, AK5 &lt;= AL5*5),AK5/AL5,NA())</f>
        <v>#N/A</v>
      </c>
      <c r="AN5" s="39"/>
      <c r="AO5" s="39"/>
      <c r="AP5" s="57" t="e">
        <f>IF(AND(ISNUMBER(AN5),AO5&gt;0, AN5&lt;=500*AO5),AN5/AO5,NA())</f>
        <v>#N/A</v>
      </c>
      <c r="AQ5" s="39"/>
      <c r="AR5" s="39"/>
      <c r="AS5" s="55" t="e">
        <f>IF(AND(ISNUMBER(AQ5),AR5&gt;0,AQ5&lt;=AR5),100*AQ5/AR5,NA())</f>
        <v>#N/A</v>
      </c>
      <c r="AT5" s="38">
        <f ca="1">IF(ISNUMBER($BR$4),$BR$4,NA())</f>
        <v>10</v>
      </c>
      <c r="AU5" s="38">
        <f ca="1">IF(ISNUMBER($BR$5),$BR$5,NA())</f>
        <v>95</v>
      </c>
      <c r="AV5" s="38">
        <f ca="1">IF(ISNUMBER($BR$6),$BR$6,NA())</f>
        <v>80</v>
      </c>
      <c r="AW5" s="38">
        <f ca="1">IF(ISNUMBER($BR$7),$BR$7,NA())</f>
        <v>0</v>
      </c>
      <c r="AX5" s="38">
        <f ca="1">IF(ISNUMBER($BR$8),$BR$8,NA())</f>
        <v>0</v>
      </c>
      <c r="AY5" s="38">
        <f ca="1">IF(ISNUMBER($BR$9),$BR$9,NA())</f>
        <v>0</v>
      </c>
      <c r="AZ5" s="38">
        <f ca="1">IF(ISNUMBER($BR$10),$BR$10,NA())</f>
        <v>0</v>
      </c>
      <c r="BA5" s="38">
        <f ca="1">IF(ISNUMBER($BR$11),$BR$11,NA())</f>
        <v>0</v>
      </c>
      <c r="BB5" s="38">
        <f ca="1">IF(ISNUMBER($BR$12),$BR$12,NA())</f>
        <v>15</v>
      </c>
      <c r="BC5" s="38">
        <f ca="1">IF(ISNUMBER($BR$13),$BR$13,NA())</f>
        <v>0</v>
      </c>
      <c r="BD5" s="38">
        <f ca="1">IF(ISNUMBER($BR$14),$BR$14,NA())</f>
        <v>0</v>
      </c>
      <c r="BE5" s="38">
        <f ca="1">IF(ISNUMBER($BR$15),$BR$15,NA())</f>
        <v>0</v>
      </c>
      <c r="BF5" s="38">
        <f ca="1">IF(ISNUMBER($BR$16),$BR$16,NA())</f>
        <v>0</v>
      </c>
      <c r="BG5" s="45">
        <f ca="1">IF(ISNUMBER($BR$17),$BR$17,NA())</f>
        <v>0</v>
      </c>
      <c r="BQ5" s="11" t="s">
        <v>13</v>
      </c>
      <c r="BR5" s="42">
        <f ca="1">INDIRECT("Measures!$B3")</f>
        <v>95</v>
      </c>
    </row>
    <row r="6" spans="1:70" x14ac:dyDescent="0.3">
      <c r="A6" s="30" t="str">
        <f t="shared" ref="A6:A40" ca="1" si="2">T(INDIRECT("Measures!$A20"))</f>
        <v>Zufall Health Center</v>
      </c>
      <c r="B6" s="34">
        <v>42430</v>
      </c>
      <c r="C6" s="34">
        <f>B5</f>
        <v>42401</v>
      </c>
      <c r="D6" s="39"/>
      <c r="E6" s="39"/>
      <c r="F6" s="55" t="e">
        <f t="shared" si="1"/>
        <v>#N/A</v>
      </c>
      <c r="G6" s="58">
        <v>175</v>
      </c>
      <c r="H6" s="58">
        <v>240</v>
      </c>
      <c r="I6" s="55">
        <f t="shared" ref="I6:I40" si="3">IF(AND(ISNUMBER(G6),H6&gt;0, G6&lt;=H6),100*G6/H6,NA())</f>
        <v>72.916666666666671</v>
      </c>
      <c r="J6" s="39"/>
      <c r="K6" s="39"/>
      <c r="L6" s="55" t="e">
        <f t="shared" ref="L6:L40" si="4">IF(AND(ISNUMBER(J6),K6&gt;0,J6&lt;=K6),100*J6/K6,NA())</f>
        <v>#N/A</v>
      </c>
      <c r="M6" s="39"/>
      <c r="N6" s="56">
        <f t="shared" ref="N6:N40" si="5">IF(H6&gt;0,H6,NA())</f>
        <v>240</v>
      </c>
      <c r="O6" s="55" t="e">
        <f t="shared" ref="O6:O40" si="6">IF(AND(ISNUMBER(M6),N6&gt;0, M6&lt;=N6),100*M6/N6,NA())</f>
        <v>#N/A</v>
      </c>
      <c r="P6" s="37"/>
      <c r="Q6" s="39"/>
      <c r="R6" s="55" t="e">
        <f t="shared" ref="R6:R40" si="7">IF(AND(ISNUMBER(P6),Q6&gt;0,P6&lt;=Q6),100*P6/Q6,NA())</f>
        <v>#N/A</v>
      </c>
      <c r="S6" s="37"/>
      <c r="T6" s="39"/>
      <c r="U6" s="55" t="e">
        <f t="shared" ref="U6:U40" si="8">IF(AND(ISNUMBER(S6),T6&gt;0,S6&lt;=T6),100*S6/T6,NA())</f>
        <v>#N/A</v>
      </c>
      <c r="V6" s="39"/>
      <c r="W6" s="39"/>
      <c r="X6" s="55" t="e">
        <f t="shared" ref="X6:X40" si="9">IF(AND(ISNUMBER(V6),W6&gt;0,V6&lt;=W6),100*V6/W6,NA())</f>
        <v>#N/A</v>
      </c>
      <c r="Y6" s="39"/>
      <c r="Z6" s="39"/>
      <c r="AA6" s="55" t="e">
        <f t="shared" ref="AA6:AA40" si="10">IF(AND(ISNUMBER(Y6),Z6&gt;0,Y6&lt;=Z6),100*Y6/Z6,NA())</f>
        <v>#N/A</v>
      </c>
      <c r="AB6" s="39"/>
      <c r="AC6" s="39"/>
      <c r="AD6" s="55" t="e">
        <f t="shared" ref="AD6:AD40" si="11">IF(AND(ISNUMBER(AB6),AC6&gt;0,AB6&lt;=AC6),100*AB6/AC6,NA())</f>
        <v>#N/A</v>
      </c>
      <c r="AE6" s="39"/>
      <c r="AF6" s="39"/>
      <c r="AG6" s="57" t="e">
        <f t="shared" ref="AG6:AG40" si="12">IF(AND(ISNUMBER(AE6),AF6&gt;0, AE6&lt;=500*AF6),AE6/AF6,NA())</f>
        <v>#N/A</v>
      </c>
      <c r="AH6" s="39"/>
      <c r="AI6" s="39"/>
      <c r="AJ6" s="55" t="e">
        <f t="shared" ref="AJ6:AJ40" si="13">IF(AND(ISNUMBER(AH6),AI6&gt;0, AH6 &lt;= AI6*5),AH6/AI6,NA())</f>
        <v>#N/A</v>
      </c>
      <c r="AK6" s="39"/>
      <c r="AL6" s="39"/>
      <c r="AM6" s="55" t="e">
        <f t="shared" ref="AM6:AM40" si="14">IF(AND(ISNUMBER(AK6),AL6&gt;0, AK6 &lt;= AL6*5),AK6/AL6,NA())</f>
        <v>#N/A</v>
      </c>
      <c r="AN6" s="39"/>
      <c r="AO6" s="39"/>
      <c r="AP6" s="57" t="e">
        <f t="shared" ref="AP6:AP40" si="15">IF(AND(ISNUMBER(AN6),AO6&gt;0, AN6&lt;=500*AO6),AN6/AO6,NA())</f>
        <v>#N/A</v>
      </c>
      <c r="AQ6" s="39"/>
      <c r="AR6" s="39"/>
      <c r="AS6" s="55" t="e">
        <f t="shared" ref="AS6:AS40" si="16">IF(AND(ISNUMBER(AQ6),AR6&gt;0,AQ6&lt;=AR6),100*AQ6/AR6,NA())</f>
        <v>#N/A</v>
      </c>
      <c r="AT6" s="38">
        <f t="shared" ref="AT6:AT40" ca="1" si="17">IF(ISNUMBER($BR$4),$BR$4,NA())</f>
        <v>10</v>
      </c>
      <c r="AU6" s="38">
        <f t="shared" ref="AU6:AU40" ca="1" si="18">IF(ISNUMBER($BR$5),$BR$5,NA())</f>
        <v>95</v>
      </c>
      <c r="AV6" s="38">
        <f t="shared" ref="AV6:AV40" ca="1" si="19">IF(ISNUMBER($BR$6),$BR$6,NA())</f>
        <v>80</v>
      </c>
      <c r="AW6" s="38">
        <f t="shared" ref="AW6:AW40" ca="1" si="20">IF(ISNUMBER($BR$7),$BR$7,NA())</f>
        <v>0</v>
      </c>
      <c r="AX6" s="38">
        <f t="shared" ref="AX6:AX40" ca="1" si="21">IF(ISNUMBER($BR$8),$BR$8,NA())</f>
        <v>0</v>
      </c>
      <c r="AY6" s="38">
        <f t="shared" ref="AY6:AY40" ca="1" si="22">IF(ISNUMBER($BR$9),$BR$9,NA())</f>
        <v>0</v>
      </c>
      <c r="AZ6" s="38">
        <f t="shared" ref="AZ6:AZ40" ca="1" si="23">IF(ISNUMBER($BR$10),$BR$10,NA())</f>
        <v>0</v>
      </c>
      <c r="BA6" s="38">
        <f t="shared" ref="BA6:BA40" ca="1" si="24">IF(ISNUMBER($BR$11),$BR$11,NA())</f>
        <v>0</v>
      </c>
      <c r="BB6" s="38">
        <f t="shared" ref="BB6:BB40" ca="1" si="25">IF(ISNUMBER($BR$12),$BR$12,NA())</f>
        <v>15</v>
      </c>
      <c r="BC6" s="38">
        <f t="shared" ref="BC6:BC40" ca="1" si="26">IF(ISNUMBER($BR$13),$BR$13,NA())</f>
        <v>0</v>
      </c>
      <c r="BD6" s="38">
        <f t="shared" ref="BD6:BD40" ca="1" si="27">IF(ISNUMBER($BR$14),$BR$14,NA())</f>
        <v>0</v>
      </c>
      <c r="BE6" s="38">
        <f t="shared" ref="BE6:BE40" ca="1" si="28">IF(ISNUMBER($BR$15),$BR$15,NA())</f>
        <v>0</v>
      </c>
      <c r="BF6" s="38">
        <f t="shared" ref="BF6:BF40" ca="1" si="29">IF(ISNUMBER($BR$16),$BR$16,NA())</f>
        <v>0</v>
      </c>
      <c r="BG6" s="45">
        <f t="shared" ref="BG6:BG40" ca="1" si="30">IF(ISNUMBER($BR$17),$BR$17,NA())</f>
        <v>0</v>
      </c>
      <c r="BQ6" s="11" t="s">
        <v>15</v>
      </c>
      <c r="BR6" s="42">
        <f ca="1">INDIRECT("Measures!$B4")</f>
        <v>80</v>
      </c>
    </row>
    <row r="7" spans="1:70" x14ac:dyDescent="0.3">
      <c r="A7" s="30" t="str">
        <f t="shared" ca="1" si="2"/>
        <v>Zufall Health Center</v>
      </c>
      <c r="B7" s="34">
        <v>42461</v>
      </c>
      <c r="C7" s="34">
        <f t="shared" ref="C7:C40" si="31">B6</f>
        <v>42430</v>
      </c>
      <c r="D7" s="39"/>
      <c r="E7" s="39"/>
      <c r="F7" s="55" t="e">
        <f t="shared" si="1"/>
        <v>#N/A</v>
      </c>
      <c r="G7" s="58">
        <v>226</v>
      </c>
      <c r="H7" s="58">
        <v>303</v>
      </c>
      <c r="I7" s="55">
        <f t="shared" si="3"/>
        <v>74.587458745874585</v>
      </c>
      <c r="J7" s="39"/>
      <c r="K7" s="39"/>
      <c r="L7" s="55" t="e">
        <f t="shared" si="4"/>
        <v>#N/A</v>
      </c>
      <c r="M7" s="39"/>
      <c r="N7" s="56">
        <f t="shared" si="5"/>
        <v>303</v>
      </c>
      <c r="O7" s="55" t="e">
        <f t="shared" si="6"/>
        <v>#N/A</v>
      </c>
      <c r="P7" s="37"/>
      <c r="Q7" s="39"/>
      <c r="R7" s="55" t="e">
        <f t="shared" si="7"/>
        <v>#N/A</v>
      </c>
      <c r="S7" s="37"/>
      <c r="T7" s="39"/>
      <c r="U7" s="55" t="e">
        <f t="shared" si="8"/>
        <v>#N/A</v>
      </c>
      <c r="V7" s="39"/>
      <c r="W7" s="39"/>
      <c r="X7" s="55" t="e">
        <f t="shared" si="9"/>
        <v>#N/A</v>
      </c>
      <c r="Y7" s="39"/>
      <c r="Z7" s="39"/>
      <c r="AA7" s="55" t="e">
        <f t="shared" si="10"/>
        <v>#N/A</v>
      </c>
      <c r="AB7" s="39"/>
      <c r="AC7" s="39"/>
      <c r="AD7" s="55" t="e">
        <f t="shared" si="11"/>
        <v>#N/A</v>
      </c>
      <c r="AE7" s="39"/>
      <c r="AF7" s="39"/>
      <c r="AG7" s="57" t="e">
        <f t="shared" si="12"/>
        <v>#N/A</v>
      </c>
      <c r="AH7" s="39"/>
      <c r="AI7" s="39"/>
      <c r="AJ7" s="55" t="e">
        <f t="shared" si="13"/>
        <v>#N/A</v>
      </c>
      <c r="AK7" s="39"/>
      <c r="AL7" s="39"/>
      <c r="AM7" s="55" t="e">
        <f t="shared" si="14"/>
        <v>#N/A</v>
      </c>
      <c r="AN7" s="39"/>
      <c r="AO7" s="39"/>
      <c r="AP7" s="57" t="e">
        <f t="shared" si="15"/>
        <v>#N/A</v>
      </c>
      <c r="AQ7" s="39"/>
      <c r="AR7" s="39"/>
      <c r="AS7" s="55" t="e">
        <f t="shared" si="16"/>
        <v>#N/A</v>
      </c>
      <c r="AT7" s="38">
        <f t="shared" ca="1" si="17"/>
        <v>10</v>
      </c>
      <c r="AU7" s="38">
        <f t="shared" ca="1" si="18"/>
        <v>95</v>
      </c>
      <c r="AV7" s="38">
        <f t="shared" ca="1" si="19"/>
        <v>80</v>
      </c>
      <c r="AW7" s="38">
        <f t="shared" ca="1" si="20"/>
        <v>0</v>
      </c>
      <c r="AX7" s="38">
        <f t="shared" ca="1" si="21"/>
        <v>0</v>
      </c>
      <c r="AY7" s="38">
        <f t="shared" ca="1" si="22"/>
        <v>0</v>
      </c>
      <c r="AZ7" s="38">
        <f t="shared" ca="1" si="23"/>
        <v>0</v>
      </c>
      <c r="BA7" s="38">
        <f t="shared" ca="1" si="24"/>
        <v>0</v>
      </c>
      <c r="BB7" s="38">
        <f t="shared" ca="1" si="25"/>
        <v>15</v>
      </c>
      <c r="BC7" s="38">
        <f t="shared" ca="1" si="26"/>
        <v>0</v>
      </c>
      <c r="BD7" s="38">
        <f t="shared" ca="1" si="27"/>
        <v>0</v>
      </c>
      <c r="BE7" s="38">
        <f t="shared" ca="1" si="28"/>
        <v>0</v>
      </c>
      <c r="BF7" s="38">
        <f t="shared" ca="1" si="29"/>
        <v>0</v>
      </c>
      <c r="BG7" s="45">
        <f t="shared" ca="1" si="30"/>
        <v>0</v>
      </c>
      <c r="BQ7" s="11" t="s">
        <v>17</v>
      </c>
      <c r="BR7" s="42">
        <f ca="1">INDIRECT("Measures!$B5")</f>
        <v>0</v>
      </c>
    </row>
    <row r="8" spans="1:70" x14ac:dyDescent="0.3">
      <c r="A8" s="30" t="str">
        <f t="shared" ca="1" si="2"/>
        <v>Zufall Health Center</v>
      </c>
      <c r="B8" s="34">
        <v>42491</v>
      </c>
      <c r="C8" s="34">
        <f t="shared" si="31"/>
        <v>42461</v>
      </c>
      <c r="D8" s="39"/>
      <c r="E8" s="39"/>
      <c r="F8" s="55" t="e">
        <f t="shared" si="1"/>
        <v>#N/A</v>
      </c>
      <c r="G8" s="58">
        <v>177</v>
      </c>
      <c r="H8" s="58">
        <v>240</v>
      </c>
      <c r="I8" s="55">
        <f t="shared" si="3"/>
        <v>73.75</v>
      </c>
      <c r="J8" s="39"/>
      <c r="K8" s="39"/>
      <c r="L8" s="55" t="e">
        <f t="shared" si="4"/>
        <v>#N/A</v>
      </c>
      <c r="M8" s="39"/>
      <c r="N8" s="56">
        <f t="shared" si="5"/>
        <v>240</v>
      </c>
      <c r="O8" s="55" t="e">
        <f t="shared" si="6"/>
        <v>#N/A</v>
      </c>
      <c r="P8" s="37"/>
      <c r="Q8" s="39"/>
      <c r="R8" s="55" t="e">
        <f t="shared" si="7"/>
        <v>#N/A</v>
      </c>
      <c r="S8" s="37"/>
      <c r="T8" s="39"/>
      <c r="U8" s="55" t="e">
        <f t="shared" si="8"/>
        <v>#N/A</v>
      </c>
      <c r="V8" s="39"/>
      <c r="W8" s="39"/>
      <c r="X8" s="55" t="e">
        <f t="shared" si="9"/>
        <v>#N/A</v>
      </c>
      <c r="Y8" s="39"/>
      <c r="Z8" s="39"/>
      <c r="AA8" s="55" t="e">
        <f t="shared" si="10"/>
        <v>#N/A</v>
      </c>
      <c r="AB8" s="39"/>
      <c r="AC8" s="39"/>
      <c r="AD8" s="55" t="e">
        <f t="shared" si="11"/>
        <v>#N/A</v>
      </c>
      <c r="AE8" s="39"/>
      <c r="AF8" s="39"/>
      <c r="AG8" s="57" t="e">
        <f t="shared" si="12"/>
        <v>#N/A</v>
      </c>
      <c r="AH8" s="39"/>
      <c r="AI8" s="39"/>
      <c r="AJ8" s="55" t="e">
        <f t="shared" si="13"/>
        <v>#N/A</v>
      </c>
      <c r="AK8" s="39"/>
      <c r="AL8" s="39"/>
      <c r="AM8" s="55" t="e">
        <f t="shared" si="14"/>
        <v>#N/A</v>
      </c>
      <c r="AN8" s="39"/>
      <c r="AO8" s="39"/>
      <c r="AP8" s="57" t="e">
        <f t="shared" si="15"/>
        <v>#N/A</v>
      </c>
      <c r="AQ8" s="39"/>
      <c r="AR8" s="39"/>
      <c r="AS8" s="55" t="e">
        <f t="shared" si="16"/>
        <v>#N/A</v>
      </c>
      <c r="AT8" s="38">
        <f t="shared" ca="1" si="17"/>
        <v>10</v>
      </c>
      <c r="AU8" s="38">
        <f t="shared" ca="1" si="18"/>
        <v>95</v>
      </c>
      <c r="AV8" s="38">
        <f t="shared" ca="1" si="19"/>
        <v>80</v>
      </c>
      <c r="AW8" s="38">
        <f t="shared" ca="1" si="20"/>
        <v>0</v>
      </c>
      <c r="AX8" s="38">
        <f t="shared" ca="1" si="21"/>
        <v>0</v>
      </c>
      <c r="AY8" s="38">
        <f t="shared" ca="1" si="22"/>
        <v>0</v>
      </c>
      <c r="AZ8" s="38">
        <f t="shared" ca="1" si="23"/>
        <v>0</v>
      </c>
      <c r="BA8" s="38">
        <f t="shared" ca="1" si="24"/>
        <v>0</v>
      </c>
      <c r="BB8" s="38">
        <f t="shared" ca="1" si="25"/>
        <v>15</v>
      </c>
      <c r="BC8" s="38">
        <f t="shared" ca="1" si="26"/>
        <v>0</v>
      </c>
      <c r="BD8" s="38">
        <f t="shared" ca="1" si="27"/>
        <v>0</v>
      </c>
      <c r="BE8" s="38">
        <f t="shared" ca="1" si="28"/>
        <v>0</v>
      </c>
      <c r="BF8" s="38">
        <f t="shared" ca="1" si="29"/>
        <v>0</v>
      </c>
      <c r="BG8" s="45">
        <f t="shared" ca="1" si="30"/>
        <v>0</v>
      </c>
      <c r="BQ8" s="11" t="s">
        <v>19</v>
      </c>
      <c r="BR8" s="42">
        <f ca="1">INDIRECT("Measures!$B6")</f>
        <v>0</v>
      </c>
    </row>
    <row r="9" spans="1:70" x14ac:dyDescent="0.3">
      <c r="A9" s="30" t="str">
        <f t="shared" ca="1" si="2"/>
        <v>Zufall Health Center</v>
      </c>
      <c r="B9" s="34">
        <v>42522</v>
      </c>
      <c r="C9" s="34">
        <f t="shared" si="31"/>
        <v>42491</v>
      </c>
      <c r="D9" s="39"/>
      <c r="E9" s="39"/>
      <c r="F9" s="55" t="e">
        <f t="shared" si="1"/>
        <v>#N/A</v>
      </c>
      <c r="G9" s="58">
        <v>129</v>
      </c>
      <c r="H9" s="58">
        <v>214</v>
      </c>
      <c r="I9" s="55">
        <f t="shared" si="3"/>
        <v>60.280373831775698</v>
      </c>
      <c r="J9" s="39"/>
      <c r="K9" s="39"/>
      <c r="L9" s="55" t="e">
        <f t="shared" si="4"/>
        <v>#N/A</v>
      </c>
      <c r="M9" s="39"/>
      <c r="N9" s="56">
        <f t="shared" si="5"/>
        <v>214</v>
      </c>
      <c r="O9" s="55" t="e">
        <f t="shared" si="6"/>
        <v>#N/A</v>
      </c>
      <c r="P9" s="37"/>
      <c r="Q9" s="39"/>
      <c r="R9" s="55" t="e">
        <f t="shared" si="7"/>
        <v>#N/A</v>
      </c>
      <c r="S9" s="37"/>
      <c r="T9" s="39"/>
      <c r="U9" s="55" t="e">
        <f t="shared" si="8"/>
        <v>#N/A</v>
      </c>
      <c r="V9" s="39"/>
      <c r="W9" s="39"/>
      <c r="X9" s="55" t="e">
        <f t="shared" si="9"/>
        <v>#N/A</v>
      </c>
      <c r="Y9" s="39"/>
      <c r="Z9" s="39"/>
      <c r="AA9" s="55" t="e">
        <f t="shared" si="10"/>
        <v>#N/A</v>
      </c>
      <c r="AB9" s="39"/>
      <c r="AC9" s="39"/>
      <c r="AD9" s="55" t="e">
        <f t="shared" si="11"/>
        <v>#N/A</v>
      </c>
      <c r="AE9" s="39"/>
      <c r="AF9" s="39"/>
      <c r="AG9" s="57" t="e">
        <f t="shared" si="12"/>
        <v>#N/A</v>
      </c>
      <c r="AH9" s="39"/>
      <c r="AI9" s="39"/>
      <c r="AJ9" s="55" t="e">
        <f t="shared" si="13"/>
        <v>#N/A</v>
      </c>
      <c r="AK9" s="39"/>
      <c r="AL9" s="39"/>
      <c r="AM9" s="55" t="e">
        <f t="shared" si="14"/>
        <v>#N/A</v>
      </c>
      <c r="AN9" s="39"/>
      <c r="AO9" s="39"/>
      <c r="AP9" s="57" t="e">
        <f t="shared" si="15"/>
        <v>#N/A</v>
      </c>
      <c r="AQ9" s="39"/>
      <c r="AR9" s="39"/>
      <c r="AS9" s="55" t="e">
        <f t="shared" si="16"/>
        <v>#N/A</v>
      </c>
      <c r="AT9" s="38">
        <f t="shared" ca="1" si="17"/>
        <v>10</v>
      </c>
      <c r="AU9" s="38">
        <f t="shared" ca="1" si="18"/>
        <v>95</v>
      </c>
      <c r="AV9" s="38">
        <f t="shared" ca="1" si="19"/>
        <v>80</v>
      </c>
      <c r="AW9" s="38">
        <f t="shared" ca="1" si="20"/>
        <v>0</v>
      </c>
      <c r="AX9" s="38">
        <f t="shared" ca="1" si="21"/>
        <v>0</v>
      </c>
      <c r="AY9" s="38">
        <f t="shared" ca="1" si="22"/>
        <v>0</v>
      </c>
      <c r="AZ9" s="38">
        <f t="shared" ca="1" si="23"/>
        <v>0</v>
      </c>
      <c r="BA9" s="38">
        <f t="shared" ca="1" si="24"/>
        <v>0</v>
      </c>
      <c r="BB9" s="38">
        <f t="shared" ca="1" si="25"/>
        <v>15</v>
      </c>
      <c r="BC9" s="38">
        <f t="shared" ca="1" si="26"/>
        <v>0</v>
      </c>
      <c r="BD9" s="38">
        <f t="shared" ca="1" si="27"/>
        <v>0</v>
      </c>
      <c r="BE9" s="38">
        <f t="shared" ca="1" si="28"/>
        <v>0</v>
      </c>
      <c r="BF9" s="38">
        <f t="shared" ca="1" si="29"/>
        <v>0</v>
      </c>
      <c r="BG9" s="45">
        <f t="shared" ca="1" si="30"/>
        <v>0</v>
      </c>
      <c r="BQ9" s="11" t="s">
        <v>21</v>
      </c>
      <c r="BR9" s="42">
        <f ca="1">INDIRECT("Measures!$B7")</f>
        <v>0</v>
      </c>
    </row>
    <row r="10" spans="1:70" x14ac:dyDescent="0.3">
      <c r="A10" s="30" t="str">
        <f t="shared" ca="1" si="2"/>
        <v>Zufall Health Center</v>
      </c>
      <c r="B10" s="34">
        <v>42552</v>
      </c>
      <c r="C10" s="34">
        <f t="shared" si="31"/>
        <v>42522</v>
      </c>
      <c r="D10" s="39"/>
      <c r="E10" s="39"/>
      <c r="F10" s="55" t="e">
        <f t="shared" si="1"/>
        <v>#N/A</v>
      </c>
      <c r="G10" s="58">
        <v>177</v>
      </c>
      <c r="H10" s="58">
        <v>253</v>
      </c>
      <c r="I10" s="55">
        <f t="shared" si="3"/>
        <v>69.960474308300391</v>
      </c>
      <c r="J10" s="39"/>
      <c r="K10" s="39"/>
      <c r="L10" s="55" t="e">
        <f t="shared" si="4"/>
        <v>#N/A</v>
      </c>
      <c r="M10" s="39"/>
      <c r="N10" s="56">
        <f t="shared" si="5"/>
        <v>253</v>
      </c>
      <c r="O10" s="55" t="e">
        <f t="shared" si="6"/>
        <v>#N/A</v>
      </c>
      <c r="P10" s="37"/>
      <c r="Q10" s="39"/>
      <c r="R10" s="55" t="e">
        <f t="shared" si="7"/>
        <v>#N/A</v>
      </c>
      <c r="S10" s="37"/>
      <c r="T10" s="39"/>
      <c r="U10" s="55" t="e">
        <f t="shared" si="8"/>
        <v>#N/A</v>
      </c>
      <c r="V10" s="39"/>
      <c r="W10" s="39"/>
      <c r="X10" s="55" t="e">
        <f t="shared" si="9"/>
        <v>#N/A</v>
      </c>
      <c r="Y10" s="39"/>
      <c r="Z10" s="39"/>
      <c r="AA10" s="55" t="e">
        <f t="shared" si="10"/>
        <v>#N/A</v>
      </c>
      <c r="AB10" s="39"/>
      <c r="AC10" s="39"/>
      <c r="AD10" s="55" t="e">
        <f t="shared" si="11"/>
        <v>#N/A</v>
      </c>
      <c r="AE10" s="39"/>
      <c r="AF10" s="39"/>
      <c r="AG10" s="57" t="e">
        <f t="shared" si="12"/>
        <v>#N/A</v>
      </c>
      <c r="AH10" s="39"/>
      <c r="AI10" s="39"/>
      <c r="AJ10" s="55" t="e">
        <f t="shared" si="13"/>
        <v>#N/A</v>
      </c>
      <c r="AK10" s="39"/>
      <c r="AL10" s="39"/>
      <c r="AM10" s="55" t="e">
        <f t="shared" si="14"/>
        <v>#N/A</v>
      </c>
      <c r="AN10" s="39"/>
      <c r="AO10" s="39"/>
      <c r="AP10" s="57" t="e">
        <f t="shared" si="15"/>
        <v>#N/A</v>
      </c>
      <c r="AQ10" s="39"/>
      <c r="AR10" s="39"/>
      <c r="AS10" s="55" t="e">
        <f t="shared" si="16"/>
        <v>#N/A</v>
      </c>
      <c r="AT10" s="38">
        <f t="shared" ca="1" si="17"/>
        <v>10</v>
      </c>
      <c r="AU10" s="38">
        <f t="shared" ca="1" si="18"/>
        <v>95</v>
      </c>
      <c r="AV10" s="38">
        <f t="shared" ca="1" si="19"/>
        <v>80</v>
      </c>
      <c r="AW10" s="38">
        <f t="shared" ca="1" si="20"/>
        <v>0</v>
      </c>
      <c r="AX10" s="38">
        <f t="shared" ca="1" si="21"/>
        <v>0</v>
      </c>
      <c r="AY10" s="38">
        <f t="shared" ca="1" si="22"/>
        <v>0</v>
      </c>
      <c r="AZ10" s="38">
        <f t="shared" ca="1" si="23"/>
        <v>0</v>
      </c>
      <c r="BA10" s="38">
        <f t="shared" ca="1" si="24"/>
        <v>0</v>
      </c>
      <c r="BB10" s="38">
        <f t="shared" ca="1" si="25"/>
        <v>15</v>
      </c>
      <c r="BC10" s="38">
        <f t="shared" ca="1" si="26"/>
        <v>0</v>
      </c>
      <c r="BD10" s="38">
        <f t="shared" ca="1" si="27"/>
        <v>0</v>
      </c>
      <c r="BE10" s="38">
        <f t="shared" ca="1" si="28"/>
        <v>0</v>
      </c>
      <c r="BF10" s="38">
        <f t="shared" ca="1" si="29"/>
        <v>0</v>
      </c>
      <c r="BG10" s="45">
        <f t="shared" ca="1" si="30"/>
        <v>0</v>
      </c>
      <c r="BQ10" s="11" t="s">
        <v>23</v>
      </c>
      <c r="BR10" s="42">
        <f ca="1">INDIRECT("Measures!$B8")</f>
        <v>0</v>
      </c>
    </row>
    <row r="11" spans="1:70" x14ac:dyDescent="0.3">
      <c r="A11" s="30" t="str">
        <f t="shared" ca="1" si="2"/>
        <v>Zufall Health Center</v>
      </c>
      <c r="B11" s="34">
        <v>42583</v>
      </c>
      <c r="C11" s="34">
        <f t="shared" si="31"/>
        <v>42552</v>
      </c>
      <c r="D11" s="39"/>
      <c r="E11" s="39"/>
      <c r="F11" s="55" t="e">
        <f t="shared" si="1"/>
        <v>#N/A</v>
      </c>
      <c r="G11" s="58">
        <v>156</v>
      </c>
      <c r="H11" s="58">
        <v>212</v>
      </c>
      <c r="I11" s="55">
        <f t="shared" si="3"/>
        <v>73.584905660377359</v>
      </c>
      <c r="J11" s="39"/>
      <c r="K11" s="39"/>
      <c r="L11" s="55" t="e">
        <f t="shared" si="4"/>
        <v>#N/A</v>
      </c>
      <c r="M11" s="39"/>
      <c r="N11" s="56">
        <f t="shared" si="5"/>
        <v>212</v>
      </c>
      <c r="O11" s="55" t="e">
        <f t="shared" si="6"/>
        <v>#N/A</v>
      </c>
      <c r="P11" s="37"/>
      <c r="Q11" s="39"/>
      <c r="R11" s="55" t="e">
        <f t="shared" si="7"/>
        <v>#N/A</v>
      </c>
      <c r="S11" s="37"/>
      <c r="T11" s="39"/>
      <c r="U11" s="55" t="e">
        <f t="shared" si="8"/>
        <v>#N/A</v>
      </c>
      <c r="V11" s="39"/>
      <c r="W11" s="39"/>
      <c r="X11" s="55" t="e">
        <f t="shared" si="9"/>
        <v>#N/A</v>
      </c>
      <c r="Y11" s="39"/>
      <c r="Z11" s="39"/>
      <c r="AA11" s="55" t="e">
        <f t="shared" si="10"/>
        <v>#N/A</v>
      </c>
      <c r="AB11" s="39"/>
      <c r="AC11" s="39"/>
      <c r="AD11" s="55" t="e">
        <f t="shared" si="11"/>
        <v>#N/A</v>
      </c>
      <c r="AE11" s="39"/>
      <c r="AF11" s="39"/>
      <c r="AG11" s="57" t="e">
        <f t="shared" si="12"/>
        <v>#N/A</v>
      </c>
      <c r="AH11" s="39"/>
      <c r="AI11" s="39"/>
      <c r="AJ11" s="55" t="e">
        <f t="shared" si="13"/>
        <v>#N/A</v>
      </c>
      <c r="AK11" s="39"/>
      <c r="AL11" s="39"/>
      <c r="AM11" s="55" t="e">
        <f t="shared" si="14"/>
        <v>#N/A</v>
      </c>
      <c r="AN11" s="39"/>
      <c r="AO11" s="39"/>
      <c r="AP11" s="57" t="e">
        <f t="shared" si="15"/>
        <v>#N/A</v>
      </c>
      <c r="AQ11" s="39"/>
      <c r="AR11" s="39"/>
      <c r="AS11" s="55" t="e">
        <f t="shared" si="16"/>
        <v>#N/A</v>
      </c>
      <c r="AT11" s="38">
        <f t="shared" ca="1" si="17"/>
        <v>10</v>
      </c>
      <c r="AU11" s="38">
        <f t="shared" ca="1" si="18"/>
        <v>95</v>
      </c>
      <c r="AV11" s="38">
        <f t="shared" ca="1" si="19"/>
        <v>80</v>
      </c>
      <c r="AW11" s="38">
        <f t="shared" ca="1" si="20"/>
        <v>0</v>
      </c>
      <c r="AX11" s="38">
        <f t="shared" ca="1" si="21"/>
        <v>0</v>
      </c>
      <c r="AY11" s="38">
        <f t="shared" ca="1" si="22"/>
        <v>0</v>
      </c>
      <c r="AZ11" s="38">
        <f t="shared" ca="1" si="23"/>
        <v>0</v>
      </c>
      <c r="BA11" s="38">
        <f t="shared" ca="1" si="24"/>
        <v>0</v>
      </c>
      <c r="BB11" s="38">
        <f t="shared" ca="1" si="25"/>
        <v>15</v>
      </c>
      <c r="BC11" s="38">
        <f t="shared" ca="1" si="26"/>
        <v>0</v>
      </c>
      <c r="BD11" s="38">
        <f t="shared" ca="1" si="27"/>
        <v>0</v>
      </c>
      <c r="BE11" s="38">
        <f t="shared" ca="1" si="28"/>
        <v>0</v>
      </c>
      <c r="BF11" s="38">
        <f t="shared" ca="1" si="29"/>
        <v>0</v>
      </c>
      <c r="BG11" s="45">
        <f t="shared" ca="1" si="30"/>
        <v>0</v>
      </c>
      <c r="BQ11" s="11" t="s">
        <v>25</v>
      </c>
      <c r="BR11" s="42">
        <f ca="1">INDIRECT("Measures!$B9")</f>
        <v>0</v>
      </c>
    </row>
    <row r="12" spans="1:70" x14ac:dyDescent="0.3">
      <c r="A12" s="30" t="str">
        <f t="shared" ca="1" si="2"/>
        <v>Zufall Health Center</v>
      </c>
      <c r="B12" s="34">
        <v>42614</v>
      </c>
      <c r="C12" s="34">
        <f t="shared" si="31"/>
        <v>42583</v>
      </c>
      <c r="D12" s="39"/>
      <c r="E12" s="39"/>
      <c r="F12" s="55" t="e">
        <f t="shared" si="1"/>
        <v>#N/A</v>
      </c>
      <c r="G12" s="58">
        <v>209</v>
      </c>
      <c r="H12" s="58">
        <v>277</v>
      </c>
      <c r="I12" s="55">
        <f t="shared" si="3"/>
        <v>75.451263537906144</v>
      </c>
      <c r="J12" s="39"/>
      <c r="K12" s="39"/>
      <c r="L12" s="55" t="e">
        <f t="shared" si="4"/>
        <v>#N/A</v>
      </c>
      <c r="M12" s="39"/>
      <c r="N12" s="56">
        <f t="shared" si="5"/>
        <v>277</v>
      </c>
      <c r="O12" s="55" t="e">
        <f t="shared" si="6"/>
        <v>#N/A</v>
      </c>
      <c r="P12" s="37"/>
      <c r="Q12" s="39"/>
      <c r="R12" s="55" t="e">
        <f t="shared" si="7"/>
        <v>#N/A</v>
      </c>
      <c r="S12" s="37"/>
      <c r="T12" s="39"/>
      <c r="U12" s="55" t="e">
        <f t="shared" si="8"/>
        <v>#N/A</v>
      </c>
      <c r="V12" s="39"/>
      <c r="W12" s="39"/>
      <c r="X12" s="55" t="e">
        <f t="shared" si="9"/>
        <v>#N/A</v>
      </c>
      <c r="Y12" s="39"/>
      <c r="Z12" s="39"/>
      <c r="AA12" s="55" t="e">
        <f t="shared" si="10"/>
        <v>#N/A</v>
      </c>
      <c r="AB12" s="39"/>
      <c r="AC12" s="39"/>
      <c r="AD12" s="55" t="e">
        <f t="shared" si="11"/>
        <v>#N/A</v>
      </c>
      <c r="AE12" s="39"/>
      <c r="AF12" s="39"/>
      <c r="AG12" s="57" t="e">
        <f t="shared" si="12"/>
        <v>#N/A</v>
      </c>
      <c r="AH12" s="39"/>
      <c r="AI12" s="39"/>
      <c r="AJ12" s="55" t="e">
        <f t="shared" si="13"/>
        <v>#N/A</v>
      </c>
      <c r="AK12" s="39"/>
      <c r="AL12" s="39"/>
      <c r="AM12" s="55" t="e">
        <f t="shared" si="14"/>
        <v>#N/A</v>
      </c>
      <c r="AN12" s="39"/>
      <c r="AO12" s="39"/>
      <c r="AP12" s="57" t="e">
        <f t="shared" si="15"/>
        <v>#N/A</v>
      </c>
      <c r="AQ12" s="39"/>
      <c r="AR12" s="39"/>
      <c r="AS12" s="55" t="e">
        <f t="shared" si="16"/>
        <v>#N/A</v>
      </c>
      <c r="AT12" s="38">
        <f t="shared" ca="1" si="17"/>
        <v>10</v>
      </c>
      <c r="AU12" s="38">
        <f t="shared" ca="1" si="18"/>
        <v>95</v>
      </c>
      <c r="AV12" s="38">
        <f t="shared" ca="1" si="19"/>
        <v>80</v>
      </c>
      <c r="AW12" s="38">
        <f t="shared" ca="1" si="20"/>
        <v>0</v>
      </c>
      <c r="AX12" s="38">
        <f t="shared" ca="1" si="21"/>
        <v>0</v>
      </c>
      <c r="AY12" s="38">
        <f t="shared" ca="1" si="22"/>
        <v>0</v>
      </c>
      <c r="AZ12" s="38">
        <f t="shared" ca="1" si="23"/>
        <v>0</v>
      </c>
      <c r="BA12" s="38">
        <f t="shared" ca="1" si="24"/>
        <v>0</v>
      </c>
      <c r="BB12" s="38">
        <f t="shared" ca="1" si="25"/>
        <v>15</v>
      </c>
      <c r="BC12" s="38">
        <f t="shared" ca="1" si="26"/>
        <v>0</v>
      </c>
      <c r="BD12" s="38">
        <f t="shared" ca="1" si="27"/>
        <v>0</v>
      </c>
      <c r="BE12" s="38">
        <f t="shared" ca="1" si="28"/>
        <v>0</v>
      </c>
      <c r="BF12" s="38">
        <f t="shared" ca="1" si="29"/>
        <v>0</v>
      </c>
      <c r="BG12" s="45">
        <f t="shared" ca="1" si="30"/>
        <v>0</v>
      </c>
      <c r="BQ12" s="12" t="s">
        <v>27</v>
      </c>
      <c r="BR12" s="42">
        <f ca="1">INDIRECT("Measures!$B10")</f>
        <v>15</v>
      </c>
    </row>
    <row r="13" spans="1:70" x14ac:dyDescent="0.3">
      <c r="A13" s="30" t="str">
        <f t="shared" ca="1" si="2"/>
        <v>Zufall Health Center</v>
      </c>
      <c r="B13" s="34">
        <v>42644</v>
      </c>
      <c r="C13" s="34">
        <f t="shared" si="31"/>
        <v>42614</v>
      </c>
      <c r="D13" s="39"/>
      <c r="E13" s="39"/>
      <c r="F13" s="55" t="e">
        <f t="shared" si="1"/>
        <v>#N/A</v>
      </c>
      <c r="G13" s="39"/>
      <c r="H13" s="39"/>
      <c r="I13" s="55" t="e">
        <f t="shared" si="3"/>
        <v>#N/A</v>
      </c>
      <c r="J13" s="39"/>
      <c r="K13" s="39"/>
      <c r="L13" s="55" t="e">
        <f t="shared" si="4"/>
        <v>#N/A</v>
      </c>
      <c r="M13" s="39"/>
      <c r="N13" s="56" t="e">
        <f t="shared" si="5"/>
        <v>#N/A</v>
      </c>
      <c r="O13" s="55" t="e">
        <f t="shared" si="6"/>
        <v>#N/A</v>
      </c>
      <c r="P13" s="37"/>
      <c r="Q13" s="39"/>
      <c r="R13" s="55" t="e">
        <f t="shared" si="7"/>
        <v>#N/A</v>
      </c>
      <c r="S13" s="37"/>
      <c r="T13" s="39"/>
      <c r="U13" s="55" t="e">
        <f t="shared" si="8"/>
        <v>#N/A</v>
      </c>
      <c r="V13" s="39"/>
      <c r="W13" s="39"/>
      <c r="X13" s="55" t="e">
        <f t="shared" si="9"/>
        <v>#N/A</v>
      </c>
      <c r="Y13" s="39"/>
      <c r="Z13" s="39"/>
      <c r="AA13" s="55" t="e">
        <f t="shared" si="10"/>
        <v>#N/A</v>
      </c>
      <c r="AB13" s="39"/>
      <c r="AC13" s="39"/>
      <c r="AD13" s="55" t="e">
        <f t="shared" si="11"/>
        <v>#N/A</v>
      </c>
      <c r="AE13" s="39"/>
      <c r="AF13" s="39"/>
      <c r="AG13" s="57" t="e">
        <f t="shared" si="12"/>
        <v>#N/A</v>
      </c>
      <c r="AH13" s="39"/>
      <c r="AI13" s="39"/>
      <c r="AJ13" s="55" t="e">
        <f t="shared" si="13"/>
        <v>#N/A</v>
      </c>
      <c r="AK13" s="39"/>
      <c r="AL13" s="39"/>
      <c r="AM13" s="55" t="e">
        <f t="shared" si="14"/>
        <v>#N/A</v>
      </c>
      <c r="AN13" s="39"/>
      <c r="AO13" s="39"/>
      <c r="AP13" s="57" t="e">
        <f t="shared" si="15"/>
        <v>#N/A</v>
      </c>
      <c r="AQ13" s="39"/>
      <c r="AR13" s="39"/>
      <c r="AS13" s="55" t="e">
        <f t="shared" si="16"/>
        <v>#N/A</v>
      </c>
      <c r="AT13" s="38">
        <f t="shared" ca="1" si="17"/>
        <v>10</v>
      </c>
      <c r="AU13" s="38">
        <f t="shared" ca="1" si="18"/>
        <v>95</v>
      </c>
      <c r="AV13" s="38">
        <f t="shared" ca="1" si="19"/>
        <v>80</v>
      </c>
      <c r="AW13" s="38">
        <f t="shared" ca="1" si="20"/>
        <v>0</v>
      </c>
      <c r="AX13" s="38">
        <f t="shared" ca="1" si="21"/>
        <v>0</v>
      </c>
      <c r="AY13" s="38">
        <f t="shared" ca="1" si="22"/>
        <v>0</v>
      </c>
      <c r="AZ13" s="38">
        <f t="shared" ca="1" si="23"/>
        <v>0</v>
      </c>
      <c r="BA13" s="38">
        <f t="shared" ca="1" si="24"/>
        <v>0</v>
      </c>
      <c r="BB13" s="38">
        <f t="shared" ca="1" si="25"/>
        <v>15</v>
      </c>
      <c r="BC13" s="38">
        <f t="shared" ca="1" si="26"/>
        <v>0</v>
      </c>
      <c r="BD13" s="38">
        <f t="shared" ca="1" si="27"/>
        <v>0</v>
      </c>
      <c r="BE13" s="38">
        <f t="shared" ca="1" si="28"/>
        <v>0</v>
      </c>
      <c r="BF13" s="38">
        <f t="shared" ca="1" si="29"/>
        <v>0</v>
      </c>
      <c r="BG13" s="45">
        <f t="shared" ca="1" si="30"/>
        <v>0</v>
      </c>
      <c r="BQ13" s="11" t="s">
        <v>29</v>
      </c>
      <c r="BR13" s="42">
        <f ca="1">INDIRECT("Measures!$B11")</f>
        <v>0</v>
      </c>
    </row>
    <row r="14" spans="1:70" x14ac:dyDescent="0.3">
      <c r="A14" s="30" t="str">
        <f t="shared" ca="1" si="2"/>
        <v>Zufall Health Center</v>
      </c>
      <c r="B14" s="34">
        <v>42675</v>
      </c>
      <c r="C14" s="34">
        <f t="shared" si="31"/>
        <v>42644</v>
      </c>
      <c r="D14" s="39"/>
      <c r="E14" s="39"/>
      <c r="F14" s="55" t="e">
        <f t="shared" si="1"/>
        <v>#N/A</v>
      </c>
      <c r="G14" s="39"/>
      <c r="H14" s="39"/>
      <c r="I14" s="55" t="e">
        <f t="shared" si="3"/>
        <v>#N/A</v>
      </c>
      <c r="J14" s="39"/>
      <c r="K14" s="39"/>
      <c r="L14" s="55" t="e">
        <f t="shared" si="4"/>
        <v>#N/A</v>
      </c>
      <c r="M14" s="39"/>
      <c r="N14" s="56" t="e">
        <f t="shared" si="5"/>
        <v>#N/A</v>
      </c>
      <c r="O14" s="55" t="e">
        <f t="shared" si="6"/>
        <v>#N/A</v>
      </c>
      <c r="P14" s="37"/>
      <c r="Q14" s="39"/>
      <c r="R14" s="55" t="e">
        <f t="shared" si="7"/>
        <v>#N/A</v>
      </c>
      <c r="S14" s="37"/>
      <c r="T14" s="39"/>
      <c r="U14" s="55" t="e">
        <f t="shared" si="8"/>
        <v>#N/A</v>
      </c>
      <c r="V14" s="39"/>
      <c r="W14" s="39"/>
      <c r="X14" s="55" t="e">
        <f t="shared" si="9"/>
        <v>#N/A</v>
      </c>
      <c r="Y14" s="39"/>
      <c r="Z14" s="39"/>
      <c r="AA14" s="55" t="e">
        <f t="shared" si="10"/>
        <v>#N/A</v>
      </c>
      <c r="AB14" s="39"/>
      <c r="AC14" s="39"/>
      <c r="AD14" s="55" t="e">
        <f t="shared" si="11"/>
        <v>#N/A</v>
      </c>
      <c r="AE14" s="39"/>
      <c r="AF14" s="39"/>
      <c r="AG14" s="57" t="e">
        <f t="shared" si="12"/>
        <v>#N/A</v>
      </c>
      <c r="AH14" s="39"/>
      <c r="AI14" s="39"/>
      <c r="AJ14" s="55" t="e">
        <f t="shared" si="13"/>
        <v>#N/A</v>
      </c>
      <c r="AK14" s="39"/>
      <c r="AL14" s="39"/>
      <c r="AM14" s="55" t="e">
        <f t="shared" si="14"/>
        <v>#N/A</v>
      </c>
      <c r="AN14" s="39"/>
      <c r="AO14" s="39"/>
      <c r="AP14" s="57" t="e">
        <f t="shared" si="15"/>
        <v>#N/A</v>
      </c>
      <c r="AQ14" s="39"/>
      <c r="AR14" s="39"/>
      <c r="AS14" s="55" t="e">
        <f t="shared" si="16"/>
        <v>#N/A</v>
      </c>
      <c r="AT14" s="38">
        <f t="shared" ca="1" si="17"/>
        <v>10</v>
      </c>
      <c r="AU14" s="38">
        <f t="shared" ca="1" si="18"/>
        <v>95</v>
      </c>
      <c r="AV14" s="38">
        <f t="shared" ca="1" si="19"/>
        <v>80</v>
      </c>
      <c r="AW14" s="38">
        <f t="shared" ca="1" si="20"/>
        <v>0</v>
      </c>
      <c r="AX14" s="38">
        <f t="shared" ca="1" si="21"/>
        <v>0</v>
      </c>
      <c r="AY14" s="38">
        <f t="shared" ca="1" si="22"/>
        <v>0</v>
      </c>
      <c r="AZ14" s="38">
        <f t="shared" ca="1" si="23"/>
        <v>0</v>
      </c>
      <c r="BA14" s="38">
        <f t="shared" ca="1" si="24"/>
        <v>0</v>
      </c>
      <c r="BB14" s="38">
        <f t="shared" ca="1" si="25"/>
        <v>15</v>
      </c>
      <c r="BC14" s="38">
        <f t="shared" ca="1" si="26"/>
        <v>0</v>
      </c>
      <c r="BD14" s="38">
        <f t="shared" ca="1" si="27"/>
        <v>0</v>
      </c>
      <c r="BE14" s="38">
        <f t="shared" ca="1" si="28"/>
        <v>0</v>
      </c>
      <c r="BF14" s="38">
        <f t="shared" ca="1" si="29"/>
        <v>0</v>
      </c>
      <c r="BG14" s="45">
        <f t="shared" ca="1" si="30"/>
        <v>0</v>
      </c>
      <c r="BQ14" s="11" t="s">
        <v>86</v>
      </c>
      <c r="BR14" s="42">
        <f ca="1">INDIRECT("Measures!$B12")</f>
        <v>0</v>
      </c>
    </row>
    <row r="15" spans="1:70" x14ac:dyDescent="0.3">
      <c r="A15" s="30" t="str">
        <f t="shared" ca="1" si="2"/>
        <v>Zufall Health Center</v>
      </c>
      <c r="B15" s="34">
        <v>42705</v>
      </c>
      <c r="C15" s="34">
        <f t="shared" si="31"/>
        <v>42675</v>
      </c>
      <c r="D15" s="39"/>
      <c r="E15" s="39"/>
      <c r="F15" s="55" t="e">
        <f t="shared" si="1"/>
        <v>#N/A</v>
      </c>
      <c r="G15" s="39"/>
      <c r="H15" s="39"/>
      <c r="I15" s="55" t="e">
        <f t="shared" si="3"/>
        <v>#N/A</v>
      </c>
      <c r="J15" s="39"/>
      <c r="K15" s="39"/>
      <c r="L15" s="55" t="e">
        <f t="shared" si="4"/>
        <v>#N/A</v>
      </c>
      <c r="M15" s="39"/>
      <c r="N15" s="56" t="e">
        <f t="shared" si="5"/>
        <v>#N/A</v>
      </c>
      <c r="O15" s="55" t="e">
        <f t="shared" si="6"/>
        <v>#N/A</v>
      </c>
      <c r="P15" s="37"/>
      <c r="Q15" s="39"/>
      <c r="R15" s="55" t="e">
        <f t="shared" si="7"/>
        <v>#N/A</v>
      </c>
      <c r="S15" s="37"/>
      <c r="T15" s="39"/>
      <c r="U15" s="55" t="e">
        <f t="shared" si="8"/>
        <v>#N/A</v>
      </c>
      <c r="V15" s="39"/>
      <c r="W15" s="39"/>
      <c r="X15" s="55" t="e">
        <f t="shared" si="9"/>
        <v>#N/A</v>
      </c>
      <c r="Y15" s="39"/>
      <c r="Z15" s="39"/>
      <c r="AA15" s="55" t="e">
        <f t="shared" si="10"/>
        <v>#N/A</v>
      </c>
      <c r="AB15" s="39"/>
      <c r="AC15" s="39"/>
      <c r="AD15" s="55" t="e">
        <f t="shared" si="11"/>
        <v>#N/A</v>
      </c>
      <c r="AE15" s="39"/>
      <c r="AF15" s="39"/>
      <c r="AG15" s="57" t="e">
        <f t="shared" si="12"/>
        <v>#N/A</v>
      </c>
      <c r="AH15" s="39"/>
      <c r="AI15" s="39"/>
      <c r="AJ15" s="55" t="e">
        <f t="shared" si="13"/>
        <v>#N/A</v>
      </c>
      <c r="AK15" s="39"/>
      <c r="AL15" s="39"/>
      <c r="AM15" s="55" t="e">
        <f t="shared" si="14"/>
        <v>#N/A</v>
      </c>
      <c r="AN15" s="39"/>
      <c r="AO15" s="39"/>
      <c r="AP15" s="57" t="e">
        <f t="shared" si="15"/>
        <v>#N/A</v>
      </c>
      <c r="AQ15" s="39"/>
      <c r="AR15" s="39"/>
      <c r="AS15" s="55" t="e">
        <f t="shared" si="16"/>
        <v>#N/A</v>
      </c>
      <c r="AT15" s="38">
        <f t="shared" ca="1" si="17"/>
        <v>10</v>
      </c>
      <c r="AU15" s="38">
        <f t="shared" ca="1" si="18"/>
        <v>95</v>
      </c>
      <c r="AV15" s="38">
        <f t="shared" ca="1" si="19"/>
        <v>80</v>
      </c>
      <c r="AW15" s="38">
        <f t="shared" ca="1" si="20"/>
        <v>0</v>
      </c>
      <c r="AX15" s="38">
        <f t="shared" ca="1" si="21"/>
        <v>0</v>
      </c>
      <c r="AY15" s="38">
        <f t="shared" ca="1" si="22"/>
        <v>0</v>
      </c>
      <c r="AZ15" s="38">
        <f t="shared" ca="1" si="23"/>
        <v>0</v>
      </c>
      <c r="BA15" s="38">
        <f t="shared" ca="1" si="24"/>
        <v>0</v>
      </c>
      <c r="BB15" s="38">
        <f t="shared" ca="1" si="25"/>
        <v>15</v>
      </c>
      <c r="BC15" s="38">
        <f t="shared" ca="1" si="26"/>
        <v>0</v>
      </c>
      <c r="BD15" s="38">
        <f t="shared" ca="1" si="27"/>
        <v>0</v>
      </c>
      <c r="BE15" s="38">
        <f t="shared" ca="1" si="28"/>
        <v>0</v>
      </c>
      <c r="BF15" s="38">
        <f t="shared" ca="1" si="29"/>
        <v>0</v>
      </c>
      <c r="BG15" s="45">
        <f t="shared" ca="1" si="30"/>
        <v>0</v>
      </c>
      <c r="BQ15" s="11" t="s">
        <v>88</v>
      </c>
      <c r="BR15" s="42">
        <f ca="1">INDIRECT("Measures!$B13")</f>
        <v>0</v>
      </c>
    </row>
    <row r="16" spans="1:70" x14ac:dyDescent="0.3">
      <c r="A16" s="30" t="str">
        <f t="shared" ca="1" si="2"/>
        <v>Zufall Health Center</v>
      </c>
      <c r="B16" s="34">
        <v>42736</v>
      </c>
      <c r="C16" s="34">
        <f t="shared" si="31"/>
        <v>42705</v>
      </c>
      <c r="D16" s="39"/>
      <c r="E16" s="39"/>
      <c r="F16" s="55" t="e">
        <f t="shared" si="1"/>
        <v>#N/A</v>
      </c>
      <c r="G16" s="39"/>
      <c r="H16" s="39"/>
      <c r="I16" s="55" t="e">
        <f t="shared" si="3"/>
        <v>#N/A</v>
      </c>
      <c r="J16" s="39"/>
      <c r="K16" s="39"/>
      <c r="L16" s="55" t="e">
        <f t="shared" si="4"/>
        <v>#N/A</v>
      </c>
      <c r="M16" s="39"/>
      <c r="N16" s="56" t="e">
        <f t="shared" si="5"/>
        <v>#N/A</v>
      </c>
      <c r="O16" s="55" t="e">
        <f t="shared" si="6"/>
        <v>#N/A</v>
      </c>
      <c r="P16" s="37"/>
      <c r="Q16" s="39"/>
      <c r="R16" s="55" t="e">
        <f t="shared" si="7"/>
        <v>#N/A</v>
      </c>
      <c r="S16" s="37"/>
      <c r="T16" s="39"/>
      <c r="U16" s="55" t="e">
        <f t="shared" si="8"/>
        <v>#N/A</v>
      </c>
      <c r="V16" s="39"/>
      <c r="W16" s="39"/>
      <c r="X16" s="55" t="e">
        <f t="shared" si="9"/>
        <v>#N/A</v>
      </c>
      <c r="Y16" s="39"/>
      <c r="Z16" s="39"/>
      <c r="AA16" s="55" t="e">
        <f t="shared" si="10"/>
        <v>#N/A</v>
      </c>
      <c r="AB16" s="39"/>
      <c r="AC16" s="39"/>
      <c r="AD16" s="55" t="e">
        <f t="shared" si="11"/>
        <v>#N/A</v>
      </c>
      <c r="AE16" s="39"/>
      <c r="AF16" s="39"/>
      <c r="AG16" s="57" t="e">
        <f t="shared" si="12"/>
        <v>#N/A</v>
      </c>
      <c r="AH16" s="39"/>
      <c r="AI16" s="39"/>
      <c r="AJ16" s="55" t="e">
        <f t="shared" si="13"/>
        <v>#N/A</v>
      </c>
      <c r="AK16" s="39"/>
      <c r="AL16" s="39"/>
      <c r="AM16" s="55" t="e">
        <f t="shared" si="14"/>
        <v>#N/A</v>
      </c>
      <c r="AN16" s="39"/>
      <c r="AO16" s="39"/>
      <c r="AP16" s="57" t="e">
        <f t="shared" si="15"/>
        <v>#N/A</v>
      </c>
      <c r="AQ16" s="39"/>
      <c r="AR16" s="39"/>
      <c r="AS16" s="55" t="e">
        <f t="shared" si="16"/>
        <v>#N/A</v>
      </c>
      <c r="AT16" s="38">
        <f t="shared" ca="1" si="17"/>
        <v>10</v>
      </c>
      <c r="AU16" s="38">
        <f t="shared" ca="1" si="18"/>
        <v>95</v>
      </c>
      <c r="AV16" s="38">
        <f t="shared" ca="1" si="19"/>
        <v>80</v>
      </c>
      <c r="AW16" s="38">
        <f t="shared" ca="1" si="20"/>
        <v>0</v>
      </c>
      <c r="AX16" s="38">
        <f t="shared" ca="1" si="21"/>
        <v>0</v>
      </c>
      <c r="AY16" s="38">
        <f t="shared" ca="1" si="22"/>
        <v>0</v>
      </c>
      <c r="AZ16" s="38">
        <f t="shared" ca="1" si="23"/>
        <v>0</v>
      </c>
      <c r="BA16" s="38">
        <f t="shared" ca="1" si="24"/>
        <v>0</v>
      </c>
      <c r="BB16" s="38">
        <f t="shared" ca="1" si="25"/>
        <v>15</v>
      </c>
      <c r="BC16" s="38">
        <f t="shared" ca="1" si="26"/>
        <v>0</v>
      </c>
      <c r="BD16" s="38">
        <f t="shared" ca="1" si="27"/>
        <v>0</v>
      </c>
      <c r="BE16" s="38">
        <f t="shared" ca="1" si="28"/>
        <v>0</v>
      </c>
      <c r="BF16" s="38">
        <f t="shared" ca="1" si="29"/>
        <v>0</v>
      </c>
      <c r="BG16" s="45">
        <f t="shared" ca="1" si="30"/>
        <v>0</v>
      </c>
      <c r="BQ16" s="11" t="s">
        <v>31</v>
      </c>
      <c r="BR16" s="42">
        <f ca="1">INDIRECT("Measures!$B14")</f>
        <v>0</v>
      </c>
    </row>
    <row r="17" spans="1:70" x14ac:dyDescent="0.3">
      <c r="A17" s="30" t="str">
        <f t="shared" ca="1" si="2"/>
        <v>Zufall Health Center</v>
      </c>
      <c r="B17" s="34">
        <v>42767</v>
      </c>
      <c r="C17" s="34">
        <f t="shared" si="31"/>
        <v>42736</v>
      </c>
      <c r="D17" s="39"/>
      <c r="E17" s="39"/>
      <c r="F17" s="55" t="e">
        <f t="shared" si="1"/>
        <v>#N/A</v>
      </c>
      <c r="G17" s="39"/>
      <c r="H17" s="39"/>
      <c r="I17" s="55" t="e">
        <f t="shared" si="3"/>
        <v>#N/A</v>
      </c>
      <c r="J17" s="39"/>
      <c r="K17" s="39"/>
      <c r="L17" s="55" t="e">
        <f t="shared" si="4"/>
        <v>#N/A</v>
      </c>
      <c r="M17" s="39"/>
      <c r="N17" s="56" t="e">
        <f t="shared" si="5"/>
        <v>#N/A</v>
      </c>
      <c r="O17" s="55" t="e">
        <f t="shared" si="6"/>
        <v>#N/A</v>
      </c>
      <c r="P17" s="37"/>
      <c r="Q17" s="39"/>
      <c r="R17" s="55" t="e">
        <f t="shared" si="7"/>
        <v>#N/A</v>
      </c>
      <c r="S17" s="37"/>
      <c r="T17" s="39"/>
      <c r="U17" s="55" t="e">
        <f t="shared" si="8"/>
        <v>#N/A</v>
      </c>
      <c r="V17" s="39"/>
      <c r="W17" s="39"/>
      <c r="X17" s="55" t="e">
        <f t="shared" si="9"/>
        <v>#N/A</v>
      </c>
      <c r="Y17" s="39"/>
      <c r="Z17" s="39"/>
      <c r="AA17" s="55" t="e">
        <f t="shared" si="10"/>
        <v>#N/A</v>
      </c>
      <c r="AB17" s="39"/>
      <c r="AC17" s="39"/>
      <c r="AD17" s="55" t="e">
        <f t="shared" si="11"/>
        <v>#N/A</v>
      </c>
      <c r="AE17" s="39"/>
      <c r="AF17" s="39"/>
      <c r="AG17" s="57" t="e">
        <f t="shared" si="12"/>
        <v>#N/A</v>
      </c>
      <c r="AH17" s="39"/>
      <c r="AI17" s="39"/>
      <c r="AJ17" s="55" t="e">
        <f t="shared" si="13"/>
        <v>#N/A</v>
      </c>
      <c r="AK17" s="39"/>
      <c r="AL17" s="39"/>
      <c r="AM17" s="55" t="e">
        <f t="shared" si="14"/>
        <v>#N/A</v>
      </c>
      <c r="AN17" s="39"/>
      <c r="AO17" s="39"/>
      <c r="AP17" s="57" t="e">
        <f t="shared" si="15"/>
        <v>#N/A</v>
      </c>
      <c r="AQ17" s="39"/>
      <c r="AR17" s="39"/>
      <c r="AS17" s="55" t="e">
        <f t="shared" si="16"/>
        <v>#N/A</v>
      </c>
      <c r="AT17" s="38">
        <f t="shared" ca="1" si="17"/>
        <v>10</v>
      </c>
      <c r="AU17" s="38">
        <f t="shared" ca="1" si="18"/>
        <v>95</v>
      </c>
      <c r="AV17" s="38">
        <f t="shared" ca="1" si="19"/>
        <v>80</v>
      </c>
      <c r="AW17" s="38">
        <f t="shared" ca="1" si="20"/>
        <v>0</v>
      </c>
      <c r="AX17" s="38">
        <f t="shared" ca="1" si="21"/>
        <v>0</v>
      </c>
      <c r="AY17" s="38">
        <f t="shared" ca="1" si="22"/>
        <v>0</v>
      </c>
      <c r="AZ17" s="38">
        <f t="shared" ca="1" si="23"/>
        <v>0</v>
      </c>
      <c r="BA17" s="38">
        <f t="shared" ca="1" si="24"/>
        <v>0</v>
      </c>
      <c r="BB17" s="38">
        <f t="shared" ca="1" si="25"/>
        <v>15</v>
      </c>
      <c r="BC17" s="38">
        <f t="shared" ca="1" si="26"/>
        <v>0</v>
      </c>
      <c r="BD17" s="38">
        <f t="shared" ca="1" si="27"/>
        <v>0</v>
      </c>
      <c r="BE17" s="38">
        <f t="shared" ca="1" si="28"/>
        <v>0</v>
      </c>
      <c r="BF17" s="38">
        <f t="shared" ca="1" si="29"/>
        <v>0</v>
      </c>
      <c r="BG17" s="45">
        <f t="shared" ca="1" si="30"/>
        <v>0</v>
      </c>
      <c r="BQ17" s="11" t="s">
        <v>33</v>
      </c>
      <c r="BR17" s="42">
        <f ca="1">INDIRECT("Measures!$B15")</f>
        <v>0</v>
      </c>
    </row>
    <row r="18" spans="1:70" x14ac:dyDescent="0.3">
      <c r="A18" s="30" t="str">
        <f t="shared" ca="1" si="2"/>
        <v>Zufall Health Center</v>
      </c>
      <c r="B18" s="34">
        <v>42795</v>
      </c>
      <c r="C18" s="34">
        <f t="shared" si="31"/>
        <v>42767</v>
      </c>
      <c r="D18" s="39"/>
      <c r="E18" s="39"/>
      <c r="F18" s="55" t="e">
        <f t="shared" si="1"/>
        <v>#N/A</v>
      </c>
      <c r="G18" s="39"/>
      <c r="H18" s="39"/>
      <c r="I18" s="55" t="e">
        <f t="shared" si="3"/>
        <v>#N/A</v>
      </c>
      <c r="J18" s="39"/>
      <c r="K18" s="39"/>
      <c r="L18" s="55" t="e">
        <f t="shared" si="4"/>
        <v>#N/A</v>
      </c>
      <c r="M18" s="39"/>
      <c r="N18" s="56" t="e">
        <f t="shared" si="5"/>
        <v>#N/A</v>
      </c>
      <c r="O18" s="55" t="e">
        <f t="shared" si="6"/>
        <v>#N/A</v>
      </c>
      <c r="P18" s="37"/>
      <c r="Q18" s="39"/>
      <c r="R18" s="55" t="e">
        <f t="shared" si="7"/>
        <v>#N/A</v>
      </c>
      <c r="S18" s="37"/>
      <c r="T18" s="39"/>
      <c r="U18" s="55" t="e">
        <f t="shared" si="8"/>
        <v>#N/A</v>
      </c>
      <c r="V18" s="39"/>
      <c r="W18" s="39"/>
      <c r="X18" s="55" t="e">
        <f t="shared" si="9"/>
        <v>#N/A</v>
      </c>
      <c r="Y18" s="39"/>
      <c r="Z18" s="39"/>
      <c r="AA18" s="55" t="e">
        <f t="shared" si="10"/>
        <v>#N/A</v>
      </c>
      <c r="AB18" s="39"/>
      <c r="AC18" s="39"/>
      <c r="AD18" s="55" t="e">
        <f t="shared" si="11"/>
        <v>#N/A</v>
      </c>
      <c r="AE18" s="39"/>
      <c r="AF18" s="39"/>
      <c r="AG18" s="57" t="e">
        <f t="shared" si="12"/>
        <v>#N/A</v>
      </c>
      <c r="AH18" s="39"/>
      <c r="AI18" s="39"/>
      <c r="AJ18" s="55" t="e">
        <f t="shared" si="13"/>
        <v>#N/A</v>
      </c>
      <c r="AK18" s="39"/>
      <c r="AL18" s="39"/>
      <c r="AM18" s="55" t="e">
        <f t="shared" si="14"/>
        <v>#N/A</v>
      </c>
      <c r="AN18" s="39"/>
      <c r="AO18" s="39"/>
      <c r="AP18" s="57" t="e">
        <f t="shared" si="15"/>
        <v>#N/A</v>
      </c>
      <c r="AQ18" s="39"/>
      <c r="AR18" s="39"/>
      <c r="AS18" s="55" t="e">
        <f t="shared" si="16"/>
        <v>#N/A</v>
      </c>
      <c r="AT18" s="38">
        <f t="shared" ca="1" si="17"/>
        <v>10</v>
      </c>
      <c r="AU18" s="38">
        <f t="shared" ca="1" si="18"/>
        <v>95</v>
      </c>
      <c r="AV18" s="38">
        <f t="shared" ca="1" si="19"/>
        <v>80</v>
      </c>
      <c r="AW18" s="38">
        <f t="shared" ca="1" si="20"/>
        <v>0</v>
      </c>
      <c r="AX18" s="38">
        <f t="shared" ca="1" si="21"/>
        <v>0</v>
      </c>
      <c r="AY18" s="38">
        <f t="shared" ca="1" si="22"/>
        <v>0</v>
      </c>
      <c r="AZ18" s="38">
        <f t="shared" ca="1" si="23"/>
        <v>0</v>
      </c>
      <c r="BA18" s="38">
        <f t="shared" ca="1" si="24"/>
        <v>0</v>
      </c>
      <c r="BB18" s="38">
        <f t="shared" ca="1" si="25"/>
        <v>15</v>
      </c>
      <c r="BC18" s="38">
        <f t="shared" ca="1" si="26"/>
        <v>0</v>
      </c>
      <c r="BD18" s="38">
        <f t="shared" ca="1" si="27"/>
        <v>0</v>
      </c>
      <c r="BE18" s="38">
        <f t="shared" ca="1" si="28"/>
        <v>0</v>
      </c>
      <c r="BF18" s="38">
        <f t="shared" ca="1" si="29"/>
        <v>0</v>
      </c>
      <c r="BG18" s="45">
        <f t="shared" ca="1" si="30"/>
        <v>0</v>
      </c>
    </row>
    <row r="19" spans="1:70" x14ac:dyDescent="0.3">
      <c r="A19" s="30" t="str">
        <f t="shared" ca="1" si="2"/>
        <v>Zufall Health Center</v>
      </c>
      <c r="B19" s="34">
        <v>42826</v>
      </c>
      <c r="C19" s="34">
        <f t="shared" si="31"/>
        <v>42795</v>
      </c>
      <c r="D19" s="39"/>
      <c r="E19" s="39"/>
      <c r="F19" s="55" t="e">
        <f t="shared" si="1"/>
        <v>#N/A</v>
      </c>
      <c r="G19" s="39"/>
      <c r="H19" s="39"/>
      <c r="I19" s="55" t="e">
        <f t="shared" si="3"/>
        <v>#N/A</v>
      </c>
      <c r="J19" s="39"/>
      <c r="K19" s="39"/>
      <c r="L19" s="55" t="e">
        <f t="shared" si="4"/>
        <v>#N/A</v>
      </c>
      <c r="M19" s="39"/>
      <c r="N19" s="56" t="e">
        <f t="shared" si="5"/>
        <v>#N/A</v>
      </c>
      <c r="O19" s="55" t="e">
        <f t="shared" si="6"/>
        <v>#N/A</v>
      </c>
      <c r="P19" s="37"/>
      <c r="Q19" s="39"/>
      <c r="R19" s="55" t="e">
        <f t="shared" si="7"/>
        <v>#N/A</v>
      </c>
      <c r="S19" s="37"/>
      <c r="T19" s="39"/>
      <c r="U19" s="55" t="e">
        <f t="shared" si="8"/>
        <v>#N/A</v>
      </c>
      <c r="V19" s="39"/>
      <c r="W19" s="39"/>
      <c r="X19" s="55" t="e">
        <f t="shared" si="9"/>
        <v>#N/A</v>
      </c>
      <c r="Y19" s="39"/>
      <c r="Z19" s="39"/>
      <c r="AA19" s="55" t="e">
        <f t="shared" si="10"/>
        <v>#N/A</v>
      </c>
      <c r="AB19" s="39"/>
      <c r="AC19" s="39"/>
      <c r="AD19" s="55" t="e">
        <f t="shared" si="11"/>
        <v>#N/A</v>
      </c>
      <c r="AE19" s="39"/>
      <c r="AF19" s="39"/>
      <c r="AG19" s="57" t="e">
        <f t="shared" si="12"/>
        <v>#N/A</v>
      </c>
      <c r="AH19" s="39"/>
      <c r="AI19" s="39"/>
      <c r="AJ19" s="55" t="e">
        <f t="shared" si="13"/>
        <v>#N/A</v>
      </c>
      <c r="AK19" s="39"/>
      <c r="AL19" s="39"/>
      <c r="AM19" s="55" t="e">
        <f t="shared" si="14"/>
        <v>#N/A</v>
      </c>
      <c r="AN19" s="39"/>
      <c r="AO19" s="39"/>
      <c r="AP19" s="57" t="e">
        <f t="shared" si="15"/>
        <v>#N/A</v>
      </c>
      <c r="AQ19" s="39"/>
      <c r="AR19" s="39"/>
      <c r="AS19" s="55" t="e">
        <f t="shared" si="16"/>
        <v>#N/A</v>
      </c>
      <c r="AT19" s="38">
        <f t="shared" ca="1" si="17"/>
        <v>10</v>
      </c>
      <c r="AU19" s="38">
        <f t="shared" ca="1" si="18"/>
        <v>95</v>
      </c>
      <c r="AV19" s="38">
        <f t="shared" ca="1" si="19"/>
        <v>80</v>
      </c>
      <c r="AW19" s="38">
        <f t="shared" ca="1" si="20"/>
        <v>0</v>
      </c>
      <c r="AX19" s="38">
        <f t="shared" ca="1" si="21"/>
        <v>0</v>
      </c>
      <c r="AY19" s="38">
        <f t="shared" ca="1" si="22"/>
        <v>0</v>
      </c>
      <c r="AZ19" s="38">
        <f t="shared" ca="1" si="23"/>
        <v>0</v>
      </c>
      <c r="BA19" s="38">
        <f t="shared" ca="1" si="24"/>
        <v>0</v>
      </c>
      <c r="BB19" s="38">
        <f t="shared" ca="1" si="25"/>
        <v>15</v>
      </c>
      <c r="BC19" s="38">
        <f t="shared" ca="1" si="26"/>
        <v>0</v>
      </c>
      <c r="BD19" s="38">
        <f t="shared" ca="1" si="27"/>
        <v>0</v>
      </c>
      <c r="BE19" s="38">
        <f t="shared" ca="1" si="28"/>
        <v>0</v>
      </c>
      <c r="BF19" s="38">
        <f t="shared" ca="1" si="29"/>
        <v>0</v>
      </c>
      <c r="BG19" s="45">
        <f t="shared" ca="1" si="30"/>
        <v>0</v>
      </c>
    </row>
    <row r="20" spans="1:70" x14ac:dyDescent="0.3">
      <c r="A20" s="30" t="str">
        <f t="shared" ca="1" si="2"/>
        <v>Zufall Health Center</v>
      </c>
      <c r="B20" s="34">
        <v>42856</v>
      </c>
      <c r="C20" s="34">
        <f t="shared" si="31"/>
        <v>42826</v>
      </c>
      <c r="D20" s="39"/>
      <c r="E20" s="39"/>
      <c r="F20" s="55" t="e">
        <f t="shared" si="1"/>
        <v>#N/A</v>
      </c>
      <c r="G20" s="39"/>
      <c r="H20" s="39"/>
      <c r="I20" s="55" t="e">
        <f t="shared" si="3"/>
        <v>#N/A</v>
      </c>
      <c r="J20" s="39"/>
      <c r="K20" s="39"/>
      <c r="L20" s="55" t="e">
        <f t="shared" si="4"/>
        <v>#N/A</v>
      </c>
      <c r="M20" s="39"/>
      <c r="N20" s="56" t="e">
        <f t="shared" si="5"/>
        <v>#N/A</v>
      </c>
      <c r="O20" s="55" t="e">
        <f t="shared" si="6"/>
        <v>#N/A</v>
      </c>
      <c r="P20" s="37"/>
      <c r="Q20" s="39"/>
      <c r="R20" s="55" t="e">
        <f t="shared" si="7"/>
        <v>#N/A</v>
      </c>
      <c r="S20" s="37"/>
      <c r="T20" s="39"/>
      <c r="U20" s="55" t="e">
        <f t="shared" si="8"/>
        <v>#N/A</v>
      </c>
      <c r="V20" s="39"/>
      <c r="W20" s="39"/>
      <c r="X20" s="55" t="e">
        <f t="shared" si="9"/>
        <v>#N/A</v>
      </c>
      <c r="Y20" s="39"/>
      <c r="Z20" s="39"/>
      <c r="AA20" s="55" t="e">
        <f t="shared" si="10"/>
        <v>#N/A</v>
      </c>
      <c r="AB20" s="39"/>
      <c r="AC20" s="39"/>
      <c r="AD20" s="55" t="e">
        <f t="shared" si="11"/>
        <v>#N/A</v>
      </c>
      <c r="AE20" s="39"/>
      <c r="AF20" s="39"/>
      <c r="AG20" s="57" t="e">
        <f t="shared" si="12"/>
        <v>#N/A</v>
      </c>
      <c r="AH20" s="39"/>
      <c r="AI20" s="39"/>
      <c r="AJ20" s="55" t="e">
        <f t="shared" si="13"/>
        <v>#N/A</v>
      </c>
      <c r="AK20" s="39"/>
      <c r="AL20" s="39"/>
      <c r="AM20" s="55" t="e">
        <f t="shared" si="14"/>
        <v>#N/A</v>
      </c>
      <c r="AN20" s="39"/>
      <c r="AO20" s="39"/>
      <c r="AP20" s="57" t="e">
        <f t="shared" si="15"/>
        <v>#N/A</v>
      </c>
      <c r="AQ20" s="39"/>
      <c r="AR20" s="39"/>
      <c r="AS20" s="55" t="e">
        <f t="shared" si="16"/>
        <v>#N/A</v>
      </c>
      <c r="AT20" s="38">
        <f t="shared" ca="1" si="17"/>
        <v>10</v>
      </c>
      <c r="AU20" s="38">
        <f t="shared" ca="1" si="18"/>
        <v>95</v>
      </c>
      <c r="AV20" s="38">
        <f t="shared" ca="1" si="19"/>
        <v>80</v>
      </c>
      <c r="AW20" s="38">
        <f t="shared" ca="1" si="20"/>
        <v>0</v>
      </c>
      <c r="AX20" s="38">
        <f t="shared" ca="1" si="21"/>
        <v>0</v>
      </c>
      <c r="AY20" s="38">
        <f t="shared" ca="1" si="22"/>
        <v>0</v>
      </c>
      <c r="AZ20" s="38">
        <f t="shared" ca="1" si="23"/>
        <v>0</v>
      </c>
      <c r="BA20" s="38">
        <f t="shared" ca="1" si="24"/>
        <v>0</v>
      </c>
      <c r="BB20" s="38">
        <f t="shared" ca="1" si="25"/>
        <v>15</v>
      </c>
      <c r="BC20" s="38">
        <f t="shared" ca="1" si="26"/>
        <v>0</v>
      </c>
      <c r="BD20" s="38">
        <f t="shared" ca="1" si="27"/>
        <v>0</v>
      </c>
      <c r="BE20" s="38">
        <f t="shared" ca="1" si="28"/>
        <v>0</v>
      </c>
      <c r="BF20" s="38">
        <f t="shared" ca="1" si="29"/>
        <v>0</v>
      </c>
      <c r="BG20" s="45">
        <f t="shared" ca="1" si="30"/>
        <v>0</v>
      </c>
    </row>
    <row r="21" spans="1:70" x14ac:dyDescent="0.3">
      <c r="A21" s="30" t="str">
        <f t="shared" ca="1" si="2"/>
        <v>Zufall Health Center</v>
      </c>
      <c r="B21" s="34">
        <v>42887</v>
      </c>
      <c r="C21" s="34">
        <f t="shared" si="31"/>
        <v>42856</v>
      </c>
      <c r="D21" s="39"/>
      <c r="E21" s="39"/>
      <c r="F21" s="55" t="e">
        <f t="shared" si="1"/>
        <v>#N/A</v>
      </c>
      <c r="G21" s="39"/>
      <c r="H21" s="39"/>
      <c r="I21" s="55" t="e">
        <f t="shared" si="3"/>
        <v>#N/A</v>
      </c>
      <c r="J21" s="39"/>
      <c r="K21" s="39"/>
      <c r="L21" s="55" t="e">
        <f t="shared" si="4"/>
        <v>#N/A</v>
      </c>
      <c r="M21" s="39"/>
      <c r="N21" s="56" t="e">
        <f t="shared" si="5"/>
        <v>#N/A</v>
      </c>
      <c r="O21" s="55" t="e">
        <f t="shared" si="6"/>
        <v>#N/A</v>
      </c>
      <c r="P21" s="37"/>
      <c r="Q21" s="39"/>
      <c r="R21" s="55" t="e">
        <f t="shared" si="7"/>
        <v>#N/A</v>
      </c>
      <c r="S21" s="37"/>
      <c r="T21" s="39"/>
      <c r="U21" s="55" t="e">
        <f t="shared" si="8"/>
        <v>#N/A</v>
      </c>
      <c r="V21" s="39"/>
      <c r="W21" s="39"/>
      <c r="X21" s="55" t="e">
        <f t="shared" si="9"/>
        <v>#N/A</v>
      </c>
      <c r="Y21" s="39"/>
      <c r="Z21" s="39"/>
      <c r="AA21" s="55" t="e">
        <f t="shared" si="10"/>
        <v>#N/A</v>
      </c>
      <c r="AB21" s="39"/>
      <c r="AC21" s="39"/>
      <c r="AD21" s="55" t="e">
        <f t="shared" si="11"/>
        <v>#N/A</v>
      </c>
      <c r="AE21" s="39"/>
      <c r="AF21" s="39"/>
      <c r="AG21" s="57" t="e">
        <f t="shared" si="12"/>
        <v>#N/A</v>
      </c>
      <c r="AH21" s="39"/>
      <c r="AI21" s="39"/>
      <c r="AJ21" s="55" t="e">
        <f t="shared" si="13"/>
        <v>#N/A</v>
      </c>
      <c r="AK21" s="39"/>
      <c r="AL21" s="39"/>
      <c r="AM21" s="55" t="e">
        <f t="shared" si="14"/>
        <v>#N/A</v>
      </c>
      <c r="AN21" s="39"/>
      <c r="AO21" s="39"/>
      <c r="AP21" s="57" t="e">
        <f t="shared" si="15"/>
        <v>#N/A</v>
      </c>
      <c r="AQ21" s="39"/>
      <c r="AR21" s="39"/>
      <c r="AS21" s="55" t="e">
        <f t="shared" si="16"/>
        <v>#N/A</v>
      </c>
      <c r="AT21" s="38">
        <f t="shared" ca="1" si="17"/>
        <v>10</v>
      </c>
      <c r="AU21" s="38">
        <f t="shared" ca="1" si="18"/>
        <v>95</v>
      </c>
      <c r="AV21" s="38">
        <f t="shared" ca="1" si="19"/>
        <v>80</v>
      </c>
      <c r="AW21" s="38">
        <f t="shared" ca="1" si="20"/>
        <v>0</v>
      </c>
      <c r="AX21" s="38">
        <f t="shared" ca="1" si="21"/>
        <v>0</v>
      </c>
      <c r="AY21" s="38">
        <f t="shared" ca="1" si="22"/>
        <v>0</v>
      </c>
      <c r="AZ21" s="38">
        <f t="shared" ca="1" si="23"/>
        <v>0</v>
      </c>
      <c r="BA21" s="38">
        <f t="shared" ca="1" si="24"/>
        <v>0</v>
      </c>
      <c r="BB21" s="38">
        <f t="shared" ca="1" si="25"/>
        <v>15</v>
      </c>
      <c r="BC21" s="38">
        <f t="shared" ca="1" si="26"/>
        <v>0</v>
      </c>
      <c r="BD21" s="38">
        <f t="shared" ca="1" si="27"/>
        <v>0</v>
      </c>
      <c r="BE21" s="38">
        <f t="shared" ca="1" si="28"/>
        <v>0</v>
      </c>
      <c r="BF21" s="38">
        <f t="shared" ca="1" si="29"/>
        <v>0</v>
      </c>
      <c r="BG21" s="45">
        <f t="shared" ca="1" si="30"/>
        <v>0</v>
      </c>
    </row>
    <row r="22" spans="1:70" x14ac:dyDescent="0.3">
      <c r="A22" s="30" t="str">
        <f t="shared" ca="1" si="2"/>
        <v>Zufall Health Center</v>
      </c>
      <c r="B22" s="34">
        <v>42917</v>
      </c>
      <c r="C22" s="34">
        <f t="shared" si="31"/>
        <v>42887</v>
      </c>
      <c r="D22" s="39"/>
      <c r="E22" s="39"/>
      <c r="F22" s="55" t="e">
        <f t="shared" si="1"/>
        <v>#N/A</v>
      </c>
      <c r="G22" s="39"/>
      <c r="H22" s="39"/>
      <c r="I22" s="55" t="e">
        <f t="shared" si="3"/>
        <v>#N/A</v>
      </c>
      <c r="J22" s="39"/>
      <c r="K22" s="39"/>
      <c r="L22" s="55" t="e">
        <f t="shared" si="4"/>
        <v>#N/A</v>
      </c>
      <c r="M22" s="39"/>
      <c r="N22" s="56" t="e">
        <f t="shared" si="5"/>
        <v>#N/A</v>
      </c>
      <c r="O22" s="55" t="e">
        <f t="shared" si="6"/>
        <v>#N/A</v>
      </c>
      <c r="P22" s="37"/>
      <c r="Q22" s="39"/>
      <c r="R22" s="55" t="e">
        <f t="shared" si="7"/>
        <v>#N/A</v>
      </c>
      <c r="S22" s="37"/>
      <c r="T22" s="39"/>
      <c r="U22" s="55" t="e">
        <f t="shared" si="8"/>
        <v>#N/A</v>
      </c>
      <c r="V22" s="39"/>
      <c r="W22" s="39"/>
      <c r="X22" s="55" t="e">
        <f t="shared" si="9"/>
        <v>#N/A</v>
      </c>
      <c r="Y22" s="39"/>
      <c r="Z22" s="39"/>
      <c r="AA22" s="55" t="e">
        <f t="shared" si="10"/>
        <v>#N/A</v>
      </c>
      <c r="AB22" s="39"/>
      <c r="AC22" s="39"/>
      <c r="AD22" s="55" t="e">
        <f t="shared" si="11"/>
        <v>#N/A</v>
      </c>
      <c r="AE22" s="39"/>
      <c r="AF22" s="39"/>
      <c r="AG22" s="57" t="e">
        <f t="shared" si="12"/>
        <v>#N/A</v>
      </c>
      <c r="AH22" s="39"/>
      <c r="AI22" s="39"/>
      <c r="AJ22" s="55" t="e">
        <f t="shared" si="13"/>
        <v>#N/A</v>
      </c>
      <c r="AK22" s="39"/>
      <c r="AL22" s="39"/>
      <c r="AM22" s="55" t="e">
        <f t="shared" si="14"/>
        <v>#N/A</v>
      </c>
      <c r="AN22" s="39"/>
      <c r="AO22" s="39"/>
      <c r="AP22" s="57" t="e">
        <f t="shared" si="15"/>
        <v>#N/A</v>
      </c>
      <c r="AQ22" s="39"/>
      <c r="AR22" s="39"/>
      <c r="AS22" s="55" t="e">
        <f t="shared" si="16"/>
        <v>#N/A</v>
      </c>
      <c r="AT22" s="38">
        <f t="shared" ca="1" si="17"/>
        <v>10</v>
      </c>
      <c r="AU22" s="38">
        <f t="shared" ca="1" si="18"/>
        <v>95</v>
      </c>
      <c r="AV22" s="38">
        <f t="shared" ca="1" si="19"/>
        <v>80</v>
      </c>
      <c r="AW22" s="38">
        <f t="shared" ca="1" si="20"/>
        <v>0</v>
      </c>
      <c r="AX22" s="38">
        <f t="shared" ca="1" si="21"/>
        <v>0</v>
      </c>
      <c r="AY22" s="38">
        <f t="shared" ca="1" si="22"/>
        <v>0</v>
      </c>
      <c r="AZ22" s="38">
        <f t="shared" ca="1" si="23"/>
        <v>0</v>
      </c>
      <c r="BA22" s="38">
        <f t="shared" ca="1" si="24"/>
        <v>0</v>
      </c>
      <c r="BB22" s="38">
        <f t="shared" ca="1" si="25"/>
        <v>15</v>
      </c>
      <c r="BC22" s="38">
        <f t="shared" ca="1" si="26"/>
        <v>0</v>
      </c>
      <c r="BD22" s="38">
        <f t="shared" ca="1" si="27"/>
        <v>0</v>
      </c>
      <c r="BE22" s="38">
        <f t="shared" ca="1" si="28"/>
        <v>0</v>
      </c>
      <c r="BF22" s="38">
        <f t="shared" ca="1" si="29"/>
        <v>0</v>
      </c>
      <c r="BG22" s="45">
        <f t="shared" ca="1" si="30"/>
        <v>0</v>
      </c>
    </row>
    <row r="23" spans="1:70" x14ac:dyDescent="0.3">
      <c r="A23" s="30" t="str">
        <f t="shared" ca="1" si="2"/>
        <v>Zufall Health Center</v>
      </c>
      <c r="B23" s="34">
        <v>42948</v>
      </c>
      <c r="C23" s="34">
        <f t="shared" si="31"/>
        <v>42917</v>
      </c>
      <c r="D23" s="39"/>
      <c r="E23" s="39"/>
      <c r="F23" s="55" t="e">
        <f t="shared" si="1"/>
        <v>#N/A</v>
      </c>
      <c r="G23" s="39"/>
      <c r="H23" s="39"/>
      <c r="I23" s="55" t="e">
        <f t="shared" si="3"/>
        <v>#N/A</v>
      </c>
      <c r="J23" s="39"/>
      <c r="K23" s="39"/>
      <c r="L23" s="55" t="e">
        <f t="shared" si="4"/>
        <v>#N/A</v>
      </c>
      <c r="M23" s="39"/>
      <c r="N23" s="56" t="e">
        <f t="shared" si="5"/>
        <v>#N/A</v>
      </c>
      <c r="O23" s="55" t="e">
        <f t="shared" si="6"/>
        <v>#N/A</v>
      </c>
      <c r="P23" s="37"/>
      <c r="Q23" s="39"/>
      <c r="R23" s="55" t="e">
        <f t="shared" si="7"/>
        <v>#N/A</v>
      </c>
      <c r="S23" s="37"/>
      <c r="T23" s="39"/>
      <c r="U23" s="55" t="e">
        <f t="shared" si="8"/>
        <v>#N/A</v>
      </c>
      <c r="V23" s="39"/>
      <c r="W23" s="39"/>
      <c r="X23" s="55" t="e">
        <f t="shared" si="9"/>
        <v>#N/A</v>
      </c>
      <c r="Y23" s="39"/>
      <c r="Z23" s="39"/>
      <c r="AA23" s="55" t="e">
        <f t="shared" si="10"/>
        <v>#N/A</v>
      </c>
      <c r="AB23" s="39"/>
      <c r="AC23" s="39"/>
      <c r="AD23" s="55" t="e">
        <f t="shared" si="11"/>
        <v>#N/A</v>
      </c>
      <c r="AE23" s="39"/>
      <c r="AF23" s="39"/>
      <c r="AG23" s="57" t="e">
        <f t="shared" si="12"/>
        <v>#N/A</v>
      </c>
      <c r="AH23" s="39"/>
      <c r="AI23" s="39"/>
      <c r="AJ23" s="55" t="e">
        <f t="shared" si="13"/>
        <v>#N/A</v>
      </c>
      <c r="AK23" s="39"/>
      <c r="AL23" s="39"/>
      <c r="AM23" s="55" t="e">
        <f t="shared" si="14"/>
        <v>#N/A</v>
      </c>
      <c r="AN23" s="39"/>
      <c r="AO23" s="39"/>
      <c r="AP23" s="57" t="e">
        <f t="shared" si="15"/>
        <v>#N/A</v>
      </c>
      <c r="AQ23" s="39"/>
      <c r="AR23" s="39"/>
      <c r="AS23" s="55" t="e">
        <f t="shared" si="16"/>
        <v>#N/A</v>
      </c>
      <c r="AT23" s="38">
        <f t="shared" ca="1" si="17"/>
        <v>10</v>
      </c>
      <c r="AU23" s="38">
        <f t="shared" ca="1" si="18"/>
        <v>95</v>
      </c>
      <c r="AV23" s="38">
        <f t="shared" ca="1" si="19"/>
        <v>80</v>
      </c>
      <c r="AW23" s="38">
        <f t="shared" ca="1" si="20"/>
        <v>0</v>
      </c>
      <c r="AX23" s="38">
        <f t="shared" ca="1" si="21"/>
        <v>0</v>
      </c>
      <c r="AY23" s="38">
        <f t="shared" ca="1" si="22"/>
        <v>0</v>
      </c>
      <c r="AZ23" s="38">
        <f t="shared" ca="1" si="23"/>
        <v>0</v>
      </c>
      <c r="BA23" s="38">
        <f t="shared" ca="1" si="24"/>
        <v>0</v>
      </c>
      <c r="BB23" s="38">
        <f t="shared" ca="1" si="25"/>
        <v>15</v>
      </c>
      <c r="BC23" s="38">
        <f t="shared" ca="1" si="26"/>
        <v>0</v>
      </c>
      <c r="BD23" s="38">
        <f t="shared" ca="1" si="27"/>
        <v>0</v>
      </c>
      <c r="BE23" s="38">
        <f t="shared" ca="1" si="28"/>
        <v>0</v>
      </c>
      <c r="BF23" s="38">
        <f t="shared" ca="1" si="29"/>
        <v>0</v>
      </c>
      <c r="BG23" s="45">
        <f t="shared" ca="1" si="30"/>
        <v>0</v>
      </c>
    </row>
    <row r="24" spans="1:70" x14ac:dyDescent="0.3">
      <c r="A24" s="30" t="str">
        <f t="shared" ca="1" si="2"/>
        <v>Zufall Health Center</v>
      </c>
      <c r="B24" s="34">
        <v>42979</v>
      </c>
      <c r="C24" s="34">
        <f t="shared" si="31"/>
        <v>42948</v>
      </c>
      <c r="D24" s="39"/>
      <c r="E24" s="39"/>
      <c r="F24" s="55" t="e">
        <f t="shared" si="1"/>
        <v>#N/A</v>
      </c>
      <c r="G24" s="39"/>
      <c r="H24" s="39"/>
      <c r="I24" s="55" t="e">
        <f t="shared" si="3"/>
        <v>#N/A</v>
      </c>
      <c r="J24" s="39"/>
      <c r="K24" s="39"/>
      <c r="L24" s="55" t="e">
        <f t="shared" si="4"/>
        <v>#N/A</v>
      </c>
      <c r="M24" s="39"/>
      <c r="N24" s="56" t="e">
        <f t="shared" si="5"/>
        <v>#N/A</v>
      </c>
      <c r="O24" s="55" t="e">
        <f t="shared" si="6"/>
        <v>#N/A</v>
      </c>
      <c r="P24" s="37"/>
      <c r="Q24" s="39"/>
      <c r="R24" s="55" t="e">
        <f t="shared" si="7"/>
        <v>#N/A</v>
      </c>
      <c r="S24" s="37"/>
      <c r="T24" s="39"/>
      <c r="U24" s="55" t="e">
        <f t="shared" si="8"/>
        <v>#N/A</v>
      </c>
      <c r="V24" s="39"/>
      <c r="W24" s="39"/>
      <c r="X24" s="55" t="e">
        <f t="shared" si="9"/>
        <v>#N/A</v>
      </c>
      <c r="Y24" s="39"/>
      <c r="Z24" s="39"/>
      <c r="AA24" s="55" t="e">
        <f t="shared" si="10"/>
        <v>#N/A</v>
      </c>
      <c r="AB24" s="39"/>
      <c r="AC24" s="39"/>
      <c r="AD24" s="55" t="e">
        <f t="shared" si="11"/>
        <v>#N/A</v>
      </c>
      <c r="AE24" s="39"/>
      <c r="AF24" s="39"/>
      <c r="AG24" s="57" t="e">
        <f t="shared" si="12"/>
        <v>#N/A</v>
      </c>
      <c r="AH24" s="39"/>
      <c r="AI24" s="39"/>
      <c r="AJ24" s="55" t="e">
        <f t="shared" si="13"/>
        <v>#N/A</v>
      </c>
      <c r="AK24" s="39"/>
      <c r="AL24" s="39"/>
      <c r="AM24" s="55" t="e">
        <f t="shared" si="14"/>
        <v>#N/A</v>
      </c>
      <c r="AN24" s="39"/>
      <c r="AO24" s="39"/>
      <c r="AP24" s="57" t="e">
        <f t="shared" si="15"/>
        <v>#N/A</v>
      </c>
      <c r="AQ24" s="39"/>
      <c r="AR24" s="39"/>
      <c r="AS24" s="55" t="e">
        <f t="shared" si="16"/>
        <v>#N/A</v>
      </c>
      <c r="AT24" s="38">
        <f t="shared" ca="1" si="17"/>
        <v>10</v>
      </c>
      <c r="AU24" s="38">
        <f t="shared" ca="1" si="18"/>
        <v>95</v>
      </c>
      <c r="AV24" s="38">
        <f t="shared" ca="1" si="19"/>
        <v>80</v>
      </c>
      <c r="AW24" s="38">
        <f t="shared" ca="1" si="20"/>
        <v>0</v>
      </c>
      <c r="AX24" s="38">
        <f t="shared" ca="1" si="21"/>
        <v>0</v>
      </c>
      <c r="AY24" s="38">
        <f t="shared" ca="1" si="22"/>
        <v>0</v>
      </c>
      <c r="AZ24" s="38">
        <f t="shared" ca="1" si="23"/>
        <v>0</v>
      </c>
      <c r="BA24" s="38">
        <f t="shared" ca="1" si="24"/>
        <v>0</v>
      </c>
      <c r="BB24" s="38">
        <f t="shared" ca="1" si="25"/>
        <v>15</v>
      </c>
      <c r="BC24" s="38">
        <f t="shared" ca="1" si="26"/>
        <v>0</v>
      </c>
      <c r="BD24" s="38">
        <f t="shared" ca="1" si="27"/>
        <v>0</v>
      </c>
      <c r="BE24" s="38">
        <f t="shared" ca="1" si="28"/>
        <v>0</v>
      </c>
      <c r="BF24" s="38">
        <f t="shared" ca="1" si="29"/>
        <v>0</v>
      </c>
      <c r="BG24" s="45">
        <f t="shared" ca="1" si="30"/>
        <v>0</v>
      </c>
    </row>
    <row r="25" spans="1:70" x14ac:dyDescent="0.3">
      <c r="A25" s="30" t="str">
        <f t="shared" ca="1" si="2"/>
        <v>Zufall Health Center</v>
      </c>
      <c r="B25" s="34">
        <v>43009</v>
      </c>
      <c r="C25" s="34">
        <f t="shared" si="31"/>
        <v>42979</v>
      </c>
      <c r="D25" s="39"/>
      <c r="E25" s="39"/>
      <c r="F25" s="55" t="e">
        <f t="shared" si="1"/>
        <v>#N/A</v>
      </c>
      <c r="G25" s="39"/>
      <c r="H25" s="39"/>
      <c r="I25" s="55" t="e">
        <f t="shared" si="3"/>
        <v>#N/A</v>
      </c>
      <c r="J25" s="39"/>
      <c r="K25" s="39"/>
      <c r="L25" s="55" t="e">
        <f t="shared" si="4"/>
        <v>#N/A</v>
      </c>
      <c r="M25" s="39"/>
      <c r="N25" s="56" t="e">
        <f t="shared" si="5"/>
        <v>#N/A</v>
      </c>
      <c r="O25" s="55" t="e">
        <f t="shared" si="6"/>
        <v>#N/A</v>
      </c>
      <c r="P25" s="37"/>
      <c r="Q25" s="39"/>
      <c r="R25" s="55" t="e">
        <f t="shared" si="7"/>
        <v>#N/A</v>
      </c>
      <c r="S25" s="37"/>
      <c r="T25" s="39"/>
      <c r="U25" s="55" t="e">
        <f t="shared" si="8"/>
        <v>#N/A</v>
      </c>
      <c r="V25" s="39"/>
      <c r="W25" s="39"/>
      <c r="X25" s="55" t="e">
        <f t="shared" si="9"/>
        <v>#N/A</v>
      </c>
      <c r="Y25" s="39"/>
      <c r="Z25" s="39"/>
      <c r="AA25" s="55" t="e">
        <f t="shared" si="10"/>
        <v>#N/A</v>
      </c>
      <c r="AB25" s="39"/>
      <c r="AC25" s="39"/>
      <c r="AD25" s="55" t="e">
        <f t="shared" si="11"/>
        <v>#N/A</v>
      </c>
      <c r="AE25" s="39"/>
      <c r="AF25" s="39"/>
      <c r="AG25" s="57" t="e">
        <f t="shared" si="12"/>
        <v>#N/A</v>
      </c>
      <c r="AH25" s="39"/>
      <c r="AI25" s="39"/>
      <c r="AJ25" s="55" t="e">
        <f t="shared" si="13"/>
        <v>#N/A</v>
      </c>
      <c r="AK25" s="39"/>
      <c r="AL25" s="39"/>
      <c r="AM25" s="55" t="e">
        <f t="shared" si="14"/>
        <v>#N/A</v>
      </c>
      <c r="AN25" s="39"/>
      <c r="AO25" s="39"/>
      <c r="AP25" s="57" t="e">
        <f t="shared" si="15"/>
        <v>#N/A</v>
      </c>
      <c r="AQ25" s="39"/>
      <c r="AR25" s="39"/>
      <c r="AS25" s="55" t="e">
        <f t="shared" si="16"/>
        <v>#N/A</v>
      </c>
      <c r="AT25" s="38">
        <f t="shared" ca="1" si="17"/>
        <v>10</v>
      </c>
      <c r="AU25" s="38">
        <f t="shared" ca="1" si="18"/>
        <v>95</v>
      </c>
      <c r="AV25" s="38">
        <f t="shared" ca="1" si="19"/>
        <v>80</v>
      </c>
      <c r="AW25" s="38">
        <f t="shared" ca="1" si="20"/>
        <v>0</v>
      </c>
      <c r="AX25" s="38">
        <f t="shared" ca="1" si="21"/>
        <v>0</v>
      </c>
      <c r="AY25" s="38">
        <f t="shared" ca="1" si="22"/>
        <v>0</v>
      </c>
      <c r="AZ25" s="38">
        <f t="shared" ca="1" si="23"/>
        <v>0</v>
      </c>
      <c r="BA25" s="38">
        <f t="shared" ca="1" si="24"/>
        <v>0</v>
      </c>
      <c r="BB25" s="38">
        <f t="shared" ca="1" si="25"/>
        <v>15</v>
      </c>
      <c r="BC25" s="38">
        <f t="shared" ca="1" si="26"/>
        <v>0</v>
      </c>
      <c r="BD25" s="38">
        <f t="shared" ca="1" si="27"/>
        <v>0</v>
      </c>
      <c r="BE25" s="38">
        <f t="shared" ca="1" si="28"/>
        <v>0</v>
      </c>
      <c r="BF25" s="38">
        <f t="shared" ca="1" si="29"/>
        <v>0</v>
      </c>
      <c r="BG25" s="45">
        <f t="shared" ca="1" si="30"/>
        <v>0</v>
      </c>
    </row>
    <row r="26" spans="1:70" x14ac:dyDescent="0.3">
      <c r="A26" s="30" t="str">
        <f t="shared" ca="1" si="2"/>
        <v>Zufall Health Center</v>
      </c>
      <c r="B26" s="34">
        <v>43040</v>
      </c>
      <c r="C26" s="34">
        <f t="shared" si="31"/>
        <v>43009</v>
      </c>
      <c r="D26" s="39"/>
      <c r="E26" s="39"/>
      <c r="F26" s="55" t="e">
        <f t="shared" si="1"/>
        <v>#N/A</v>
      </c>
      <c r="G26" s="39"/>
      <c r="H26" s="39"/>
      <c r="I26" s="55" t="e">
        <f t="shared" si="3"/>
        <v>#N/A</v>
      </c>
      <c r="J26" s="39"/>
      <c r="K26" s="39"/>
      <c r="L26" s="55" t="e">
        <f t="shared" si="4"/>
        <v>#N/A</v>
      </c>
      <c r="M26" s="39"/>
      <c r="N26" s="56" t="e">
        <f t="shared" si="5"/>
        <v>#N/A</v>
      </c>
      <c r="O26" s="55" t="e">
        <f t="shared" si="6"/>
        <v>#N/A</v>
      </c>
      <c r="P26" s="37"/>
      <c r="Q26" s="39"/>
      <c r="R26" s="55" t="e">
        <f t="shared" si="7"/>
        <v>#N/A</v>
      </c>
      <c r="S26" s="37"/>
      <c r="T26" s="39"/>
      <c r="U26" s="55" t="e">
        <f t="shared" si="8"/>
        <v>#N/A</v>
      </c>
      <c r="V26" s="39"/>
      <c r="W26" s="39"/>
      <c r="X26" s="55" t="e">
        <f t="shared" si="9"/>
        <v>#N/A</v>
      </c>
      <c r="Y26" s="39"/>
      <c r="Z26" s="39"/>
      <c r="AA26" s="55" t="e">
        <f t="shared" si="10"/>
        <v>#N/A</v>
      </c>
      <c r="AB26" s="39"/>
      <c r="AC26" s="39"/>
      <c r="AD26" s="55" t="e">
        <f t="shared" si="11"/>
        <v>#N/A</v>
      </c>
      <c r="AE26" s="39"/>
      <c r="AF26" s="39"/>
      <c r="AG26" s="57" t="e">
        <f t="shared" si="12"/>
        <v>#N/A</v>
      </c>
      <c r="AH26" s="39"/>
      <c r="AI26" s="39"/>
      <c r="AJ26" s="55" t="e">
        <f t="shared" si="13"/>
        <v>#N/A</v>
      </c>
      <c r="AK26" s="39"/>
      <c r="AL26" s="39"/>
      <c r="AM26" s="55" t="e">
        <f t="shared" si="14"/>
        <v>#N/A</v>
      </c>
      <c r="AN26" s="39"/>
      <c r="AO26" s="39"/>
      <c r="AP26" s="57" t="e">
        <f t="shared" si="15"/>
        <v>#N/A</v>
      </c>
      <c r="AQ26" s="39"/>
      <c r="AR26" s="39"/>
      <c r="AS26" s="55" t="e">
        <f t="shared" si="16"/>
        <v>#N/A</v>
      </c>
      <c r="AT26" s="38">
        <f t="shared" ca="1" si="17"/>
        <v>10</v>
      </c>
      <c r="AU26" s="38">
        <f t="shared" ca="1" si="18"/>
        <v>95</v>
      </c>
      <c r="AV26" s="38">
        <f t="shared" ca="1" si="19"/>
        <v>80</v>
      </c>
      <c r="AW26" s="38">
        <f t="shared" ca="1" si="20"/>
        <v>0</v>
      </c>
      <c r="AX26" s="38">
        <f t="shared" ca="1" si="21"/>
        <v>0</v>
      </c>
      <c r="AY26" s="38">
        <f t="shared" ca="1" si="22"/>
        <v>0</v>
      </c>
      <c r="AZ26" s="38">
        <f t="shared" ca="1" si="23"/>
        <v>0</v>
      </c>
      <c r="BA26" s="38">
        <f t="shared" ca="1" si="24"/>
        <v>0</v>
      </c>
      <c r="BB26" s="38">
        <f t="shared" ca="1" si="25"/>
        <v>15</v>
      </c>
      <c r="BC26" s="38">
        <f t="shared" ca="1" si="26"/>
        <v>0</v>
      </c>
      <c r="BD26" s="38">
        <f t="shared" ca="1" si="27"/>
        <v>0</v>
      </c>
      <c r="BE26" s="38">
        <f t="shared" ca="1" si="28"/>
        <v>0</v>
      </c>
      <c r="BF26" s="38">
        <f t="shared" ca="1" si="29"/>
        <v>0</v>
      </c>
      <c r="BG26" s="45">
        <f t="shared" ca="1" si="30"/>
        <v>0</v>
      </c>
    </row>
    <row r="27" spans="1:70" x14ac:dyDescent="0.3">
      <c r="A27" s="30" t="str">
        <f t="shared" ca="1" si="2"/>
        <v>Zufall Health Center</v>
      </c>
      <c r="B27" s="34">
        <v>43070</v>
      </c>
      <c r="C27" s="34">
        <f t="shared" si="31"/>
        <v>43040</v>
      </c>
      <c r="D27" s="39"/>
      <c r="E27" s="39"/>
      <c r="F27" s="55" t="e">
        <f t="shared" si="1"/>
        <v>#N/A</v>
      </c>
      <c r="G27" s="39"/>
      <c r="H27" s="39"/>
      <c r="I27" s="55" t="e">
        <f t="shared" si="3"/>
        <v>#N/A</v>
      </c>
      <c r="J27" s="39"/>
      <c r="K27" s="39"/>
      <c r="L27" s="55" t="e">
        <f t="shared" si="4"/>
        <v>#N/A</v>
      </c>
      <c r="M27" s="39"/>
      <c r="N27" s="56" t="e">
        <f t="shared" si="5"/>
        <v>#N/A</v>
      </c>
      <c r="O27" s="55" t="e">
        <f t="shared" si="6"/>
        <v>#N/A</v>
      </c>
      <c r="P27" s="37"/>
      <c r="Q27" s="39"/>
      <c r="R27" s="55" t="e">
        <f t="shared" si="7"/>
        <v>#N/A</v>
      </c>
      <c r="S27" s="37"/>
      <c r="T27" s="39"/>
      <c r="U27" s="55" t="e">
        <f t="shared" si="8"/>
        <v>#N/A</v>
      </c>
      <c r="V27" s="39"/>
      <c r="W27" s="39"/>
      <c r="X27" s="55" t="e">
        <f t="shared" si="9"/>
        <v>#N/A</v>
      </c>
      <c r="Y27" s="39"/>
      <c r="Z27" s="39"/>
      <c r="AA27" s="55" t="e">
        <f t="shared" si="10"/>
        <v>#N/A</v>
      </c>
      <c r="AB27" s="39"/>
      <c r="AC27" s="39"/>
      <c r="AD27" s="55" t="e">
        <f t="shared" si="11"/>
        <v>#N/A</v>
      </c>
      <c r="AE27" s="39"/>
      <c r="AF27" s="39"/>
      <c r="AG27" s="57" t="e">
        <f t="shared" si="12"/>
        <v>#N/A</v>
      </c>
      <c r="AH27" s="39"/>
      <c r="AI27" s="39"/>
      <c r="AJ27" s="55" t="e">
        <f t="shared" si="13"/>
        <v>#N/A</v>
      </c>
      <c r="AK27" s="39"/>
      <c r="AL27" s="39"/>
      <c r="AM27" s="55" t="e">
        <f t="shared" si="14"/>
        <v>#N/A</v>
      </c>
      <c r="AN27" s="39"/>
      <c r="AO27" s="39"/>
      <c r="AP27" s="57" t="e">
        <f t="shared" si="15"/>
        <v>#N/A</v>
      </c>
      <c r="AQ27" s="39"/>
      <c r="AR27" s="39"/>
      <c r="AS27" s="55" t="e">
        <f t="shared" si="16"/>
        <v>#N/A</v>
      </c>
      <c r="AT27" s="38">
        <f t="shared" ca="1" si="17"/>
        <v>10</v>
      </c>
      <c r="AU27" s="38">
        <f t="shared" ca="1" si="18"/>
        <v>95</v>
      </c>
      <c r="AV27" s="38">
        <f t="shared" ca="1" si="19"/>
        <v>80</v>
      </c>
      <c r="AW27" s="38">
        <f t="shared" ca="1" si="20"/>
        <v>0</v>
      </c>
      <c r="AX27" s="38">
        <f t="shared" ca="1" si="21"/>
        <v>0</v>
      </c>
      <c r="AY27" s="38">
        <f t="shared" ca="1" si="22"/>
        <v>0</v>
      </c>
      <c r="AZ27" s="38">
        <f t="shared" ca="1" si="23"/>
        <v>0</v>
      </c>
      <c r="BA27" s="38">
        <f t="shared" ca="1" si="24"/>
        <v>0</v>
      </c>
      <c r="BB27" s="38">
        <f t="shared" ca="1" si="25"/>
        <v>15</v>
      </c>
      <c r="BC27" s="38">
        <f t="shared" ca="1" si="26"/>
        <v>0</v>
      </c>
      <c r="BD27" s="38">
        <f t="shared" ca="1" si="27"/>
        <v>0</v>
      </c>
      <c r="BE27" s="38">
        <f t="shared" ca="1" si="28"/>
        <v>0</v>
      </c>
      <c r="BF27" s="38">
        <f t="shared" ca="1" si="29"/>
        <v>0</v>
      </c>
      <c r="BG27" s="45">
        <f t="shared" ca="1" si="30"/>
        <v>0</v>
      </c>
    </row>
    <row r="28" spans="1:70" x14ac:dyDescent="0.3">
      <c r="A28" s="30" t="str">
        <f t="shared" ca="1" si="2"/>
        <v>Zufall Health Center</v>
      </c>
      <c r="B28" s="34">
        <v>43101</v>
      </c>
      <c r="C28" s="34">
        <f t="shared" si="31"/>
        <v>43070</v>
      </c>
      <c r="D28" s="39"/>
      <c r="E28" s="39"/>
      <c r="F28" s="55" t="e">
        <f t="shared" si="1"/>
        <v>#N/A</v>
      </c>
      <c r="G28" s="39"/>
      <c r="H28" s="39"/>
      <c r="I28" s="55" t="e">
        <f t="shared" si="3"/>
        <v>#N/A</v>
      </c>
      <c r="J28" s="39"/>
      <c r="K28" s="39"/>
      <c r="L28" s="55" t="e">
        <f t="shared" si="4"/>
        <v>#N/A</v>
      </c>
      <c r="M28" s="39"/>
      <c r="N28" s="56" t="e">
        <f t="shared" si="5"/>
        <v>#N/A</v>
      </c>
      <c r="O28" s="55" t="e">
        <f t="shared" si="6"/>
        <v>#N/A</v>
      </c>
      <c r="P28" s="37"/>
      <c r="Q28" s="39"/>
      <c r="R28" s="55" t="e">
        <f t="shared" si="7"/>
        <v>#N/A</v>
      </c>
      <c r="S28" s="37"/>
      <c r="T28" s="39"/>
      <c r="U28" s="55" t="e">
        <f t="shared" si="8"/>
        <v>#N/A</v>
      </c>
      <c r="V28" s="39"/>
      <c r="W28" s="39"/>
      <c r="X28" s="55" t="e">
        <f t="shared" si="9"/>
        <v>#N/A</v>
      </c>
      <c r="Y28" s="39"/>
      <c r="Z28" s="39"/>
      <c r="AA28" s="55" t="e">
        <f t="shared" si="10"/>
        <v>#N/A</v>
      </c>
      <c r="AB28" s="39"/>
      <c r="AC28" s="39"/>
      <c r="AD28" s="55" t="e">
        <f t="shared" si="11"/>
        <v>#N/A</v>
      </c>
      <c r="AE28" s="39"/>
      <c r="AF28" s="39"/>
      <c r="AG28" s="57" t="e">
        <f t="shared" si="12"/>
        <v>#N/A</v>
      </c>
      <c r="AH28" s="39"/>
      <c r="AI28" s="39"/>
      <c r="AJ28" s="55" t="e">
        <f t="shared" si="13"/>
        <v>#N/A</v>
      </c>
      <c r="AK28" s="39"/>
      <c r="AL28" s="39"/>
      <c r="AM28" s="55" t="e">
        <f t="shared" si="14"/>
        <v>#N/A</v>
      </c>
      <c r="AN28" s="39"/>
      <c r="AO28" s="39"/>
      <c r="AP28" s="57" t="e">
        <f t="shared" si="15"/>
        <v>#N/A</v>
      </c>
      <c r="AQ28" s="39"/>
      <c r="AR28" s="39"/>
      <c r="AS28" s="55" t="e">
        <f t="shared" si="16"/>
        <v>#N/A</v>
      </c>
      <c r="AT28" s="38">
        <f t="shared" ca="1" si="17"/>
        <v>10</v>
      </c>
      <c r="AU28" s="38">
        <f t="shared" ca="1" si="18"/>
        <v>95</v>
      </c>
      <c r="AV28" s="38">
        <f t="shared" ca="1" si="19"/>
        <v>80</v>
      </c>
      <c r="AW28" s="38">
        <f t="shared" ca="1" si="20"/>
        <v>0</v>
      </c>
      <c r="AX28" s="38">
        <f t="shared" ca="1" si="21"/>
        <v>0</v>
      </c>
      <c r="AY28" s="38">
        <f t="shared" ca="1" si="22"/>
        <v>0</v>
      </c>
      <c r="AZ28" s="38">
        <f t="shared" ca="1" si="23"/>
        <v>0</v>
      </c>
      <c r="BA28" s="38">
        <f t="shared" ca="1" si="24"/>
        <v>0</v>
      </c>
      <c r="BB28" s="38">
        <f t="shared" ca="1" si="25"/>
        <v>15</v>
      </c>
      <c r="BC28" s="38">
        <f t="shared" ca="1" si="26"/>
        <v>0</v>
      </c>
      <c r="BD28" s="38">
        <f t="shared" ca="1" si="27"/>
        <v>0</v>
      </c>
      <c r="BE28" s="38">
        <f t="shared" ca="1" si="28"/>
        <v>0</v>
      </c>
      <c r="BF28" s="38">
        <f t="shared" ca="1" si="29"/>
        <v>0</v>
      </c>
      <c r="BG28" s="45">
        <f t="shared" ca="1" si="30"/>
        <v>0</v>
      </c>
    </row>
    <row r="29" spans="1:70" x14ac:dyDescent="0.3">
      <c r="A29" s="30" t="str">
        <f t="shared" ca="1" si="2"/>
        <v>Zufall Health Center</v>
      </c>
      <c r="B29" s="34">
        <v>43132</v>
      </c>
      <c r="C29" s="34">
        <f t="shared" si="31"/>
        <v>43101</v>
      </c>
      <c r="D29" s="39"/>
      <c r="E29" s="39"/>
      <c r="F29" s="55" t="e">
        <f t="shared" si="1"/>
        <v>#N/A</v>
      </c>
      <c r="G29" s="39"/>
      <c r="H29" s="39"/>
      <c r="I29" s="55" t="e">
        <f t="shared" si="3"/>
        <v>#N/A</v>
      </c>
      <c r="J29" s="39"/>
      <c r="K29" s="39"/>
      <c r="L29" s="55" t="e">
        <f t="shared" si="4"/>
        <v>#N/A</v>
      </c>
      <c r="M29" s="39"/>
      <c r="N29" s="56" t="e">
        <f t="shared" si="5"/>
        <v>#N/A</v>
      </c>
      <c r="O29" s="55" t="e">
        <f t="shared" si="6"/>
        <v>#N/A</v>
      </c>
      <c r="P29" s="37"/>
      <c r="Q29" s="39"/>
      <c r="R29" s="55" t="e">
        <f t="shared" si="7"/>
        <v>#N/A</v>
      </c>
      <c r="S29" s="37"/>
      <c r="T29" s="39"/>
      <c r="U29" s="55" t="e">
        <f t="shared" si="8"/>
        <v>#N/A</v>
      </c>
      <c r="V29" s="39"/>
      <c r="W29" s="39"/>
      <c r="X29" s="55" t="e">
        <f t="shared" si="9"/>
        <v>#N/A</v>
      </c>
      <c r="Y29" s="39"/>
      <c r="Z29" s="39"/>
      <c r="AA29" s="55" t="e">
        <f t="shared" si="10"/>
        <v>#N/A</v>
      </c>
      <c r="AB29" s="39"/>
      <c r="AC29" s="39"/>
      <c r="AD29" s="55" t="e">
        <f t="shared" si="11"/>
        <v>#N/A</v>
      </c>
      <c r="AE29" s="39"/>
      <c r="AF29" s="39"/>
      <c r="AG29" s="57" t="e">
        <f t="shared" si="12"/>
        <v>#N/A</v>
      </c>
      <c r="AH29" s="39"/>
      <c r="AI29" s="39"/>
      <c r="AJ29" s="55" t="e">
        <f t="shared" si="13"/>
        <v>#N/A</v>
      </c>
      <c r="AK29" s="39"/>
      <c r="AL29" s="39"/>
      <c r="AM29" s="55" t="e">
        <f t="shared" si="14"/>
        <v>#N/A</v>
      </c>
      <c r="AN29" s="39"/>
      <c r="AO29" s="39"/>
      <c r="AP29" s="57" t="e">
        <f t="shared" si="15"/>
        <v>#N/A</v>
      </c>
      <c r="AQ29" s="39"/>
      <c r="AR29" s="39"/>
      <c r="AS29" s="55" t="e">
        <f t="shared" si="16"/>
        <v>#N/A</v>
      </c>
      <c r="AT29" s="38">
        <f t="shared" ca="1" si="17"/>
        <v>10</v>
      </c>
      <c r="AU29" s="38">
        <f t="shared" ca="1" si="18"/>
        <v>95</v>
      </c>
      <c r="AV29" s="38">
        <f t="shared" ca="1" si="19"/>
        <v>80</v>
      </c>
      <c r="AW29" s="38">
        <f t="shared" ca="1" si="20"/>
        <v>0</v>
      </c>
      <c r="AX29" s="38">
        <f t="shared" ca="1" si="21"/>
        <v>0</v>
      </c>
      <c r="AY29" s="38">
        <f t="shared" ca="1" si="22"/>
        <v>0</v>
      </c>
      <c r="AZ29" s="38">
        <f t="shared" ca="1" si="23"/>
        <v>0</v>
      </c>
      <c r="BA29" s="38">
        <f t="shared" ca="1" si="24"/>
        <v>0</v>
      </c>
      <c r="BB29" s="38">
        <f t="shared" ca="1" si="25"/>
        <v>15</v>
      </c>
      <c r="BC29" s="38">
        <f t="shared" ca="1" si="26"/>
        <v>0</v>
      </c>
      <c r="BD29" s="38">
        <f t="shared" ca="1" si="27"/>
        <v>0</v>
      </c>
      <c r="BE29" s="38">
        <f t="shared" ca="1" si="28"/>
        <v>0</v>
      </c>
      <c r="BF29" s="38">
        <f t="shared" ca="1" si="29"/>
        <v>0</v>
      </c>
      <c r="BG29" s="45">
        <f t="shared" ca="1" si="30"/>
        <v>0</v>
      </c>
    </row>
    <row r="30" spans="1:70" x14ac:dyDescent="0.3">
      <c r="A30" s="30" t="str">
        <f t="shared" ca="1" si="2"/>
        <v>Zufall Health Center</v>
      </c>
      <c r="B30" s="34">
        <v>43160</v>
      </c>
      <c r="C30" s="34">
        <f t="shared" si="31"/>
        <v>43132</v>
      </c>
      <c r="D30" s="39"/>
      <c r="E30" s="39"/>
      <c r="F30" s="55" t="e">
        <f t="shared" si="1"/>
        <v>#N/A</v>
      </c>
      <c r="G30" s="39"/>
      <c r="H30" s="39"/>
      <c r="I30" s="55" t="e">
        <f t="shared" si="3"/>
        <v>#N/A</v>
      </c>
      <c r="J30" s="39"/>
      <c r="K30" s="39"/>
      <c r="L30" s="55" t="e">
        <f t="shared" si="4"/>
        <v>#N/A</v>
      </c>
      <c r="M30" s="39"/>
      <c r="N30" s="56" t="e">
        <f t="shared" si="5"/>
        <v>#N/A</v>
      </c>
      <c r="O30" s="55" t="e">
        <f t="shared" si="6"/>
        <v>#N/A</v>
      </c>
      <c r="P30" s="37"/>
      <c r="Q30" s="39"/>
      <c r="R30" s="55" t="e">
        <f t="shared" si="7"/>
        <v>#N/A</v>
      </c>
      <c r="S30" s="37"/>
      <c r="T30" s="39"/>
      <c r="U30" s="55" t="e">
        <f t="shared" si="8"/>
        <v>#N/A</v>
      </c>
      <c r="V30" s="39"/>
      <c r="W30" s="39"/>
      <c r="X30" s="55" t="e">
        <f t="shared" si="9"/>
        <v>#N/A</v>
      </c>
      <c r="Y30" s="39"/>
      <c r="Z30" s="39"/>
      <c r="AA30" s="55" t="e">
        <f t="shared" si="10"/>
        <v>#N/A</v>
      </c>
      <c r="AB30" s="39"/>
      <c r="AC30" s="39"/>
      <c r="AD30" s="55" t="e">
        <f t="shared" si="11"/>
        <v>#N/A</v>
      </c>
      <c r="AE30" s="39"/>
      <c r="AF30" s="39"/>
      <c r="AG30" s="57" t="e">
        <f t="shared" si="12"/>
        <v>#N/A</v>
      </c>
      <c r="AH30" s="39"/>
      <c r="AI30" s="39"/>
      <c r="AJ30" s="55" t="e">
        <f t="shared" si="13"/>
        <v>#N/A</v>
      </c>
      <c r="AK30" s="39"/>
      <c r="AL30" s="39"/>
      <c r="AM30" s="55" t="e">
        <f t="shared" si="14"/>
        <v>#N/A</v>
      </c>
      <c r="AN30" s="39"/>
      <c r="AO30" s="39"/>
      <c r="AP30" s="57" t="e">
        <f t="shared" si="15"/>
        <v>#N/A</v>
      </c>
      <c r="AQ30" s="39"/>
      <c r="AR30" s="39"/>
      <c r="AS30" s="55" t="e">
        <f t="shared" si="16"/>
        <v>#N/A</v>
      </c>
      <c r="AT30" s="38">
        <f t="shared" ca="1" si="17"/>
        <v>10</v>
      </c>
      <c r="AU30" s="38">
        <f t="shared" ca="1" si="18"/>
        <v>95</v>
      </c>
      <c r="AV30" s="38">
        <f t="shared" ca="1" si="19"/>
        <v>80</v>
      </c>
      <c r="AW30" s="38">
        <f t="shared" ca="1" si="20"/>
        <v>0</v>
      </c>
      <c r="AX30" s="38">
        <f t="shared" ca="1" si="21"/>
        <v>0</v>
      </c>
      <c r="AY30" s="38">
        <f t="shared" ca="1" si="22"/>
        <v>0</v>
      </c>
      <c r="AZ30" s="38">
        <f t="shared" ca="1" si="23"/>
        <v>0</v>
      </c>
      <c r="BA30" s="38">
        <f t="shared" ca="1" si="24"/>
        <v>0</v>
      </c>
      <c r="BB30" s="38">
        <f t="shared" ca="1" si="25"/>
        <v>15</v>
      </c>
      <c r="BC30" s="38">
        <f t="shared" ca="1" si="26"/>
        <v>0</v>
      </c>
      <c r="BD30" s="38">
        <f t="shared" ca="1" si="27"/>
        <v>0</v>
      </c>
      <c r="BE30" s="38">
        <f t="shared" ca="1" si="28"/>
        <v>0</v>
      </c>
      <c r="BF30" s="38">
        <f t="shared" ca="1" si="29"/>
        <v>0</v>
      </c>
      <c r="BG30" s="45">
        <f t="shared" ca="1" si="30"/>
        <v>0</v>
      </c>
    </row>
    <row r="31" spans="1:70" x14ac:dyDescent="0.3">
      <c r="A31" s="30" t="str">
        <f t="shared" ca="1" si="2"/>
        <v>Zufall Health Center</v>
      </c>
      <c r="B31" s="34">
        <v>43191</v>
      </c>
      <c r="C31" s="34">
        <f t="shared" si="31"/>
        <v>43160</v>
      </c>
      <c r="D31" s="39"/>
      <c r="E31" s="39"/>
      <c r="F31" s="55" t="e">
        <f t="shared" si="1"/>
        <v>#N/A</v>
      </c>
      <c r="G31" s="39"/>
      <c r="H31" s="39"/>
      <c r="I31" s="55" t="e">
        <f t="shared" si="3"/>
        <v>#N/A</v>
      </c>
      <c r="J31" s="39"/>
      <c r="K31" s="39"/>
      <c r="L31" s="55" t="e">
        <f t="shared" si="4"/>
        <v>#N/A</v>
      </c>
      <c r="M31" s="39"/>
      <c r="N31" s="56" t="e">
        <f t="shared" si="5"/>
        <v>#N/A</v>
      </c>
      <c r="O31" s="55" t="e">
        <f t="shared" si="6"/>
        <v>#N/A</v>
      </c>
      <c r="P31" s="37"/>
      <c r="Q31" s="39"/>
      <c r="R31" s="55" t="e">
        <f t="shared" si="7"/>
        <v>#N/A</v>
      </c>
      <c r="S31" s="37"/>
      <c r="T31" s="39"/>
      <c r="U31" s="55" t="e">
        <f t="shared" si="8"/>
        <v>#N/A</v>
      </c>
      <c r="V31" s="39"/>
      <c r="W31" s="39"/>
      <c r="X31" s="55" t="e">
        <f t="shared" si="9"/>
        <v>#N/A</v>
      </c>
      <c r="Y31" s="39"/>
      <c r="Z31" s="39"/>
      <c r="AA31" s="55" t="e">
        <f t="shared" si="10"/>
        <v>#N/A</v>
      </c>
      <c r="AB31" s="39"/>
      <c r="AC31" s="39"/>
      <c r="AD31" s="55" t="e">
        <f t="shared" si="11"/>
        <v>#N/A</v>
      </c>
      <c r="AE31" s="39"/>
      <c r="AF31" s="39"/>
      <c r="AG31" s="57" t="e">
        <f t="shared" si="12"/>
        <v>#N/A</v>
      </c>
      <c r="AH31" s="39"/>
      <c r="AI31" s="39"/>
      <c r="AJ31" s="55" t="e">
        <f t="shared" si="13"/>
        <v>#N/A</v>
      </c>
      <c r="AK31" s="39"/>
      <c r="AL31" s="39"/>
      <c r="AM31" s="55" t="e">
        <f t="shared" si="14"/>
        <v>#N/A</v>
      </c>
      <c r="AN31" s="39"/>
      <c r="AO31" s="39"/>
      <c r="AP31" s="57" t="e">
        <f t="shared" si="15"/>
        <v>#N/A</v>
      </c>
      <c r="AQ31" s="39"/>
      <c r="AR31" s="39"/>
      <c r="AS31" s="55" t="e">
        <f t="shared" si="16"/>
        <v>#N/A</v>
      </c>
      <c r="AT31" s="38">
        <f t="shared" ca="1" si="17"/>
        <v>10</v>
      </c>
      <c r="AU31" s="38">
        <f t="shared" ca="1" si="18"/>
        <v>95</v>
      </c>
      <c r="AV31" s="38">
        <f t="shared" ca="1" si="19"/>
        <v>80</v>
      </c>
      <c r="AW31" s="38">
        <f t="shared" ca="1" si="20"/>
        <v>0</v>
      </c>
      <c r="AX31" s="38">
        <f t="shared" ca="1" si="21"/>
        <v>0</v>
      </c>
      <c r="AY31" s="38">
        <f t="shared" ca="1" si="22"/>
        <v>0</v>
      </c>
      <c r="AZ31" s="38">
        <f t="shared" ca="1" si="23"/>
        <v>0</v>
      </c>
      <c r="BA31" s="38">
        <f t="shared" ca="1" si="24"/>
        <v>0</v>
      </c>
      <c r="BB31" s="38">
        <f t="shared" ca="1" si="25"/>
        <v>15</v>
      </c>
      <c r="BC31" s="38">
        <f t="shared" ca="1" si="26"/>
        <v>0</v>
      </c>
      <c r="BD31" s="38">
        <f t="shared" ca="1" si="27"/>
        <v>0</v>
      </c>
      <c r="BE31" s="38">
        <f t="shared" ca="1" si="28"/>
        <v>0</v>
      </c>
      <c r="BF31" s="38">
        <f t="shared" ca="1" si="29"/>
        <v>0</v>
      </c>
      <c r="BG31" s="45">
        <f t="shared" ca="1" si="30"/>
        <v>0</v>
      </c>
    </row>
    <row r="32" spans="1:70" x14ac:dyDescent="0.3">
      <c r="A32" s="30" t="str">
        <f t="shared" ca="1" si="2"/>
        <v>Zufall Health Center</v>
      </c>
      <c r="B32" s="34">
        <v>43221</v>
      </c>
      <c r="C32" s="34">
        <f t="shared" si="31"/>
        <v>43191</v>
      </c>
      <c r="D32" s="39"/>
      <c r="E32" s="39"/>
      <c r="F32" s="55" t="e">
        <f t="shared" si="1"/>
        <v>#N/A</v>
      </c>
      <c r="G32" s="39"/>
      <c r="H32" s="39"/>
      <c r="I32" s="55" t="e">
        <f t="shared" si="3"/>
        <v>#N/A</v>
      </c>
      <c r="J32" s="39"/>
      <c r="K32" s="39"/>
      <c r="L32" s="55" t="e">
        <f t="shared" si="4"/>
        <v>#N/A</v>
      </c>
      <c r="M32" s="39"/>
      <c r="N32" s="56" t="e">
        <f t="shared" si="5"/>
        <v>#N/A</v>
      </c>
      <c r="O32" s="55" t="e">
        <f t="shared" si="6"/>
        <v>#N/A</v>
      </c>
      <c r="P32" s="37"/>
      <c r="Q32" s="39"/>
      <c r="R32" s="55" t="e">
        <f t="shared" si="7"/>
        <v>#N/A</v>
      </c>
      <c r="S32" s="37"/>
      <c r="T32" s="39"/>
      <c r="U32" s="55" t="e">
        <f t="shared" si="8"/>
        <v>#N/A</v>
      </c>
      <c r="V32" s="39"/>
      <c r="W32" s="39"/>
      <c r="X32" s="55" t="e">
        <f t="shared" si="9"/>
        <v>#N/A</v>
      </c>
      <c r="Y32" s="39"/>
      <c r="Z32" s="39"/>
      <c r="AA32" s="55" t="e">
        <f t="shared" si="10"/>
        <v>#N/A</v>
      </c>
      <c r="AB32" s="39"/>
      <c r="AC32" s="39"/>
      <c r="AD32" s="55" t="e">
        <f t="shared" si="11"/>
        <v>#N/A</v>
      </c>
      <c r="AE32" s="39"/>
      <c r="AF32" s="39"/>
      <c r="AG32" s="57" t="e">
        <f t="shared" si="12"/>
        <v>#N/A</v>
      </c>
      <c r="AH32" s="39"/>
      <c r="AI32" s="39"/>
      <c r="AJ32" s="55" t="e">
        <f t="shared" si="13"/>
        <v>#N/A</v>
      </c>
      <c r="AK32" s="39"/>
      <c r="AL32" s="39"/>
      <c r="AM32" s="55" t="e">
        <f t="shared" si="14"/>
        <v>#N/A</v>
      </c>
      <c r="AN32" s="39"/>
      <c r="AO32" s="39"/>
      <c r="AP32" s="57" t="e">
        <f t="shared" si="15"/>
        <v>#N/A</v>
      </c>
      <c r="AQ32" s="39"/>
      <c r="AR32" s="39"/>
      <c r="AS32" s="55" t="e">
        <f t="shared" si="16"/>
        <v>#N/A</v>
      </c>
      <c r="AT32" s="38">
        <f t="shared" ca="1" si="17"/>
        <v>10</v>
      </c>
      <c r="AU32" s="38">
        <f t="shared" ca="1" si="18"/>
        <v>95</v>
      </c>
      <c r="AV32" s="38">
        <f t="shared" ca="1" si="19"/>
        <v>80</v>
      </c>
      <c r="AW32" s="38">
        <f t="shared" ca="1" si="20"/>
        <v>0</v>
      </c>
      <c r="AX32" s="38">
        <f t="shared" ca="1" si="21"/>
        <v>0</v>
      </c>
      <c r="AY32" s="38">
        <f t="shared" ca="1" si="22"/>
        <v>0</v>
      </c>
      <c r="AZ32" s="38">
        <f t="shared" ca="1" si="23"/>
        <v>0</v>
      </c>
      <c r="BA32" s="38">
        <f t="shared" ca="1" si="24"/>
        <v>0</v>
      </c>
      <c r="BB32" s="38">
        <f t="shared" ca="1" si="25"/>
        <v>15</v>
      </c>
      <c r="BC32" s="38">
        <f t="shared" ca="1" si="26"/>
        <v>0</v>
      </c>
      <c r="BD32" s="38">
        <f t="shared" ca="1" si="27"/>
        <v>0</v>
      </c>
      <c r="BE32" s="38">
        <f t="shared" ca="1" si="28"/>
        <v>0</v>
      </c>
      <c r="BF32" s="38">
        <f t="shared" ca="1" si="29"/>
        <v>0</v>
      </c>
      <c r="BG32" s="45">
        <f t="shared" ca="1" si="30"/>
        <v>0</v>
      </c>
    </row>
    <row r="33" spans="1:59" x14ac:dyDescent="0.3">
      <c r="A33" s="30" t="str">
        <f t="shared" ca="1" si="2"/>
        <v>Zufall Health Center</v>
      </c>
      <c r="B33" s="34">
        <v>43252</v>
      </c>
      <c r="C33" s="34">
        <f t="shared" si="31"/>
        <v>43221</v>
      </c>
      <c r="D33" s="39"/>
      <c r="E33" s="39"/>
      <c r="F33" s="55" t="e">
        <f t="shared" si="1"/>
        <v>#N/A</v>
      </c>
      <c r="G33" s="39"/>
      <c r="H33" s="39"/>
      <c r="I33" s="55" t="e">
        <f t="shared" si="3"/>
        <v>#N/A</v>
      </c>
      <c r="J33" s="39"/>
      <c r="K33" s="39"/>
      <c r="L33" s="55" t="e">
        <f t="shared" si="4"/>
        <v>#N/A</v>
      </c>
      <c r="M33" s="39"/>
      <c r="N33" s="56" t="e">
        <f t="shared" si="5"/>
        <v>#N/A</v>
      </c>
      <c r="O33" s="55" t="e">
        <f t="shared" si="6"/>
        <v>#N/A</v>
      </c>
      <c r="P33" s="37"/>
      <c r="Q33" s="39"/>
      <c r="R33" s="55" t="e">
        <f t="shared" si="7"/>
        <v>#N/A</v>
      </c>
      <c r="S33" s="37"/>
      <c r="T33" s="39"/>
      <c r="U33" s="55" t="e">
        <f t="shared" si="8"/>
        <v>#N/A</v>
      </c>
      <c r="V33" s="39"/>
      <c r="W33" s="39"/>
      <c r="X33" s="55" t="e">
        <f t="shared" si="9"/>
        <v>#N/A</v>
      </c>
      <c r="Y33" s="39"/>
      <c r="Z33" s="39"/>
      <c r="AA33" s="55" t="e">
        <f t="shared" si="10"/>
        <v>#N/A</v>
      </c>
      <c r="AB33" s="39"/>
      <c r="AC33" s="39"/>
      <c r="AD33" s="55" t="e">
        <f t="shared" si="11"/>
        <v>#N/A</v>
      </c>
      <c r="AE33" s="39"/>
      <c r="AF33" s="39"/>
      <c r="AG33" s="57" t="e">
        <f t="shared" si="12"/>
        <v>#N/A</v>
      </c>
      <c r="AH33" s="39"/>
      <c r="AI33" s="39"/>
      <c r="AJ33" s="55" t="e">
        <f t="shared" si="13"/>
        <v>#N/A</v>
      </c>
      <c r="AK33" s="39"/>
      <c r="AL33" s="39"/>
      <c r="AM33" s="55" t="e">
        <f t="shared" si="14"/>
        <v>#N/A</v>
      </c>
      <c r="AN33" s="39"/>
      <c r="AO33" s="39"/>
      <c r="AP33" s="57" t="e">
        <f t="shared" si="15"/>
        <v>#N/A</v>
      </c>
      <c r="AQ33" s="39"/>
      <c r="AR33" s="39"/>
      <c r="AS33" s="55" t="e">
        <f t="shared" si="16"/>
        <v>#N/A</v>
      </c>
      <c r="AT33" s="38">
        <f t="shared" ca="1" si="17"/>
        <v>10</v>
      </c>
      <c r="AU33" s="38">
        <f t="shared" ca="1" si="18"/>
        <v>95</v>
      </c>
      <c r="AV33" s="38">
        <f t="shared" ca="1" si="19"/>
        <v>80</v>
      </c>
      <c r="AW33" s="38">
        <f t="shared" ca="1" si="20"/>
        <v>0</v>
      </c>
      <c r="AX33" s="38">
        <f t="shared" ca="1" si="21"/>
        <v>0</v>
      </c>
      <c r="AY33" s="38">
        <f t="shared" ca="1" si="22"/>
        <v>0</v>
      </c>
      <c r="AZ33" s="38">
        <f t="shared" ca="1" si="23"/>
        <v>0</v>
      </c>
      <c r="BA33" s="38">
        <f t="shared" ca="1" si="24"/>
        <v>0</v>
      </c>
      <c r="BB33" s="38">
        <f t="shared" ca="1" si="25"/>
        <v>15</v>
      </c>
      <c r="BC33" s="38">
        <f t="shared" ca="1" si="26"/>
        <v>0</v>
      </c>
      <c r="BD33" s="38">
        <f t="shared" ca="1" si="27"/>
        <v>0</v>
      </c>
      <c r="BE33" s="38">
        <f t="shared" ca="1" si="28"/>
        <v>0</v>
      </c>
      <c r="BF33" s="38">
        <f t="shared" ca="1" si="29"/>
        <v>0</v>
      </c>
      <c r="BG33" s="45">
        <f t="shared" ca="1" si="30"/>
        <v>0</v>
      </c>
    </row>
    <row r="34" spans="1:59" x14ac:dyDescent="0.3">
      <c r="A34" s="30" t="str">
        <f t="shared" ca="1" si="2"/>
        <v>Zufall Health Center</v>
      </c>
      <c r="B34" s="34">
        <v>43282</v>
      </c>
      <c r="C34" s="34">
        <f t="shared" si="31"/>
        <v>43252</v>
      </c>
      <c r="D34" s="39"/>
      <c r="E34" s="39"/>
      <c r="F34" s="55" t="e">
        <f t="shared" si="1"/>
        <v>#N/A</v>
      </c>
      <c r="G34" s="39"/>
      <c r="H34" s="39"/>
      <c r="I34" s="55" t="e">
        <f t="shared" si="3"/>
        <v>#N/A</v>
      </c>
      <c r="J34" s="39"/>
      <c r="K34" s="39"/>
      <c r="L34" s="55" t="e">
        <f t="shared" si="4"/>
        <v>#N/A</v>
      </c>
      <c r="M34" s="39"/>
      <c r="N34" s="56" t="e">
        <f t="shared" si="5"/>
        <v>#N/A</v>
      </c>
      <c r="O34" s="55" t="e">
        <f t="shared" si="6"/>
        <v>#N/A</v>
      </c>
      <c r="P34" s="37"/>
      <c r="Q34" s="39"/>
      <c r="R34" s="55" t="e">
        <f t="shared" si="7"/>
        <v>#N/A</v>
      </c>
      <c r="S34" s="37"/>
      <c r="T34" s="39"/>
      <c r="U34" s="55" t="e">
        <f t="shared" si="8"/>
        <v>#N/A</v>
      </c>
      <c r="V34" s="39"/>
      <c r="W34" s="39"/>
      <c r="X34" s="55" t="e">
        <f t="shared" si="9"/>
        <v>#N/A</v>
      </c>
      <c r="Y34" s="39"/>
      <c r="Z34" s="39"/>
      <c r="AA34" s="55" t="e">
        <f t="shared" si="10"/>
        <v>#N/A</v>
      </c>
      <c r="AB34" s="39"/>
      <c r="AC34" s="39"/>
      <c r="AD34" s="55" t="e">
        <f t="shared" si="11"/>
        <v>#N/A</v>
      </c>
      <c r="AE34" s="39"/>
      <c r="AF34" s="39"/>
      <c r="AG34" s="57" t="e">
        <f t="shared" si="12"/>
        <v>#N/A</v>
      </c>
      <c r="AH34" s="39"/>
      <c r="AI34" s="39"/>
      <c r="AJ34" s="55" t="e">
        <f t="shared" si="13"/>
        <v>#N/A</v>
      </c>
      <c r="AK34" s="39"/>
      <c r="AL34" s="39"/>
      <c r="AM34" s="55" t="e">
        <f t="shared" si="14"/>
        <v>#N/A</v>
      </c>
      <c r="AN34" s="39"/>
      <c r="AO34" s="39"/>
      <c r="AP34" s="57" t="e">
        <f t="shared" si="15"/>
        <v>#N/A</v>
      </c>
      <c r="AQ34" s="39"/>
      <c r="AR34" s="39"/>
      <c r="AS34" s="55" t="e">
        <f t="shared" si="16"/>
        <v>#N/A</v>
      </c>
      <c r="AT34" s="38">
        <f t="shared" ca="1" si="17"/>
        <v>10</v>
      </c>
      <c r="AU34" s="38">
        <f t="shared" ca="1" si="18"/>
        <v>95</v>
      </c>
      <c r="AV34" s="38">
        <f t="shared" ca="1" si="19"/>
        <v>80</v>
      </c>
      <c r="AW34" s="38">
        <f t="shared" ca="1" si="20"/>
        <v>0</v>
      </c>
      <c r="AX34" s="38">
        <f t="shared" ca="1" si="21"/>
        <v>0</v>
      </c>
      <c r="AY34" s="38">
        <f t="shared" ca="1" si="22"/>
        <v>0</v>
      </c>
      <c r="AZ34" s="38">
        <f t="shared" ca="1" si="23"/>
        <v>0</v>
      </c>
      <c r="BA34" s="38">
        <f t="shared" ca="1" si="24"/>
        <v>0</v>
      </c>
      <c r="BB34" s="38">
        <f t="shared" ca="1" si="25"/>
        <v>15</v>
      </c>
      <c r="BC34" s="38">
        <f t="shared" ca="1" si="26"/>
        <v>0</v>
      </c>
      <c r="BD34" s="38">
        <f t="shared" ca="1" si="27"/>
        <v>0</v>
      </c>
      <c r="BE34" s="38">
        <f t="shared" ca="1" si="28"/>
        <v>0</v>
      </c>
      <c r="BF34" s="38">
        <f t="shared" ca="1" si="29"/>
        <v>0</v>
      </c>
      <c r="BG34" s="45">
        <f t="shared" ca="1" si="30"/>
        <v>0</v>
      </c>
    </row>
    <row r="35" spans="1:59" x14ac:dyDescent="0.3">
      <c r="A35" s="30" t="str">
        <f t="shared" ca="1" si="2"/>
        <v>Zufall Health Center</v>
      </c>
      <c r="B35" s="34">
        <v>43313</v>
      </c>
      <c r="C35" s="34">
        <f t="shared" si="31"/>
        <v>43282</v>
      </c>
      <c r="D35" s="39"/>
      <c r="E35" s="39"/>
      <c r="F35" s="55" t="e">
        <f t="shared" si="1"/>
        <v>#N/A</v>
      </c>
      <c r="G35" s="39"/>
      <c r="H35" s="39"/>
      <c r="I35" s="55" t="e">
        <f t="shared" si="3"/>
        <v>#N/A</v>
      </c>
      <c r="J35" s="39"/>
      <c r="K35" s="39"/>
      <c r="L35" s="55" t="e">
        <f t="shared" si="4"/>
        <v>#N/A</v>
      </c>
      <c r="M35" s="39"/>
      <c r="N35" s="56" t="e">
        <f t="shared" si="5"/>
        <v>#N/A</v>
      </c>
      <c r="O35" s="55" t="e">
        <f t="shared" si="6"/>
        <v>#N/A</v>
      </c>
      <c r="P35" s="37"/>
      <c r="Q35" s="39"/>
      <c r="R35" s="55" t="e">
        <f t="shared" si="7"/>
        <v>#N/A</v>
      </c>
      <c r="S35" s="37"/>
      <c r="T35" s="39"/>
      <c r="U35" s="55" t="e">
        <f t="shared" si="8"/>
        <v>#N/A</v>
      </c>
      <c r="V35" s="39"/>
      <c r="W35" s="39"/>
      <c r="X35" s="55" t="e">
        <f t="shared" si="9"/>
        <v>#N/A</v>
      </c>
      <c r="Y35" s="39"/>
      <c r="Z35" s="39"/>
      <c r="AA35" s="55" t="e">
        <f t="shared" si="10"/>
        <v>#N/A</v>
      </c>
      <c r="AB35" s="39"/>
      <c r="AC35" s="39"/>
      <c r="AD35" s="55" t="e">
        <f t="shared" si="11"/>
        <v>#N/A</v>
      </c>
      <c r="AE35" s="39"/>
      <c r="AF35" s="39"/>
      <c r="AG35" s="57" t="e">
        <f t="shared" si="12"/>
        <v>#N/A</v>
      </c>
      <c r="AH35" s="39"/>
      <c r="AI35" s="39"/>
      <c r="AJ35" s="55" t="e">
        <f t="shared" si="13"/>
        <v>#N/A</v>
      </c>
      <c r="AK35" s="39"/>
      <c r="AL35" s="39"/>
      <c r="AM35" s="55" t="e">
        <f t="shared" si="14"/>
        <v>#N/A</v>
      </c>
      <c r="AN35" s="39"/>
      <c r="AO35" s="39"/>
      <c r="AP35" s="57" t="e">
        <f t="shared" si="15"/>
        <v>#N/A</v>
      </c>
      <c r="AQ35" s="39"/>
      <c r="AR35" s="39"/>
      <c r="AS35" s="55" t="e">
        <f t="shared" si="16"/>
        <v>#N/A</v>
      </c>
      <c r="AT35" s="38">
        <f t="shared" ca="1" si="17"/>
        <v>10</v>
      </c>
      <c r="AU35" s="38">
        <f t="shared" ca="1" si="18"/>
        <v>95</v>
      </c>
      <c r="AV35" s="38">
        <f t="shared" ca="1" si="19"/>
        <v>80</v>
      </c>
      <c r="AW35" s="38">
        <f t="shared" ca="1" si="20"/>
        <v>0</v>
      </c>
      <c r="AX35" s="38">
        <f t="shared" ca="1" si="21"/>
        <v>0</v>
      </c>
      <c r="AY35" s="38">
        <f t="shared" ca="1" si="22"/>
        <v>0</v>
      </c>
      <c r="AZ35" s="38">
        <f t="shared" ca="1" si="23"/>
        <v>0</v>
      </c>
      <c r="BA35" s="38">
        <f t="shared" ca="1" si="24"/>
        <v>0</v>
      </c>
      <c r="BB35" s="38">
        <f t="shared" ca="1" si="25"/>
        <v>15</v>
      </c>
      <c r="BC35" s="38">
        <f t="shared" ca="1" si="26"/>
        <v>0</v>
      </c>
      <c r="BD35" s="38">
        <f t="shared" ca="1" si="27"/>
        <v>0</v>
      </c>
      <c r="BE35" s="38">
        <f t="shared" ca="1" si="28"/>
        <v>0</v>
      </c>
      <c r="BF35" s="38">
        <f t="shared" ca="1" si="29"/>
        <v>0</v>
      </c>
      <c r="BG35" s="45">
        <f t="shared" ca="1" si="30"/>
        <v>0</v>
      </c>
    </row>
    <row r="36" spans="1:59" x14ac:dyDescent="0.3">
      <c r="A36" s="30" t="str">
        <f t="shared" ca="1" si="2"/>
        <v>Zufall Health Center</v>
      </c>
      <c r="B36" s="34">
        <v>43344</v>
      </c>
      <c r="C36" s="34">
        <f t="shared" si="31"/>
        <v>43313</v>
      </c>
      <c r="D36" s="39"/>
      <c r="E36" s="39"/>
      <c r="F36" s="55" t="e">
        <f t="shared" si="1"/>
        <v>#N/A</v>
      </c>
      <c r="G36" s="39"/>
      <c r="H36" s="39"/>
      <c r="I36" s="55" t="e">
        <f t="shared" si="3"/>
        <v>#N/A</v>
      </c>
      <c r="J36" s="39"/>
      <c r="K36" s="39"/>
      <c r="L36" s="55" t="e">
        <f t="shared" si="4"/>
        <v>#N/A</v>
      </c>
      <c r="M36" s="39"/>
      <c r="N36" s="56" t="e">
        <f t="shared" si="5"/>
        <v>#N/A</v>
      </c>
      <c r="O36" s="55" t="e">
        <f t="shared" si="6"/>
        <v>#N/A</v>
      </c>
      <c r="P36" s="37"/>
      <c r="Q36" s="39"/>
      <c r="R36" s="55" t="e">
        <f t="shared" si="7"/>
        <v>#N/A</v>
      </c>
      <c r="S36" s="37"/>
      <c r="T36" s="39"/>
      <c r="U36" s="55" t="e">
        <f t="shared" si="8"/>
        <v>#N/A</v>
      </c>
      <c r="V36" s="39"/>
      <c r="W36" s="39"/>
      <c r="X36" s="55" t="e">
        <f t="shared" si="9"/>
        <v>#N/A</v>
      </c>
      <c r="Y36" s="39"/>
      <c r="Z36" s="39"/>
      <c r="AA36" s="55" t="e">
        <f t="shared" si="10"/>
        <v>#N/A</v>
      </c>
      <c r="AB36" s="39"/>
      <c r="AC36" s="39"/>
      <c r="AD36" s="55" t="e">
        <f t="shared" si="11"/>
        <v>#N/A</v>
      </c>
      <c r="AE36" s="39"/>
      <c r="AF36" s="39"/>
      <c r="AG36" s="57" t="e">
        <f t="shared" si="12"/>
        <v>#N/A</v>
      </c>
      <c r="AH36" s="39"/>
      <c r="AI36" s="39"/>
      <c r="AJ36" s="55" t="e">
        <f t="shared" si="13"/>
        <v>#N/A</v>
      </c>
      <c r="AK36" s="39"/>
      <c r="AL36" s="39"/>
      <c r="AM36" s="55" t="e">
        <f t="shared" si="14"/>
        <v>#N/A</v>
      </c>
      <c r="AN36" s="39"/>
      <c r="AO36" s="39"/>
      <c r="AP36" s="57" t="e">
        <f t="shared" si="15"/>
        <v>#N/A</v>
      </c>
      <c r="AQ36" s="39"/>
      <c r="AR36" s="39"/>
      <c r="AS36" s="55" t="e">
        <f t="shared" si="16"/>
        <v>#N/A</v>
      </c>
      <c r="AT36" s="38">
        <f t="shared" ca="1" si="17"/>
        <v>10</v>
      </c>
      <c r="AU36" s="38">
        <f t="shared" ca="1" si="18"/>
        <v>95</v>
      </c>
      <c r="AV36" s="38">
        <f t="shared" ca="1" si="19"/>
        <v>80</v>
      </c>
      <c r="AW36" s="38">
        <f t="shared" ca="1" si="20"/>
        <v>0</v>
      </c>
      <c r="AX36" s="38">
        <f t="shared" ca="1" si="21"/>
        <v>0</v>
      </c>
      <c r="AY36" s="38">
        <f t="shared" ca="1" si="22"/>
        <v>0</v>
      </c>
      <c r="AZ36" s="38">
        <f t="shared" ca="1" si="23"/>
        <v>0</v>
      </c>
      <c r="BA36" s="38">
        <f t="shared" ca="1" si="24"/>
        <v>0</v>
      </c>
      <c r="BB36" s="38">
        <f t="shared" ca="1" si="25"/>
        <v>15</v>
      </c>
      <c r="BC36" s="38">
        <f t="shared" ca="1" si="26"/>
        <v>0</v>
      </c>
      <c r="BD36" s="38">
        <f t="shared" ca="1" si="27"/>
        <v>0</v>
      </c>
      <c r="BE36" s="38">
        <f t="shared" ca="1" si="28"/>
        <v>0</v>
      </c>
      <c r="BF36" s="38">
        <f t="shared" ca="1" si="29"/>
        <v>0</v>
      </c>
      <c r="BG36" s="45">
        <f t="shared" ca="1" si="30"/>
        <v>0</v>
      </c>
    </row>
    <row r="37" spans="1:59" x14ac:dyDescent="0.3">
      <c r="A37" s="30" t="str">
        <f t="shared" ca="1" si="2"/>
        <v>Zufall Health Center</v>
      </c>
      <c r="B37" s="34">
        <v>43374</v>
      </c>
      <c r="C37" s="34">
        <f t="shared" si="31"/>
        <v>43344</v>
      </c>
      <c r="D37" s="39"/>
      <c r="E37" s="39"/>
      <c r="F37" s="55" t="e">
        <f t="shared" si="1"/>
        <v>#N/A</v>
      </c>
      <c r="G37" s="39"/>
      <c r="H37" s="39"/>
      <c r="I37" s="55" t="e">
        <f t="shared" si="3"/>
        <v>#N/A</v>
      </c>
      <c r="J37" s="39"/>
      <c r="K37" s="39"/>
      <c r="L37" s="55" t="e">
        <f t="shared" si="4"/>
        <v>#N/A</v>
      </c>
      <c r="M37" s="39"/>
      <c r="N37" s="56" t="e">
        <f t="shared" si="5"/>
        <v>#N/A</v>
      </c>
      <c r="O37" s="55" t="e">
        <f t="shared" si="6"/>
        <v>#N/A</v>
      </c>
      <c r="P37" s="37"/>
      <c r="Q37" s="39"/>
      <c r="R37" s="55" t="e">
        <f t="shared" si="7"/>
        <v>#N/A</v>
      </c>
      <c r="S37" s="37"/>
      <c r="T37" s="39"/>
      <c r="U37" s="55" t="e">
        <f t="shared" si="8"/>
        <v>#N/A</v>
      </c>
      <c r="V37" s="39"/>
      <c r="W37" s="39"/>
      <c r="X37" s="55" t="e">
        <f t="shared" si="9"/>
        <v>#N/A</v>
      </c>
      <c r="Y37" s="39"/>
      <c r="Z37" s="39"/>
      <c r="AA37" s="55" t="e">
        <f t="shared" si="10"/>
        <v>#N/A</v>
      </c>
      <c r="AB37" s="39"/>
      <c r="AC37" s="39"/>
      <c r="AD37" s="55" t="e">
        <f t="shared" si="11"/>
        <v>#N/A</v>
      </c>
      <c r="AE37" s="39"/>
      <c r="AF37" s="39"/>
      <c r="AG37" s="57" t="e">
        <f t="shared" si="12"/>
        <v>#N/A</v>
      </c>
      <c r="AH37" s="39"/>
      <c r="AI37" s="39"/>
      <c r="AJ37" s="55" t="e">
        <f t="shared" si="13"/>
        <v>#N/A</v>
      </c>
      <c r="AK37" s="39"/>
      <c r="AL37" s="39"/>
      <c r="AM37" s="55" t="e">
        <f t="shared" si="14"/>
        <v>#N/A</v>
      </c>
      <c r="AN37" s="39"/>
      <c r="AO37" s="39"/>
      <c r="AP37" s="57" t="e">
        <f t="shared" si="15"/>
        <v>#N/A</v>
      </c>
      <c r="AQ37" s="39"/>
      <c r="AR37" s="39"/>
      <c r="AS37" s="55" t="e">
        <f t="shared" si="16"/>
        <v>#N/A</v>
      </c>
      <c r="AT37" s="38">
        <f t="shared" ca="1" si="17"/>
        <v>10</v>
      </c>
      <c r="AU37" s="38">
        <f t="shared" ca="1" si="18"/>
        <v>95</v>
      </c>
      <c r="AV37" s="38">
        <f t="shared" ca="1" si="19"/>
        <v>80</v>
      </c>
      <c r="AW37" s="38">
        <f t="shared" ca="1" si="20"/>
        <v>0</v>
      </c>
      <c r="AX37" s="38">
        <f t="shared" ca="1" si="21"/>
        <v>0</v>
      </c>
      <c r="AY37" s="38">
        <f t="shared" ca="1" si="22"/>
        <v>0</v>
      </c>
      <c r="AZ37" s="38">
        <f t="shared" ca="1" si="23"/>
        <v>0</v>
      </c>
      <c r="BA37" s="38">
        <f t="shared" ca="1" si="24"/>
        <v>0</v>
      </c>
      <c r="BB37" s="38">
        <f t="shared" ca="1" si="25"/>
        <v>15</v>
      </c>
      <c r="BC37" s="38">
        <f t="shared" ca="1" si="26"/>
        <v>0</v>
      </c>
      <c r="BD37" s="38">
        <f t="shared" ca="1" si="27"/>
        <v>0</v>
      </c>
      <c r="BE37" s="38">
        <f t="shared" ca="1" si="28"/>
        <v>0</v>
      </c>
      <c r="BF37" s="38">
        <f t="shared" ca="1" si="29"/>
        <v>0</v>
      </c>
      <c r="BG37" s="45">
        <f t="shared" ca="1" si="30"/>
        <v>0</v>
      </c>
    </row>
    <row r="38" spans="1:59" x14ac:dyDescent="0.3">
      <c r="A38" s="30" t="str">
        <f t="shared" ca="1" si="2"/>
        <v>Zufall Health Center</v>
      </c>
      <c r="B38" s="34">
        <v>43405</v>
      </c>
      <c r="C38" s="34">
        <f t="shared" si="31"/>
        <v>43374</v>
      </c>
      <c r="D38" s="39"/>
      <c r="E38" s="39"/>
      <c r="F38" s="55" t="e">
        <f t="shared" si="1"/>
        <v>#N/A</v>
      </c>
      <c r="G38" s="39"/>
      <c r="H38" s="39"/>
      <c r="I38" s="55" t="e">
        <f t="shared" si="3"/>
        <v>#N/A</v>
      </c>
      <c r="J38" s="39"/>
      <c r="K38" s="39"/>
      <c r="L38" s="55" t="e">
        <f t="shared" si="4"/>
        <v>#N/A</v>
      </c>
      <c r="M38" s="39"/>
      <c r="N38" s="56" t="e">
        <f t="shared" si="5"/>
        <v>#N/A</v>
      </c>
      <c r="O38" s="55" t="e">
        <f t="shared" si="6"/>
        <v>#N/A</v>
      </c>
      <c r="P38" s="37"/>
      <c r="Q38" s="39"/>
      <c r="R38" s="55" t="e">
        <f t="shared" si="7"/>
        <v>#N/A</v>
      </c>
      <c r="S38" s="37"/>
      <c r="T38" s="39"/>
      <c r="U38" s="55" t="e">
        <f t="shared" si="8"/>
        <v>#N/A</v>
      </c>
      <c r="V38" s="39"/>
      <c r="W38" s="39"/>
      <c r="X38" s="55" t="e">
        <f t="shared" si="9"/>
        <v>#N/A</v>
      </c>
      <c r="Y38" s="39"/>
      <c r="Z38" s="39"/>
      <c r="AA38" s="55" t="e">
        <f t="shared" si="10"/>
        <v>#N/A</v>
      </c>
      <c r="AB38" s="39"/>
      <c r="AC38" s="39"/>
      <c r="AD38" s="55" t="e">
        <f t="shared" si="11"/>
        <v>#N/A</v>
      </c>
      <c r="AE38" s="39"/>
      <c r="AF38" s="39"/>
      <c r="AG38" s="57" t="e">
        <f t="shared" si="12"/>
        <v>#N/A</v>
      </c>
      <c r="AH38" s="39"/>
      <c r="AI38" s="39"/>
      <c r="AJ38" s="55" t="e">
        <f t="shared" si="13"/>
        <v>#N/A</v>
      </c>
      <c r="AK38" s="39"/>
      <c r="AL38" s="39"/>
      <c r="AM38" s="55" t="e">
        <f t="shared" si="14"/>
        <v>#N/A</v>
      </c>
      <c r="AN38" s="39"/>
      <c r="AO38" s="39"/>
      <c r="AP38" s="57" t="e">
        <f t="shared" si="15"/>
        <v>#N/A</v>
      </c>
      <c r="AQ38" s="39"/>
      <c r="AR38" s="39"/>
      <c r="AS38" s="55" t="e">
        <f t="shared" si="16"/>
        <v>#N/A</v>
      </c>
      <c r="AT38" s="38">
        <f t="shared" ca="1" si="17"/>
        <v>10</v>
      </c>
      <c r="AU38" s="38">
        <f t="shared" ca="1" si="18"/>
        <v>95</v>
      </c>
      <c r="AV38" s="38">
        <f t="shared" ca="1" si="19"/>
        <v>80</v>
      </c>
      <c r="AW38" s="38">
        <f t="shared" ca="1" si="20"/>
        <v>0</v>
      </c>
      <c r="AX38" s="38">
        <f t="shared" ca="1" si="21"/>
        <v>0</v>
      </c>
      <c r="AY38" s="38">
        <f t="shared" ca="1" si="22"/>
        <v>0</v>
      </c>
      <c r="AZ38" s="38">
        <f t="shared" ca="1" si="23"/>
        <v>0</v>
      </c>
      <c r="BA38" s="38">
        <f t="shared" ca="1" si="24"/>
        <v>0</v>
      </c>
      <c r="BB38" s="38">
        <f t="shared" ca="1" si="25"/>
        <v>15</v>
      </c>
      <c r="BC38" s="38">
        <f t="shared" ca="1" si="26"/>
        <v>0</v>
      </c>
      <c r="BD38" s="38">
        <f t="shared" ca="1" si="27"/>
        <v>0</v>
      </c>
      <c r="BE38" s="38">
        <f t="shared" ca="1" si="28"/>
        <v>0</v>
      </c>
      <c r="BF38" s="38">
        <f t="shared" ca="1" si="29"/>
        <v>0</v>
      </c>
      <c r="BG38" s="45">
        <f t="shared" ca="1" si="30"/>
        <v>0</v>
      </c>
    </row>
    <row r="39" spans="1:59" x14ac:dyDescent="0.3">
      <c r="A39" s="30" t="str">
        <f t="shared" ca="1" si="2"/>
        <v>Zufall Health Center</v>
      </c>
      <c r="B39" s="34">
        <v>43435</v>
      </c>
      <c r="C39" s="34">
        <f t="shared" si="31"/>
        <v>43405</v>
      </c>
      <c r="D39" s="39"/>
      <c r="E39" s="39"/>
      <c r="F39" s="55" t="e">
        <f t="shared" si="1"/>
        <v>#N/A</v>
      </c>
      <c r="G39" s="39"/>
      <c r="H39" s="39"/>
      <c r="I39" s="55" t="e">
        <f t="shared" si="3"/>
        <v>#N/A</v>
      </c>
      <c r="J39" s="39"/>
      <c r="K39" s="39"/>
      <c r="L39" s="55" t="e">
        <f t="shared" si="4"/>
        <v>#N/A</v>
      </c>
      <c r="M39" s="39"/>
      <c r="N39" s="56" t="e">
        <f t="shared" si="5"/>
        <v>#N/A</v>
      </c>
      <c r="O39" s="55" t="e">
        <f t="shared" si="6"/>
        <v>#N/A</v>
      </c>
      <c r="P39" s="37"/>
      <c r="Q39" s="39"/>
      <c r="R39" s="55" t="e">
        <f t="shared" si="7"/>
        <v>#N/A</v>
      </c>
      <c r="S39" s="37"/>
      <c r="T39" s="39"/>
      <c r="U39" s="55" t="e">
        <f t="shared" si="8"/>
        <v>#N/A</v>
      </c>
      <c r="V39" s="39"/>
      <c r="W39" s="39"/>
      <c r="X39" s="55" t="e">
        <f t="shared" si="9"/>
        <v>#N/A</v>
      </c>
      <c r="Y39" s="39"/>
      <c r="Z39" s="39"/>
      <c r="AA39" s="55" t="e">
        <f t="shared" si="10"/>
        <v>#N/A</v>
      </c>
      <c r="AB39" s="39"/>
      <c r="AC39" s="39"/>
      <c r="AD39" s="55" t="e">
        <f t="shared" si="11"/>
        <v>#N/A</v>
      </c>
      <c r="AE39" s="39"/>
      <c r="AF39" s="39"/>
      <c r="AG39" s="57" t="e">
        <f t="shared" si="12"/>
        <v>#N/A</v>
      </c>
      <c r="AH39" s="39"/>
      <c r="AI39" s="39"/>
      <c r="AJ39" s="55" t="e">
        <f t="shared" si="13"/>
        <v>#N/A</v>
      </c>
      <c r="AK39" s="39"/>
      <c r="AL39" s="39"/>
      <c r="AM39" s="55" t="e">
        <f t="shared" si="14"/>
        <v>#N/A</v>
      </c>
      <c r="AN39" s="39"/>
      <c r="AO39" s="39"/>
      <c r="AP39" s="57" t="e">
        <f t="shared" si="15"/>
        <v>#N/A</v>
      </c>
      <c r="AQ39" s="39"/>
      <c r="AR39" s="39"/>
      <c r="AS39" s="55" t="e">
        <f t="shared" si="16"/>
        <v>#N/A</v>
      </c>
      <c r="AT39" s="38">
        <f t="shared" ca="1" si="17"/>
        <v>10</v>
      </c>
      <c r="AU39" s="38">
        <f t="shared" ca="1" si="18"/>
        <v>95</v>
      </c>
      <c r="AV39" s="38">
        <f t="shared" ca="1" si="19"/>
        <v>80</v>
      </c>
      <c r="AW39" s="38">
        <f t="shared" ca="1" si="20"/>
        <v>0</v>
      </c>
      <c r="AX39" s="38">
        <f t="shared" ca="1" si="21"/>
        <v>0</v>
      </c>
      <c r="AY39" s="38">
        <f t="shared" ca="1" si="22"/>
        <v>0</v>
      </c>
      <c r="AZ39" s="38">
        <f t="shared" ca="1" si="23"/>
        <v>0</v>
      </c>
      <c r="BA39" s="38">
        <f t="shared" ca="1" si="24"/>
        <v>0</v>
      </c>
      <c r="BB39" s="38">
        <f t="shared" ca="1" si="25"/>
        <v>15</v>
      </c>
      <c r="BC39" s="38">
        <f t="shared" ca="1" si="26"/>
        <v>0</v>
      </c>
      <c r="BD39" s="38">
        <f t="shared" ca="1" si="27"/>
        <v>0</v>
      </c>
      <c r="BE39" s="38">
        <f t="shared" ca="1" si="28"/>
        <v>0</v>
      </c>
      <c r="BF39" s="38">
        <f t="shared" ca="1" si="29"/>
        <v>0</v>
      </c>
      <c r="BG39" s="45">
        <f t="shared" ca="1" si="30"/>
        <v>0</v>
      </c>
    </row>
    <row r="40" spans="1:59" x14ac:dyDescent="0.3">
      <c r="A40" s="30" t="str">
        <f t="shared" ca="1" si="2"/>
        <v>Zufall Health Center</v>
      </c>
      <c r="B40" s="34">
        <v>43466</v>
      </c>
      <c r="C40" s="34">
        <f t="shared" si="31"/>
        <v>43435</v>
      </c>
      <c r="D40" s="39"/>
      <c r="E40" s="39"/>
      <c r="F40" s="55" t="e">
        <f t="shared" si="1"/>
        <v>#N/A</v>
      </c>
      <c r="G40" s="39"/>
      <c r="H40" s="39"/>
      <c r="I40" s="55" t="e">
        <f t="shared" si="3"/>
        <v>#N/A</v>
      </c>
      <c r="J40" s="39"/>
      <c r="K40" s="39"/>
      <c r="L40" s="55" t="e">
        <f t="shared" si="4"/>
        <v>#N/A</v>
      </c>
      <c r="M40" s="39"/>
      <c r="N40" s="56" t="e">
        <f t="shared" si="5"/>
        <v>#N/A</v>
      </c>
      <c r="O40" s="55" t="e">
        <f t="shared" si="6"/>
        <v>#N/A</v>
      </c>
      <c r="P40" s="37"/>
      <c r="Q40" s="39"/>
      <c r="R40" s="55" t="e">
        <f t="shared" si="7"/>
        <v>#N/A</v>
      </c>
      <c r="S40" s="37"/>
      <c r="T40" s="39"/>
      <c r="U40" s="55" t="e">
        <f t="shared" si="8"/>
        <v>#N/A</v>
      </c>
      <c r="V40" s="39"/>
      <c r="W40" s="39"/>
      <c r="X40" s="55" t="e">
        <f t="shared" si="9"/>
        <v>#N/A</v>
      </c>
      <c r="Y40" s="39"/>
      <c r="Z40" s="39"/>
      <c r="AA40" s="55" t="e">
        <f t="shared" si="10"/>
        <v>#N/A</v>
      </c>
      <c r="AB40" s="39"/>
      <c r="AC40" s="39"/>
      <c r="AD40" s="55" t="e">
        <f t="shared" si="11"/>
        <v>#N/A</v>
      </c>
      <c r="AE40" s="39"/>
      <c r="AF40" s="39"/>
      <c r="AG40" s="57" t="e">
        <f t="shared" si="12"/>
        <v>#N/A</v>
      </c>
      <c r="AH40" s="39"/>
      <c r="AI40" s="39"/>
      <c r="AJ40" s="55" t="e">
        <f t="shared" si="13"/>
        <v>#N/A</v>
      </c>
      <c r="AK40" s="39"/>
      <c r="AL40" s="39"/>
      <c r="AM40" s="55" t="e">
        <f t="shared" si="14"/>
        <v>#N/A</v>
      </c>
      <c r="AN40" s="39"/>
      <c r="AO40" s="39"/>
      <c r="AP40" s="57" t="e">
        <f t="shared" si="15"/>
        <v>#N/A</v>
      </c>
      <c r="AQ40" s="39"/>
      <c r="AR40" s="39"/>
      <c r="AS40" s="55" t="e">
        <f t="shared" si="16"/>
        <v>#N/A</v>
      </c>
      <c r="AT40" s="38">
        <f t="shared" ca="1" si="17"/>
        <v>10</v>
      </c>
      <c r="AU40" s="38">
        <f t="shared" ca="1" si="18"/>
        <v>95</v>
      </c>
      <c r="AV40" s="38">
        <f t="shared" ca="1" si="19"/>
        <v>80</v>
      </c>
      <c r="AW40" s="38">
        <f t="shared" ca="1" si="20"/>
        <v>0</v>
      </c>
      <c r="AX40" s="38">
        <f t="shared" ca="1" si="21"/>
        <v>0</v>
      </c>
      <c r="AY40" s="38">
        <f t="shared" ca="1" si="22"/>
        <v>0</v>
      </c>
      <c r="AZ40" s="38">
        <f t="shared" ca="1" si="23"/>
        <v>0</v>
      </c>
      <c r="BA40" s="38">
        <f t="shared" ca="1" si="24"/>
        <v>0</v>
      </c>
      <c r="BB40" s="38">
        <f t="shared" ca="1" si="25"/>
        <v>15</v>
      </c>
      <c r="BC40" s="38">
        <f t="shared" ca="1" si="26"/>
        <v>0</v>
      </c>
      <c r="BD40" s="38">
        <f t="shared" ca="1" si="27"/>
        <v>0</v>
      </c>
      <c r="BE40" s="38">
        <f t="shared" ca="1" si="28"/>
        <v>0</v>
      </c>
      <c r="BF40" s="38">
        <f t="shared" ca="1" si="29"/>
        <v>0</v>
      </c>
      <c r="BG40" s="45">
        <f t="shared" ca="1" si="30"/>
        <v>0</v>
      </c>
    </row>
  </sheetData>
  <sheetProtection sheet="1" objects="1" scenarios="1"/>
  <mergeCells count="17">
    <mergeCell ref="AE2:AG2"/>
    <mergeCell ref="AH2:AJ2"/>
    <mergeCell ref="AN2:AP2"/>
    <mergeCell ref="AQ2:AS2"/>
    <mergeCell ref="AT2:BG2"/>
    <mergeCell ref="AK2:AM2"/>
    <mergeCell ref="B1:O1"/>
    <mergeCell ref="AB2:AD2"/>
    <mergeCell ref="V2:X2"/>
    <mergeCell ref="P2:R2"/>
    <mergeCell ref="D2:F2"/>
    <mergeCell ref="B2:C2"/>
    <mergeCell ref="Y2:AA2"/>
    <mergeCell ref="G2:I2"/>
    <mergeCell ref="J2:L2"/>
    <mergeCell ref="M2:O2"/>
    <mergeCell ref="S2:U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workbookViewId="0">
      <selection sqref="A1:J1"/>
    </sheetView>
  </sheetViews>
  <sheetFormatPr defaultRowHeight="14.4" x14ac:dyDescent="0.3"/>
  <sheetData>
    <row r="1" spans="1:10" ht="28.2" customHeight="1" x14ac:dyDescent="0.3">
      <c r="A1" s="69" t="str">
        <f ca="1">T(INDIRECT("Measures!$A20"))</f>
        <v>Zufall Health Center</v>
      </c>
      <c r="B1" s="69"/>
      <c r="C1" s="69"/>
      <c r="D1" s="69"/>
      <c r="E1" s="69"/>
      <c r="F1" s="69"/>
      <c r="G1" s="69"/>
      <c r="H1" s="69"/>
      <c r="I1" s="69"/>
      <c r="J1" s="69"/>
    </row>
    <row r="59" spans="2:5" x14ac:dyDescent="0.3">
      <c r="B59" s="47" t="str">
        <f ca="1">INDIRECT("'Data Table'!$AT4")</f>
        <v>Goal = 10</v>
      </c>
      <c r="C59" s="47" t="str">
        <f ca="1">INDIRECT("'Data Table'!$AU4")</f>
        <v>Goal = 95</v>
      </c>
      <c r="D59" s="47" t="str">
        <f ca="1">INDIRECT("'Data Table'!$AV4")</f>
        <v>Goal = 80</v>
      </c>
      <c r="E59" s="47" t="str">
        <f ca="1">INDIRECT("'Data Table'!$AW4")</f>
        <v>Goal = 0</v>
      </c>
    </row>
  </sheetData>
  <mergeCells count="1">
    <mergeCell ref="A1:J1"/>
  </mergeCells>
  <pageMargins left="0.7" right="0.7" top="0.75" bottom="0.75" header="0.3" footer="0.3"/>
  <pageSetup scale="80" fitToWidth="0" orientation="portrait" r:id="rId1"/>
  <headerFooter>
    <oddHeader>&amp;LNNOHA Phase 2 Collaborative&amp;R&amp;D</oddHeader>
    <oddFooter>&amp;LGraphs Measures-1&amp;Rpage 1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59"/>
  <sheetViews>
    <sheetView workbookViewId="0">
      <selection sqref="A1:J1"/>
    </sheetView>
  </sheetViews>
  <sheetFormatPr defaultRowHeight="14.4" x14ac:dyDescent="0.3"/>
  <sheetData>
    <row r="1" spans="1:10" ht="28.95" customHeight="1" x14ac:dyDescent="0.3">
      <c r="A1" s="69" t="str">
        <f ca="1">T(INDIRECT("Measures!$A20"))</f>
        <v>Zufall Health Center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15.6" customHeight="1" x14ac:dyDescent="0.3">
      <c r="A2" s="35"/>
    </row>
    <row r="59" spans="2:5" x14ac:dyDescent="0.3">
      <c r="B59" s="47" t="str">
        <f ca="1">INDIRECT("'Data Table'!$AX4")</f>
        <v>Goal = 0</v>
      </c>
      <c r="C59" s="47" t="str">
        <f ca="1">INDIRECT("'Data Table'!$AY4")</f>
        <v>Goal = 0</v>
      </c>
      <c r="D59" s="47" t="str">
        <f ca="1">INDIRECT("'Data Table'!$AZ4")</f>
        <v>Goal = 0</v>
      </c>
      <c r="E59" s="47" t="str">
        <f ca="1">INDIRECT("'Data Table'!$BA4")</f>
        <v>Goal = 0</v>
      </c>
    </row>
  </sheetData>
  <mergeCells count="1">
    <mergeCell ref="A1:J1"/>
  </mergeCells>
  <pageMargins left="0.7" right="0.7" top="0.75" bottom="0.75" header="0.3" footer="0.3"/>
  <pageSetup scale="80" fitToWidth="0" orientation="portrait" r:id="rId1"/>
  <headerFooter>
    <oddHeader>&amp;LNNOHA Phase 2 Collaborative&amp;R&amp;D</oddHeader>
    <oddFooter>&amp;LGraphs Measures-2&amp;Rpage 1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J45"/>
  <sheetViews>
    <sheetView zoomScaleNormal="100" workbookViewId="0">
      <selection activeCell="L19" sqref="L19"/>
    </sheetView>
  </sheetViews>
  <sheetFormatPr defaultRowHeight="14.4" x14ac:dyDescent="0.3"/>
  <sheetData>
    <row r="1" spans="1:10" ht="28.2" customHeight="1" x14ac:dyDescent="0.3">
      <c r="A1" s="69" t="str">
        <f ca="1">T(INDIRECT("Measures!$A20"))</f>
        <v>Zufall Health Center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15.6" customHeight="1" x14ac:dyDescent="0.3">
      <c r="A2" s="35"/>
    </row>
    <row r="45" spans="2:5" x14ac:dyDescent="0.3">
      <c r="B45" s="47" t="str">
        <f ca="1">INDIRECT("'Data Table'!$BB4")</f>
        <v>Goal = 15</v>
      </c>
      <c r="C45" s="47" t="str">
        <f ca="1">INDIRECT("'Data Table'!$BD4")</f>
        <v>Goal = 0</v>
      </c>
      <c r="D45" s="47" t="str">
        <f ca="1">INDIRECT("'Data Table'!$BE4")</f>
        <v>Goal = 0</v>
      </c>
      <c r="E45" s="47"/>
    </row>
  </sheetData>
  <mergeCells count="1">
    <mergeCell ref="A1:J1"/>
  </mergeCells>
  <pageMargins left="0.7" right="0.7" top="0.75" bottom="0.75" header="0.3" footer="0.3"/>
  <pageSetup scale="95" fitToHeight="0" orientation="portrait" r:id="rId1"/>
  <headerFooter>
    <oddHeader>&amp;LNNOHA Phase 2 Collaborative&amp;R&amp;D</oddHeader>
    <oddFooter>&amp;LGraphs Operations Measures-1 &amp;Rpage 1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45"/>
  <sheetViews>
    <sheetView workbookViewId="0">
      <selection sqref="A1:J1"/>
    </sheetView>
  </sheetViews>
  <sheetFormatPr defaultRowHeight="14.4" x14ac:dyDescent="0.3"/>
  <cols>
    <col min="10" max="10" width="9.6640625" customWidth="1"/>
  </cols>
  <sheetData>
    <row r="1" spans="1:10" ht="28.2" customHeight="1" x14ac:dyDescent="0.3">
      <c r="A1" s="69" t="str">
        <f ca="1">T(INDIRECT("Measures!$A20"))</f>
        <v>Zufall Health Center</v>
      </c>
      <c r="B1" s="69"/>
      <c r="C1" s="69"/>
      <c r="D1" s="69"/>
      <c r="E1" s="69"/>
      <c r="F1" s="69"/>
      <c r="G1" s="69"/>
      <c r="H1" s="69"/>
      <c r="I1" s="69"/>
      <c r="J1" s="69"/>
    </row>
    <row r="45" spans="2:4" x14ac:dyDescent="0.3">
      <c r="B45" s="47" t="str">
        <f ca="1">INDIRECT("'Data Table'!$BC4")</f>
        <v>Goal = 0</v>
      </c>
      <c r="C45" s="47" t="str">
        <f ca="1">INDIRECT("'Data Table'!$BF4")</f>
        <v>Goal = 0</v>
      </c>
      <c r="D45" s="47" t="str">
        <f ca="1">INDIRECT("'Data Table'!$BG4")</f>
        <v>Goal = 0</v>
      </c>
    </row>
  </sheetData>
  <mergeCells count="1">
    <mergeCell ref="A1:J1"/>
  </mergeCells>
  <pageMargins left="0.7" right="0.7" top="0.75" bottom="0.75" header="0.3" footer="0.3"/>
  <pageSetup scale="95" fitToHeight="0" orientation="portrait" horizontalDpi="4294967292" verticalDpi="0" r:id="rId1"/>
  <headerFooter>
    <oddHeader>&amp;LNNOHA Phase 2 Collaborative&amp;R&amp;D</oddHeader>
    <oddFooter>&amp;LGraphs Operations Measures-2&amp;RPage 1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Measures</vt:lpstr>
      <vt:lpstr>Definitions</vt:lpstr>
      <vt:lpstr>Data Table</vt:lpstr>
      <vt:lpstr>Graphs-1</vt:lpstr>
      <vt:lpstr>Graphs-2</vt:lpstr>
      <vt:lpstr>OP Graphs-1</vt:lpstr>
      <vt:lpstr>OP Graphs-2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Little</cp:lastModifiedBy>
  <cp:lastPrinted>2016-08-29T17:14:22Z</cp:lastPrinted>
  <dcterms:created xsi:type="dcterms:W3CDTF">2014-03-07T16:08:25Z</dcterms:created>
  <dcterms:modified xsi:type="dcterms:W3CDTF">2016-09-24T22:00:00Z</dcterms:modified>
</cp:coreProperties>
</file>