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3128" windowHeight="6108" activeTab="3"/>
  </bookViews>
  <sheets>
    <sheet name="Overview" sheetId="19" r:id="rId1"/>
    <sheet name="Measures" sheetId="9" r:id="rId2"/>
    <sheet name="Definitions" sheetId="18" r:id="rId3"/>
    <sheet name="Data Table" sheetId="24" r:id="rId4"/>
    <sheet name="Graphs-1" sheetId="25" r:id="rId5"/>
    <sheet name="Graphs-2" sheetId="26" r:id="rId6"/>
    <sheet name="Operational Graphs" sheetId="27" r:id="rId7"/>
  </sheets>
  <definedNames>
    <definedName name="_Toc430344405" localSheetId="2">Definitions!$A$2</definedName>
  </definedNames>
  <calcPr calcId="145621"/>
</workbook>
</file>

<file path=xl/calcChain.xml><?xml version="1.0" encoding="utf-8"?>
<calcChain xmlns="http://schemas.openxmlformats.org/spreadsheetml/2006/main">
  <c r="A1" i="27" l="1"/>
  <c r="A1" i="26"/>
  <c r="A1" i="25"/>
  <c r="BC40" i="24"/>
  <c r="BB40" i="24"/>
  <c r="BA40" i="24"/>
  <c r="AZ40" i="24"/>
  <c r="AY40" i="24"/>
  <c r="AX40" i="24"/>
  <c r="AW40" i="24"/>
  <c r="AV40" i="24"/>
  <c r="AU40" i="24"/>
  <c r="AT40" i="24"/>
  <c r="AS40" i="24"/>
  <c r="AR40" i="24"/>
  <c r="AQ40" i="24"/>
  <c r="AP40" i="24"/>
  <c r="AM40" i="24"/>
  <c r="AJ40" i="24"/>
  <c r="AG40" i="24"/>
  <c r="AD40" i="24"/>
  <c r="AA40" i="24"/>
  <c r="X40" i="24"/>
  <c r="U40" i="24"/>
  <c r="R40" i="24"/>
  <c r="O40" i="24"/>
  <c r="L40" i="24"/>
  <c r="I40" i="24"/>
  <c r="F40" i="24"/>
  <c r="C40" i="24"/>
  <c r="A40" i="24"/>
  <c r="BC39" i="24"/>
  <c r="BB39" i="24"/>
  <c r="BA39" i="24"/>
  <c r="AZ39" i="24"/>
  <c r="AY39" i="24"/>
  <c r="AX39" i="24"/>
  <c r="AW39" i="24"/>
  <c r="AV39" i="24"/>
  <c r="AU39" i="24"/>
  <c r="AT39" i="24"/>
  <c r="AS39" i="24"/>
  <c r="AR39" i="24"/>
  <c r="AQ39" i="24"/>
  <c r="AP39" i="24"/>
  <c r="AM39" i="24"/>
  <c r="AJ39" i="24"/>
  <c r="AG39" i="24"/>
  <c r="AD39" i="24"/>
  <c r="AA39" i="24"/>
  <c r="X39" i="24"/>
  <c r="U39" i="24"/>
  <c r="R39" i="24"/>
  <c r="O39" i="24"/>
  <c r="L39" i="24"/>
  <c r="I39" i="24"/>
  <c r="F39" i="24"/>
  <c r="C39" i="24"/>
  <c r="A39" i="24"/>
  <c r="BC38" i="24"/>
  <c r="BB38" i="24"/>
  <c r="BA38" i="24"/>
  <c r="AZ38" i="24"/>
  <c r="AY38" i="24"/>
  <c r="AX38" i="24"/>
  <c r="AW38" i="24"/>
  <c r="AV38" i="24"/>
  <c r="AU38" i="24"/>
  <c r="AT38" i="24"/>
  <c r="AS38" i="24"/>
  <c r="AR38" i="24"/>
  <c r="AQ38" i="24"/>
  <c r="AP38" i="24"/>
  <c r="AM38" i="24"/>
  <c r="AJ38" i="24"/>
  <c r="AG38" i="24"/>
  <c r="AD38" i="24"/>
  <c r="AA38" i="24"/>
  <c r="X38" i="24"/>
  <c r="U38" i="24"/>
  <c r="R38" i="24"/>
  <c r="O38" i="24"/>
  <c r="L38" i="24"/>
  <c r="I38" i="24"/>
  <c r="F38" i="24"/>
  <c r="C38" i="24"/>
  <c r="A38" i="24"/>
  <c r="BC37" i="24"/>
  <c r="BB37" i="24"/>
  <c r="BA37" i="24"/>
  <c r="AZ37" i="24"/>
  <c r="AY37" i="24"/>
  <c r="AX37" i="24"/>
  <c r="AW37" i="24"/>
  <c r="AV37" i="24"/>
  <c r="AU37" i="24"/>
  <c r="AT37" i="24"/>
  <c r="AS37" i="24"/>
  <c r="AR37" i="24"/>
  <c r="AQ37" i="24"/>
  <c r="AP37" i="24"/>
  <c r="AM37" i="24"/>
  <c r="AJ37" i="24"/>
  <c r="AG37" i="24"/>
  <c r="AD37" i="24"/>
  <c r="AA37" i="24"/>
  <c r="X37" i="24"/>
  <c r="U37" i="24"/>
  <c r="R37" i="24"/>
  <c r="O37" i="24"/>
  <c r="L37" i="24"/>
  <c r="I37" i="24"/>
  <c r="F37" i="24"/>
  <c r="C37" i="24"/>
  <c r="A37" i="24"/>
  <c r="BC36" i="24"/>
  <c r="BB36" i="24"/>
  <c r="BA36" i="24"/>
  <c r="AZ36" i="24"/>
  <c r="AY36" i="24"/>
  <c r="AX36" i="24"/>
  <c r="AW36" i="24"/>
  <c r="AV36" i="24"/>
  <c r="AU36" i="24"/>
  <c r="AT36" i="24"/>
  <c r="AS36" i="24"/>
  <c r="AR36" i="24"/>
  <c r="AQ36" i="24"/>
  <c r="AP36" i="24"/>
  <c r="AM36" i="24"/>
  <c r="AJ36" i="24"/>
  <c r="AG36" i="24"/>
  <c r="AD36" i="24"/>
  <c r="AA36" i="24"/>
  <c r="X36" i="24"/>
  <c r="U36" i="24"/>
  <c r="R36" i="24"/>
  <c r="O36" i="24"/>
  <c r="L36" i="24"/>
  <c r="I36" i="24"/>
  <c r="F36" i="24"/>
  <c r="C36" i="24"/>
  <c r="A36" i="24"/>
  <c r="BC35" i="24"/>
  <c r="BB35" i="24"/>
  <c r="BA35" i="24"/>
  <c r="AZ35" i="24"/>
  <c r="AY35" i="24"/>
  <c r="AX35" i="24"/>
  <c r="AW35" i="24"/>
  <c r="AV35" i="24"/>
  <c r="AU35" i="24"/>
  <c r="AT35" i="24"/>
  <c r="AS35" i="24"/>
  <c r="AR35" i="24"/>
  <c r="AQ35" i="24"/>
  <c r="AP35" i="24"/>
  <c r="AM35" i="24"/>
  <c r="AJ35" i="24"/>
  <c r="AG35" i="24"/>
  <c r="AD35" i="24"/>
  <c r="AA35" i="24"/>
  <c r="X35" i="24"/>
  <c r="U35" i="24"/>
  <c r="R35" i="24"/>
  <c r="O35" i="24"/>
  <c r="L35" i="24"/>
  <c r="I35" i="24"/>
  <c r="F35" i="24"/>
  <c r="C35" i="24"/>
  <c r="A35" i="24"/>
  <c r="BC34" i="24"/>
  <c r="BB34" i="24"/>
  <c r="BA34" i="24"/>
  <c r="AZ34" i="24"/>
  <c r="AY34" i="24"/>
  <c r="AX34" i="24"/>
  <c r="AW34" i="24"/>
  <c r="AV34" i="24"/>
  <c r="AU34" i="24"/>
  <c r="AT34" i="24"/>
  <c r="AS34" i="24"/>
  <c r="AR34" i="24"/>
  <c r="AQ34" i="24"/>
  <c r="AP34" i="24"/>
  <c r="AM34" i="24"/>
  <c r="AJ34" i="24"/>
  <c r="AG34" i="24"/>
  <c r="AD34" i="24"/>
  <c r="AA34" i="24"/>
  <c r="X34" i="24"/>
  <c r="U34" i="24"/>
  <c r="R34" i="24"/>
  <c r="O34" i="24"/>
  <c r="L34" i="24"/>
  <c r="I34" i="24"/>
  <c r="F34" i="24"/>
  <c r="C34" i="24"/>
  <c r="A34" i="24"/>
  <c r="BC33" i="24"/>
  <c r="BB33" i="24"/>
  <c r="BA33" i="24"/>
  <c r="AZ33" i="24"/>
  <c r="AY33" i="24"/>
  <c r="AX33" i="24"/>
  <c r="AW33" i="24"/>
  <c r="AV33" i="24"/>
  <c r="AU33" i="24"/>
  <c r="AT33" i="24"/>
  <c r="AS33" i="24"/>
  <c r="AR33" i="24"/>
  <c r="AQ33" i="24"/>
  <c r="AP33" i="24"/>
  <c r="AM33" i="24"/>
  <c r="AJ33" i="24"/>
  <c r="AG33" i="24"/>
  <c r="AD33" i="24"/>
  <c r="AA33" i="24"/>
  <c r="X33" i="24"/>
  <c r="U33" i="24"/>
  <c r="R33" i="24"/>
  <c r="O33" i="24"/>
  <c r="L33" i="24"/>
  <c r="I33" i="24"/>
  <c r="F33" i="24"/>
  <c r="C33" i="24"/>
  <c r="A33" i="24"/>
  <c r="BC32" i="24"/>
  <c r="BB32" i="24"/>
  <c r="BA32" i="24"/>
  <c r="AZ32" i="24"/>
  <c r="AY32" i="24"/>
  <c r="AX32" i="24"/>
  <c r="AW32" i="24"/>
  <c r="AV32" i="24"/>
  <c r="AU32" i="24"/>
  <c r="AT32" i="24"/>
  <c r="AS32" i="24"/>
  <c r="AR32" i="24"/>
  <c r="AQ32" i="24"/>
  <c r="AP32" i="24"/>
  <c r="AM32" i="24"/>
  <c r="AJ32" i="24"/>
  <c r="AG32" i="24"/>
  <c r="AD32" i="24"/>
  <c r="AA32" i="24"/>
  <c r="X32" i="24"/>
  <c r="U32" i="24"/>
  <c r="R32" i="24"/>
  <c r="O32" i="24"/>
  <c r="L32" i="24"/>
  <c r="I32" i="24"/>
  <c r="F32" i="24"/>
  <c r="C32" i="24"/>
  <c r="A32" i="24"/>
  <c r="BC31" i="24"/>
  <c r="BB31" i="24"/>
  <c r="BA31" i="24"/>
  <c r="AZ31" i="24"/>
  <c r="AY31" i="24"/>
  <c r="AX31" i="24"/>
  <c r="AW31" i="24"/>
  <c r="AV31" i="24"/>
  <c r="AU31" i="24"/>
  <c r="AT31" i="24"/>
  <c r="AS31" i="24"/>
  <c r="AR31" i="24"/>
  <c r="AQ31" i="24"/>
  <c r="AP31" i="24"/>
  <c r="AM31" i="24"/>
  <c r="AJ31" i="24"/>
  <c r="AG31" i="24"/>
  <c r="AD31" i="24"/>
  <c r="AA31" i="24"/>
  <c r="X31" i="24"/>
  <c r="U31" i="24"/>
  <c r="R31" i="24"/>
  <c r="O31" i="24"/>
  <c r="L31" i="24"/>
  <c r="I31" i="24"/>
  <c r="F31" i="24"/>
  <c r="C31" i="24"/>
  <c r="A31" i="24"/>
  <c r="BC30" i="24"/>
  <c r="BB30" i="24"/>
  <c r="BA30" i="24"/>
  <c r="AZ30" i="24"/>
  <c r="AY30" i="24"/>
  <c r="AX30" i="24"/>
  <c r="AW30" i="24"/>
  <c r="AV30" i="24"/>
  <c r="AU30" i="24"/>
  <c r="AT30" i="24"/>
  <c r="AS30" i="24"/>
  <c r="AR30" i="24"/>
  <c r="AQ30" i="24"/>
  <c r="AP30" i="24"/>
  <c r="AM30" i="24"/>
  <c r="AJ30" i="24"/>
  <c r="AG30" i="24"/>
  <c r="AD30" i="24"/>
  <c r="AA30" i="24"/>
  <c r="X30" i="24"/>
  <c r="U30" i="24"/>
  <c r="R30" i="24"/>
  <c r="O30" i="24"/>
  <c r="L30" i="24"/>
  <c r="I30" i="24"/>
  <c r="F30" i="24"/>
  <c r="C30" i="24"/>
  <c r="A30" i="24"/>
  <c r="BC29" i="24"/>
  <c r="BB29" i="24"/>
  <c r="BA29" i="24"/>
  <c r="AZ29" i="24"/>
  <c r="AY29" i="24"/>
  <c r="AX29" i="24"/>
  <c r="AW29" i="24"/>
  <c r="AV29" i="24"/>
  <c r="AU29" i="24"/>
  <c r="AT29" i="24"/>
  <c r="AS29" i="24"/>
  <c r="AR29" i="24"/>
  <c r="AQ29" i="24"/>
  <c r="AP29" i="24"/>
  <c r="AM29" i="24"/>
  <c r="AJ29" i="24"/>
  <c r="AG29" i="24"/>
  <c r="AD29" i="24"/>
  <c r="AA29" i="24"/>
  <c r="X29" i="24"/>
  <c r="U29" i="24"/>
  <c r="R29" i="24"/>
  <c r="O29" i="24"/>
  <c r="L29" i="24"/>
  <c r="I29" i="24"/>
  <c r="F29" i="24"/>
  <c r="C29" i="24"/>
  <c r="A29" i="24"/>
  <c r="BC28" i="24"/>
  <c r="BB28" i="24"/>
  <c r="BA28" i="24"/>
  <c r="AZ28" i="24"/>
  <c r="AY28" i="24"/>
  <c r="AX28" i="24"/>
  <c r="AW28" i="24"/>
  <c r="AV28" i="24"/>
  <c r="AU28" i="24"/>
  <c r="AT28" i="24"/>
  <c r="AS28" i="24"/>
  <c r="AR28" i="24"/>
  <c r="AQ28" i="24"/>
  <c r="AP28" i="24"/>
  <c r="AM28" i="24"/>
  <c r="AJ28" i="24"/>
  <c r="AG28" i="24"/>
  <c r="AD28" i="24"/>
  <c r="AA28" i="24"/>
  <c r="X28" i="24"/>
  <c r="U28" i="24"/>
  <c r="R28" i="24"/>
  <c r="O28" i="24"/>
  <c r="L28" i="24"/>
  <c r="I28" i="24"/>
  <c r="F28" i="24"/>
  <c r="C28" i="24"/>
  <c r="A28" i="24"/>
  <c r="BC27" i="24"/>
  <c r="BB27" i="24"/>
  <c r="BA27" i="24"/>
  <c r="AZ27" i="24"/>
  <c r="AY27" i="24"/>
  <c r="AX27" i="24"/>
  <c r="AW27" i="24"/>
  <c r="AV27" i="24"/>
  <c r="AU27" i="24"/>
  <c r="AT27" i="24"/>
  <c r="AS27" i="24"/>
  <c r="AR27" i="24"/>
  <c r="AQ27" i="24"/>
  <c r="AP27" i="24"/>
  <c r="AM27" i="24"/>
  <c r="AJ27" i="24"/>
  <c r="AG27" i="24"/>
  <c r="AD27" i="24"/>
  <c r="AA27" i="24"/>
  <c r="X27" i="24"/>
  <c r="U27" i="24"/>
  <c r="R27" i="24"/>
  <c r="O27" i="24"/>
  <c r="L27" i="24"/>
  <c r="I27" i="24"/>
  <c r="F27" i="24"/>
  <c r="C27" i="24"/>
  <c r="A27" i="24"/>
  <c r="BC26" i="24"/>
  <c r="BB26" i="24"/>
  <c r="BA26" i="24"/>
  <c r="AZ26" i="24"/>
  <c r="AY26" i="24"/>
  <c r="AX26" i="24"/>
  <c r="AW26" i="24"/>
  <c r="AV26" i="24"/>
  <c r="AU26" i="24"/>
  <c r="AT26" i="24"/>
  <c r="AS26" i="24"/>
  <c r="AR26" i="24"/>
  <c r="AQ26" i="24"/>
  <c r="AP26" i="24"/>
  <c r="AM26" i="24"/>
  <c r="AJ26" i="24"/>
  <c r="AG26" i="24"/>
  <c r="AD26" i="24"/>
  <c r="AA26" i="24"/>
  <c r="X26" i="24"/>
  <c r="U26" i="24"/>
  <c r="R26" i="24"/>
  <c r="O26" i="24"/>
  <c r="L26" i="24"/>
  <c r="I26" i="24"/>
  <c r="F26" i="24"/>
  <c r="C26" i="24"/>
  <c r="A26" i="24"/>
  <c r="BC25" i="24"/>
  <c r="BB25" i="24"/>
  <c r="BA25" i="24"/>
  <c r="AZ25" i="24"/>
  <c r="AY25" i="24"/>
  <c r="AX25" i="24"/>
  <c r="AW25" i="24"/>
  <c r="AV25" i="24"/>
  <c r="AU25" i="24"/>
  <c r="AT25" i="24"/>
  <c r="AS25" i="24"/>
  <c r="AR25" i="24"/>
  <c r="AQ25" i="24"/>
  <c r="AP25" i="24"/>
  <c r="AM25" i="24"/>
  <c r="AJ25" i="24"/>
  <c r="AG25" i="24"/>
  <c r="AD25" i="24"/>
  <c r="AA25" i="24"/>
  <c r="X25" i="24"/>
  <c r="U25" i="24"/>
  <c r="R25" i="24"/>
  <c r="O25" i="24"/>
  <c r="L25" i="24"/>
  <c r="I25" i="24"/>
  <c r="F25" i="24"/>
  <c r="C25" i="24"/>
  <c r="A25" i="24"/>
  <c r="BC24" i="24"/>
  <c r="BB24" i="24"/>
  <c r="BA24" i="24"/>
  <c r="AZ24" i="24"/>
  <c r="AY24" i="24"/>
  <c r="AX24" i="24"/>
  <c r="AW24" i="24"/>
  <c r="AV24" i="24"/>
  <c r="AU24" i="24"/>
  <c r="AT24" i="24"/>
  <c r="AS24" i="24"/>
  <c r="AR24" i="24"/>
  <c r="AQ24" i="24"/>
  <c r="AP24" i="24"/>
  <c r="AM24" i="24"/>
  <c r="AJ24" i="24"/>
  <c r="AG24" i="24"/>
  <c r="AD24" i="24"/>
  <c r="AA24" i="24"/>
  <c r="X24" i="24"/>
  <c r="U24" i="24"/>
  <c r="R24" i="24"/>
  <c r="O24" i="24"/>
  <c r="L24" i="24"/>
  <c r="I24" i="24"/>
  <c r="F24" i="24"/>
  <c r="C24" i="24"/>
  <c r="A24" i="24"/>
  <c r="BC23" i="24"/>
  <c r="BB23" i="24"/>
  <c r="BA23" i="24"/>
  <c r="AZ23" i="24"/>
  <c r="AY23" i="24"/>
  <c r="AX23" i="24"/>
  <c r="AW23" i="24"/>
  <c r="AV23" i="24"/>
  <c r="AU23" i="24"/>
  <c r="AT23" i="24"/>
  <c r="AS23" i="24"/>
  <c r="AR23" i="24"/>
  <c r="AQ23" i="24"/>
  <c r="AP23" i="24"/>
  <c r="AM23" i="24"/>
  <c r="AJ23" i="24"/>
  <c r="AG23" i="24"/>
  <c r="AD23" i="24"/>
  <c r="AA23" i="24"/>
  <c r="X23" i="24"/>
  <c r="U23" i="24"/>
  <c r="R23" i="24"/>
  <c r="O23" i="24"/>
  <c r="L23" i="24"/>
  <c r="I23" i="24"/>
  <c r="F23" i="24"/>
  <c r="C23" i="24"/>
  <c r="A23" i="24"/>
  <c r="BC22" i="24"/>
  <c r="BB22" i="24"/>
  <c r="BA22" i="24"/>
  <c r="AZ22" i="24"/>
  <c r="AY22" i="24"/>
  <c r="AX22" i="24"/>
  <c r="AW22" i="24"/>
  <c r="AV22" i="24"/>
  <c r="AU22" i="24"/>
  <c r="AT22" i="24"/>
  <c r="AS22" i="24"/>
  <c r="AR22" i="24"/>
  <c r="AQ22" i="24"/>
  <c r="AP22" i="24"/>
  <c r="AM22" i="24"/>
  <c r="AJ22" i="24"/>
  <c r="AG22" i="24"/>
  <c r="AD22" i="24"/>
  <c r="AA22" i="24"/>
  <c r="X22" i="24"/>
  <c r="U22" i="24"/>
  <c r="R22" i="24"/>
  <c r="O22" i="24"/>
  <c r="L22" i="24"/>
  <c r="I22" i="24"/>
  <c r="F22" i="24"/>
  <c r="C22" i="24"/>
  <c r="A22" i="24"/>
  <c r="BC21" i="24"/>
  <c r="BB21" i="24"/>
  <c r="BA21" i="24"/>
  <c r="AZ21" i="24"/>
  <c r="AY21" i="24"/>
  <c r="AX21" i="24"/>
  <c r="AW21" i="24"/>
  <c r="AV21" i="24"/>
  <c r="AU21" i="24"/>
  <c r="AT21" i="24"/>
  <c r="AS21" i="24"/>
  <c r="AR21" i="24"/>
  <c r="AQ21" i="24"/>
  <c r="AP21" i="24"/>
  <c r="AM21" i="24"/>
  <c r="AJ21" i="24"/>
  <c r="AG21" i="24"/>
  <c r="AD21" i="24"/>
  <c r="AA21" i="24"/>
  <c r="X21" i="24"/>
  <c r="U21" i="24"/>
  <c r="R21" i="24"/>
  <c r="O21" i="24"/>
  <c r="L21" i="24"/>
  <c r="I21" i="24"/>
  <c r="F21" i="24"/>
  <c r="C21" i="24"/>
  <c r="A21" i="24"/>
  <c r="BC20" i="24"/>
  <c r="BB20" i="24"/>
  <c r="BA20" i="24"/>
  <c r="AZ20" i="24"/>
  <c r="AY20" i="24"/>
  <c r="AX20" i="24"/>
  <c r="AW20" i="24"/>
  <c r="AV20" i="24"/>
  <c r="AU20" i="24"/>
  <c r="AT20" i="24"/>
  <c r="AS20" i="24"/>
  <c r="AR20" i="24"/>
  <c r="AQ20" i="24"/>
  <c r="AP20" i="24"/>
  <c r="AM20" i="24"/>
  <c r="AJ20" i="24"/>
  <c r="AG20" i="24"/>
  <c r="AD20" i="24"/>
  <c r="AA20" i="24"/>
  <c r="X20" i="24"/>
  <c r="U20" i="24"/>
  <c r="R20" i="24"/>
  <c r="O20" i="24"/>
  <c r="L20" i="24"/>
  <c r="I20" i="24"/>
  <c r="F20" i="24"/>
  <c r="C20" i="24"/>
  <c r="A20" i="24"/>
  <c r="BC19" i="24"/>
  <c r="BB19" i="24"/>
  <c r="BA19" i="24"/>
  <c r="AZ19" i="24"/>
  <c r="AY19" i="24"/>
  <c r="AX19" i="24"/>
  <c r="AW19" i="24"/>
  <c r="AV19" i="24"/>
  <c r="AU19" i="24"/>
  <c r="AT19" i="24"/>
  <c r="AS19" i="24"/>
  <c r="AR19" i="24"/>
  <c r="AQ19" i="24"/>
  <c r="AP19" i="24"/>
  <c r="AM19" i="24"/>
  <c r="AJ19" i="24"/>
  <c r="AG19" i="24"/>
  <c r="AD19" i="24"/>
  <c r="AA19" i="24"/>
  <c r="X19" i="24"/>
  <c r="U19" i="24"/>
  <c r="R19" i="24"/>
  <c r="O19" i="24"/>
  <c r="L19" i="24"/>
  <c r="I19" i="24"/>
  <c r="F19" i="24"/>
  <c r="C19" i="24"/>
  <c r="A19" i="24"/>
  <c r="BC18" i="24"/>
  <c r="BB18" i="24"/>
  <c r="BA18" i="24"/>
  <c r="AZ18" i="24"/>
  <c r="AY18" i="24"/>
  <c r="AX18" i="24"/>
  <c r="AW18" i="24"/>
  <c r="AV18" i="24"/>
  <c r="AU18" i="24"/>
  <c r="AT18" i="24"/>
  <c r="AS18" i="24"/>
  <c r="AR18" i="24"/>
  <c r="AQ18" i="24"/>
  <c r="AP18" i="24"/>
  <c r="AM18" i="24"/>
  <c r="AJ18" i="24"/>
  <c r="AG18" i="24"/>
  <c r="AD18" i="24"/>
  <c r="AA18" i="24"/>
  <c r="X18" i="24"/>
  <c r="U18" i="24"/>
  <c r="R18" i="24"/>
  <c r="O18" i="24"/>
  <c r="L18" i="24"/>
  <c r="I18" i="24"/>
  <c r="F18" i="24"/>
  <c r="C18" i="24"/>
  <c r="A18" i="24"/>
  <c r="BC17" i="24"/>
  <c r="BB17" i="24"/>
  <c r="BA17" i="24"/>
  <c r="AZ17" i="24"/>
  <c r="AY17" i="24"/>
  <c r="AX17" i="24"/>
  <c r="AW17" i="24"/>
  <c r="AV17" i="24"/>
  <c r="AU17" i="24"/>
  <c r="AT17" i="24"/>
  <c r="AS17" i="24"/>
  <c r="AR17" i="24"/>
  <c r="AQ17" i="24"/>
  <c r="AP17" i="24"/>
  <c r="AM17" i="24"/>
  <c r="AJ17" i="24"/>
  <c r="AG17" i="24"/>
  <c r="AD17" i="24"/>
  <c r="AA17" i="24"/>
  <c r="X17" i="24"/>
  <c r="U17" i="24"/>
  <c r="R17" i="24"/>
  <c r="O17" i="24"/>
  <c r="L17" i="24"/>
  <c r="I17" i="24"/>
  <c r="F17" i="24"/>
  <c r="C17" i="24"/>
  <c r="A17" i="24"/>
  <c r="BC16" i="24"/>
  <c r="BB16" i="24"/>
  <c r="BA16" i="24"/>
  <c r="AZ16" i="24"/>
  <c r="AY16" i="24"/>
  <c r="AX16" i="24"/>
  <c r="AW16" i="24"/>
  <c r="AV16" i="24"/>
  <c r="AU16" i="24"/>
  <c r="AT16" i="24"/>
  <c r="AS16" i="24"/>
  <c r="AR16" i="24"/>
  <c r="AQ16" i="24"/>
  <c r="AP16" i="24"/>
  <c r="AM16" i="24"/>
  <c r="AJ16" i="24"/>
  <c r="AG16" i="24"/>
  <c r="AD16" i="24"/>
  <c r="AA16" i="24"/>
  <c r="X16" i="24"/>
  <c r="U16" i="24"/>
  <c r="R16" i="24"/>
  <c r="O16" i="24"/>
  <c r="L16" i="24"/>
  <c r="I16" i="24"/>
  <c r="F16" i="24"/>
  <c r="C16" i="24"/>
  <c r="A16" i="24"/>
  <c r="BC15" i="24"/>
  <c r="BB15" i="24"/>
  <c r="BA15" i="24"/>
  <c r="AZ15" i="24"/>
  <c r="AY15" i="24"/>
  <c r="AX15" i="24"/>
  <c r="AW15" i="24"/>
  <c r="AV15" i="24"/>
  <c r="AU15" i="24"/>
  <c r="AT15" i="24"/>
  <c r="AS15" i="24"/>
  <c r="AR15" i="24"/>
  <c r="AQ15" i="24"/>
  <c r="AP15" i="24"/>
  <c r="AM15" i="24"/>
  <c r="AJ15" i="24"/>
  <c r="AG15" i="24"/>
  <c r="AD15" i="24"/>
  <c r="AA15" i="24"/>
  <c r="X15" i="24"/>
  <c r="U15" i="24"/>
  <c r="R15" i="24"/>
  <c r="O15" i="24"/>
  <c r="L15" i="24"/>
  <c r="I15" i="24"/>
  <c r="F15" i="24"/>
  <c r="C15" i="24"/>
  <c r="A15" i="24"/>
  <c r="BC14" i="24"/>
  <c r="BB14" i="24"/>
  <c r="BA14" i="24"/>
  <c r="AZ14" i="24"/>
  <c r="AY14" i="24"/>
  <c r="AX14" i="24"/>
  <c r="AW14" i="24"/>
  <c r="AV14" i="24"/>
  <c r="AU14" i="24"/>
  <c r="AT14" i="24"/>
  <c r="AS14" i="24"/>
  <c r="AR14" i="24"/>
  <c r="AQ14" i="24"/>
  <c r="AP14" i="24"/>
  <c r="AM14" i="24"/>
  <c r="AJ14" i="24"/>
  <c r="AG14" i="24"/>
  <c r="AD14" i="24"/>
  <c r="AA14" i="24"/>
  <c r="X14" i="24"/>
  <c r="U14" i="24"/>
  <c r="R14" i="24"/>
  <c r="O14" i="24"/>
  <c r="L14" i="24"/>
  <c r="I14" i="24"/>
  <c r="F14" i="24"/>
  <c r="C14" i="24"/>
  <c r="A14" i="24"/>
  <c r="BC13" i="24"/>
  <c r="BB13" i="24"/>
  <c r="BA13" i="24"/>
  <c r="AZ13" i="24"/>
  <c r="AY13" i="24"/>
  <c r="AX13" i="24"/>
  <c r="AW13" i="24"/>
  <c r="AV13" i="24"/>
  <c r="AU13" i="24"/>
  <c r="AT13" i="24"/>
  <c r="AS13" i="24"/>
  <c r="AR13" i="24"/>
  <c r="AQ13" i="24"/>
  <c r="AP13" i="24"/>
  <c r="AM13" i="24"/>
  <c r="AJ13" i="24"/>
  <c r="AG13" i="24"/>
  <c r="AD13" i="24"/>
  <c r="AA13" i="24"/>
  <c r="X13" i="24"/>
  <c r="U13" i="24"/>
  <c r="R13" i="24"/>
  <c r="O13" i="24"/>
  <c r="L13" i="24"/>
  <c r="I13" i="24"/>
  <c r="F13" i="24"/>
  <c r="C13" i="24"/>
  <c r="A13" i="24"/>
  <c r="BC12" i="24"/>
  <c r="BB12" i="24"/>
  <c r="BA12" i="24"/>
  <c r="AZ12" i="24"/>
  <c r="AY12" i="24"/>
  <c r="AX12" i="24"/>
  <c r="AW12" i="24"/>
  <c r="AV12" i="24"/>
  <c r="AU12" i="24"/>
  <c r="AT12" i="24"/>
  <c r="AS12" i="24"/>
  <c r="AR12" i="24"/>
  <c r="AQ12" i="24"/>
  <c r="AP12" i="24"/>
  <c r="AM12" i="24"/>
  <c r="AJ12" i="24"/>
  <c r="AG12" i="24"/>
  <c r="AD12" i="24"/>
  <c r="AA12" i="24"/>
  <c r="X12" i="24"/>
  <c r="U12" i="24"/>
  <c r="R12" i="24"/>
  <c r="O12" i="24"/>
  <c r="L12" i="24"/>
  <c r="I12" i="24"/>
  <c r="F12" i="24"/>
  <c r="C12" i="24"/>
  <c r="A12" i="24"/>
  <c r="BC11" i="24"/>
  <c r="BB11" i="24"/>
  <c r="BA11" i="24"/>
  <c r="AZ11" i="24"/>
  <c r="AY11" i="24"/>
  <c r="AX11" i="24"/>
  <c r="AW11" i="24"/>
  <c r="AV11" i="24"/>
  <c r="AU11" i="24"/>
  <c r="AT11" i="24"/>
  <c r="AS11" i="24"/>
  <c r="AR11" i="24"/>
  <c r="AQ11" i="24"/>
  <c r="AP11" i="24"/>
  <c r="AM11" i="24"/>
  <c r="AJ11" i="24"/>
  <c r="AG11" i="24"/>
  <c r="AD11" i="24"/>
  <c r="AA11" i="24"/>
  <c r="X11" i="24"/>
  <c r="U11" i="24"/>
  <c r="R11" i="24"/>
  <c r="O11" i="24"/>
  <c r="L11" i="24"/>
  <c r="I11" i="24"/>
  <c r="F11" i="24"/>
  <c r="C11" i="24"/>
  <c r="A11" i="24"/>
  <c r="BC10" i="24"/>
  <c r="BB10" i="24"/>
  <c r="BA10" i="24"/>
  <c r="AZ10" i="24"/>
  <c r="AY10" i="24"/>
  <c r="AX10" i="24"/>
  <c r="AW10" i="24"/>
  <c r="AV10" i="24"/>
  <c r="AU10" i="24"/>
  <c r="AT10" i="24"/>
  <c r="AS10" i="24"/>
  <c r="AR10" i="24"/>
  <c r="AQ10" i="24"/>
  <c r="AP10" i="24"/>
  <c r="AM10" i="24"/>
  <c r="AJ10" i="24"/>
  <c r="AG10" i="24"/>
  <c r="AD10" i="24"/>
  <c r="AA10" i="24"/>
  <c r="X10" i="24"/>
  <c r="U10" i="24"/>
  <c r="R10" i="24"/>
  <c r="O10" i="24"/>
  <c r="L10" i="24"/>
  <c r="I10" i="24"/>
  <c r="F10" i="24"/>
  <c r="C10" i="24"/>
  <c r="A10" i="24"/>
  <c r="BC9" i="24"/>
  <c r="BB9" i="24"/>
  <c r="BA9" i="24"/>
  <c r="AZ9" i="24"/>
  <c r="AY9" i="24"/>
  <c r="AX9" i="24"/>
  <c r="AW9" i="24"/>
  <c r="AV9" i="24"/>
  <c r="AU9" i="24"/>
  <c r="AT9" i="24"/>
  <c r="AS9" i="24"/>
  <c r="AR9" i="24"/>
  <c r="AQ9" i="24"/>
  <c r="AP9" i="24"/>
  <c r="AM9" i="24"/>
  <c r="AJ9" i="24"/>
  <c r="AG9" i="24"/>
  <c r="AD9" i="24"/>
  <c r="AA9" i="24"/>
  <c r="X9" i="24"/>
  <c r="U9" i="24"/>
  <c r="R9" i="24"/>
  <c r="O9" i="24"/>
  <c r="L9" i="24"/>
  <c r="I9" i="24"/>
  <c r="F9" i="24"/>
  <c r="C9" i="24"/>
  <c r="A9" i="24"/>
  <c r="BC8" i="24"/>
  <c r="BB8" i="24"/>
  <c r="BA8" i="24"/>
  <c r="AZ8" i="24"/>
  <c r="AY8" i="24"/>
  <c r="AX8" i="24"/>
  <c r="AW8" i="24"/>
  <c r="AV8" i="24"/>
  <c r="AU8" i="24"/>
  <c r="AT8" i="24"/>
  <c r="AS8" i="24"/>
  <c r="AR8" i="24"/>
  <c r="AQ8" i="24"/>
  <c r="AP8" i="24"/>
  <c r="AM8" i="24"/>
  <c r="AJ8" i="24"/>
  <c r="AG8" i="24"/>
  <c r="AD8" i="24"/>
  <c r="AA8" i="24"/>
  <c r="X8" i="24"/>
  <c r="U8" i="24"/>
  <c r="R8" i="24"/>
  <c r="O8" i="24"/>
  <c r="L8" i="24"/>
  <c r="I8" i="24"/>
  <c r="F8" i="24"/>
  <c r="C8" i="24"/>
  <c r="A8" i="24"/>
  <c r="BC7" i="24"/>
  <c r="BB7" i="24"/>
  <c r="BA7" i="24"/>
  <c r="AZ7" i="24"/>
  <c r="AY7" i="24"/>
  <c r="AX7" i="24"/>
  <c r="AW7" i="24"/>
  <c r="AV7" i="24"/>
  <c r="AU7" i="24"/>
  <c r="AT7" i="24"/>
  <c r="AS7" i="24"/>
  <c r="AR7" i="24"/>
  <c r="AQ7" i="24"/>
  <c r="AP7" i="24"/>
  <c r="AM7" i="24"/>
  <c r="AJ7" i="24"/>
  <c r="AG7" i="24"/>
  <c r="AD7" i="24"/>
  <c r="AA7" i="24"/>
  <c r="X7" i="24"/>
  <c r="U7" i="24"/>
  <c r="R7" i="24"/>
  <c r="O7" i="24"/>
  <c r="L7" i="24"/>
  <c r="I7" i="24"/>
  <c r="F7" i="24"/>
  <c r="C7" i="24"/>
  <c r="A7" i="24"/>
  <c r="BC6" i="24"/>
  <c r="BB6" i="24"/>
  <c r="BA6" i="24"/>
  <c r="AZ6" i="24"/>
  <c r="AY6" i="24"/>
  <c r="AX6" i="24"/>
  <c r="AW6" i="24"/>
  <c r="AV6" i="24"/>
  <c r="AU6" i="24"/>
  <c r="AT6" i="24"/>
  <c r="AS6" i="24"/>
  <c r="AR6" i="24"/>
  <c r="AQ6" i="24"/>
  <c r="AP6" i="24"/>
  <c r="AM6" i="24"/>
  <c r="AJ6" i="24"/>
  <c r="AG6" i="24"/>
  <c r="AD6" i="24"/>
  <c r="AA6" i="24"/>
  <c r="X6" i="24"/>
  <c r="U6" i="24"/>
  <c r="R6" i="24"/>
  <c r="O6" i="24"/>
  <c r="L6" i="24"/>
  <c r="I6" i="24"/>
  <c r="F6" i="24"/>
  <c r="C6" i="24"/>
  <c r="A6" i="24"/>
  <c r="BC5" i="24"/>
  <c r="BB5" i="24"/>
  <c r="BB4" i="24" s="1"/>
  <c r="BA5" i="24"/>
  <c r="AZ5" i="24"/>
  <c r="AZ4" i="24" s="1"/>
  <c r="AY5" i="24"/>
  <c r="AX5" i="24"/>
  <c r="AX4" i="24" s="1"/>
  <c r="AW5" i="24"/>
  <c r="AV5" i="24"/>
  <c r="AV4" i="24" s="1"/>
  <c r="AU5" i="24"/>
  <c r="AT5" i="24"/>
  <c r="AT4" i="24" s="1"/>
  <c r="AS5" i="24"/>
  <c r="AR5" i="24"/>
  <c r="AQ5" i="24"/>
  <c r="AP5" i="24"/>
  <c r="AM5" i="24"/>
  <c r="AJ5" i="24"/>
  <c r="AG5" i="24"/>
  <c r="AD5" i="24"/>
  <c r="AA5" i="24"/>
  <c r="X5" i="24"/>
  <c r="U5" i="24"/>
  <c r="R5" i="24"/>
  <c r="O5" i="24"/>
  <c r="L5" i="24"/>
  <c r="I5" i="24"/>
  <c r="F5" i="24"/>
  <c r="A5" i="24"/>
  <c r="BC4" i="24"/>
  <c r="BA4" i="24"/>
  <c r="AY4" i="24"/>
  <c r="AW4" i="24"/>
  <c r="AU4" i="24"/>
  <c r="AS4" i="24"/>
  <c r="AR4" i="24"/>
  <c r="AQ4" i="24"/>
  <c r="B1" i="24"/>
</calcChain>
</file>

<file path=xl/sharedStrings.xml><?xml version="1.0" encoding="utf-8"?>
<sst xmlns="http://schemas.openxmlformats.org/spreadsheetml/2006/main" count="310" uniqueCount="233">
  <si>
    <t>Goal</t>
  </si>
  <si>
    <t>Goals</t>
  </si>
  <si>
    <t>Reporting date: first work day of</t>
  </si>
  <si>
    <t>Your Organization's Name</t>
  </si>
  <si>
    <t>Units</t>
  </si>
  <si>
    <t>Race</t>
  </si>
  <si>
    <t>Asian</t>
  </si>
  <si>
    <t>Native Hawaiian or Other Pacific Islander</t>
  </si>
  <si>
    <t>Ethnicity</t>
  </si>
  <si>
    <t>American Indian or Alaska Native</t>
  </si>
  <si>
    <t>Black or African American</t>
  </si>
  <si>
    <t>Hispanic or Latino</t>
  </si>
  <si>
    <t>multiple</t>
  </si>
  <si>
    <t>PM1</t>
  </si>
  <si>
    <t>Organization Name</t>
  </si>
  <si>
    <t>OM1-N</t>
  </si>
  <si>
    <t>OM1-D</t>
  </si>
  <si>
    <t>OM1</t>
  </si>
  <si>
    <t>PM1-N</t>
  </si>
  <si>
    <t>PM1-D</t>
  </si>
  <si>
    <t>PM2</t>
  </si>
  <si>
    <t>PM2-N</t>
  </si>
  <si>
    <t>PM2-D</t>
  </si>
  <si>
    <t>PM4</t>
  </si>
  <si>
    <t>PM5</t>
  </si>
  <si>
    <t>PM6</t>
  </si>
  <si>
    <t>OPM1</t>
  </si>
  <si>
    <t>OPM2</t>
  </si>
  <si>
    <t>OPM3</t>
  </si>
  <si>
    <t>OPM4</t>
  </si>
  <si>
    <t>Percent of 0-20 year old patients with Phase 1 treatment plans completed within 6 months</t>
  </si>
  <si>
    <t>Percent of scheduled appointments for which the patient did not show up</t>
  </si>
  <si>
    <t>Gross charges for the month</t>
  </si>
  <si>
    <t>Number of Encounters for the month</t>
  </si>
  <si>
    <t>Gross charges per Encounter</t>
  </si>
  <si>
    <t>Number of Hours for the Month</t>
  </si>
  <si>
    <t>Encounters per hour</t>
  </si>
  <si>
    <t>Direct Costs for the month</t>
  </si>
  <si>
    <t>Number of visits for the month</t>
  </si>
  <si>
    <t>Direct Costs per visit</t>
  </si>
  <si>
    <t>PM7</t>
  </si>
  <si>
    <t>%</t>
  </si>
  <si>
    <t xml:space="preserve">OM1 </t>
  </si>
  <si>
    <t>Encounters/Hr</t>
  </si>
  <si>
    <t>$/Hr</t>
  </si>
  <si>
    <t>$/Visit</t>
  </si>
  <si>
    <t>NNOHA</t>
  </si>
  <si>
    <t>PM5-N</t>
  </si>
  <si>
    <t>PM5-D</t>
  </si>
  <si>
    <t>PM6-N</t>
  </si>
  <si>
    <t>PM6-D</t>
  </si>
  <si>
    <t>PM7-N</t>
  </si>
  <si>
    <t>PM7-D</t>
  </si>
  <si>
    <t>OPM1-N</t>
  </si>
  <si>
    <t>OPM1-D</t>
  </si>
  <si>
    <t>OPM2-N</t>
  </si>
  <si>
    <t>OPM2-D</t>
  </si>
  <si>
    <t>OPM3-N</t>
  </si>
  <si>
    <t>OPM3-D</t>
  </si>
  <si>
    <t>OPM4-N</t>
  </si>
  <si>
    <t>OPM4-D</t>
  </si>
  <si>
    <t>Purpose</t>
  </si>
  <si>
    <t>You can print out the graph pages for your project board.</t>
  </si>
  <si>
    <t>This spreadsheet allows you to track some or all of the NNOHA Dental Dashboard measures in the NNOHA collaborative.</t>
  </si>
  <si>
    <t>We also plan to allow you to upload your spreadsheet to a web site so we can share data.</t>
  </si>
  <si>
    <t>RepMonth</t>
  </si>
  <si>
    <t>ClinicName</t>
  </si>
  <si>
    <t>Measurement Month</t>
  </si>
  <si>
    <t>MeasMonth</t>
  </si>
  <si>
    <t>PM1 Risk Assessment of Dental Patients 0-20</t>
  </si>
  <si>
    <t>OM1. Caries at Recall 0-20</t>
  </si>
  <si>
    <t>PM2 Sealants (6-9 years old)</t>
  </si>
  <si>
    <t>PM3 Self-Mgmt Goal Review 0-20</t>
  </si>
  <si>
    <t>PM4 Treatment Plan Completion 0-20</t>
  </si>
  <si>
    <t>PM5 Recall Rates 0-20</t>
  </si>
  <si>
    <t>PM6 No Shows</t>
  </si>
  <si>
    <t>PM7 Sealants (10-14 years old)</t>
  </si>
  <si>
    <t>PM8 Topical Fluoride 0-5</t>
  </si>
  <si>
    <t>Measurement Plan NNOHA / HRSA Dental Dashboard Collaborative Phase 2</t>
  </si>
  <si>
    <t>rev 6/7/16</t>
  </si>
  <si>
    <t>Glossary of Terms</t>
  </si>
  <si>
    <t>TERM</t>
  </si>
  <si>
    <t>DEFINITION</t>
  </si>
  <si>
    <t>measurement month</t>
  </si>
  <si>
    <t>Period in which the measured activity occurred. In the NNOHA collaborative, the measurement month is the prior month. For example, data for patients seen in the measurement month of January will be reported early in February.</t>
  </si>
  <si>
    <t>caries risk assessment</t>
  </si>
  <si>
    <t>Determination of the risk for future dental caries based on completely administering one of the standardized, generally recognized caries risk assessment tools, such as CAMBRA and Previser, or those developed by the ADA, AAPD and AAP.</t>
  </si>
  <si>
    <t>elevated caries risk</t>
  </si>
  <si>
    <t xml:space="preserve">If using a risk assessment with three results options: low, moderate, high, “elevated caries risk” would be a result of moderate or high risk. If using a risk assessment with two results options: low, high, “elevated caries risk” would be a result of high risk. </t>
  </si>
  <si>
    <t>Sealant Start Month</t>
  </si>
  <si>
    <r>
      <t xml:space="preserve">The month 3 months prior to the </t>
    </r>
    <r>
      <rPr>
        <i/>
        <sz val="10"/>
        <rFont val="Calibri"/>
        <family val="2"/>
      </rPr>
      <t>measurement month</t>
    </r>
    <r>
      <rPr>
        <sz val="10"/>
        <rFont val="Calibri"/>
        <family val="2"/>
      </rPr>
      <t xml:space="preserve">. For example, if the </t>
    </r>
    <r>
      <rPr>
        <i/>
        <sz val="10"/>
        <rFont val="Calibri"/>
        <family val="2"/>
      </rPr>
      <t>measurement month</t>
    </r>
    <r>
      <rPr>
        <sz val="10"/>
        <rFont val="Calibri"/>
        <family val="2"/>
      </rPr>
      <t xml:space="preserve"> is January 2016, the start month would be October 2015. The start month applies only to PM2 (sealants). For PM2, the number of patients seen in October with </t>
    </r>
    <r>
      <rPr>
        <i/>
        <sz val="10"/>
        <rFont val="Calibri"/>
        <family val="2"/>
      </rPr>
      <t>sealable molar</t>
    </r>
    <r>
      <rPr>
        <sz val="10"/>
        <rFont val="Calibri"/>
        <family val="2"/>
      </rPr>
      <t>s would be the denominator of the measure; the numerator would be the number of those patients who had all sealants in place by the end of January. This allows at least a 90-day window of opportunity to complete sealants for patients seen in the start month.</t>
    </r>
  </si>
  <si>
    <t>Tx Plan Start Month</t>
  </si>
  <si>
    <r>
      <t xml:space="preserve">The month 6 months prior to the </t>
    </r>
    <r>
      <rPr>
        <i/>
        <sz val="10"/>
        <color rgb="FF000000"/>
        <rFont val="Calibri"/>
        <family val="2"/>
      </rPr>
      <t>measurement month</t>
    </r>
    <r>
      <rPr>
        <sz val="10"/>
        <color rgb="FF000000"/>
        <rFont val="Calibri"/>
        <family val="2"/>
      </rPr>
      <t xml:space="preserve">. See </t>
    </r>
    <r>
      <rPr>
        <i/>
        <sz val="10"/>
        <color rgb="FF000000"/>
        <rFont val="Calibri"/>
        <family val="2"/>
      </rPr>
      <t>Sealant Start Month.</t>
    </r>
  </si>
  <si>
    <t>Sealable molar</t>
  </si>
  <si>
    <r>
      <t>A permanent molar is considered sealable if the following criteria are met: tooth erupted, intact (no fractures), no restorations, not already sealed, no active caries or decay present in radiographs. May include 1</t>
    </r>
    <r>
      <rPr>
        <vertAlign val="superscript"/>
        <sz val="10"/>
        <color rgb="FF000000"/>
        <rFont val="Calibri"/>
        <family val="2"/>
      </rPr>
      <t>st</t>
    </r>
    <r>
      <rPr>
        <sz val="10"/>
        <color rgb="FF000000"/>
        <rFont val="Calibri"/>
        <family val="2"/>
      </rPr>
      <t xml:space="preserve"> or 2</t>
    </r>
    <r>
      <rPr>
        <vertAlign val="superscript"/>
        <sz val="10"/>
        <color rgb="FF000000"/>
        <rFont val="Calibri"/>
        <family val="2"/>
      </rPr>
      <t>nd</t>
    </r>
    <r>
      <rPr>
        <sz val="10"/>
        <color rgb="FF000000"/>
        <rFont val="Calibri"/>
        <family val="2"/>
      </rPr>
      <t xml:space="preserve"> permanent molars (teeth #2, 3, 14, 15, 18, 19, 30, 31).</t>
    </r>
  </si>
  <si>
    <t>Current visit</t>
  </si>
  <si>
    <r>
      <t xml:space="preserve">An office visit that occurs during the </t>
    </r>
    <r>
      <rPr>
        <i/>
        <sz val="10"/>
        <color rgb="FF000000"/>
        <rFont val="Calibri"/>
        <family val="2"/>
      </rPr>
      <t>measurement month</t>
    </r>
    <r>
      <rPr>
        <sz val="10"/>
        <color rgb="FF000000"/>
        <rFont val="Calibri"/>
        <family val="2"/>
      </rPr>
      <t xml:space="preserve">. Includes exams, prophy, and restorative visits. If the patient had more than one visit during the </t>
    </r>
    <r>
      <rPr>
        <i/>
        <sz val="10"/>
        <color rgb="FF000000"/>
        <rFont val="Calibri"/>
        <family val="2"/>
      </rPr>
      <t>measurement month</t>
    </r>
    <r>
      <rPr>
        <sz val="10"/>
        <color rgb="FF000000"/>
        <rFont val="Calibri"/>
        <family val="2"/>
      </rPr>
      <t>, assess services delivered at any visit during the month.</t>
    </r>
  </si>
  <si>
    <t>Cancelled visit</t>
  </si>
  <si>
    <t>Defined locally, for example some practices may require a 24 hour notice.</t>
  </si>
  <si>
    <t>Phase 1 Treatment Plan</t>
  </si>
  <si>
    <r>
      <t xml:space="preserve">Prevention, maintenance </t>
    </r>
    <r>
      <rPr>
        <sz val="9"/>
        <color rgb="FF61696E"/>
        <rFont val="Times New Roman"/>
        <family val="1"/>
      </rPr>
      <t xml:space="preserve">and/or </t>
    </r>
    <r>
      <rPr>
        <sz val="9"/>
        <color rgb="FF50595E"/>
        <rFont val="Times New Roman"/>
        <family val="1"/>
      </rPr>
      <t>el</t>
    </r>
    <r>
      <rPr>
        <sz val="9"/>
        <color rgb="FF3A3F3F"/>
        <rFont val="Times New Roman"/>
        <family val="1"/>
      </rPr>
      <t>i</t>
    </r>
    <r>
      <rPr>
        <sz val="9"/>
        <color rgb="FF50595E"/>
        <rFont val="Times New Roman"/>
        <family val="1"/>
      </rPr>
      <t xml:space="preserve">mination </t>
    </r>
    <r>
      <rPr>
        <sz val="9"/>
        <color rgb="FF61696E"/>
        <rFont val="Times New Roman"/>
        <family val="1"/>
      </rPr>
      <t>of ora</t>
    </r>
    <r>
      <rPr>
        <sz val="9"/>
        <color rgb="FF3A3F3F"/>
        <rFont val="Times New Roman"/>
        <family val="1"/>
      </rPr>
      <t xml:space="preserve">l </t>
    </r>
    <r>
      <rPr>
        <sz val="9"/>
        <color rgb="FF50595E"/>
        <rFont val="Times New Roman"/>
        <family val="1"/>
      </rPr>
      <t xml:space="preserve">pathology that results from dental caries </t>
    </r>
    <r>
      <rPr>
        <sz val="9"/>
        <color rgb="FF61696E"/>
        <rFont val="Times New Roman"/>
        <family val="1"/>
      </rPr>
      <t xml:space="preserve">or </t>
    </r>
    <r>
      <rPr>
        <sz val="9"/>
        <color rgb="FF50595E"/>
        <rFont val="Times New Roman"/>
        <family val="1"/>
      </rPr>
      <t>periodontal disease</t>
    </r>
    <r>
      <rPr>
        <sz val="9"/>
        <color rgb="FF737878"/>
        <rFont val="Times New Roman"/>
        <family val="1"/>
      </rPr>
      <t xml:space="preserve">. </t>
    </r>
    <r>
      <rPr>
        <sz val="9"/>
        <color rgb="FF50595E"/>
        <rFont val="Times New Roman"/>
        <family val="1"/>
      </rPr>
      <t xml:space="preserve">This includes: </t>
    </r>
    <r>
      <rPr>
        <sz val="9"/>
        <color rgb="FF61696E"/>
        <rFont val="Times New Roman"/>
        <family val="1"/>
      </rPr>
      <t xml:space="preserve">oral </t>
    </r>
    <r>
      <rPr>
        <sz val="9"/>
        <color rgb="FF50595E"/>
        <rFont val="Times New Roman"/>
        <family val="1"/>
      </rPr>
      <t xml:space="preserve">cancer prevention </t>
    </r>
    <r>
      <rPr>
        <sz val="9"/>
        <color rgb="FF61696E"/>
        <rFont val="Times New Roman"/>
        <family val="1"/>
      </rPr>
      <t>a</t>
    </r>
    <r>
      <rPr>
        <sz val="9"/>
        <color rgb="FF3A3F3F"/>
        <rFont val="Times New Roman"/>
        <family val="1"/>
      </rPr>
      <t>n</t>
    </r>
    <r>
      <rPr>
        <sz val="9"/>
        <color rgb="FF50595E"/>
        <rFont val="Times New Roman"/>
        <family val="1"/>
      </rPr>
      <t>d ea</t>
    </r>
    <r>
      <rPr>
        <sz val="9"/>
        <color rgb="FF3A3F3F"/>
        <rFont val="Times New Roman"/>
        <family val="1"/>
      </rPr>
      <t>rl</t>
    </r>
    <r>
      <rPr>
        <sz val="9"/>
        <color rgb="FF50595E"/>
        <rFont val="Times New Roman"/>
        <family val="1"/>
      </rPr>
      <t>y di</t>
    </r>
    <r>
      <rPr>
        <sz val="9"/>
        <color rgb="FF737878"/>
        <rFont val="Times New Roman"/>
        <family val="1"/>
      </rPr>
      <t>ag</t>
    </r>
    <r>
      <rPr>
        <sz val="9"/>
        <color rgb="FF50595E"/>
        <rFont val="Times New Roman"/>
        <family val="1"/>
      </rPr>
      <t>nosis</t>
    </r>
    <r>
      <rPr>
        <sz val="9"/>
        <color rgb="FF737878"/>
        <rFont val="Times New Roman"/>
        <family val="1"/>
      </rPr>
      <t xml:space="preserve">; </t>
    </r>
    <r>
      <rPr>
        <sz val="9"/>
        <color rgb="FF61696E"/>
        <rFont val="Times New Roman"/>
        <family val="1"/>
      </rPr>
      <t>prevention education and services; eme</t>
    </r>
    <r>
      <rPr>
        <sz val="9"/>
        <color rgb="FF3A3F3F"/>
        <rFont val="Times New Roman"/>
        <family val="1"/>
      </rPr>
      <t>r</t>
    </r>
    <r>
      <rPr>
        <sz val="9"/>
        <color rgb="FF61696E"/>
        <rFont val="Times New Roman"/>
        <family val="1"/>
      </rPr>
      <t xml:space="preserve">gency </t>
    </r>
    <r>
      <rPr>
        <sz val="9"/>
        <color rgb="FF50595E"/>
        <rFont val="Times New Roman"/>
        <family val="1"/>
      </rPr>
      <t>treatment; diagnostic services and treatment planning; restorative treatment; basic pe</t>
    </r>
    <r>
      <rPr>
        <sz val="9"/>
        <color rgb="FF3A3F3F"/>
        <rFont val="Times New Roman"/>
        <family val="1"/>
      </rPr>
      <t>r</t>
    </r>
    <r>
      <rPr>
        <sz val="9"/>
        <color rgb="FF50595E"/>
        <rFont val="Times New Roman"/>
        <family val="1"/>
      </rPr>
      <t>iodon</t>
    </r>
    <r>
      <rPr>
        <sz val="9"/>
        <color rgb="FF3A3F3F"/>
        <rFont val="Times New Roman"/>
        <family val="1"/>
      </rPr>
      <t>t</t>
    </r>
    <r>
      <rPr>
        <sz val="9"/>
        <color rgb="FF50595E"/>
        <rFont val="Times New Roman"/>
        <family val="1"/>
      </rPr>
      <t>al therapy (n</t>
    </r>
    <r>
      <rPr>
        <sz val="9"/>
        <color rgb="FF737878"/>
        <rFont val="Times New Roman"/>
        <family val="1"/>
      </rPr>
      <t>o</t>
    </r>
    <r>
      <rPr>
        <sz val="9"/>
        <color rgb="FF50595E"/>
        <rFont val="Times New Roman"/>
        <family val="1"/>
      </rPr>
      <t>n-</t>
    </r>
    <r>
      <rPr>
        <sz val="9"/>
        <color rgb="FF61696E"/>
        <rFont val="Times New Roman"/>
        <family val="1"/>
      </rPr>
      <t xml:space="preserve">surgical); </t>
    </r>
    <r>
      <rPr>
        <sz val="9"/>
        <color rgb="FF50595E"/>
        <rFont val="Times New Roman"/>
        <family val="1"/>
      </rPr>
      <t xml:space="preserve">basic oral </t>
    </r>
    <r>
      <rPr>
        <sz val="9"/>
        <color rgb="FF61696E"/>
        <rFont val="Times New Roman"/>
        <family val="1"/>
      </rPr>
      <t xml:space="preserve">surgery </t>
    </r>
    <r>
      <rPr>
        <sz val="9"/>
        <color rgb="FF50595E"/>
        <rFont val="Times New Roman"/>
        <family val="1"/>
      </rPr>
      <t>t</t>
    </r>
    <r>
      <rPr>
        <sz val="9"/>
        <color rgb="FF3A3F3F"/>
        <rFont val="Times New Roman"/>
        <family val="1"/>
      </rPr>
      <t>h</t>
    </r>
    <r>
      <rPr>
        <sz val="9"/>
        <color rgb="FF50595E"/>
        <rFont val="Times New Roman"/>
        <family val="1"/>
      </rPr>
      <t xml:space="preserve">at includes </t>
    </r>
    <r>
      <rPr>
        <sz val="9"/>
        <color rgb="FF61696E"/>
        <rFont val="Times New Roman"/>
        <family val="1"/>
      </rPr>
      <t xml:space="preserve">simple extractions and </t>
    </r>
    <r>
      <rPr>
        <sz val="9"/>
        <color rgb="FF50595E"/>
        <rFont val="Times New Roman"/>
        <family val="1"/>
      </rPr>
      <t>biopsy; non</t>
    </r>
    <r>
      <rPr>
        <sz val="9"/>
        <color rgb="FF3A3F3F"/>
        <rFont val="Times New Roman"/>
        <family val="1"/>
      </rPr>
      <t>-</t>
    </r>
    <r>
      <rPr>
        <sz val="9"/>
        <color rgb="FF61696E"/>
        <rFont val="Times New Roman"/>
        <family val="1"/>
      </rPr>
      <t>surgica</t>
    </r>
    <r>
      <rPr>
        <sz val="9"/>
        <color rgb="FF3A3F3F"/>
        <rFont val="Times New Roman"/>
        <family val="1"/>
      </rPr>
      <t xml:space="preserve">l </t>
    </r>
    <r>
      <rPr>
        <sz val="9"/>
        <color rgb="FF50595E"/>
        <rFont val="Times New Roman"/>
        <family val="1"/>
      </rPr>
      <t xml:space="preserve">endodontic therapy; </t>
    </r>
    <r>
      <rPr>
        <sz val="9"/>
        <color rgb="FF61696E"/>
        <rFont val="Times New Roman"/>
        <family val="1"/>
      </rPr>
      <t xml:space="preserve">and space </t>
    </r>
    <r>
      <rPr>
        <sz val="9"/>
        <color rgb="FF50595E"/>
        <rFont val="Times New Roman"/>
        <family val="1"/>
      </rPr>
      <t xml:space="preserve">maintenance </t>
    </r>
    <r>
      <rPr>
        <sz val="9"/>
        <color rgb="FF61696E"/>
        <rFont val="Times New Roman"/>
        <family val="1"/>
      </rPr>
      <t xml:space="preserve">and </t>
    </r>
    <r>
      <rPr>
        <sz val="9"/>
        <color rgb="FF50595E"/>
        <rFont val="Times New Roman"/>
        <family val="1"/>
      </rPr>
      <t xml:space="preserve">tooth eruption </t>
    </r>
    <r>
      <rPr>
        <sz val="9"/>
        <color rgb="FF61696E"/>
        <rFont val="Times New Roman"/>
        <family val="1"/>
      </rPr>
      <t xml:space="preserve">guidance </t>
    </r>
    <r>
      <rPr>
        <sz val="9"/>
        <color rgb="FF50595E"/>
        <rFont val="Times New Roman"/>
        <family val="1"/>
      </rPr>
      <t>for tra</t>
    </r>
    <r>
      <rPr>
        <sz val="9"/>
        <color rgb="FF3A3F3F"/>
        <rFont val="Times New Roman"/>
        <family val="1"/>
      </rPr>
      <t>n</t>
    </r>
    <r>
      <rPr>
        <sz val="9"/>
        <color rgb="FF50595E"/>
        <rFont val="Times New Roman"/>
        <family val="1"/>
      </rPr>
      <t>sitional dentition</t>
    </r>
    <r>
      <rPr>
        <sz val="9"/>
        <color rgb="FF3A3F3F"/>
        <rFont val="Times New Roman"/>
        <family val="1"/>
      </rPr>
      <t xml:space="preserve">. </t>
    </r>
    <r>
      <rPr>
        <sz val="9"/>
        <color rgb="FF50595E"/>
        <rFont val="Times New Roman"/>
        <family val="1"/>
      </rPr>
      <t>Phase I i</t>
    </r>
    <r>
      <rPr>
        <sz val="9"/>
        <color rgb="FF3A3F3F"/>
        <rFont val="Times New Roman"/>
        <family val="1"/>
      </rPr>
      <t>n</t>
    </r>
    <r>
      <rPr>
        <sz val="9"/>
        <color rgb="FF50595E"/>
        <rFont val="Times New Roman"/>
        <family val="1"/>
      </rPr>
      <t xml:space="preserve">cludes </t>
    </r>
    <r>
      <rPr>
        <sz val="9"/>
        <color rgb="FF61696E"/>
        <rFont val="Times New Roman"/>
        <family val="1"/>
      </rPr>
      <t xml:space="preserve">the </t>
    </r>
    <r>
      <rPr>
        <sz val="9"/>
        <color rgb="FF50595E"/>
        <rFont val="Times New Roman"/>
        <family val="1"/>
      </rPr>
      <t xml:space="preserve">various levels </t>
    </r>
    <r>
      <rPr>
        <sz val="9"/>
        <color rgb="FF61696E"/>
        <rFont val="Times New Roman"/>
        <family val="1"/>
      </rPr>
      <t xml:space="preserve">of services </t>
    </r>
    <r>
      <rPr>
        <sz val="9"/>
        <color rgb="FF50595E"/>
        <rFont val="Times New Roman"/>
        <family val="1"/>
      </rPr>
      <t>desc</t>
    </r>
    <r>
      <rPr>
        <sz val="9"/>
        <color rgb="FF3A3F3F"/>
        <rFont val="Times New Roman"/>
        <family val="1"/>
      </rPr>
      <t>r</t>
    </r>
    <r>
      <rPr>
        <sz val="9"/>
        <color rgb="FF50595E"/>
        <rFont val="Times New Roman"/>
        <family val="1"/>
      </rPr>
      <t xml:space="preserve">ibed below: </t>
    </r>
  </si>
  <si>
    <r>
      <t xml:space="preserve">• </t>
    </r>
    <r>
      <rPr>
        <b/>
        <sz val="9.5"/>
        <color rgb="FF3A3F3F"/>
        <rFont val="Arial"/>
        <family val="2"/>
      </rPr>
      <t xml:space="preserve">Level l - Emergency Dental Services </t>
    </r>
    <r>
      <rPr>
        <sz val="9"/>
        <color rgb="FF50595E"/>
        <rFont val="Times New Roman"/>
        <family val="1"/>
      </rPr>
      <t xml:space="preserve">include diagnosis </t>
    </r>
    <r>
      <rPr>
        <sz val="9"/>
        <color rgb="FF61696E"/>
        <rFont val="Times New Roman"/>
        <family val="1"/>
      </rPr>
      <t xml:space="preserve">and </t>
    </r>
    <r>
      <rPr>
        <sz val="9"/>
        <color rgb="FF50595E"/>
        <rFont val="Times New Roman"/>
        <family val="1"/>
      </rPr>
      <t xml:space="preserve">treatment </t>
    </r>
    <r>
      <rPr>
        <sz val="9"/>
        <color rgb="FF61696E"/>
        <rFont val="Times New Roman"/>
        <family val="1"/>
      </rPr>
      <t xml:space="preserve">of acute </t>
    </r>
    <r>
      <rPr>
        <sz val="9"/>
        <color rgb="FF50595E"/>
        <rFont val="Times New Roman"/>
        <family val="1"/>
      </rPr>
      <t>epis</t>
    </r>
    <r>
      <rPr>
        <sz val="9"/>
        <color rgb="FF737878"/>
        <rFont val="Times New Roman"/>
        <family val="1"/>
      </rPr>
      <t>o</t>
    </r>
    <r>
      <rPr>
        <sz val="9"/>
        <color rgb="FF50595E"/>
        <rFont val="Times New Roman"/>
        <family val="1"/>
      </rPr>
      <t xml:space="preserve">de </t>
    </r>
    <r>
      <rPr>
        <sz val="9"/>
        <color rgb="FF61696E"/>
        <rFont val="Times New Roman"/>
        <family val="1"/>
      </rPr>
      <t xml:space="preserve">of </t>
    </r>
    <r>
      <rPr>
        <sz val="9"/>
        <color rgb="FF50595E"/>
        <rFont val="Times New Roman"/>
        <family val="1"/>
      </rPr>
      <t xml:space="preserve">pain, infection, </t>
    </r>
    <r>
      <rPr>
        <sz val="9"/>
        <color rgb="FF61696E"/>
        <rFont val="Times New Roman"/>
        <family val="1"/>
      </rPr>
      <t xml:space="preserve">swelling, </t>
    </r>
    <r>
      <rPr>
        <sz val="9"/>
        <color rgb="FF50595E"/>
        <rFont val="Times New Roman"/>
        <family val="1"/>
      </rPr>
      <t xml:space="preserve">hemorrhage </t>
    </r>
    <r>
      <rPr>
        <sz val="9"/>
        <color rgb="FF61696E"/>
        <rFont val="Times New Roman"/>
        <family val="1"/>
      </rPr>
      <t xml:space="preserve">or </t>
    </r>
    <r>
      <rPr>
        <sz val="9"/>
        <color rgb="FF50595E"/>
        <rFont val="Times New Roman"/>
        <family val="1"/>
      </rPr>
      <t>traum</t>
    </r>
    <r>
      <rPr>
        <sz val="9"/>
        <color rgb="FF737878"/>
        <rFont val="Times New Roman"/>
        <family val="1"/>
      </rPr>
      <t xml:space="preserve">a. </t>
    </r>
    <r>
      <rPr>
        <sz val="9"/>
        <color rgb="FF50595E"/>
        <rFont val="Times New Roman"/>
        <family val="1"/>
      </rPr>
      <t xml:space="preserve">Keep in mind, if </t>
    </r>
    <r>
      <rPr>
        <sz val="9"/>
        <color rgb="FF61696E"/>
        <rFont val="Times New Roman"/>
        <family val="1"/>
      </rPr>
      <t xml:space="preserve">a </t>
    </r>
    <r>
      <rPr>
        <sz val="9"/>
        <color rgb="FF50595E"/>
        <rFont val="Times New Roman"/>
        <family val="1"/>
      </rPr>
      <t xml:space="preserve">center does not have the </t>
    </r>
    <r>
      <rPr>
        <sz val="9"/>
        <color rgb="FF61696E"/>
        <rFont val="Times New Roman"/>
        <family val="1"/>
      </rPr>
      <t xml:space="preserve">ability </t>
    </r>
    <r>
      <rPr>
        <sz val="9"/>
        <color rgb="FF50595E"/>
        <rFont val="Times New Roman"/>
        <family val="1"/>
      </rPr>
      <t xml:space="preserve">to </t>
    </r>
    <r>
      <rPr>
        <sz val="9"/>
        <color rgb="FF61696E"/>
        <rFont val="Times New Roman"/>
        <family val="1"/>
      </rPr>
      <t xml:space="preserve">offer </t>
    </r>
    <r>
      <rPr>
        <sz val="9"/>
        <color rgb="FF50595E"/>
        <rFont val="Times New Roman"/>
        <family val="1"/>
      </rPr>
      <t xml:space="preserve">Level I </t>
    </r>
    <r>
      <rPr>
        <sz val="9"/>
        <color rgb="FF61696E"/>
        <rFont val="Times New Roman"/>
        <family val="1"/>
      </rPr>
      <t xml:space="preserve">and </t>
    </r>
    <r>
      <rPr>
        <sz val="9"/>
        <color rgb="FF50595E"/>
        <rFont val="Times New Roman"/>
        <family val="1"/>
      </rPr>
      <t xml:space="preserve">II </t>
    </r>
    <r>
      <rPr>
        <sz val="9"/>
        <color rgb="FF61696E"/>
        <rFont val="Times New Roman"/>
        <family val="1"/>
      </rPr>
      <t xml:space="preserve">services on site, they </t>
    </r>
    <r>
      <rPr>
        <sz val="9"/>
        <color rgb="FF50595E"/>
        <rFont val="Times New Roman"/>
        <family val="1"/>
      </rPr>
      <t xml:space="preserve">must be </t>
    </r>
    <r>
      <rPr>
        <sz val="9"/>
        <color rgb="FF61696E"/>
        <rFont val="Times New Roman"/>
        <family val="1"/>
      </rPr>
      <t xml:space="preserve">available </t>
    </r>
    <r>
      <rPr>
        <sz val="9"/>
        <color rgb="FF50595E"/>
        <rFont val="Times New Roman"/>
        <family val="1"/>
      </rPr>
      <t xml:space="preserve">through contractual arrangements with </t>
    </r>
    <r>
      <rPr>
        <sz val="9"/>
        <color rgb="FF61696E"/>
        <rFont val="Times New Roman"/>
        <family val="1"/>
      </rPr>
      <t xml:space="preserve">other </t>
    </r>
    <r>
      <rPr>
        <sz val="9"/>
        <color rgb="FF50595E"/>
        <rFont val="Times New Roman"/>
        <family val="1"/>
      </rPr>
      <t xml:space="preserve">providers </t>
    </r>
    <r>
      <rPr>
        <sz val="9"/>
        <color rgb="FF61696E"/>
        <rFont val="Times New Roman"/>
        <family val="1"/>
      </rPr>
      <t xml:space="preserve">(for </t>
    </r>
    <r>
      <rPr>
        <sz val="9"/>
        <color rgb="FF50595E"/>
        <rFont val="Times New Roman"/>
        <family val="1"/>
      </rPr>
      <t xml:space="preserve">programs developed </t>
    </r>
    <r>
      <rPr>
        <sz val="9"/>
        <color rgb="FF61696E"/>
        <rFont val="Times New Roman"/>
        <family val="1"/>
      </rPr>
      <t xml:space="preserve">since </t>
    </r>
    <r>
      <rPr>
        <sz val="9"/>
        <color rgb="FF50595E"/>
        <rFont val="Times New Roman"/>
        <family val="1"/>
      </rPr>
      <t>1998)</t>
    </r>
    <r>
      <rPr>
        <sz val="9"/>
        <color rgb="FF737878"/>
        <rFont val="Times New Roman"/>
        <family val="1"/>
      </rPr>
      <t xml:space="preserve">.2° </t>
    </r>
  </si>
  <si>
    <r>
      <t xml:space="preserve">• </t>
    </r>
    <r>
      <rPr>
        <b/>
        <sz val="9.5"/>
        <color rgb="FF3A3F3F"/>
        <rFont val="Arial"/>
        <family val="2"/>
      </rPr>
      <t xml:space="preserve">Level </t>
    </r>
    <r>
      <rPr>
        <sz val="9.5"/>
        <color rgb="FF3A3F3F"/>
        <rFont val="Arial"/>
        <family val="2"/>
      </rPr>
      <t xml:space="preserve">II - </t>
    </r>
    <r>
      <rPr>
        <b/>
        <sz val="9.5"/>
        <color rgb="FF3A3F3F"/>
        <rFont val="Arial"/>
        <family val="2"/>
      </rPr>
      <t xml:space="preserve">Preventive Dental Care and Diagnosis </t>
    </r>
    <r>
      <rPr>
        <sz val="9"/>
        <color rgb="FF50595E"/>
        <rFont val="Times New Roman"/>
        <family val="1"/>
      </rPr>
      <t>Include o</t>
    </r>
    <r>
      <rPr>
        <sz val="9"/>
        <color rgb="FF3A3F3F"/>
        <rFont val="Times New Roman"/>
        <family val="1"/>
      </rPr>
      <t>r</t>
    </r>
    <r>
      <rPr>
        <sz val="9"/>
        <color rgb="FF61696E"/>
        <rFont val="Times New Roman"/>
        <family val="1"/>
      </rPr>
      <t xml:space="preserve">al </t>
    </r>
    <r>
      <rPr>
        <sz val="9"/>
        <color rgb="FF50595E"/>
        <rFont val="Times New Roman"/>
        <family val="1"/>
      </rPr>
      <t>heal</t>
    </r>
    <r>
      <rPr>
        <sz val="9"/>
        <color rgb="FF3A3F3F"/>
        <rFont val="Times New Roman"/>
        <family val="1"/>
      </rPr>
      <t>t</t>
    </r>
    <r>
      <rPr>
        <sz val="9"/>
        <color rgb="FF50595E"/>
        <rFont val="Times New Roman"/>
        <family val="1"/>
      </rPr>
      <t xml:space="preserve">h education; </t>
    </r>
    <r>
      <rPr>
        <sz val="9"/>
        <color rgb="FF61696E"/>
        <rFont val="Times New Roman"/>
        <family val="1"/>
      </rPr>
      <t xml:space="preserve">oral </t>
    </r>
    <r>
      <rPr>
        <sz val="9"/>
        <color rgb="FF50595E"/>
        <rFont val="Times New Roman"/>
        <family val="1"/>
      </rPr>
      <t>hygiene instructions</t>
    </r>
    <r>
      <rPr>
        <sz val="9"/>
        <color rgb="FF737878"/>
        <rFont val="Times New Roman"/>
        <family val="1"/>
      </rPr>
      <t xml:space="preserve">; </t>
    </r>
    <r>
      <rPr>
        <sz val="9"/>
        <color rgb="FF50595E"/>
        <rFont val="Times New Roman"/>
        <family val="1"/>
      </rPr>
      <t>dietary cou</t>
    </r>
    <r>
      <rPr>
        <sz val="9"/>
        <color rgb="FF3A3F3F"/>
        <rFont val="Times New Roman"/>
        <family val="1"/>
      </rPr>
      <t>n</t>
    </r>
    <r>
      <rPr>
        <sz val="9"/>
        <color rgb="FF61696E"/>
        <rFont val="Times New Roman"/>
        <family val="1"/>
      </rPr>
      <t xml:space="preserve">seling; </t>
    </r>
    <r>
      <rPr>
        <sz val="9"/>
        <color rgb="FF50595E"/>
        <rFont val="Times New Roman"/>
        <family val="1"/>
      </rPr>
      <t>tr</t>
    </r>
    <r>
      <rPr>
        <sz val="9"/>
        <color rgb="FF737878"/>
        <rFont val="Times New Roman"/>
        <family val="1"/>
      </rPr>
      <t>a</t>
    </r>
    <r>
      <rPr>
        <sz val="9"/>
        <color rgb="FF50595E"/>
        <rFont val="Times New Roman"/>
        <family val="1"/>
      </rPr>
      <t>uma preventi</t>
    </r>
    <r>
      <rPr>
        <sz val="9"/>
        <color rgb="FF737878"/>
        <rFont val="Times New Roman"/>
        <family val="1"/>
      </rPr>
      <t>o</t>
    </r>
    <r>
      <rPr>
        <sz val="9"/>
        <color rgb="FF50595E"/>
        <rFont val="Times New Roman"/>
        <family val="1"/>
      </rPr>
      <t>n; fluoridatio</t>
    </r>
    <r>
      <rPr>
        <sz val="9"/>
        <color rgb="FF3A3F3F"/>
        <rFont val="Times New Roman"/>
        <family val="1"/>
      </rPr>
      <t>n</t>
    </r>
    <r>
      <rPr>
        <sz val="9"/>
        <color rgb="FF61696E"/>
        <rFont val="Times New Roman"/>
        <family val="1"/>
      </rPr>
      <t xml:space="preserve">; </t>
    </r>
    <r>
      <rPr>
        <sz val="9"/>
        <color rgb="FF50595E"/>
        <rFont val="Times New Roman"/>
        <family val="1"/>
      </rPr>
      <t>per</t>
    </r>
    <r>
      <rPr>
        <sz val="9"/>
        <color rgb="FF3A3F3F"/>
        <rFont val="Times New Roman"/>
        <family val="1"/>
      </rPr>
      <t>i</t>
    </r>
    <r>
      <rPr>
        <sz val="9"/>
        <color rgb="FF50595E"/>
        <rFont val="Times New Roman"/>
        <family val="1"/>
      </rPr>
      <t xml:space="preserve">odontal prophylaxis </t>
    </r>
    <r>
      <rPr>
        <sz val="9"/>
        <color rgb="FF61696E"/>
        <rFont val="Times New Roman"/>
        <family val="1"/>
      </rPr>
      <t>and self-</t>
    </r>
    <r>
      <rPr>
        <sz val="9"/>
        <color rgb="FF50595E"/>
        <rFont val="Times New Roman"/>
        <family val="1"/>
      </rPr>
      <t>prophylaxis; t</t>
    </r>
    <r>
      <rPr>
        <sz val="9"/>
        <color rgb="FF737878"/>
        <rFont val="Times New Roman"/>
        <family val="1"/>
      </rPr>
      <t>o</t>
    </r>
    <r>
      <rPr>
        <sz val="9"/>
        <color rgb="FF50595E"/>
        <rFont val="Times New Roman"/>
        <family val="1"/>
      </rPr>
      <t>pica</t>
    </r>
    <r>
      <rPr>
        <sz val="9"/>
        <color rgb="FF3A3F3F"/>
        <rFont val="Times New Roman"/>
        <family val="1"/>
      </rPr>
      <t xml:space="preserve">l </t>
    </r>
    <r>
      <rPr>
        <sz val="9"/>
        <color rgb="FF61696E"/>
        <rFont val="Times New Roman"/>
        <family val="1"/>
      </rPr>
      <t>app</t>
    </r>
    <r>
      <rPr>
        <sz val="9"/>
        <color rgb="FF3A3F3F"/>
        <rFont val="Times New Roman"/>
        <family val="1"/>
      </rPr>
      <t>l</t>
    </r>
    <r>
      <rPr>
        <sz val="9"/>
        <color rgb="FF50595E"/>
        <rFont val="Times New Roman"/>
        <family val="1"/>
      </rPr>
      <t xml:space="preserve">ication </t>
    </r>
    <r>
      <rPr>
        <sz val="9"/>
        <color rgb="FF737878"/>
        <rFont val="Times New Roman"/>
        <family val="1"/>
      </rPr>
      <t xml:space="preserve">of </t>
    </r>
    <r>
      <rPr>
        <sz val="9"/>
        <color rgb="FF50595E"/>
        <rFont val="Times New Roman"/>
        <family val="1"/>
      </rPr>
      <t>fluoride</t>
    </r>
    <r>
      <rPr>
        <sz val="9"/>
        <color rgb="FF737878"/>
        <rFont val="Times New Roman"/>
        <family val="1"/>
      </rPr>
      <t xml:space="preserve">; </t>
    </r>
    <r>
      <rPr>
        <sz val="9"/>
        <color rgb="FF61696E"/>
        <rFont val="Times New Roman"/>
        <family val="1"/>
      </rPr>
      <t xml:space="preserve">supplemental </t>
    </r>
    <r>
      <rPr>
        <sz val="9"/>
        <color rgb="FF50595E"/>
        <rFont val="Times New Roman"/>
        <family val="1"/>
      </rPr>
      <t xml:space="preserve">fluoride therapy </t>
    </r>
    <r>
      <rPr>
        <sz val="9"/>
        <color rgb="FF61696E"/>
        <rFont val="Times New Roman"/>
        <family val="1"/>
      </rPr>
      <t xml:space="preserve">(tablets and </t>
    </r>
    <r>
      <rPr>
        <sz val="9"/>
        <color rgb="FF50595E"/>
        <rFont val="Times New Roman"/>
        <family val="1"/>
      </rPr>
      <t xml:space="preserve">drops) </t>
    </r>
    <r>
      <rPr>
        <sz val="9"/>
        <color rgb="FF737878"/>
        <rFont val="Times New Roman"/>
        <family val="1"/>
      </rPr>
      <t xml:space="preserve">; </t>
    </r>
    <r>
      <rPr>
        <sz val="9"/>
        <color rgb="FF50595E"/>
        <rFont val="Times New Roman"/>
        <family val="1"/>
      </rPr>
      <t xml:space="preserve">community </t>
    </r>
    <r>
      <rPr>
        <sz val="9"/>
        <color rgb="FF61696E"/>
        <rFont val="Times New Roman"/>
        <family val="1"/>
      </rPr>
      <t xml:space="preserve">and </t>
    </r>
    <r>
      <rPr>
        <sz val="9"/>
        <color rgb="FF50595E"/>
        <rFont val="Times New Roman"/>
        <family val="1"/>
      </rPr>
      <t>schoo</t>
    </r>
    <r>
      <rPr>
        <sz val="9"/>
        <color rgb="FF3A3F3F"/>
        <rFont val="Times New Roman"/>
        <family val="1"/>
      </rPr>
      <t xml:space="preserve">l </t>
    </r>
    <r>
      <rPr>
        <sz val="9"/>
        <color rgb="FF50595E"/>
        <rFont val="Times New Roman"/>
        <family val="1"/>
      </rPr>
      <t>water fluorid</t>
    </r>
    <r>
      <rPr>
        <sz val="9"/>
        <color rgb="FF737878"/>
        <rFont val="Times New Roman"/>
        <family val="1"/>
      </rPr>
      <t>at</t>
    </r>
    <r>
      <rPr>
        <sz val="9"/>
        <color rgb="FF50595E"/>
        <rFont val="Times New Roman"/>
        <family val="1"/>
      </rPr>
      <t xml:space="preserve">ion </t>
    </r>
    <r>
      <rPr>
        <sz val="9"/>
        <color rgb="FF737878"/>
        <rFont val="Times New Roman"/>
        <family val="1"/>
      </rPr>
      <t>a</t>
    </r>
    <r>
      <rPr>
        <sz val="9"/>
        <color rgb="FF50595E"/>
        <rFont val="Times New Roman"/>
        <family val="1"/>
      </rPr>
      <t xml:space="preserve">ssessment; </t>
    </r>
    <r>
      <rPr>
        <sz val="9"/>
        <color rgb="FF61696E"/>
        <rFont val="Times New Roman"/>
        <family val="1"/>
      </rPr>
      <t xml:space="preserve">oral </t>
    </r>
    <r>
      <rPr>
        <sz val="9"/>
        <color rgb="FF50595E"/>
        <rFont val="Times New Roman"/>
        <family val="1"/>
      </rPr>
      <t xml:space="preserve">cancer detection </t>
    </r>
    <r>
      <rPr>
        <sz val="9"/>
        <color rgb="FF61696E"/>
        <rFont val="Times New Roman"/>
        <family val="1"/>
      </rPr>
      <t xml:space="preserve">and </t>
    </r>
    <r>
      <rPr>
        <sz val="9"/>
        <color rgb="FF50595E"/>
        <rFont val="Times New Roman"/>
        <family val="1"/>
      </rPr>
      <t>prev</t>
    </r>
    <r>
      <rPr>
        <sz val="9"/>
        <color rgb="FF737878"/>
        <rFont val="Times New Roman"/>
        <family val="1"/>
      </rPr>
      <t>e</t>
    </r>
    <r>
      <rPr>
        <sz val="9"/>
        <color rgb="FF50595E"/>
        <rFont val="Times New Roman"/>
        <family val="1"/>
      </rPr>
      <t>nti</t>
    </r>
    <r>
      <rPr>
        <sz val="9"/>
        <color rgb="FF737878"/>
        <rFont val="Times New Roman"/>
        <family val="1"/>
      </rPr>
      <t>o</t>
    </r>
    <r>
      <rPr>
        <sz val="9"/>
        <color rgb="FF50595E"/>
        <rFont val="Times New Roman"/>
        <family val="1"/>
      </rPr>
      <t>n principle</t>
    </r>
    <r>
      <rPr>
        <sz val="9"/>
        <color rgb="FF737878"/>
        <rFont val="Times New Roman"/>
        <family val="1"/>
      </rPr>
      <t xml:space="preserve">s; </t>
    </r>
    <r>
      <rPr>
        <sz val="9"/>
        <color rgb="FF61696E"/>
        <rFont val="Times New Roman"/>
        <family val="1"/>
      </rPr>
      <t xml:space="preserve">and </t>
    </r>
    <r>
      <rPr>
        <sz val="9"/>
        <color rgb="FF50595E"/>
        <rFont val="Times New Roman"/>
        <family val="1"/>
      </rPr>
      <t xml:space="preserve">pit </t>
    </r>
    <r>
      <rPr>
        <sz val="9"/>
        <color rgb="FF61696E"/>
        <rFont val="Times New Roman"/>
        <family val="1"/>
      </rPr>
      <t xml:space="preserve">and </t>
    </r>
    <r>
      <rPr>
        <sz val="9"/>
        <color rgb="FF50595E"/>
        <rFont val="Times New Roman"/>
        <family val="1"/>
      </rPr>
      <t xml:space="preserve">fissure </t>
    </r>
    <r>
      <rPr>
        <sz val="9"/>
        <color rgb="FF61696E"/>
        <rFont val="Times New Roman"/>
        <family val="1"/>
      </rPr>
      <t xml:space="preserve">sealants </t>
    </r>
    <r>
      <rPr>
        <sz val="9"/>
        <color rgb="FF737878"/>
        <rFont val="Times New Roman"/>
        <family val="1"/>
      </rPr>
      <t xml:space="preserve">as </t>
    </r>
    <r>
      <rPr>
        <sz val="9"/>
        <color rgb="FF61696E"/>
        <rFont val="Times New Roman"/>
        <family val="1"/>
      </rPr>
      <t xml:space="preserve">appropriate. </t>
    </r>
  </si>
  <si>
    <r>
      <t xml:space="preserve">• </t>
    </r>
    <r>
      <rPr>
        <b/>
        <sz val="9.5"/>
        <color rgb="FF3A3F3F"/>
        <rFont val="Arial"/>
        <family val="2"/>
      </rPr>
      <t xml:space="preserve">Level </t>
    </r>
    <r>
      <rPr>
        <sz val="9"/>
        <color rgb="FF3A3F3F"/>
        <rFont val="Times New Roman"/>
        <family val="1"/>
      </rPr>
      <t xml:space="preserve">Ill - </t>
    </r>
    <r>
      <rPr>
        <b/>
        <sz val="9.5"/>
        <color rgb="FF3A3F3F"/>
        <rFont val="Arial"/>
        <family val="2"/>
      </rPr>
      <t xml:space="preserve">Expected Services </t>
    </r>
    <r>
      <rPr>
        <sz val="9"/>
        <color rgb="FF50595E"/>
        <rFont val="Times New Roman"/>
        <family val="1"/>
      </rPr>
      <t xml:space="preserve">include basic dental care </t>
    </r>
    <r>
      <rPr>
        <sz val="9"/>
        <color rgb="FF61696E"/>
        <rFont val="Times New Roman"/>
        <family val="1"/>
      </rPr>
      <t xml:space="preserve">and </t>
    </r>
    <r>
      <rPr>
        <sz val="9"/>
        <color rgb="FF50595E"/>
        <rFont val="Times New Roman"/>
        <family val="1"/>
      </rPr>
      <t>th</t>
    </r>
    <r>
      <rPr>
        <sz val="9"/>
        <color rgb="FF737878"/>
        <rFont val="Times New Roman"/>
        <family val="1"/>
      </rPr>
      <t>os</t>
    </r>
    <r>
      <rPr>
        <sz val="9"/>
        <color rgb="FF50595E"/>
        <rFont val="Times New Roman"/>
        <family val="1"/>
      </rPr>
      <t xml:space="preserve">e </t>
    </r>
    <r>
      <rPr>
        <sz val="9"/>
        <color rgb="FF61696E"/>
        <rFont val="Times New Roman"/>
        <family val="1"/>
      </rPr>
      <t xml:space="preserve">services </t>
    </r>
    <r>
      <rPr>
        <sz val="9"/>
        <color rgb="FF50595E"/>
        <rFont val="Times New Roman"/>
        <family val="1"/>
      </rPr>
      <t xml:space="preserve">related primarily </t>
    </r>
    <r>
      <rPr>
        <sz val="9"/>
        <color rgb="FF61696E"/>
        <rFont val="Times New Roman"/>
        <family val="1"/>
      </rPr>
      <t xml:space="preserve">to the </t>
    </r>
    <r>
      <rPr>
        <sz val="9"/>
        <color rgb="FF50595E"/>
        <rFont val="Times New Roman"/>
        <family val="1"/>
      </rPr>
      <t>disease process</t>
    </r>
    <r>
      <rPr>
        <sz val="9"/>
        <color rgb="FF737878"/>
        <rFont val="Times New Roman"/>
        <family val="1"/>
      </rPr>
      <t xml:space="preserve">. </t>
    </r>
    <r>
      <rPr>
        <sz val="9"/>
        <color rgb="FF50595E"/>
        <rFont val="Times New Roman"/>
        <family val="1"/>
      </rPr>
      <t>Examp</t>
    </r>
    <r>
      <rPr>
        <sz val="9"/>
        <color rgb="FF3A3F3F"/>
        <rFont val="Times New Roman"/>
        <family val="1"/>
      </rPr>
      <t>l</t>
    </r>
    <r>
      <rPr>
        <sz val="9"/>
        <color rgb="FF50595E"/>
        <rFont val="Times New Roman"/>
        <family val="1"/>
      </rPr>
      <t xml:space="preserve">es include </t>
    </r>
    <r>
      <rPr>
        <sz val="9"/>
        <color rgb="FF61696E"/>
        <rFont val="Times New Roman"/>
        <family val="1"/>
      </rPr>
      <t xml:space="preserve">restorative dental services, basic endodontic, </t>
    </r>
    <r>
      <rPr>
        <sz val="9"/>
        <color rgb="FF50595E"/>
        <rFont val="Times New Roman"/>
        <family val="1"/>
      </rPr>
      <t>periodont</t>
    </r>
    <r>
      <rPr>
        <sz val="9"/>
        <color rgb="FF737878"/>
        <rFont val="Times New Roman"/>
        <family val="1"/>
      </rPr>
      <t>a</t>
    </r>
    <r>
      <rPr>
        <sz val="9"/>
        <color rgb="FF50595E"/>
        <rFont val="Times New Roman"/>
        <family val="1"/>
      </rPr>
      <t xml:space="preserve">l </t>
    </r>
    <r>
      <rPr>
        <sz val="9"/>
        <color rgb="FF61696E"/>
        <rFont val="Times New Roman"/>
        <family val="1"/>
      </rPr>
      <t xml:space="preserve">and oral </t>
    </r>
    <r>
      <rPr>
        <sz val="9"/>
        <color rgb="FF737878"/>
        <rFont val="Times New Roman"/>
        <family val="1"/>
      </rPr>
      <t>s</t>
    </r>
    <r>
      <rPr>
        <sz val="9"/>
        <color rgb="FF50595E"/>
        <rFont val="Times New Roman"/>
        <family val="1"/>
      </rPr>
      <t>urg</t>
    </r>
    <r>
      <rPr>
        <sz val="9"/>
        <color rgb="FF737878"/>
        <rFont val="Times New Roman"/>
        <family val="1"/>
      </rPr>
      <t>e</t>
    </r>
    <r>
      <rPr>
        <sz val="9"/>
        <color rgb="FF50595E"/>
        <rFont val="Times New Roman"/>
        <family val="1"/>
      </rPr>
      <t xml:space="preserve">ry </t>
    </r>
    <r>
      <rPr>
        <sz val="9"/>
        <color rgb="FF61696E"/>
        <rFont val="Times New Roman"/>
        <family val="1"/>
      </rPr>
      <t xml:space="preserve">(routine extractions) services; </t>
    </r>
    <r>
      <rPr>
        <sz val="9"/>
        <color rgb="FF737878"/>
        <rFont val="Times New Roman"/>
        <family val="1"/>
      </rPr>
      <t>o</t>
    </r>
    <r>
      <rPr>
        <sz val="9"/>
        <color rgb="FF50595E"/>
        <rFont val="Times New Roman"/>
        <family val="1"/>
      </rPr>
      <t>cc</t>
    </r>
    <r>
      <rPr>
        <sz val="9"/>
        <color rgb="FF737878"/>
        <rFont val="Times New Roman"/>
        <family val="1"/>
      </rPr>
      <t>asio</t>
    </r>
    <r>
      <rPr>
        <sz val="9"/>
        <color rgb="FF50595E"/>
        <rFont val="Times New Roman"/>
        <family val="1"/>
      </rPr>
      <t xml:space="preserve">nal </t>
    </r>
    <r>
      <rPr>
        <sz val="9"/>
        <color rgb="FF61696E"/>
        <rFont val="Times New Roman"/>
        <family val="1"/>
      </rPr>
      <t xml:space="preserve">single crowns; and space </t>
    </r>
    <r>
      <rPr>
        <sz val="9"/>
        <color rgb="FF50595E"/>
        <rFont val="Times New Roman"/>
        <family val="1"/>
      </rPr>
      <t>maintenance. (</t>
    </r>
    <r>
      <rPr>
        <i/>
        <sz val="7.5"/>
        <color rgb="FF61696E"/>
        <rFont val="Arial"/>
        <family val="2"/>
      </rPr>
      <t xml:space="preserve">Information </t>
    </r>
    <r>
      <rPr>
        <i/>
        <sz val="7.5"/>
        <color rgb="FF737878"/>
        <rFont val="Arial"/>
        <family val="2"/>
      </rPr>
      <t xml:space="preserve">on the </t>
    </r>
    <r>
      <rPr>
        <i/>
        <sz val="7.5"/>
        <color rgb="FF50595E"/>
        <rFont val="Arial"/>
        <family val="2"/>
      </rPr>
      <t>m</t>
    </r>
    <r>
      <rPr>
        <i/>
        <sz val="7.5"/>
        <color rgb="FF737878"/>
        <rFont val="Arial"/>
        <family val="2"/>
      </rPr>
      <t xml:space="preserve">inimum </t>
    </r>
    <r>
      <rPr>
        <i/>
        <sz val="7.5"/>
        <color rgb="FF61696E"/>
        <rFont val="Arial"/>
        <family val="2"/>
      </rPr>
      <t xml:space="preserve">services that are required </t>
    </r>
    <r>
      <rPr>
        <i/>
        <sz val="7.5"/>
        <color rgb="FF737878"/>
        <rFont val="Arial"/>
        <family val="2"/>
      </rPr>
      <t>by statute or regulatio</t>
    </r>
    <r>
      <rPr>
        <i/>
        <sz val="7.5"/>
        <color rgb="FF50595E"/>
        <rFont val="Arial"/>
        <family val="2"/>
      </rPr>
      <t xml:space="preserve">n </t>
    </r>
    <r>
      <rPr>
        <i/>
        <sz val="7.5"/>
        <color rgb="FF737878"/>
        <rFont val="Arial"/>
        <family val="2"/>
      </rPr>
      <t xml:space="preserve">can </t>
    </r>
    <r>
      <rPr>
        <i/>
        <sz val="7.5"/>
        <color rgb="FF61696E"/>
        <rFont val="Arial"/>
        <family val="2"/>
      </rPr>
      <t xml:space="preserve">be found in Section 330 of the </t>
    </r>
    <r>
      <rPr>
        <i/>
        <sz val="7.5"/>
        <color rgb="FF50595E"/>
        <rFont val="Arial"/>
        <family val="2"/>
      </rPr>
      <t>Publ</t>
    </r>
    <r>
      <rPr>
        <i/>
        <sz val="7.5"/>
        <color rgb="FF737878"/>
        <rFont val="Arial"/>
        <family val="2"/>
      </rPr>
      <t xml:space="preserve">ic </t>
    </r>
    <r>
      <rPr>
        <i/>
        <sz val="7.5"/>
        <color rgb="FF50595E"/>
        <rFont val="Arial"/>
        <family val="2"/>
      </rPr>
      <t>Health Serv</t>
    </r>
    <r>
      <rPr>
        <i/>
        <sz val="7.5"/>
        <color rgb="FF737878"/>
        <rFont val="Arial"/>
        <family val="2"/>
      </rPr>
      <t xml:space="preserve">ice </t>
    </r>
    <r>
      <rPr>
        <i/>
        <sz val="7.5"/>
        <color rgb="FF50595E"/>
        <rFont val="Arial"/>
        <family val="2"/>
      </rPr>
      <t>A</t>
    </r>
    <r>
      <rPr>
        <i/>
        <sz val="7.5"/>
        <color rgb="FF737878"/>
        <rFont val="Arial"/>
        <family val="2"/>
      </rPr>
      <t>c</t>
    </r>
    <r>
      <rPr>
        <i/>
        <sz val="7.5"/>
        <color rgb="FF50595E"/>
        <rFont val="Arial"/>
        <family val="2"/>
      </rPr>
      <t xml:space="preserve">t </t>
    </r>
    <r>
      <rPr>
        <i/>
        <sz val="7.5"/>
        <color rgb="FF737878"/>
        <rFont val="Arial"/>
        <family val="2"/>
      </rPr>
      <t xml:space="preserve">(42 </t>
    </r>
    <r>
      <rPr>
        <i/>
        <sz val="7.5"/>
        <color rgb="FF61696E"/>
        <rFont val="Arial"/>
        <family val="2"/>
      </rPr>
      <t xml:space="preserve">USGS§ </t>
    </r>
    <r>
      <rPr>
        <i/>
        <sz val="7.5"/>
        <color rgb="FF737878"/>
        <rFont val="Arial"/>
        <family val="2"/>
      </rPr>
      <t>254b</t>
    </r>
    <r>
      <rPr>
        <i/>
        <sz val="7.5"/>
        <color rgb="FF50595E"/>
        <rFont val="Arial"/>
        <family val="2"/>
      </rPr>
      <t>)</t>
    </r>
    <r>
      <rPr>
        <i/>
        <sz val="7.5"/>
        <color rgb="FF868D8E"/>
        <rFont val="Arial"/>
        <family val="2"/>
      </rPr>
      <t xml:space="preserve">, </t>
    </r>
    <r>
      <rPr>
        <i/>
        <sz val="7.5"/>
        <color rgb="FF61696E"/>
        <rFont val="Arial"/>
        <family val="2"/>
      </rPr>
      <t>tp</t>
    </r>
    <r>
      <rPr>
        <i/>
        <sz val="7.5"/>
        <color rgb="FF868D8E"/>
        <rFont val="Arial"/>
        <family val="2"/>
      </rPr>
      <t>:!l</t>
    </r>
    <r>
      <rPr>
        <i/>
        <sz val="7.5"/>
        <color rgb="FF61696E"/>
        <rFont val="Arial"/>
        <family val="2"/>
      </rPr>
      <t>bphc</t>
    </r>
    <r>
      <rPr>
        <i/>
        <sz val="7.5"/>
        <color rgb="FF868D8E"/>
        <rFont val="Arial"/>
        <family val="2"/>
      </rPr>
      <t>.</t>
    </r>
    <r>
      <rPr>
        <i/>
        <sz val="7.5"/>
        <color rgb="FF61696E"/>
        <rFont val="Arial"/>
        <family val="2"/>
      </rPr>
      <t>hrsa</t>
    </r>
    <r>
      <rPr>
        <i/>
        <sz val="7.5"/>
        <color rgb="FF868D8E"/>
        <rFont val="Arial"/>
        <family val="2"/>
      </rPr>
      <t>.</t>
    </r>
    <r>
      <rPr>
        <i/>
        <sz val="7.5"/>
        <color rgb="FF61696E"/>
        <rFont val="Arial"/>
        <family val="2"/>
      </rPr>
      <t>gov</t>
    </r>
    <r>
      <rPr>
        <i/>
        <sz val="7.5"/>
        <color rgb="FF868D8E"/>
        <rFont val="Arial"/>
        <family val="2"/>
      </rPr>
      <t xml:space="preserve">l </t>
    </r>
    <r>
      <rPr>
        <i/>
        <sz val="7.5"/>
        <color rgb="FF61696E"/>
        <rFont val="Arial"/>
        <family val="2"/>
      </rPr>
      <t>about!legislat</t>
    </r>
    <r>
      <rPr>
        <i/>
        <sz val="7.5"/>
        <color rgb="FF868D8E"/>
        <rFont val="Arial"/>
        <family val="2"/>
      </rPr>
      <t>io</t>
    </r>
    <r>
      <rPr>
        <i/>
        <sz val="7.5"/>
        <color rgb="FF61696E"/>
        <rFont val="Arial"/>
        <family val="2"/>
      </rPr>
      <t>n</t>
    </r>
    <r>
      <rPr>
        <i/>
        <sz val="7.5"/>
        <color rgb="FF868D8E"/>
        <rFont val="Arial"/>
        <family val="2"/>
      </rPr>
      <t>/s</t>
    </r>
    <r>
      <rPr>
        <i/>
        <sz val="7.5"/>
        <color rgb="FF61696E"/>
        <rFont val="Arial"/>
        <family val="2"/>
      </rPr>
      <t>ecti</t>
    </r>
    <r>
      <rPr>
        <i/>
        <sz val="7.5"/>
        <color rgb="FF868D8E"/>
        <rFont val="Arial"/>
        <family val="2"/>
      </rPr>
      <t>o</t>
    </r>
    <r>
      <rPr>
        <i/>
        <sz val="7.5"/>
        <color rgb="FF61696E"/>
        <rFont val="Arial"/>
        <family val="2"/>
      </rPr>
      <t>n330</t>
    </r>
    <r>
      <rPr>
        <i/>
        <sz val="7.5"/>
        <color rgb="FF868D8E"/>
        <rFont val="Arial"/>
        <family val="2"/>
      </rPr>
      <t>.</t>
    </r>
    <r>
      <rPr>
        <i/>
        <sz val="7.5"/>
        <color rgb="FF61696E"/>
        <rFont val="Arial"/>
        <family val="2"/>
      </rPr>
      <t>htm</t>
    </r>
    <r>
      <rPr>
        <i/>
        <sz val="7.5"/>
        <color rgb="FF868D8E"/>
        <rFont val="Arial"/>
        <family val="2"/>
      </rPr>
      <t xml:space="preserve">. </t>
    </r>
    <r>
      <rPr>
        <i/>
        <sz val="7.5"/>
        <color rgb="FF61696E"/>
        <rFont val="Arial"/>
        <family val="2"/>
      </rPr>
      <t xml:space="preserve">and </t>
    </r>
    <r>
      <rPr>
        <i/>
        <sz val="7.5"/>
        <color rgb="FF737878"/>
        <rFont val="Arial"/>
        <family val="2"/>
      </rPr>
      <t xml:space="preserve">in </t>
    </r>
    <r>
      <rPr>
        <i/>
        <sz val="7.5"/>
        <color rgb="FF61696E"/>
        <rFont val="Arial"/>
        <family val="2"/>
      </rPr>
      <t xml:space="preserve">PIN 98-23 </t>
    </r>
    <r>
      <rPr>
        <i/>
        <sz val="7.5"/>
        <color rgb="FF50595E"/>
        <rFont val="Arial"/>
        <family val="2"/>
      </rPr>
      <t>Pr</t>
    </r>
    <r>
      <rPr>
        <i/>
        <sz val="7.5"/>
        <color rgb="FF737878"/>
        <rFont val="Arial"/>
        <family val="2"/>
      </rPr>
      <t xml:space="preserve">ogram </t>
    </r>
    <r>
      <rPr>
        <i/>
        <sz val="7.5"/>
        <color rgb="FF50595E"/>
        <rFont val="Arial"/>
        <family val="2"/>
      </rPr>
      <t>E</t>
    </r>
    <r>
      <rPr>
        <i/>
        <sz val="7.5"/>
        <color rgb="FF737878"/>
        <rFont val="Arial"/>
        <family val="2"/>
      </rPr>
      <t>xpecta</t>
    </r>
    <r>
      <rPr>
        <i/>
        <sz val="7.5"/>
        <color rgb="FF50595E"/>
        <rFont val="Arial"/>
        <family val="2"/>
      </rPr>
      <t>tions</t>
    </r>
    <r>
      <rPr>
        <i/>
        <sz val="7.5"/>
        <color rgb="FF737878"/>
        <rFont val="Arial"/>
        <family val="2"/>
      </rPr>
      <t xml:space="preserve">, </t>
    </r>
    <r>
      <rPr>
        <i/>
        <sz val="7.5"/>
        <color rgb="FF61696E"/>
        <rFont val="Arial"/>
        <family val="2"/>
      </rPr>
      <t>ftp:</t>
    </r>
    <r>
      <rPr>
        <i/>
        <sz val="7.5"/>
        <color rgb="FF868D8E"/>
        <rFont val="Arial"/>
        <family val="2"/>
      </rPr>
      <t>//</t>
    </r>
    <r>
      <rPr>
        <i/>
        <sz val="7.5"/>
        <color rgb="FF61696E"/>
        <rFont val="Arial"/>
        <family val="2"/>
      </rPr>
      <t>ftp</t>
    </r>
    <r>
      <rPr>
        <i/>
        <sz val="7.5"/>
        <color rgb="FF868D8E"/>
        <rFont val="Arial"/>
        <family val="2"/>
      </rPr>
      <t xml:space="preserve">. </t>
    </r>
    <r>
      <rPr>
        <i/>
        <sz val="7.5"/>
        <color rgb="FF61696E"/>
        <rFont val="Arial"/>
        <family val="2"/>
      </rPr>
      <t>hrsa.gov</t>
    </r>
    <r>
      <rPr>
        <i/>
        <sz val="7.5"/>
        <color rgb="FF868D8E"/>
        <rFont val="Arial"/>
        <family val="2"/>
      </rPr>
      <t>/b</t>
    </r>
    <r>
      <rPr>
        <i/>
        <sz val="7.5"/>
        <color rgb="FF61696E"/>
        <rFont val="Arial"/>
        <family val="2"/>
      </rPr>
      <t>phc</t>
    </r>
    <r>
      <rPr>
        <i/>
        <sz val="7.5"/>
        <color rgb="FF868D8E"/>
        <rFont val="Arial"/>
        <family val="2"/>
      </rPr>
      <t>/</t>
    </r>
    <r>
      <rPr>
        <i/>
        <sz val="7.5"/>
        <color rgb="FF61696E"/>
        <rFont val="Arial"/>
        <family val="2"/>
      </rPr>
      <t xml:space="preserve">docs/1998pins/PI N98-23. </t>
    </r>
    <r>
      <rPr>
        <i/>
        <sz val="7.5"/>
        <color rgb="FF50595E"/>
        <rFont val="Arial"/>
        <family val="2"/>
      </rPr>
      <t>PDF)</t>
    </r>
  </si>
  <si>
    <t>Initial dental exam</t>
  </si>
  <si>
    <r>
      <t xml:space="preserve">A patient’s first </t>
    </r>
    <r>
      <rPr>
        <i/>
        <sz val="10"/>
        <color rgb="FF000000"/>
        <rFont val="Calibri"/>
        <family val="2"/>
      </rPr>
      <t>dental exam</t>
    </r>
    <r>
      <rPr>
        <sz val="10"/>
        <color rgb="FF000000"/>
        <rFont val="Calibri"/>
        <family val="2"/>
      </rPr>
      <t xml:space="preserve"> following the beginning of the collaborative code (</t>
    </r>
    <r>
      <rPr>
        <i/>
        <sz val="10"/>
        <color rgb="FF000000"/>
        <rFont val="Calibri"/>
        <family val="2"/>
      </rPr>
      <t>dental exam</t>
    </r>
    <r>
      <rPr>
        <sz val="10"/>
        <color rgb="FF000000"/>
        <rFont val="Calibri"/>
        <family val="2"/>
      </rPr>
      <t xml:space="preserve"> = CDT code D0191, D0120, D0145, D0150, or D0180)</t>
    </r>
  </si>
  <si>
    <t>Dental exam</t>
  </si>
  <si>
    <t>A visit with CDT code D0191, D0120, D0145, D0150, or D0180</t>
  </si>
  <si>
    <t>Collaborative Start</t>
  </si>
  <si>
    <t>Date the collaborative began: [date]</t>
  </si>
  <si>
    <t>NNOHA Collaborative Pilot Measures</t>
  </si>
  <si>
    <t>Meas. ID</t>
  </si>
  <si>
    <t>Description</t>
  </si>
  <si>
    <t>Numerator / Exclusion</t>
  </si>
  <si>
    <t>(italicized terms defined in glossary)</t>
  </si>
  <si>
    <t>Denominator / Exclusion</t>
  </si>
  <si>
    <t>OM1:</t>
  </si>
  <si>
    <t>Caries at Recall</t>
  </si>
  <si>
    <t>0-20</t>
  </si>
  <si>
    <t>N/A</t>
  </si>
  <si>
    <t>for pilot phase</t>
  </si>
  <si>
    <t xml:space="preserve">Percent of patients 0-20 with caries diagnosed during a periodic oral exam during the measurement month </t>
  </si>
  <si>
    <r>
      <t xml:space="preserve">Count of patients in the denominator who had a diagnosis code indicating caries recorded during the </t>
    </r>
    <r>
      <rPr>
        <i/>
        <sz val="10"/>
        <color rgb="FF000000"/>
        <rFont val="Calibri"/>
        <family val="2"/>
      </rPr>
      <t>measurement month</t>
    </r>
    <r>
      <rPr>
        <sz val="10"/>
        <color rgb="FF000000"/>
        <rFont val="Calibri"/>
        <family val="2"/>
      </rPr>
      <t xml:space="preserve"> ICD-10 Codes:</t>
    </r>
  </si>
  <si>
    <t>K02.52  pit &amp; fissure dentin caries</t>
  </si>
  <si>
    <t>K02.53   pit &amp; fissure pulp caries</t>
  </si>
  <si>
    <t>K02.62  smooth surface dentin caries</t>
  </si>
  <si>
    <t>K02.63  smooth surface pulp caries</t>
  </si>
  <si>
    <t>K02.9  unspecified caries</t>
  </si>
  <si>
    <t>A dummy code may also be used</t>
  </si>
  <si>
    <r>
      <t xml:space="preserve">D1: </t>
    </r>
    <r>
      <rPr>
        <sz val="10"/>
        <color rgb="FF000000"/>
        <rFont val="Calibri"/>
        <family val="2"/>
      </rPr>
      <t>Count of patients who meet the following criteria:</t>
    </r>
  </si>
  <si>
    <r>
      <t xml:space="preserve">• Was 0-20 years old (&lt;240 months) as of the end of the </t>
    </r>
    <r>
      <rPr>
        <i/>
        <sz val="10"/>
        <color rgb="FF000000"/>
        <rFont val="Calibri"/>
        <family val="2"/>
      </rPr>
      <t>measurement month</t>
    </r>
    <r>
      <rPr>
        <sz val="10"/>
        <color rgb="FF000000"/>
        <rFont val="Calibri"/>
        <family val="2"/>
      </rPr>
      <t xml:space="preserve"> </t>
    </r>
    <r>
      <rPr>
        <u/>
        <sz val="10"/>
        <color rgb="FF000000"/>
        <rFont val="Calibri"/>
        <family val="2"/>
      </rPr>
      <t>AND</t>
    </r>
  </si>
  <si>
    <r>
      <t xml:space="preserve">• Was seen in the practice during the </t>
    </r>
    <r>
      <rPr>
        <i/>
        <sz val="10"/>
        <color rgb="FF000000"/>
        <rFont val="Calibri"/>
        <family val="2"/>
      </rPr>
      <t>measurement month</t>
    </r>
    <r>
      <rPr>
        <sz val="10"/>
        <color rgb="FF000000"/>
        <rFont val="Calibri"/>
        <family val="2"/>
      </rPr>
      <t xml:space="preserve"> for a </t>
    </r>
    <r>
      <rPr>
        <i/>
        <sz val="10"/>
        <color rgb="FF000000"/>
        <rFont val="Calibri"/>
        <family val="2"/>
      </rPr>
      <t>dental exam</t>
    </r>
    <r>
      <rPr>
        <sz val="10"/>
        <color rgb="FF000000"/>
        <rFont val="Calibri"/>
        <family val="2"/>
      </rPr>
      <t xml:space="preserve">, </t>
    </r>
    <r>
      <rPr>
        <u/>
        <sz val="10"/>
        <color rgb="FF000000"/>
        <rFont val="Calibri"/>
        <family val="2"/>
      </rPr>
      <t>AND</t>
    </r>
    <r>
      <rPr>
        <sz val="8"/>
        <rFont val="Calibri"/>
        <family val="2"/>
      </rPr>
      <t>  </t>
    </r>
  </si>
  <si>
    <r>
      <t xml:space="preserve">• Has had at least 1 prior </t>
    </r>
    <r>
      <rPr>
        <i/>
        <sz val="10"/>
        <color rgb="FF000000"/>
        <rFont val="Calibri"/>
        <family val="2"/>
      </rPr>
      <t>dental exam</t>
    </r>
    <r>
      <rPr>
        <sz val="10"/>
        <color rgb="FF000000"/>
        <rFont val="Calibri"/>
        <family val="2"/>
      </rPr>
      <t>.</t>
    </r>
  </si>
  <si>
    <r>
      <t xml:space="preserve">PM1: </t>
    </r>
    <r>
      <rPr>
        <b/>
        <sz val="10"/>
        <color rgb="FF000000"/>
        <rFont val="Calibri"/>
        <family val="2"/>
      </rPr>
      <t>Risk Assessment of Dental Patients</t>
    </r>
  </si>
  <si>
    <t>Percent of patients 0-20 that received a caries risk assessment during the measurement month</t>
  </si>
  <si>
    <r>
      <t xml:space="preserve">Count of patients in the denominator who received a </t>
    </r>
    <r>
      <rPr>
        <i/>
        <sz val="10"/>
        <color rgb="FF000000"/>
        <rFont val="Calibri"/>
        <family val="2"/>
      </rPr>
      <t>caries risk assessment</t>
    </r>
    <r>
      <rPr>
        <sz val="10"/>
        <color rgb="FF000000"/>
        <rFont val="Calibri"/>
        <family val="2"/>
      </rPr>
      <t xml:space="preserve"> designation during the </t>
    </r>
    <r>
      <rPr>
        <i/>
        <sz val="10"/>
        <color rgb="FF000000"/>
        <rFont val="Calibri"/>
        <family val="2"/>
      </rPr>
      <t>measurement month</t>
    </r>
    <r>
      <rPr>
        <sz val="10"/>
        <color rgb="FF000000"/>
        <rFont val="Calibri"/>
        <family val="2"/>
      </rPr>
      <t xml:space="preserve"> (CDT code D0601, D0602, D0603) </t>
    </r>
  </si>
  <si>
    <r>
      <t xml:space="preserve">• Was seen in the practice during the </t>
    </r>
    <r>
      <rPr>
        <i/>
        <sz val="10"/>
        <color rgb="FF000000"/>
        <rFont val="Calibri"/>
        <family val="2"/>
      </rPr>
      <t>measurement month</t>
    </r>
    <r>
      <rPr>
        <sz val="10"/>
        <color rgb="FF000000"/>
        <rFont val="Calibri"/>
        <family val="2"/>
      </rPr>
      <t xml:space="preserve"> for a </t>
    </r>
    <r>
      <rPr>
        <i/>
        <sz val="10"/>
        <color rgb="FF000000"/>
        <rFont val="Calibri"/>
        <family val="2"/>
      </rPr>
      <t>dental exam</t>
    </r>
  </si>
  <si>
    <t>PM2:</t>
  </si>
  <si>
    <t>Sealants (6-9 year olds)</t>
  </si>
  <si>
    <t>Close gap from baseline by 50%</t>
  </si>
  <si>
    <t>Percent of 6-9 year old children, at moderate to high risk, who received sealants on all sealable permanent molar teeth during the measurement month</t>
  </si>
  <si>
    <r>
      <t>Count of patients in the denominator who received sealant</t>
    </r>
    <r>
      <rPr>
        <sz val="10"/>
        <rFont val="Calibri"/>
        <family val="2"/>
      </rPr>
      <t xml:space="preserve">s on all </t>
    </r>
    <r>
      <rPr>
        <i/>
        <sz val="10"/>
        <rFont val="Calibri"/>
        <family val="2"/>
      </rPr>
      <t>sealable permanent molars</t>
    </r>
    <r>
      <rPr>
        <sz val="10"/>
        <rFont val="Calibri"/>
        <family val="2"/>
      </rPr>
      <t xml:space="preserve"> as of the last day of the </t>
    </r>
    <r>
      <rPr>
        <i/>
        <sz val="10"/>
        <rFont val="Calibri"/>
        <family val="2"/>
      </rPr>
      <t>measurement month</t>
    </r>
    <r>
      <rPr>
        <sz val="10"/>
        <rFont val="Calibri"/>
        <family val="2"/>
      </rPr>
      <t xml:space="preserve"> (</t>
    </r>
    <r>
      <rPr>
        <sz val="10"/>
        <color rgb="FF000000"/>
        <rFont val="Calibri"/>
        <family val="2"/>
      </rPr>
      <t>CDT code D1351).</t>
    </r>
  </si>
  <si>
    <t>Count of patients who meet all of the following criteria:</t>
  </si>
  <si>
    <r>
      <t xml:space="preserve">• Patient is 6-9 years old (&gt;= 72 months and &lt;108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</si>
  <si>
    <r>
      <t xml:space="preserve">• Was seen in the practice during the </t>
    </r>
    <r>
      <rPr>
        <i/>
        <sz val="10"/>
        <color rgb="FF000000"/>
        <rFont val="Calibri"/>
        <family val="2"/>
      </rPr>
      <t>sealant</t>
    </r>
    <r>
      <rPr>
        <sz val="10"/>
        <color rgb="FF000000"/>
        <rFont val="Calibri"/>
        <family val="2"/>
      </rPr>
      <t xml:space="preserve"> </t>
    </r>
    <r>
      <rPr>
        <i/>
        <sz val="10"/>
        <color rgb="FF000000"/>
        <rFont val="Calibri"/>
        <family val="2"/>
      </rPr>
      <t>start month</t>
    </r>
    <r>
      <rPr>
        <sz val="10"/>
        <color rgb="FF000000"/>
        <rFont val="Calibri"/>
        <family val="2"/>
      </rPr>
      <t xml:space="preserve"> (3 months prior to the </t>
    </r>
    <r>
      <rPr>
        <i/>
        <sz val="10"/>
        <color rgb="FF000000"/>
        <rFont val="Calibri"/>
        <family val="2"/>
      </rPr>
      <t>measurement month</t>
    </r>
    <r>
      <rPr>
        <sz val="10"/>
        <color rgb="FF000000"/>
        <rFont val="Calibri"/>
        <family val="2"/>
      </rPr>
      <t xml:space="preserve">) for a </t>
    </r>
    <r>
      <rPr>
        <i/>
        <sz val="10"/>
        <color rgb="FF000000"/>
        <rFont val="Calibri"/>
        <family val="2"/>
      </rPr>
      <t>dental exam</t>
    </r>
    <r>
      <rPr>
        <sz val="10"/>
        <color rgb="FF000000"/>
        <rFont val="Calibri"/>
        <family val="2"/>
      </rPr>
      <t xml:space="preserve">, </t>
    </r>
    <r>
      <rPr>
        <u/>
        <sz val="10"/>
        <color rgb="FF000000"/>
        <rFont val="Calibri"/>
        <family val="2"/>
      </rPr>
      <t>AND:</t>
    </r>
  </si>
  <si>
    <r>
      <t xml:space="preserve">• Was assessed at </t>
    </r>
    <r>
      <rPr>
        <i/>
        <sz val="10"/>
        <color rgb="FF000000"/>
        <rFont val="Calibri"/>
        <family val="2"/>
      </rPr>
      <t>elevated caries risk</t>
    </r>
    <r>
      <rPr>
        <sz val="10"/>
        <color rgb="FF000000"/>
        <rFont val="Calibri"/>
        <family val="2"/>
      </rPr>
      <t xml:space="preserve"> at the time of the start month visit (CDT code D0602, D0603) </t>
    </r>
  </si>
  <si>
    <t>Exclusions:</t>
  </si>
  <si>
    <r>
      <t xml:space="preserve">• Non-Sealable Teeth: molars already sealed or restored </t>
    </r>
    <r>
      <rPr>
        <u/>
        <sz val="10"/>
        <color rgb="FF000000"/>
        <rFont val="Calibri"/>
        <family val="2"/>
      </rPr>
      <t>OR</t>
    </r>
  </si>
  <si>
    <r>
      <t xml:space="preserve">• </t>
    </r>
    <r>
      <rPr>
        <i/>
        <sz val="10"/>
        <color rgb="FF000000"/>
        <rFont val="Calibri"/>
        <family val="2"/>
      </rPr>
      <t>Patient findings</t>
    </r>
    <r>
      <rPr>
        <sz val="10"/>
        <color rgb="FF000000"/>
        <rFont val="Calibri"/>
        <family val="2"/>
      </rPr>
      <t xml:space="preserve"> (e.g., missing, un-erupted teeth) </t>
    </r>
    <r>
      <rPr>
        <u/>
        <sz val="10"/>
        <color rgb="FF000000"/>
        <rFont val="Calibri"/>
        <family val="2"/>
      </rPr>
      <t>OR</t>
    </r>
  </si>
  <si>
    <t xml:space="preserve">• Condition/problem lists (e.g., active decay). </t>
  </si>
  <si>
    <r>
      <t xml:space="preserve">Alternative to exclusions: </t>
    </r>
    <r>
      <rPr>
        <sz val="10"/>
        <color rgb="FF000000"/>
        <rFont val="Calibri"/>
        <family val="2"/>
      </rPr>
      <t>include patients who had</t>
    </r>
    <r>
      <rPr>
        <b/>
        <sz val="10"/>
        <color rgb="FF000000"/>
        <rFont val="Calibri"/>
        <family val="2"/>
      </rPr>
      <t xml:space="preserve"> </t>
    </r>
    <r>
      <rPr>
        <sz val="10"/>
        <color rgb="FF000000"/>
        <rFont val="Calibri"/>
        <family val="2"/>
      </rPr>
      <t xml:space="preserve">at least one </t>
    </r>
    <r>
      <rPr>
        <i/>
        <sz val="10"/>
        <color rgb="FF000000"/>
        <rFont val="Calibri"/>
        <family val="2"/>
      </rPr>
      <t>sealable molar</t>
    </r>
  </si>
  <si>
    <r>
      <t>Note</t>
    </r>
    <r>
      <rPr>
        <sz val="10"/>
        <color rgb="FF000000"/>
        <rFont val="Calibri"/>
        <family val="2"/>
      </rPr>
      <t xml:space="preserve">: this measure may include patients who did not have sealants mentioned in their treatment plan. </t>
    </r>
  </si>
  <si>
    <t>PM3:</t>
  </si>
  <si>
    <t>Self-Mgmt Goal Review</t>
  </si>
  <si>
    <t>Percent of 0-20 year old patients with self-management goals reviewed with a dental provider during the measurement month.</t>
  </si>
  <si>
    <t>Count of patients in the denominator who had self-management goals reviewed with their provider at the visit.</t>
  </si>
  <si>
    <t>[Codes] May also be tracked with a dummy code</t>
  </si>
  <si>
    <r>
      <t xml:space="preserve">D1: </t>
    </r>
    <r>
      <rPr>
        <sz val="10"/>
        <color rgb="FF000000"/>
        <rFont val="Calibri"/>
        <family val="2"/>
      </rPr>
      <t>Count of unique patients who meet the following criteria:</t>
    </r>
  </si>
  <si>
    <t>PM4:</t>
  </si>
  <si>
    <t>Treatment Plan Completion</t>
  </si>
  <si>
    <r>
      <t xml:space="preserve">Count of patients in the denominator with all </t>
    </r>
    <r>
      <rPr>
        <i/>
        <sz val="10"/>
        <color rgb="FF000000"/>
        <rFont val="Calibri"/>
        <family val="2"/>
      </rPr>
      <t>Phase 1 treatment plan</t>
    </r>
    <r>
      <rPr>
        <sz val="10"/>
        <color rgb="FF000000"/>
        <rFont val="Calibri"/>
        <family val="2"/>
      </rPr>
      <t xml:space="preserve"> components completed as of the last day of the </t>
    </r>
    <r>
      <rPr>
        <i/>
        <sz val="10"/>
        <color rgb="FF000000"/>
        <rFont val="Calibri"/>
        <family val="2"/>
      </rPr>
      <t>measurement month</t>
    </r>
    <r>
      <rPr>
        <sz val="10"/>
        <color rgb="FF000000"/>
        <rFont val="Calibri"/>
        <family val="2"/>
      </rPr>
      <t xml:space="preserve">. Next visit is likely to be a recare visit. </t>
    </r>
  </si>
  <si>
    <t>Note: A dummy code can be used to indicate treatment plan is complete (e.g. TPC01).</t>
  </si>
  <si>
    <t>Count of unique patients who meet all of the following criteria:</t>
  </si>
  <si>
    <r>
      <t xml:space="preserve">• Patient is 0-20 years old (&lt;120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</si>
  <si>
    <r>
      <t xml:space="preserve">• Was seen in the practice during the </t>
    </r>
    <r>
      <rPr>
        <i/>
        <sz val="10"/>
        <color rgb="FF000000"/>
        <rFont val="Calibri"/>
        <family val="2"/>
      </rPr>
      <t>Tx plan start month</t>
    </r>
    <r>
      <rPr>
        <sz val="10"/>
        <color rgb="FF000000"/>
        <rFont val="Calibri"/>
        <family val="2"/>
      </rPr>
      <t xml:space="preserve"> (6 months prior to the </t>
    </r>
    <r>
      <rPr>
        <i/>
        <sz val="10"/>
        <color rgb="FF000000"/>
        <rFont val="Calibri"/>
        <family val="2"/>
      </rPr>
      <t>measurement month</t>
    </r>
    <r>
      <rPr>
        <sz val="10"/>
        <color rgb="FF000000"/>
        <rFont val="Calibri"/>
        <family val="2"/>
      </rPr>
      <t xml:space="preserve">) for a </t>
    </r>
    <r>
      <rPr>
        <i/>
        <sz val="10"/>
        <color rgb="FF000000"/>
        <rFont val="Calibri"/>
        <family val="2"/>
      </rPr>
      <t>dental exam.</t>
    </r>
  </si>
  <si>
    <t>PM5:</t>
  </si>
  <si>
    <t>Recall Rates</t>
  </si>
  <si>
    <t>Percent of 0-20 patients with on-time risk-based recall visits</t>
  </si>
  <si>
    <r>
      <t xml:space="preserve">Count of patients in the denominator with a </t>
    </r>
    <r>
      <rPr>
        <i/>
        <sz val="10"/>
        <color rgb="FF000000"/>
        <rFont val="Calibri"/>
        <family val="2"/>
      </rPr>
      <t>dental exam</t>
    </r>
    <r>
      <rPr>
        <sz val="10"/>
        <color rgb="FF000000"/>
        <rFont val="Calibri"/>
        <family val="2"/>
      </rPr>
      <t xml:space="preserve"> completed as of the last day of the </t>
    </r>
    <r>
      <rPr>
        <i/>
        <sz val="10"/>
        <color rgb="FF000000"/>
        <rFont val="Calibri"/>
        <family val="2"/>
      </rPr>
      <t>measurement month</t>
    </r>
    <r>
      <rPr>
        <sz val="10"/>
        <color rgb="FF000000"/>
        <rFont val="Calibri"/>
        <family val="2"/>
      </rPr>
      <t xml:space="preserve">. </t>
    </r>
  </si>
  <si>
    <t xml:space="preserve"> </t>
  </si>
  <si>
    <r>
      <t xml:space="preserve">• Patient is 0-20 years old (&lt;120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r>
      <rPr>
        <sz val="8"/>
        <rFont val="Calibri"/>
        <family val="2"/>
      </rPr>
      <t> </t>
    </r>
  </si>
  <si>
    <r>
      <t xml:space="preserve">• Was assessed for caries risk at their latest prior </t>
    </r>
    <r>
      <rPr>
        <i/>
        <sz val="10"/>
        <color rgb="FF000000"/>
        <rFont val="Calibri"/>
        <family val="2"/>
      </rPr>
      <t>dental exam</t>
    </r>
    <r>
      <rPr>
        <sz val="10"/>
        <color rgb="FF000000"/>
        <rFont val="Calibri"/>
        <family val="2"/>
      </rPr>
      <t xml:space="preserve">  </t>
    </r>
    <r>
      <rPr>
        <u/>
        <sz val="10"/>
        <color rgb="FF000000"/>
        <rFont val="Calibri"/>
        <family val="2"/>
      </rPr>
      <t>AND</t>
    </r>
  </si>
  <si>
    <t>• Their latest prior exam occurred during the following months, based on their risk status at that exam:</t>
  </si>
  <si>
    <t>High risk: 4 months ago</t>
  </si>
  <si>
    <t xml:space="preserve">  Medium risk: 7 months ago</t>
  </si>
  <si>
    <t>Low risk: 13 months ago</t>
  </si>
  <si>
    <t>Pm6:</t>
  </si>
  <si>
    <t>No Shows</t>
  </si>
  <si>
    <r>
      <t>Percent of scheduled</t>
    </r>
    <r>
      <rPr>
        <sz val="8"/>
        <rFont val="Calibri"/>
        <family val="2"/>
      </rPr>
      <t> </t>
    </r>
    <r>
      <rPr>
        <sz val="10"/>
        <rFont val="Calibri"/>
        <family val="2"/>
      </rPr>
      <t xml:space="preserve"> appointments for which the patient did not show up</t>
    </r>
  </si>
  <si>
    <r>
      <t xml:space="preserve">Count of appointments in the denominator where the patient did not show and did not </t>
    </r>
    <r>
      <rPr>
        <i/>
        <sz val="10"/>
        <color rgb="FF000000"/>
        <rFont val="Calibri"/>
        <family val="2"/>
      </rPr>
      <t>cancel</t>
    </r>
    <r>
      <rPr>
        <sz val="10"/>
        <color rgb="FF000000"/>
        <rFont val="Calibri"/>
        <family val="2"/>
      </rPr>
      <t>.</t>
    </r>
  </si>
  <si>
    <r>
      <t xml:space="preserve">Count of appointments scheduled for patients </t>
    </r>
    <r>
      <rPr>
        <sz val="8"/>
        <rFont val="Calibri"/>
        <family val="2"/>
      </rPr>
      <t> </t>
    </r>
    <r>
      <rPr>
        <sz val="10"/>
        <color rgb="FF000000"/>
        <rFont val="Calibri"/>
        <family val="2"/>
      </rPr>
      <t xml:space="preserve">0-20 years old (&lt;120 months) during the </t>
    </r>
    <r>
      <rPr>
        <i/>
        <sz val="10"/>
        <color rgb="FF000000"/>
        <rFont val="Calibri"/>
        <family val="2"/>
      </rPr>
      <t>measurement month</t>
    </r>
  </si>
  <si>
    <t>PM7:</t>
  </si>
  <si>
    <t>Sealants (10-14 year olds)</t>
  </si>
  <si>
    <r>
      <t xml:space="preserve">Percent of 10-14 year old children, at moderate to high risk, who received a sealant on all </t>
    </r>
    <r>
      <rPr>
        <i/>
        <sz val="10"/>
        <color rgb="FF000000"/>
        <rFont val="Calibri"/>
        <family val="2"/>
      </rPr>
      <t>permanent</t>
    </r>
    <r>
      <rPr>
        <sz val="10"/>
        <color rgb="FF000000"/>
        <rFont val="Calibri"/>
        <family val="2"/>
      </rPr>
      <t xml:space="preserve"> sealable molars during the measurement month</t>
    </r>
  </si>
  <si>
    <r>
      <t>Count of patients in the denominator who received sealant</t>
    </r>
    <r>
      <rPr>
        <sz val="10"/>
        <rFont val="Calibri"/>
        <family val="2"/>
      </rPr>
      <t xml:space="preserve">s on all </t>
    </r>
    <r>
      <rPr>
        <i/>
        <sz val="10"/>
        <rFont val="Calibri"/>
        <family val="2"/>
      </rPr>
      <t>permanent sealable molars</t>
    </r>
    <r>
      <rPr>
        <sz val="10"/>
        <rFont val="Calibri"/>
        <family val="2"/>
      </rPr>
      <t xml:space="preserve"> as of the last day of the </t>
    </r>
    <r>
      <rPr>
        <i/>
        <sz val="10"/>
        <rFont val="Calibri"/>
        <family val="2"/>
      </rPr>
      <t>measurement month</t>
    </r>
    <r>
      <rPr>
        <sz val="10"/>
        <rFont val="Calibri"/>
        <family val="2"/>
      </rPr>
      <t xml:space="preserve"> (</t>
    </r>
    <r>
      <rPr>
        <sz val="10"/>
        <color rgb="FF000000"/>
        <rFont val="Calibri"/>
        <family val="2"/>
      </rPr>
      <t>CDT code D1351).</t>
    </r>
  </si>
  <si>
    <r>
      <t xml:space="preserve">• Patient is 10-14 years old (&gt;= 120 months and &lt;168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</si>
  <si>
    <r>
      <t xml:space="preserve">• Was seen in the practice during the </t>
    </r>
    <r>
      <rPr>
        <i/>
        <sz val="10"/>
        <color rgb="FF000000"/>
        <rFont val="Calibri"/>
        <family val="2"/>
      </rPr>
      <t>sealant</t>
    </r>
    <r>
      <rPr>
        <sz val="10"/>
        <color rgb="FF000000"/>
        <rFont val="Calibri"/>
        <family val="2"/>
      </rPr>
      <t xml:space="preserve"> </t>
    </r>
    <r>
      <rPr>
        <i/>
        <sz val="10"/>
        <color rgb="FF000000"/>
        <rFont val="Calibri"/>
        <family val="2"/>
      </rPr>
      <t>start month</t>
    </r>
    <r>
      <rPr>
        <sz val="10"/>
        <color rgb="FF000000"/>
        <rFont val="Calibri"/>
        <family val="2"/>
      </rPr>
      <t xml:space="preserve"> (3 months prior to the </t>
    </r>
    <r>
      <rPr>
        <i/>
        <sz val="10"/>
        <color rgb="FF000000"/>
        <rFont val="Calibri"/>
        <family val="2"/>
      </rPr>
      <t>measurement month</t>
    </r>
    <r>
      <rPr>
        <sz val="10"/>
        <color rgb="FF000000"/>
        <rFont val="Calibri"/>
        <family val="2"/>
      </rPr>
      <t xml:space="preserve">) with one of the following codes: CDT code D0191, D0120, D0145, D0150, or D0180 </t>
    </r>
    <r>
      <rPr>
        <u/>
        <sz val="10"/>
        <color rgb="FF000000"/>
        <rFont val="Calibri"/>
        <family val="2"/>
      </rPr>
      <t>AND:</t>
    </r>
  </si>
  <si>
    <r>
      <t xml:space="preserve">• Non-Sealable Teeth: </t>
    </r>
    <r>
      <rPr>
        <i/>
        <sz val="10"/>
        <color rgb="FF000000"/>
        <rFont val="Calibri"/>
        <family val="2"/>
      </rPr>
      <t>permanent molars</t>
    </r>
    <r>
      <rPr>
        <sz val="10"/>
        <color rgb="FF000000"/>
        <rFont val="Calibri"/>
        <family val="2"/>
      </rPr>
      <t xml:space="preserve"> CDT codes (e.g., teeth already sealed or restored) </t>
    </r>
    <r>
      <rPr>
        <u/>
        <sz val="10"/>
        <color rgb="FF000000"/>
        <rFont val="Calibri"/>
        <family val="2"/>
      </rPr>
      <t>OR</t>
    </r>
  </si>
  <si>
    <r>
      <t xml:space="preserve">Alternative to exclusions: </t>
    </r>
    <r>
      <rPr>
        <sz val="10"/>
        <color rgb="FF000000"/>
        <rFont val="Calibri"/>
        <family val="2"/>
      </rPr>
      <t>include patients who had</t>
    </r>
    <r>
      <rPr>
        <b/>
        <sz val="10"/>
        <color rgb="FF000000"/>
        <rFont val="Calibri"/>
        <family val="2"/>
      </rPr>
      <t xml:space="preserve"> </t>
    </r>
    <r>
      <rPr>
        <sz val="10"/>
        <color rgb="FF000000"/>
        <rFont val="Calibri"/>
        <family val="2"/>
      </rPr>
      <t xml:space="preserve">at least one </t>
    </r>
    <r>
      <rPr>
        <i/>
        <sz val="10"/>
        <color rgb="FF000000"/>
        <rFont val="Calibri"/>
        <family val="2"/>
      </rPr>
      <t>permanent sealable</t>
    </r>
    <r>
      <rPr>
        <sz val="10"/>
        <color rgb="FF000000"/>
        <rFont val="Calibri"/>
        <family val="2"/>
      </rPr>
      <t xml:space="preserve"> </t>
    </r>
    <r>
      <rPr>
        <i/>
        <sz val="10"/>
        <color rgb="FF000000"/>
        <rFont val="Calibri"/>
        <family val="2"/>
      </rPr>
      <t>molar</t>
    </r>
  </si>
  <si>
    <t>PM8:</t>
  </si>
  <si>
    <t>Topical Fluoride</t>
  </si>
  <si>
    <t>0-5</t>
  </si>
  <si>
    <t xml:space="preserve">Percent of patients 0-5 year old children who received a topical fluoride application at a dental exam or well-child visit </t>
  </si>
  <si>
    <t>Count of patients in the denominator who had fluoride varnish applied at the current visit (Dental codes D1206, D1208), Medical code [CDT code?]99188</t>
  </si>
  <si>
    <r>
      <t xml:space="preserve">Count of </t>
    </r>
    <r>
      <rPr>
        <sz val="10"/>
        <color rgb="FF000000"/>
        <rFont val="Calibri"/>
        <family val="2"/>
      </rPr>
      <t xml:space="preserve">unique </t>
    </r>
    <r>
      <rPr>
        <sz val="10"/>
        <rFont val="Calibri"/>
        <family val="2"/>
      </rPr>
      <t>patients who meet all of the following criteria:</t>
    </r>
  </si>
  <si>
    <r>
      <t xml:space="preserve">• Patient is 0-5 years old (&lt;60 months) </t>
    </r>
    <r>
      <rPr>
        <u/>
        <sz val="10"/>
        <rFont val="Calibri"/>
        <family val="2"/>
      </rPr>
      <t>AND</t>
    </r>
  </si>
  <si>
    <r>
      <t xml:space="preserve">• Patient was seen in the dental clinic for a </t>
    </r>
    <r>
      <rPr>
        <i/>
        <sz val="10"/>
        <rFont val="Calibri"/>
        <family val="2"/>
      </rPr>
      <t>dental exam</t>
    </r>
    <r>
      <rPr>
        <sz val="10"/>
        <rFont val="Calibri"/>
        <family val="2"/>
      </rPr>
      <t xml:space="preserve"> (code </t>
    </r>
    <r>
      <rPr>
        <sz val="10"/>
        <color rgb="FF000000"/>
        <rFont val="Calibri"/>
        <family val="2"/>
      </rPr>
      <t xml:space="preserve">D0191, D0120, D0145, D0150, or D0180 ) </t>
    </r>
    <r>
      <rPr>
        <sz val="10"/>
        <rFont val="Calibri"/>
        <family val="2"/>
      </rPr>
      <t xml:space="preserve">or in the primary care clinic for a well child visit (code [?]) during the </t>
    </r>
    <r>
      <rPr>
        <i/>
        <sz val="10"/>
        <rFont val="Calibri"/>
        <family val="2"/>
      </rPr>
      <t>measurement month</t>
    </r>
    <r>
      <rPr>
        <sz val="10"/>
        <rFont val="Calibri"/>
        <family val="2"/>
      </rPr>
      <t xml:space="preserve"> </t>
    </r>
    <r>
      <rPr>
        <u/>
        <sz val="10"/>
        <rFont val="Calibri"/>
        <family val="2"/>
      </rPr>
      <t>AND</t>
    </r>
  </si>
  <si>
    <t>• Patient has teeth</t>
  </si>
  <si>
    <t>Total Direct Expenses in the measurement month</t>
  </si>
  <si>
    <t>OPM1 Gross charges per Encounter</t>
  </si>
  <si>
    <t>OPM4 Recommendation to Family and Friends</t>
  </si>
  <si>
    <t>Recommendation to Family and Friends</t>
  </si>
  <si>
    <t>Encounters per Hour</t>
  </si>
  <si>
    <t>Dollars of direct cost per encounter</t>
  </si>
  <si>
    <t>Gross Charges (Production) Per Encounter</t>
  </si>
  <si>
    <t>Total Financial Charges for the Dental department or location in the measurement month</t>
  </si>
  <si>
    <t>Number of scheduled hours for providers in the measurement month</t>
  </si>
  <si>
    <t>Number of patients seen in the measurement month by providers</t>
  </si>
  <si>
    <t>Count of encounters in the measurement month</t>
  </si>
  <si>
    <t>Count of patients in the denominator who indicate they will recommend health center services to family and friends ("Top Box")</t>
  </si>
  <si>
    <t>Count of patients in measurement month completing a satisfaction survey</t>
  </si>
  <si>
    <r>
      <t xml:space="preserve">OPM1: </t>
    </r>
    <r>
      <rPr>
        <b/>
        <sz val="10"/>
        <rFont val="Calibri"/>
        <family val="2"/>
        <scheme val="minor"/>
      </rPr>
      <t>Gross Charges per Encounter</t>
    </r>
  </si>
  <si>
    <r>
      <t xml:space="preserve">OPM2:  </t>
    </r>
    <r>
      <rPr>
        <b/>
        <sz val="10"/>
        <color rgb="FF000000"/>
        <rFont val="Calibri"/>
        <family val="2"/>
      </rPr>
      <t>Encounters Per Hour</t>
    </r>
  </si>
  <si>
    <r>
      <t xml:space="preserve">OPM4: </t>
    </r>
    <r>
      <rPr>
        <b/>
        <sz val="10"/>
        <color rgb="FF000000"/>
        <rFont val="Calibri"/>
        <family val="2"/>
      </rPr>
      <t>Recommendation to Family and Friends</t>
    </r>
  </si>
  <si>
    <t>PM3</t>
  </si>
  <si>
    <t>PM8</t>
  </si>
  <si>
    <t>Count of patients who meet the measure's denominator criteria</t>
  </si>
  <si>
    <t>Count of patients in the denominator who meet the numerator criteria</t>
  </si>
  <si>
    <t>Month</t>
  </si>
  <si>
    <t>PM3-N</t>
  </si>
  <si>
    <t>PM3-D</t>
  </si>
  <si>
    <t>PM4-N</t>
  </si>
  <si>
    <t>PM4-D</t>
  </si>
  <si>
    <t>PM8-D</t>
  </si>
  <si>
    <t>PM8-N</t>
  </si>
  <si>
    <t>Percent of 10-14 year old children, at moderate to high risk, who received a sealant on all permanent sealable molars during the measurement month</t>
  </si>
  <si>
    <r>
      <t xml:space="preserve">OPM3: </t>
    </r>
    <r>
      <rPr>
        <b/>
        <sz val="10"/>
        <rFont val="Calibri"/>
        <family val="2"/>
        <scheme val="minor"/>
      </rPr>
      <t>Direct Cost Per Visit</t>
    </r>
  </si>
  <si>
    <t>OPM3 Direct Costs per Visit</t>
  </si>
  <si>
    <t>OPM2 Encounters per Hour</t>
  </si>
  <si>
    <t>Number of Encounters for the Month</t>
  </si>
  <si>
    <t>Number of unduplicated encounters in the measurement month.</t>
  </si>
  <si>
    <t>Percent Recommendation to Family and Friends</t>
  </si>
  <si>
    <t>Zufall Health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</si>
</sst>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409]mmm\-yy;@"/>
  </numFmts>
  <fonts count="34" x14ac:knownFonts="1">
    <font>
      <sz val="10"/>
      <name val="Arial"/>
    </font>
    <font>
      <sz val="10"/>
      <color rgb="FF000000"/>
      <name val="Arial"/>
      <family val="2"/>
    </font>
    <font>
      <b/>
      <sz val="10"/>
      <color rgb="FF000000"/>
      <name val="Arial"/>
      <family val="2"/>
    </font>
    <font>
      <sz val="10"/>
      <color theme="0" tint="-0.14999847407452621"/>
      <name val="Arial"/>
      <family val="2"/>
    </font>
    <font>
      <sz val="10"/>
      <color rgb="FF000000"/>
      <name val="Arial"/>
      <family val="2"/>
    </font>
    <font>
      <sz val="10"/>
      <color rgb="FF000000"/>
      <name val="Arial"/>
    </font>
    <font>
      <sz val="10"/>
      <color rgb="FF000000"/>
      <name val="Calibri"/>
      <family val="2"/>
    </font>
    <font>
      <b/>
      <sz val="10"/>
      <color rgb="FF000000"/>
      <name val="Calibri"/>
      <family val="2"/>
    </font>
    <font>
      <sz val="10"/>
      <color rgb="FF000000"/>
      <name val="Calibri"/>
      <family val="2"/>
    </font>
    <font>
      <b/>
      <sz val="13"/>
      <color rgb="FF4F81BD"/>
      <name val="Calibri"/>
      <family val="2"/>
    </font>
    <font>
      <sz val="8"/>
      <color rgb="FF000000"/>
      <name val="Calibri"/>
      <family val="2"/>
    </font>
    <font>
      <sz val="9"/>
      <color rgb="FF50595E"/>
      <name val="Times New Roman"/>
      <family val="1"/>
    </font>
    <font>
      <sz val="9.5"/>
      <color rgb="FF3A3F3F"/>
      <name val="Arial"/>
      <family val="2"/>
    </font>
    <font>
      <sz val="10"/>
      <color rgb="FF000000"/>
      <name val="Calibri"/>
      <family val="2"/>
      <scheme val="minor"/>
    </font>
    <font>
      <sz val="10"/>
      <color rgb="FF000000"/>
      <name val="Calibri"/>
      <family val="2"/>
      <scheme val="minor"/>
    </font>
    <font>
      <sz val="9"/>
      <color rgb="FF000000"/>
      <name val="Arial"/>
      <family val="2"/>
    </font>
    <font>
      <sz val="9"/>
      <color rgb="FF000000"/>
      <name val="Arial"/>
      <family val="2"/>
    </font>
    <font>
      <b/>
      <sz val="12"/>
      <color rgb="FF000000"/>
      <name val="Arial"/>
      <family val="2"/>
    </font>
    <font>
      <i/>
      <sz val="10"/>
      <name val="Calibri"/>
      <family val="2"/>
    </font>
    <font>
      <sz val="10"/>
      <name val="Calibri"/>
      <family val="2"/>
    </font>
    <font>
      <i/>
      <sz val="10"/>
      <color rgb="FF000000"/>
      <name val="Calibri"/>
      <family val="2"/>
    </font>
    <font>
      <vertAlign val="superscript"/>
      <sz val="10"/>
      <color rgb="FF000000"/>
      <name val="Calibri"/>
      <family val="2"/>
    </font>
    <font>
      <sz val="9"/>
      <color rgb="FF61696E"/>
      <name val="Times New Roman"/>
      <family val="1"/>
    </font>
    <font>
      <sz val="9"/>
      <color rgb="FF3A3F3F"/>
      <name val="Times New Roman"/>
      <family val="1"/>
    </font>
    <font>
      <sz val="9"/>
      <color rgb="FF737878"/>
      <name val="Times New Roman"/>
      <family val="1"/>
    </font>
    <font>
      <b/>
      <sz val="9.5"/>
      <color rgb="FF3A3F3F"/>
      <name val="Arial"/>
      <family val="2"/>
    </font>
    <font>
      <i/>
      <sz val="7.5"/>
      <color rgb="FF61696E"/>
      <name val="Arial"/>
      <family val="2"/>
    </font>
    <font>
      <i/>
      <sz val="7.5"/>
      <color rgb="FF737878"/>
      <name val="Arial"/>
      <family val="2"/>
    </font>
    <font>
      <i/>
      <sz val="7.5"/>
      <color rgb="FF50595E"/>
      <name val="Arial"/>
      <family val="2"/>
    </font>
    <font>
      <i/>
      <sz val="7.5"/>
      <color rgb="FF868D8E"/>
      <name val="Arial"/>
      <family val="2"/>
    </font>
    <font>
      <u/>
      <sz val="10"/>
      <color rgb="FF000000"/>
      <name val="Calibri"/>
      <family val="2"/>
    </font>
    <font>
      <sz val="8"/>
      <name val="Calibri"/>
      <family val="2"/>
    </font>
    <font>
      <u/>
      <sz val="10"/>
      <name val="Calibri"/>
      <family val="2"/>
    </font>
    <font>
      <b/>
      <sz val="10"/>
      <name val="Calibri"/>
      <family val="2"/>
      <scheme val="minor"/>
    </font>
  </fonts>
  <fills count="6">
    <fill>
      <patternFill patternType="none"/>
    </fill>
    <fill>
      <patternFill patternType="gray125"/>
    </fill>
    <fill>
      <patternFill patternType="solid">
        <fgColor rgb="FFCCFFFF"/>
        <bgColor indexed="64"/>
      </patternFill>
    </fill>
    <fill>
      <patternFill patternType="solid">
        <fgColor indexed="26"/>
        <bgColor indexed="64"/>
      </patternFill>
    </fill>
    <fill>
      <patternFill patternType="solid">
        <fgColor rgb="FFFFFFCC"/>
        <bgColor indexed="64"/>
      </patternFill>
    </fill>
    <fill>
      <patternFill patternType="solid">
        <fgColor indexed="27"/>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s>
  <cellStyleXfs count="1">
    <xf numFmtId="0" fontId="0" fillId="0" borderId="0"/>
  </cellStyleXfs>
  <cellXfs count="143">
    <xf numFmtId="0" fontId="0" fillId="0" borderId="0" xfId="0"/>
    <xf numFmtId="0" fontId="1" fillId="0" borderId="0" xfId="0" applyFont="1"/>
    <xf numFmtId="0" fontId="2" fillId="0" borderId="0" xfId="0" applyFont="1"/>
    <xf numFmtId="0" fontId="2" fillId="2" borderId="0" xfId="0" applyFont="1" applyFill="1" applyAlignment="1">
      <alignment horizontal="center" vertical="center"/>
    </xf>
    <xf numFmtId="0" fontId="3" fillId="0" borderId="0" xfId="0" applyFont="1"/>
    <xf numFmtId="0" fontId="1" fillId="0" borderId="1" xfId="0" applyFont="1" applyBorder="1" applyAlignment="1">
      <alignment horizontal="center" vertical="center"/>
    </xf>
    <xf numFmtId="0" fontId="1" fillId="3" borderId="1" xfId="0" applyFont="1" applyFill="1" applyBorder="1"/>
    <xf numFmtId="0" fontId="4" fillId="0" borderId="0" xfId="0" applyFont="1" applyAlignment="1">
      <alignment horizontal="left" wrapText="1"/>
    </xf>
    <xf numFmtId="0" fontId="1" fillId="0" borderId="0" xfId="0" applyFont="1" applyAlignment="1">
      <alignment horizontal="center" vertical="center"/>
    </xf>
    <xf numFmtId="0" fontId="4" fillId="0" borderId="1" xfId="0" applyFont="1" applyBorder="1" applyAlignment="1">
      <alignment horizontal="left" wrapText="1"/>
    </xf>
    <xf numFmtId="1" fontId="1" fillId="0" borderId="0" xfId="0" applyNumberFormat="1" applyFont="1" applyAlignment="1">
      <alignment horizontal="center" vertical="center"/>
    </xf>
    <xf numFmtId="1"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1" fontId="1" fillId="4" borderId="3" xfId="0" applyNumberFormat="1" applyFont="1" applyFill="1" applyBorder="1" applyAlignment="1">
      <alignment horizontal="center" vertical="center"/>
    </xf>
    <xf numFmtId="0" fontId="5" fillId="0" borderId="0" xfId="0" applyFont="1"/>
    <xf numFmtId="0" fontId="4" fillId="0" borderId="4" xfId="0" applyFont="1" applyBorder="1" applyAlignment="1">
      <alignment horizontal="left" wrapText="1"/>
    </xf>
    <xf numFmtId="0" fontId="2" fillId="0" borderId="0" xfId="0" applyFont="1" applyAlignment="1">
      <alignment horizontal="center"/>
    </xf>
    <xf numFmtId="0" fontId="2" fillId="5" borderId="1" xfId="0" applyFont="1" applyFill="1" applyBorder="1" applyAlignment="1">
      <alignment horizontal="center"/>
    </xf>
    <xf numFmtId="0" fontId="6" fillId="0" borderId="0" xfId="0" applyFont="1" applyAlignment="1">
      <alignment horizontal="center"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9" fillId="0" borderId="0" xfId="0" applyFont="1" applyAlignment="1">
      <alignment horizontal="left" vertical="center" indent="2"/>
    </xf>
    <xf numFmtId="0" fontId="10" fillId="0" borderId="0" xfId="0" applyFont="1" applyAlignment="1">
      <alignment horizontal="left" vertical="center" indent="2"/>
    </xf>
    <xf numFmtId="0" fontId="9" fillId="0" borderId="0" xfId="0" applyFont="1" applyAlignment="1">
      <alignment vertical="center"/>
    </xf>
    <xf numFmtId="0" fontId="8" fillId="0" borderId="10" xfId="0" applyFont="1" applyBorder="1" applyAlignment="1">
      <alignment vertical="center" wrapText="1"/>
    </xf>
    <xf numFmtId="0" fontId="8" fillId="0" borderId="11" xfId="0" applyFont="1" applyBorder="1" applyAlignment="1">
      <alignment vertical="center" wrapText="1"/>
    </xf>
    <xf numFmtId="0" fontId="8" fillId="0" borderId="12" xfId="0" applyFont="1" applyBorder="1" applyAlignment="1">
      <alignment vertical="center" wrapText="1"/>
    </xf>
    <xf numFmtId="0" fontId="6" fillId="0" borderId="12" xfId="0" applyFont="1" applyBorder="1" applyAlignment="1">
      <alignment vertical="center" wrapText="1"/>
    </xf>
    <xf numFmtId="0" fontId="11" fillId="0" borderId="5" xfId="0" applyFont="1" applyBorder="1" applyAlignment="1">
      <alignment vertical="center" wrapText="1"/>
    </xf>
    <xf numFmtId="0" fontId="12" fillId="0" borderId="5" xfId="0" applyFont="1" applyBorder="1" applyAlignment="1">
      <alignment vertical="center" wrapText="1"/>
    </xf>
    <xf numFmtId="0" fontId="12" fillId="0" borderId="12" xfId="0" applyFont="1" applyBorder="1" applyAlignment="1">
      <alignment vertical="center" wrapText="1"/>
    </xf>
    <xf numFmtId="0" fontId="7"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7" xfId="0" applyFont="1" applyBorder="1" applyAlignment="1">
      <alignment horizontal="center" vertical="center"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12" xfId="0" applyFont="1" applyBorder="1" applyAlignment="1">
      <alignment vertical="top" wrapText="1"/>
    </xf>
    <xf numFmtId="0" fontId="7" fillId="0" borderId="5" xfId="0" applyFont="1" applyBorder="1" applyAlignment="1">
      <alignment vertical="center" wrapText="1"/>
    </xf>
    <xf numFmtId="0" fontId="7" fillId="0" borderId="12" xfId="0" applyFont="1" applyBorder="1" applyAlignment="1">
      <alignment vertical="center" wrapText="1"/>
    </xf>
    <xf numFmtId="0" fontId="8" fillId="0" borderId="0" xfId="0" applyFont="1" applyAlignment="1">
      <alignment vertical="center"/>
    </xf>
    <xf numFmtId="0" fontId="10" fillId="0" borderId="0" xfId="0" applyFont="1" applyAlignment="1">
      <alignment vertical="center"/>
    </xf>
    <xf numFmtId="0" fontId="5" fillId="0" borderId="0" xfId="0" applyFont="1" applyAlignment="1">
      <alignment vertical="top" wrapText="1"/>
    </xf>
    <xf numFmtId="0" fontId="7" fillId="0" borderId="0" xfId="0" applyFont="1" applyAlignment="1">
      <alignment vertical="center" wrapText="1"/>
    </xf>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13" fillId="0" borderId="10" xfId="0" applyFont="1" applyBorder="1" applyAlignment="1">
      <alignment horizontal="center" vertical="center" wrapText="1"/>
    </xf>
    <xf numFmtId="0" fontId="14" fillId="0" borderId="10" xfId="0" applyFont="1" applyBorder="1" applyAlignment="1">
      <alignment vertical="center" wrapText="1"/>
    </xf>
    <xf numFmtId="0" fontId="6" fillId="0" borderId="10" xfId="0" applyFont="1" applyBorder="1" applyAlignment="1">
      <alignment horizontal="center" vertical="center" wrapText="1"/>
    </xf>
    <xf numFmtId="0" fontId="6" fillId="0" borderId="10" xfId="0" applyFont="1" applyBorder="1" applyAlignment="1">
      <alignment vertical="center" wrapText="1"/>
    </xf>
    <xf numFmtId="0" fontId="13" fillId="0" borderId="8" xfId="0" applyFont="1" applyBorder="1" applyAlignment="1">
      <alignment horizontal="center" vertical="center" wrapText="1"/>
    </xf>
    <xf numFmtId="0" fontId="13" fillId="0" borderId="10" xfId="0" applyFont="1" applyBorder="1" applyAlignment="1">
      <alignment horizontal="center" vertical="top" wrapText="1"/>
    </xf>
    <xf numFmtId="0" fontId="8" fillId="0" borderId="10" xfId="0" applyFont="1" applyBorder="1" applyAlignment="1">
      <alignment horizontal="left" vertical="center" wrapText="1"/>
    </xf>
    <xf numFmtId="0" fontId="13" fillId="0" borderId="13" xfId="0" applyFont="1" applyBorder="1" applyAlignment="1">
      <alignment vertical="center" wrapText="1"/>
    </xf>
    <xf numFmtId="0" fontId="8" fillId="0" borderId="13" xfId="0" applyFont="1" applyBorder="1" applyAlignment="1">
      <alignment vertical="center" wrapText="1"/>
    </xf>
    <xf numFmtId="0" fontId="13" fillId="0" borderId="14" xfId="0" applyFont="1" applyBorder="1" applyAlignment="1">
      <alignment horizontal="left" vertical="center"/>
    </xf>
    <xf numFmtId="0" fontId="13" fillId="0" borderId="13" xfId="0" applyFont="1" applyBorder="1" applyAlignment="1">
      <alignment wrapText="1"/>
    </xf>
    <xf numFmtId="0" fontId="13" fillId="0" borderId="0" xfId="0" applyFont="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1" fontId="16"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1" fillId="0" borderId="2" xfId="0" applyFont="1" applyBorder="1" applyAlignment="1">
      <alignment horizontal="center" vertical="center" wrapText="1"/>
    </xf>
    <xf numFmtId="0" fontId="4" fillId="0" borderId="1" xfId="0" applyFont="1" applyBorder="1" applyAlignment="1">
      <alignment horizontal="center" vertical="center" wrapText="1"/>
    </xf>
    <xf numFmtId="164" fontId="15" fillId="0" borderId="1" xfId="0" applyNumberFormat="1" applyFont="1" applyBorder="1" applyAlignment="1">
      <alignment horizontal="center"/>
    </xf>
    <xf numFmtId="165" fontId="15" fillId="0" borderId="1" xfId="0" applyNumberFormat="1" applyFont="1" applyBorder="1" applyAlignment="1">
      <alignment horizontal="center"/>
    </xf>
    <xf numFmtId="2" fontId="15" fillId="0" borderId="1" xfId="0" applyNumberFormat="1" applyFont="1" applyBorder="1" applyAlignment="1">
      <alignment horizontal="center"/>
    </xf>
    <xf numFmtId="0" fontId="1" fillId="0" borderId="1" xfId="0" applyFont="1" applyBorder="1"/>
    <xf numFmtId="0" fontId="15" fillId="0" borderId="1" xfId="0" applyFont="1" applyBorder="1"/>
    <xf numFmtId="1" fontId="17" fillId="0" borderId="0" xfId="0" applyNumberFormat="1" applyFont="1" applyAlignment="1">
      <alignment horizontal="center" vertical="center"/>
    </xf>
    <xf numFmtId="0" fontId="17" fillId="0" borderId="0" xfId="0" applyFont="1" applyAlignment="1">
      <alignment horizontal="center" vertical="center"/>
    </xf>
    <xf numFmtId="165" fontId="17" fillId="0" borderId="0" xfId="0" applyNumberFormat="1" applyFont="1" applyAlignment="1">
      <alignment horizontal="center" vertical="center"/>
    </xf>
    <xf numFmtId="2" fontId="17" fillId="0" borderId="0" xfId="0" applyNumberFormat="1" applyFont="1" applyAlignment="1">
      <alignment horizontal="center" vertical="center"/>
    </xf>
    <xf numFmtId="1" fontId="15" fillId="3" borderId="1" xfId="0" applyNumberFormat="1" applyFont="1" applyFill="1" applyBorder="1" applyAlignment="1">
      <alignment horizontal="center"/>
    </xf>
    <xf numFmtId="1" fontId="15" fillId="3" borderId="2" xfId="0" applyNumberFormat="1" applyFont="1" applyFill="1" applyBorder="1" applyAlignment="1">
      <alignment horizontal="center"/>
    </xf>
    <xf numFmtId="1" fontId="15" fillId="3" borderId="19" xfId="0" applyNumberFormat="1" applyFont="1" applyFill="1" applyBorder="1" applyAlignment="1">
      <alignment horizontal="center"/>
    </xf>
    <xf numFmtId="1" fontId="15" fillId="4" borderId="1" xfId="0" applyNumberFormat="1" applyFont="1" applyFill="1" applyBorder="1" applyAlignment="1">
      <alignment horizontal="center"/>
    </xf>
    <xf numFmtId="166" fontId="15" fillId="0" borderId="1" xfId="0" applyNumberFormat="1" applyFont="1" applyBorder="1" applyAlignment="1">
      <alignment horizontal="center" vertical="center" wrapText="1"/>
    </xf>
    <xf numFmtId="1" fontId="15" fillId="0" borderId="1" xfId="0" applyNumberFormat="1" applyFont="1" applyBorder="1" applyAlignment="1">
      <alignment horizontal="center"/>
    </xf>
    <xf numFmtId="164" fontId="15" fillId="4" borderId="1" xfId="0" applyNumberFormat="1" applyFont="1" applyFill="1" applyBorder="1" applyAlignment="1">
      <alignment horizontal="center"/>
    </xf>
    <xf numFmtId="166" fontId="15" fillId="0" borderId="1" xfId="0" applyNumberFormat="1" applyFont="1" applyBorder="1" applyAlignment="1">
      <alignment horizontal="center"/>
    </xf>
    <xf numFmtId="166" fontId="15" fillId="0" borderId="2" xfId="0" applyNumberFormat="1" applyFont="1" applyBorder="1" applyAlignment="1">
      <alignment horizontal="center"/>
    </xf>
    <xf numFmtId="0" fontId="5" fillId="0" borderId="1" xfId="0" applyFont="1" applyBorder="1" applyAlignment="1">
      <alignment horizontal="center"/>
    </xf>
    <xf numFmtId="0" fontId="5" fillId="0" borderId="23" xfId="0" applyFont="1" applyBorder="1" applyAlignment="1">
      <alignment horizontal="center"/>
    </xf>
    <xf numFmtId="1" fontId="5" fillId="0" borderId="1" xfId="0" applyNumberFormat="1" applyFont="1" applyBorder="1" applyAlignment="1">
      <alignment horizontal="center"/>
    </xf>
    <xf numFmtId="166" fontId="15" fillId="0" borderId="21" xfId="0" applyNumberFormat="1" applyFont="1" applyBorder="1" applyAlignment="1">
      <alignment horizontal="center" vertical="center" wrapText="1"/>
    </xf>
    <xf numFmtId="166" fontId="15" fillId="0" borderId="22" xfId="0" applyNumberFormat="1" applyFont="1" applyBorder="1" applyAlignment="1">
      <alignment horizontal="center" vertical="center" wrapText="1"/>
    </xf>
    <xf numFmtId="1" fontId="15" fillId="0" borderId="1" xfId="0" applyNumberFormat="1" applyFont="1" applyBorder="1" applyAlignment="1">
      <alignment horizontal="center" vertical="center" wrapText="1"/>
    </xf>
    <xf numFmtId="1" fontId="15" fillId="0" borderId="2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165" fontId="15" fillId="4" borderId="1" xfId="0" applyNumberFormat="1" applyFont="1" applyFill="1" applyBorder="1" applyAlignment="1">
      <alignment horizontal="center"/>
    </xf>
    <xf numFmtId="0" fontId="15" fillId="0" borderId="2" xfId="0" applyFont="1" applyBorder="1" applyAlignment="1">
      <alignment horizontal="center" vertical="center" wrapText="1"/>
    </xf>
    <xf numFmtId="0" fontId="1" fillId="0" borderId="1" xfId="0" applyFont="1" applyBorder="1" applyAlignment="1">
      <alignment horizontal="center" vertical="center" wrapText="1"/>
    </xf>
    <xf numFmtId="2" fontId="15" fillId="0" borderId="2" xfId="0" applyNumberFormat="1" applyFont="1" applyBorder="1" applyAlignment="1">
      <alignment horizontal="center" vertical="center" wrapText="1"/>
    </xf>
    <xf numFmtId="0" fontId="5" fillId="0" borderId="22" xfId="0" applyFont="1" applyBorder="1"/>
    <xf numFmtId="16" fontId="5" fillId="0" borderId="0" xfId="0" applyNumberFormat="1" applyFont="1"/>
    <xf numFmtId="0" fontId="15" fillId="0" borderId="0" xfId="0" applyFont="1" applyAlignment="1">
      <alignment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0" fontId="8" fillId="0" borderId="9" xfId="0" applyFont="1" applyBorder="1" applyAlignment="1">
      <alignment vertical="center" wrapText="1"/>
    </xf>
    <xf numFmtId="0" fontId="8" fillId="0" borderId="5" xfId="0" applyFont="1" applyBorder="1" applyAlignment="1">
      <alignment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7" xfId="0" applyNumberFormat="1" applyFont="1" applyBorder="1" applyAlignment="1">
      <alignment horizontal="center" vertical="center" wrapText="1"/>
    </xf>
    <xf numFmtId="9" fontId="6" fillId="0" borderId="8" xfId="0" applyNumberFormat="1"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8" fillId="0" borderId="0" xfId="0" applyFont="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9" fontId="6" fillId="0" borderId="0" xfId="0" applyNumberFormat="1" applyFont="1" applyAlignment="1">
      <alignment horizontal="center" vertical="center" wrapText="1"/>
    </xf>
    <xf numFmtId="0" fontId="17" fillId="0" borderId="1" xfId="0" applyFont="1" applyBorder="1" applyAlignment="1">
      <alignment horizontal="center"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0" fontId="17" fillId="0" borderId="2" xfId="0" applyFont="1" applyBorder="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20" xfId="0" applyFont="1" applyBorder="1" applyAlignment="1">
      <alignment horizontal="center" vertical="center"/>
    </xf>
    <xf numFmtId="0" fontId="17" fillId="0" borderId="21" xfId="0" applyFont="1" applyBorder="1" applyAlignment="1">
      <alignment horizontal="center" vertical="center"/>
    </xf>
    <xf numFmtId="0" fontId="17" fillId="0" borderId="22" xfId="0" applyFont="1" applyBorder="1" applyAlignment="1">
      <alignment horizontal="center" vertical="center"/>
    </xf>
    <xf numFmtId="0" fontId="17"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Measures!$A$2</c:f>
          <c:strCache>
            <c:ptCount val="1"/>
            <c:pt idx="0">
              <c:v>OM1. Caries at Recall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Table'!$F$5:$F$39</c:f>
              <c:numCache>
                <c:formatCode>0</c:formatCode>
                <c:ptCount val="35"/>
                <c:pt idx="0">
                  <c:v>80</c:v>
                </c:pt>
                <c:pt idx="1">
                  <c:v>77.272727272727266</c:v>
                </c:pt>
                <c:pt idx="2">
                  <c:v>75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Table'!$AQ$5:$AQ$39</c:f>
              <c:numCache>
                <c:formatCode>General</c:formatCode>
                <c:ptCount val="35"/>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numCache>
            </c:numRef>
          </c:val>
          <c:smooth val="0"/>
        </c:ser>
        <c:dLbls>
          <c:showLegendKey val="0"/>
          <c:showVal val="0"/>
          <c:showCatName val="0"/>
          <c:showSerName val="0"/>
          <c:showPercent val="0"/>
          <c:showBubbleSize val="0"/>
        </c:dLbls>
        <c:marker val="1"/>
        <c:smooth val="0"/>
        <c:axId val="209627776"/>
        <c:axId val="161533952"/>
      </c:lineChart>
      <c:dateAx>
        <c:axId val="209627776"/>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61533952"/>
        <c:crosses val="autoZero"/>
        <c:auto val="0"/>
        <c:lblOffset val="100"/>
        <c:baseTimeUnit val="months"/>
        <c:majorUnit val="3"/>
        <c:majorTimeUnit val="months"/>
        <c:minorUnit val="2"/>
      </c:dateAx>
      <c:valAx>
        <c:axId val="161533952"/>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9627776"/>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Measures!$A$11</c:f>
          <c:strCache>
            <c:ptCount val="1"/>
            <c:pt idx="0">
              <c:v>OPM1 Gross charges per Encounter</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Table'!$AG$5:$AG$39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Table'!$AZ$5:$AZ$39</c:f>
              <c:numCache>
                <c:formatCode>General</c:formatCode>
                <c:ptCount val="3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numCache>
            </c:numRef>
          </c:val>
          <c:smooth val="0"/>
        </c:ser>
        <c:dLbls>
          <c:showLegendKey val="0"/>
          <c:showVal val="0"/>
          <c:showCatName val="0"/>
          <c:showSerName val="0"/>
          <c:showPercent val="0"/>
          <c:showBubbleSize val="0"/>
        </c:dLbls>
        <c:marker val="1"/>
        <c:smooth val="0"/>
        <c:axId val="198804224"/>
        <c:axId val="198805760"/>
      </c:lineChart>
      <c:dateAx>
        <c:axId val="198804224"/>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05760"/>
        <c:crosses val="autoZero"/>
        <c:auto val="0"/>
        <c:lblOffset val="100"/>
        <c:baseTimeUnit val="months"/>
        <c:majorUnit val="3"/>
        <c:majorTimeUnit val="months"/>
        <c:minorUnit val="2"/>
      </c:dateAx>
      <c:valAx>
        <c:axId val="198805760"/>
        <c:scaling>
          <c:orientation val="minMax"/>
          <c:max val="100"/>
          <c:min val="0"/>
        </c:scaling>
        <c:delete val="0"/>
        <c:axPos val="l"/>
        <c:majorGridlines/>
        <c:title>
          <c:tx>
            <c:rich>
              <a:bodyPr rot="-5400000" vert="horz"/>
              <a:lstStyle/>
              <a:p>
                <a:pPr>
                  <a:defRPr/>
                </a:pPr>
                <a:r>
                  <a:rPr lang="en-US"/>
                  <a: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04224"/>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Measures!$A$12</c:f>
          <c:strCache>
            <c:ptCount val="1"/>
            <c:pt idx="0">
              <c:v>OPM2 Encounters per Hour</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Table'!$AJ$5:$AJ$39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Table'!$BA$5:$BA$39</c:f>
              <c:numCache>
                <c:formatCode>General</c:formatCode>
                <c:ptCount val="3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numCache>
            </c:numRef>
          </c:val>
          <c:smooth val="0"/>
        </c:ser>
        <c:dLbls>
          <c:showLegendKey val="0"/>
          <c:showVal val="0"/>
          <c:showCatName val="0"/>
          <c:showSerName val="0"/>
          <c:showPercent val="0"/>
          <c:showBubbleSize val="0"/>
        </c:dLbls>
        <c:marker val="1"/>
        <c:smooth val="0"/>
        <c:axId val="198827008"/>
        <c:axId val="198943488"/>
      </c:lineChart>
      <c:dateAx>
        <c:axId val="198827008"/>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943488"/>
        <c:crosses val="autoZero"/>
        <c:auto val="0"/>
        <c:lblOffset val="100"/>
        <c:baseTimeUnit val="months"/>
        <c:majorUnit val="3"/>
        <c:majorTimeUnit val="months"/>
        <c:minorUnit val="2"/>
      </c:dateAx>
      <c:valAx>
        <c:axId val="198943488"/>
        <c:scaling>
          <c:orientation val="minMax"/>
          <c:max val="5"/>
          <c:min val="0"/>
        </c:scaling>
        <c:delete val="0"/>
        <c:axPos val="l"/>
        <c:majorGridlines/>
        <c:title>
          <c:tx>
            <c:rich>
              <a:bodyPr rot="-5400000" vert="horz"/>
              <a:lstStyle/>
              <a:p>
                <a:pPr>
                  <a:defRPr/>
                </a:pPr>
                <a:r>
                  <a:rPr lang="en-US"/>
                  <a:t>Encounters/Hr</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27008"/>
        <c:crosses val="autoZero"/>
        <c:crossBetween val="midCat"/>
        <c:majorUnit val="1"/>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Measures!$A$13</c:f>
          <c:strCache>
            <c:ptCount val="1"/>
            <c:pt idx="0">
              <c:v>OPM3 Direct Costs per Visit</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Table'!$AM$5:$AM$39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Table'!$BB$5:$BB$39</c:f>
              <c:numCache>
                <c:formatCode>General</c:formatCode>
                <c:ptCount val="35"/>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numCache>
            </c:numRef>
          </c:val>
          <c:smooth val="0"/>
        </c:ser>
        <c:dLbls>
          <c:showLegendKey val="0"/>
          <c:showVal val="0"/>
          <c:showCatName val="0"/>
          <c:showSerName val="0"/>
          <c:showPercent val="0"/>
          <c:showBubbleSize val="0"/>
        </c:dLbls>
        <c:marker val="1"/>
        <c:smooth val="0"/>
        <c:axId val="199230592"/>
        <c:axId val="199232128"/>
      </c:lineChart>
      <c:dateAx>
        <c:axId val="199230592"/>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9232128"/>
        <c:crosses val="autoZero"/>
        <c:auto val="0"/>
        <c:lblOffset val="100"/>
        <c:baseTimeUnit val="months"/>
        <c:majorUnit val="3"/>
        <c:majorTimeUnit val="months"/>
        <c:minorUnit val="2"/>
      </c:dateAx>
      <c:valAx>
        <c:axId val="199232128"/>
        <c:scaling>
          <c:orientation val="minMax"/>
          <c:max val="50"/>
          <c:min val="0"/>
        </c:scaling>
        <c:delete val="0"/>
        <c:axPos val="l"/>
        <c:majorGridlines/>
        <c:title>
          <c:tx>
            <c:rich>
              <a:bodyPr rot="-5400000" vert="horz"/>
              <a:lstStyle/>
              <a:p>
                <a:pPr>
                  <a:defRPr/>
                </a:pPr>
                <a:r>
                  <a:rPr lang="en-US"/>
                  <a:t>$ Direct Costs per Visit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9230592"/>
        <c:crosses val="autoZero"/>
        <c:crossBetween val="midCat"/>
        <c:majorUnit val="10"/>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Measures!$A$14</c:f>
          <c:strCache>
            <c:ptCount val="1"/>
            <c:pt idx="0">
              <c:v>OPM4 Recommendation to Family and Friends</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Table'!$AP$5:$AP$39</c:f>
              <c:numCache>
                <c:formatCode>0.00</c:formatCode>
                <c:ptCount val="35"/>
                <c:pt idx="0">
                  <c:v>50</c:v>
                </c:pt>
                <c:pt idx="1">
                  <c:v>60</c:v>
                </c:pt>
                <c:pt idx="2">
                  <c:v>75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Table'!$BC$5:$BC$39</c:f>
              <c:numCache>
                <c:formatCode>General</c:formatCode>
                <c:ptCount val="35"/>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numCache>
            </c:numRef>
          </c:val>
          <c:smooth val="0"/>
        </c:ser>
        <c:dLbls>
          <c:showLegendKey val="0"/>
          <c:showVal val="0"/>
          <c:showCatName val="0"/>
          <c:showSerName val="0"/>
          <c:showPercent val="0"/>
          <c:showBubbleSize val="0"/>
        </c:dLbls>
        <c:marker val="1"/>
        <c:smooth val="0"/>
        <c:axId val="199409024"/>
        <c:axId val="202720384"/>
      </c:lineChart>
      <c:dateAx>
        <c:axId val="199409024"/>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2720384"/>
        <c:crosses val="autoZero"/>
        <c:auto val="0"/>
        <c:lblOffset val="100"/>
        <c:baseTimeUnit val="months"/>
        <c:majorUnit val="3"/>
        <c:majorTimeUnit val="months"/>
        <c:minorUnit val="2"/>
      </c:dateAx>
      <c:valAx>
        <c:axId val="202720384"/>
        <c:scaling>
          <c:orientation val="minMax"/>
          <c:max val="100"/>
          <c:min val="0"/>
        </c:scaling>
        <c:delete val="0"/>
        <c:axPos val="l"/>
        <c:majorGridlines/>
        <c:title>
          <c:tx>
            <c:rich>
              <a:bodyPr rot="-5400000" vert="horz"/>
              <a:lstStyle/>
              <a:p>
                <a:pPr>
                  <a:defRPr/>
                </a:pPr>
                <a:r>
                  <a:rPr lang="en-US"/>
                  <a:t>$ Direct Costs per Visit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9409024"/>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Measures!$A$3</c:f>
          <c:strCache>
            <c:ptCount val="1"/>
            <c:pt idx="0">
              <c:v>PM1 Risk Assessment of Dental Patients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Table'!$I$5:$I$39</c:f>
              <c:numCache>
                <c:formatCode>0.0</c:formatCode>
                <c:ptCount val="35"/>
                <c:pt idx="0">
                  <c:v>66.666666666666657</c:v>
                </c:pt>
                <c:pt idx="1">
                  <c:v>69.230769230769226</c:v>
                </c:pt>
                <c:pt idx="2">
                  <c:v>71.428571428571431</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Table'!$AR$5:$AR$39</c:f>
              <c:numCache>
                <c:formatCode>General</c:formatCode>
                <c:ptCount val="35"/>
                <c:pt idx="0">
                  <c:v>95</c:v>
                </c:pt>
                <c:pt idx="1">
                  <c:v>95</c:v>
                </c:pt>
                <c:pt idx="2">
                  <c:v>95</c:v>
                </c:pt>
                <c:pt idx="3">
                  <c:v>95</c:v>
                </c:pt>
                <c:pt idx="4">
                  <c:v>95</c:v>
                </c:pt>
                <c:pt idx="5">
                  <c:v>95</c:v>
                </c:pt>
                <c:pt idx="6">
                  <c:v>95</c:v>
                </c:pt>
                <c:pt idx="7">
                  <c:v>95</c:v>
                </c:pt>
                <c:pt idx="8">
                  <c:v>95</c:v>
                </c:pt>
                <c:pt idx="9">
                  <c:v>95</c:v>
                </c:pt>
                <c:pt idx="10">
                  <c:v>95</c:v>
                </c:pt>
                <c:pt idx="11">
                  <c:v>95</c:v>
                </c:pt>
                <c:pt idx="12">
                  <c:v>95</c:v>
                </c:pt>
                <c:pt idx="13">
                  <c:v>95</c:v>
                </c:pt>
                <c:pt idx="14">
                  <c:v>95</c:v>
                </c:pt>
                <c:pt idx="15">
                  <c:v>95</c:v>
                </c:pt>
                <c:pt idx="16">
                  <c:v>95</c:v>
                </c:pt>
                <c:pt idx="17">
                  <c:v>95</c:v>
                </c:pt>
                <c:pt idx="18">
                  <c:v>95</c:v>
                </c:pt>
                <c:pt idx="19">
                  <c:v>95</c:v>
                </c:pt>
                <c:pt idx="20">
                  <c:v>95</c:v>
                </c:pt>
                <c:pt idx="21">
                  <c:v>95</c:v>
                </c:pt>
                <c:pt idx="22">
                  <c:v>95</c:v>
                </c:pt>
                <c:pt idx="23">
                  <c:v>95</c:v>
                </c:pt>
                <c:pt idx="24">
                  <c:v>95</c:v>
                </c:pt>
                <c:pt idx="25">
                  <c:v>95</c:v>
                </c:pt>
                <c:pt idx="26">
                  <c:v>95</c:v>
                </c:pt>
                <c:pt idx="27">
                  <c:v>95</c:v>
                </c:pt>
                <c:pt idx="28">
                  <c:v>95</c:v>
                </c:pt>
                <c:pt idx="29">
                  <c:v>95</c:v>
                </c:pt>
                <c:pt idx="30">
                  <c:v>95</c:v>
                </c:pt>
                <c:pt idx="31">
                  <c:v>95</c:v>
                </c:pt>
                <c:pt idx="32">
                  <c:v>95</c:v>
                </c:pt>
                <c:pt idx="33">
                  <c:v>95</c:v>
                </c:pt>
                <c:pt idx="34">
                  <c:v>95</c:v>
                </c:pt>
              </c:numCache>
            </c:numRef>
          </c:val>
          <c:smooth val="0"/>
        </c:ser>
        <c:dLbls>
          <c:showLegendKey val="0"/>
          <c:showVal val="0"/>
          <c:showCatName val="0"/>
          <c:showSerName val="0"/>
          <c:showPercent val="0"/>
          <c:showBubbleSize val="0"/>
        </c:dLbls>
        <c:marker val="1"/>
        <c:smooth val="0"/>
        <c:axId val="161542912"/>
        <c:axId val="161544448"/>
      </c:lineChart>
      <c:dateAx>
        <c:axId val="161542912"/>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61544448"/>
        <c:crosses val="autoZero"/>
        <c:auto val="0"/>
        <c:lblOffset val="100"/>
        <c:baseTimeUnit val="months"/>
        <c:majorUnit val="3"/>
        <c:majorTimeUnit val="months"/>
        <c:minorUnit val="2"/>
      </c:dateAx>
      <c:valAx>
        <c:axId val="161544448"/>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61542912"/>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Measures!$A$4</c:f>
          <c:strCache>
            <c:ptCount val="1"/>
            <c:pt idx="0">
              <c:v>PM2 Sealants (6-9 years old)</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Table'!$L$5:$L$39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Table'!$AS$5:$AS$39</c:f>
              <c:numCache>
                <c:formatCode>General</c:formatCode>
                <c:ptCount val="3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numCache>
            </c:numRef>
          </c:val>
          <c:smooth val="0"/>
        </c:ser>
        <c:dLbls>
          <c:showLegendKey val="0"/>
          <c:showVal val="0"/>
          <c:showCatName val="0"/>
          <c:showSerName val="0"/>
          <c:showPercent val="0"/>
          <c:showBubbleSize val="0"/>
        </c:dLbls>
        <c:marker val="1"/>
        <c:smooth val="0"/>
        <c:axId val="171011072"/>
        <c:axId val="171016960"/>
      </c:lineChart>
      <c:dateAx>
        <c:axId val="171011072"/>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1016960"/>
        <c:crosses val="autoZero"/>
        <c:auto val="0"/>
        <c:lblOffset val="100"/>
        <c:baseTimeUnit val="months"/>
        <c:majorUnit val="3"/>
        <c:majorTimeUnit val="months"/>
        <c:minorUnit val="2"/>
      </c:dateAx>
      <c:valAx>
        <c:axId val="171016960"/>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1011072"/>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Measures!$A$5</c:f>
          <c:strCache>
            <c:ptCount val="1"/>
            <c:pt idx="0">
              <c:v>PM3 Self-Mgmt Goal Review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Table'!$O$5:$O$39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Table'!$AT$5:$AT$39</c:f>
              <c:numCache>
                <c:formatCode>General</c:formatCode>
                <c:ptCount val="35"/>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45</c:v>
                </c:pt>
                <c:pt idx="31">
                  <c:v>45</c:v>
                </c:pt>
                <c:pt idx="32">
                  <c:v>45</c:v>
                </c:pt>
                <c:pt idx="33">
                  <c:v>45</c:v>
                </c:pt>
                <c:pt idx="34">
                  <c:v>45</c:v>
                </c:pt>
              </c:numCache>
            </c:numRef>
          </c:val>
          <c:smooth val="0"/>
        </c:ser>
        <c:dLbls>
          <c:showLegendKey val="0"/>
          <c:showVal val="0"/>
          <c:showCatName val="0"/>
          <c:showSerName val="0"/>
          <c:showPercent val="0"/>
          <c:showBubbleSize val="0"/>
        </c:dLbls>
        <c:marker val="1"/>
        <c:smooth val="0"/>
        <c:axId val="171030016"/>
        <c:axId val="171031552"/>
      </c:lineChart>
      <c:dateAx>
        <c:axId val="171030016"/>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1031552"/>
        <c:crosses val="autoZero"/>
        <c:auto val="0"/>
        <c:lblOffset val="100"/>
        <c:baseTimeUnit val="months"/>
        <c:majorUnit val="3"/>
        <c:majorTimeUnit val="months"/>
        <c:minorUnit val="2"/>
      </c:dateAx>
      <c:valAx>
        <c:axId val="171031552"/>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1030016"/>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Measures!$A$6</c:f>
          <c:strCache>
            <c:ptCount val="1"/>
            <c:pt idx="0">
              <c:v>PM4 Treatment Plan Completion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Table'!$R$5:$R$39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Table'!$AU$5:$AU$39</c:f>
              <c:numCache>
                <c:formatCode>General</c:formatCode>
                <c:ptCount val="35"/>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numCache>
            </c:numRef>
          </c:val>
          <c:smooth val="0"/>
        </c:ser>
        <c:dLbls>
          <c:showLegendKey val="0"/>
          <c:showVal val="0"/>
          <c:showCatName val="0"/>
          <c:showSerName val="0"/>
          <c:showPercent val="0"/>
          <c:showBubbleSize val="0"/>
        </c:dLbls>
        <c:marker val="1"/>
        <c:smooth val="0"/>
        <c:axId val="172885888"/>
        <c:axId val="172887424"/>
      </c:lineChart>
      <c:dateAx>
        <c:axId val="172885888"/>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887424"/>
        <c:crosses val="autoZero"/>
        <c:auto val="0"/>
        <c:lblOffset val="100"/>
        <c:baseTimeUnit val="months"/>
        <c:majorUnit val="3"/>
        <c:majorTimeUnit val="months"/>
        <c:minorUnit val="2"/>
      </c:dateAx>
      <c:valAx>
        <c:axId val="172887424"/>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885888"/>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Measures!$A$7</c:f>
          <c:strCache>
            <c:ptCount val="1"/>
            <c:pt idx="0">
              <c:v>PM5 Recall Rates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Table'!$U$5:$U$39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Table'!$AV$5:$AV$39</c:f>
              <c:numCache>
                <c:formatCode>General</c:formatCode>
                <c:ptCount val="35"/>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55</c:v>
                </c:pt>
                <c:pt idx="23">
                  <c:v>55</c:v>
                </c:pt>
                <c:pt idx="24">
                  <c:v>55</c:v>
                </c:pt>
                <c:pt idx="25">
                  <c:v>55</c:v>
                </c:pt>
                <c:pt idx="26">
                  <c:v>55</c:v>
                </c:pt>
                <c:pt idx="27">
                  <c:v>55</c:v>
                </c:pt>
                <c:pt idx="28">
                  <c:v>55</c:v>
                </c:pt>
                <c:pt idx="29">
                  <c:v>55</c:v>
                </c:pt>
                <c:pt idx="30">
                  <c:v>55</c:v>
                </c:pt>
                <c:pt idx="31">
                  <c:v>55</c:v>
                </c:pt>
                <c:pt idx="32">
                  <c:v>55</c:v>
                </c:pt>
                <c:pt idx="33">
                  <c:v>55</c:v>
                </c:pt>
                <c:pt idx="34">
                  <c:v>55</c:v>
                </c:pt>
              </c:numCache>
            </c:numRef>
          </c:val>
          <c:smooth val="0"/>
        </c:ser>
        <c:dLbls>
          <c:showLegendKey val="0"/>
          <c:showVal val="0"/>
          <c:showCatName val="0"/>
          <c:showSerName val="0"/>
          <c:showPercent val="0"/>
          <c:showBubbleSize val="0"/>
        </c:dLbls>
        <c:marker val="1"/>
        <c:smooth val="0"/>
        <c:axId val="172917120"/>
        <c:axId val="172918656"/>
      </c:lineChart>
      <c:dateAx>
        <c:axId val="17291712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18656"/>
        <c:crosses val="autoZero"/>
        <c:auto val="0"/>
        <c:lblOffset val="100"/>
        <c:baseTimeUnit val="months"/>
        <c:majorUnit val="3"/>
        <c:majorTimeUnit val="months"/>
        <c:minorUnit val="2"/>
      </c:dateAx>
      <c:valAx>
        <c:axId val="172918656"/>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17120"/>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Measures!$A$8</c:f>
          <c:strCache>
            <c:ptCount val="1"/>
            <c:pt idx="0">
              <c:v>PM6 No Shows</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Table'!$X$5:$X$39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Table'!$AW$5:$AW$39</c:f>
              <c:numCache>
                <c:formatCode>0</c:formatCode>
                <c:ptCount val="35"/>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pt idx="14">
                  <c:v>65</c:v>
                </c:pt>
                <c:pt idx="15">
                  <c:v>65</c:v>
                </c:pt>
                <c:pt idx="16">
                  <c:v>65</c:v>
                </c:pt>
                <c:pt idx="17">
                  <c:v>65</c:v>
                </c:pt>
                <c:pt idx="18">
                  <c:v>65</c:v>
                </c:pt>
                <c:pt idx="19">
                  <c:v>65</c:v>
                </c:pt>
                <c:pt idx="20">
                  <c:v>65</c:v>
                </c:pt>
                <c:pt idx="21">
                  <c:v>65</c:v>
                </c:pt>
                <c:pt idx="22">
                  <c:v>65</c:v>
                </c:pt>
                <c:pt idx="23">
                  <c:v>65</c:v>
                </c:pt>
                <c:pt idx="24">
                  <c:v>65</c:v>
                </c:pt>
                <c:pt idx="25">
                  <c:v>65</c:v>
                </c:pt>
                <c:pt idx="26">
                  <c:v>65</c:v>
                </c:pt>
                <c:pt idx="27">
                  <c:v>65</c:v>
                </c:pt>
                <c:pt idx="28">
                  <c:v>65</c:v>
                </c:pt>
                <c:pt idx="29">
                  <c:v>65</c:v>
                </c:pt>
                <c:pt idx="30">
                  <c:v>65</c:v>
                </c:pt>
                <c:pt idx="31">
                  <c:v>65</c:v>
                </c:pt>
                <c:pt idx="32">
                  <c:v>65</c:v>
                </c:pt>
                <c:pt idx="33">
                  <c:v>65</c:v>
                </c:pt>
                <c:pt idx="34">
                  <c:v>65</c:v>
                </c:pt>
              </c:numCache>
            </c:numRef>
          </c:val>
          <c:smooth val="0"/>
        </c:ser>
        <c:dLbls>
          <c:showLegendKey val="0"/>
          <c:showVal val="0"/>
          <c:showCatName val="0"/>
          <c:showSerName val="0"/>
          <c:showPercent val="0"/>
          <c:showBubbleSize val="0"/>
        </c:dLbls>
        <c:marker val="1"/>
        <c:smooth val="0"/>
        <c:axId val="172931712"/>
        <c:axId val="172962176"/>
      </c:lineChart>
      <c:dateAx>
        <c:axId val="172931712"/>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62176"/>
        <c:crosses val="autoZero"/>
        <c:auto val="0"/>
        <c:lblOffset val="100"/>
        <c:baseTimeUnit val="months"/>
        <c:majorUnit val="3"/>
        <c:majorTimeUnit val="months"/>
        <c:minorUnit val="2"/>
      </c:dateAx>
      <c:valAx>
        <c:axId val="172962176"/>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31712"/>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Measures!$A$9</c:f>
          <c:strCache>
            <c:ptCount val="1"/>
            <c:pt idx="0">
              <c:v>PM7 Sealants (10-14 years old)</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Table'!$AA$5:$AA$39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Table'!$AX$5:$AX$39</c:f>
              <c:numCache>
                <c:formatCode>General</c:formatCode>
                <c:ptCount val="35"/>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numCache>
            </c:numRef>
          </c:val>
          <c:smooth val="0"/>
        </c:ser>
        <c:dLbls>
          <c:showLegendKey val="0"/>
          <c:showVal val="0"/>
          <c:showCatName val="0"/>
          <c:showSerName val="0"/>
          <c:showPercent val="0"/>
          <c:showBubbleSize val="0"/>
        </c:dLbls>
        <c:marker val="1"/>
        <c:smooth val="0"/>
        <c:axId val="177899008"/>
        <c:axId val="177900544"/>
      </c:lineChart>
      <c:dateAx>
        <c:axId val="177899008"/>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7900544"/>
        <c:crosses val="autoZero"/>
        <c:auto val="0"/>
        <c:lblOffset val="100"/>
        <c:baseTimeUnit val="months"/>
        <c:majorUnit val="3"/>
        <c:majorTimeUnit val="months"/>
        <c:minorUnit val="2"/>
      </c:dateAx>
      <c:valAx>
        <c:axId val="177900544"/>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7899008"/>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Measures!$A$10</c:f>
          <c:strCache>
            <c:ptCount val="1"/>
            <c:pt idx="0">
              <c:v>PM8 Topical Fluoride 0-5</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Table'!$AD$5:$AD$39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Table'!$AY$5:$AY$39</c:f>
              <c:numCache>
                <c:formatCode>General</c:formatCode>
                <c:ptCount val="35"/>
                <c:pt idx="0">
                  <c:v>75</c:v>
                </c:pt>
                <c:pt idx="1">
                  <c:v>75</c:v>
                </c:pt>
                <c:pt idx="2">
                  <c:v>75</c:v>
                </c:pt>
                <c:pt idx="3">
                  <c:v>75</c:v>
                </c:pt>
                <c:pt idx="4">
                  <c:v>75</c:v>
                </c:pt>
                <c:pt idx="5">
                  <c:v>75</c:v>
                </c:pt>
                <c:pt idx="6">
                  <c:v>75</c:v>
                </c:pt>
                <c:pt idx="7">
                  <c:v>75</c:v>
                </c:pt>
                <c:pt idx="8">
                  <c:v>75</c:v>
                </c:pt>
                <c:pt idx="9">
                  <c:v>75</c:v>
                </c:pt>
                <c:pt idx="10">
                  <c:v>75</c:v>
                </c:pt>
                <c:pt idx="11">
                  <c:v>75</c:v>
                </c:pt>
                <c:pt idx="12">
                  <c:v>75</c:v>
                </c:pt>
                <c:pt idx="13">
                  <c:v>75</c:v>
                </c:pt>
                <c:pt idx="14">
                  <c:v>75</c:v>
                </c:pt>
                <c:pt idx="15">
                  <c:v>75</c:v>
                </c:pt>
                <c:pt idx="16">
                  <c:v>75</c:v>
                </c:pt>
                <c:pt idx="17">
                  <c:v>75</c:v>
                </c:pt>
                <c:pt idx="18">
                  <c:v>75</c:v>
                </c:pt>
                <c:pt idx="19">
                  <c:v>75</c:v>
                </c:pt>
                <c:pt idx="20">
                  <c:v>75</c:v>
                </c:pt>
                <c:pt idx="21">
                  <c:v>75</c:v>
                </c:pt>
                <c:pt idx="22">
                  <c:v>75</c:v>
                </c:pt>
                <c:pt idx="23">
                  <c:v>75</c:v>
                </c:pt>
                <c:pt idx="24">
                  <c:v>75</c:v>
                </c:pt>
                <c:pt idx="25">
                  <c:v>75</c:v>
                </c:pt>
                <c:pt idx="26">
                  <c:v>75</c:v>
                </c:pt>
                <c:pt idx="27">
                  <c:v>75</c:v>
                </c:pt>
                <c:pt idx="28">
                  <c:v>75</c:v>
                </c:pt>
                <c:pt idx="29">
                  <c:v>75</c:v>
                </c:pt>
                <c:pt idx="30">
                  <c:v>75</c:v>
                </c:pt>
                <c:pt idx="31">
                  <c:v>75</c:v>
                </c:pt>
                <c:pt idx="32">
                  <c:v>75</c:v>
                </c:pt>
                <c:pt idx="33">
                  <c:v>75</c:v>
                </c:pt>
                <c:pt idx="34">
                  <c:v>75</c:v>
                </c:pt>
              </c:numCache>
            </c:numRef>
          </c:val>
          <c:smooth val="0"/>
        </c:ser>
        <c:dLbls>
          <c:showLegendKey val="0"/>
          <c:showVal val="0"/>
          <c:showCatName val="0"/>
          <c:showSerName val="0"/>
          <c:showPercent val="0"/>
          <c:showBubbleSize val="0"/>
        </c:dLbls>
        <c:marker val="1"/>
        <c:smooth val="0"/>
        <c:axId val="177909760"/>
        <c:axId val="177911296"/>
      </c:lineChart>
      <c:dateAx>
        <c:axId val="17790976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7911296"/>
        <c:crosses val="autoZero"/>
        <c:auto val="0"/>
        <c:lblOffset val="100"/>
        <c:baseTimeUnit val="months"/>
        <c:majorUnit val="3"/>
        <c:majorTimeUnit val="months"/>
        <c:minorUnit val="2"/>
      </c:dateAx>
      <c:valAx>
        <c:axId val="177911296"/>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7909760"/>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278130</xdr:rowOff>
    </xdr:from>
    <xdr:to>
      <xdr:col>9</xdr:col>
      <xdr:colOff>594360</xdr:colOff>
      <xdr:row>15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xdr:row>
      <xdr:rowOff>38100</xdr:rowOff>
    </xdr:from>
    <xdr:to>
      <xdr:col>9</xdr:col>
      <xdr:colOff>365760</xdr:colOff>
      <xdr:row>2</xdr:row>
      <xdr:rowOff>106680</xdr:rowOff>
    </xdr:to>
    <xdr:sp macro="" textlink="'Data Table'!$AQ$4">
      <xdr:nvSpPr>
        <xdr:cNvPr id="8" name="TextBox 7"/>
        <xdr:cNvSpPr txBox="1"/>
      </xdr:nvSpPr>
      <xdr:spPr>
        <a:xfrm>
          <a:off x="4892040" y="32004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56990E-BA25-42EE-8B62-7C091FB72025}" type="TxLink">
            <a:rPr lang="en-US" sz="900" b="0" i="0" u="none" strike="noStrike">
              <a:solidFill>
                <a:srgbClr val="000000"/>
              </a:solidFill>
              <a:latin typeface="Arial"/>
              <a:cs typeface="Arial"/>
            </a:rPr>
            <a:pPr/>
            <a:t>Goal = 90</a:t>
          </a:fld>
          <a:endParaRPr lang="en-US" sz="1100"/>
        </a:p>
      </xdr:txBody>
    </xdr:sp>
    <xdr:clientData/>
  </xdr:twoCellAnchor>
  <xdr:twoCellAnchor>
    <xdr:from>
      <xdr:col>0</xdr:col>
      <xdr:colOff>0</xdr:colOff>
      <xdr:row>15</xdr:row>
      <xdr:rowOff>0</xdr:rowOff>
    </xdr:from>
    <xdr:to>
      <xdr:col>9</xdr:col>
      <xdr:colOff>594360</xdr:colOff>
      <xdr:row>29</xdr:row>
      <xdr:rowOff>3810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15</xdr:row>
      <xdr:rowOff>38100</xdr:rowOff>
    </xdr:from>
    <xdr:to>
      <xdr:col>9</xdr:col>
      <xdr:colOff>480060</xdr:colOff>
      <xdr:row>16</xdr:row>
      <xdr:rowOff>106680</xdr:rowOff>
    </xdr:to>
    <xdr:sp macro="" textlink="'Data Table'!$AR$4">
      <xdr:nvSpPr>
        <xdr:cNvPr id="5" name="TextBox 4"/>
        <xdr:cNvSpPr txBox="1"/>
      </xdr:nvSpPr>
      <xdr:spPr>
        <a:xfrm>
          <a:off x="5006340" y="266700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50589B-5163-439A-8E52-DD61BD263988}" type="TxLink">
            <a:rPr lang="en-US" sz="900" b="0" i="0" u="none" strike="noStrike">
              <a:solidFill>
                <a:srgbClr val="000000"/>
              </a:solidFill>
              <a:latin typeface="Arial"/>
              <a:cs typeface="Arial"/>
            </a:rPr>
            <a:pPr/>
            <a:t>Goal = 95</a:t>
          </a:fld>
          <a:endParaRPr lang="en-US" sz="1100"/>
        </a:p>
      </xdr:txBody>
    </xdr:sp>
    <xdr:clientData/>
  </xdr:twoCellAnchor>
  <xdr:twoCellAnchor>
    <xdr:from>
      <xdr:col>0</xdr:col>
      <xdr:colOff>0</xdr:colOff>
      <xdr:row>29</xdr:row>
      <xdr:rowOff>0</xdr:rowOff>
    </xdr:from>
    <xdr:to>
      <xdr:col>9</xdr:col>
      <xdr:colOff>594360</xdr:colOff>
      <xdr:row>43</xdr:row>
      <xdr:rowOff>3810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9</xdr:col>
      <xdr:colOff>594360</xdr:colOff>
      <xdr:row>57</xdr:row>
      <xdr:rowOff>19050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121920</xdr:colOff>
      <xdr:row>29</xdr:row>
      <xdr:rowOff>45720</xdr:rowOff>
    </xdr:from>
    <xdr:to>
      <xdr:col>9</xdr:col>
      <xdr:colOff>472440</xdr:colOff>
      <xdr:row>30</xdr:row>
      <xdr:rowOff>114300</xdr:rowOff>
    </xdr:to>
    <xdr:sp macro="" textlink="'Data Table'!$AS$4">
      <xdr:nvSpPr>
        <xdr:cNvPr id="10" name="TextBox 9"/>
        <xdr:cNvSpPr txBox="1"/>
      </xdr:nvSpPr>
      <xdr:spPr>
        <a:xfrm>
          <a:off x="4998720" y="50215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A6D86A-E351-4C48-B3AD-65FA807FC724}" type="TxLink">
            <a:rPr lang="en-US" sz="900" b="0" i="0" u="none" strike="noStrike">
              <a:solidFill>
                <a:srgbClr val="000000"/>
              </a:solidFill>
              <a:latin typeface="Arial"/>
              <a:cs typeface="Arial"/>
            </a:rPr>
            <a:pPr/>
            <a:t>Goal = 40</a:t>
          </a:fld>
          <a:endParaRPr lang="en-US" sz="1100"/>
        </a:p>
      </xdr:txBody>
    </xdr:sp>
    <xdr:clientData/>
  </xdr:twoCellAnchor>
  <xdr:twoCellAnchor>
    <xdr:from>
      <xdr:col>8</xdr:col>
      <xdr:colOff>114300</xdr:colOff>
      <xdr:row>43</xdr:row>
      <xdr:rowOff>60960</xdr:rowOff>
    </xdr:from>
    <xdr:to>
      <xdr:col>9</xdr:col>
      <xdr:colOff>464820</xdr:colOff>
      <xdr:row>44</xdr:row>
      <xdr:rowOff>129540</xdr:rowOff>
    </xdr:to>
    <xdr:sp macro="" textlink="'Data Table'!$AT$4">
      <xdr:nvSpPr>
        <xdr:cNvPr id="11" name="TextBox 10"/>
        <xdr:cNvSpPr txBox="1"/>
      </xdr:nvSpPr>
      <xdr:spPr>
        <a:xfrm>
          <a:off x="4991100" y="73837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61DE9F-B621-483B-8C0B-CC5277572F9B}" type="TxLink">
            <a:rPr lang="en-US" sz="900" b="0" i="0" u="none" strike="noStrike">
              <a:solidFill>
                <a:srgbClr val="000000"/>
              </a:solidFill>
              <a:latin typeface="Arial"/>
              <a:cs typeface="Arial"/>
            </a:rPr>
            <a:pPr/>
            <a:t>Goal = 45</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594360</xdr:colOff>
      <xdr:row>15</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1</xdr:row>
      <xdr:rowOff>60960</xdr:rowOff>
    </xdr:from>
    <xdr:to>
      <xdr:col>9</xdr:col>
      <xdr:colOff>502920</xdr:colOff>
      <xdr:row>2</xdr:row>
      <xdr:rowOff>129540</xdr:rowOff>
    </xdr:to>
    <xdr:sp macro="" textlink="'Data Table'!$AU$4">
      <xdr:nvSpPr>
        <xdr:cNvPr id="3" name="TextBox 2"/>
        <xdr:cNvSpPr txBox="1"/>
      </xdr:nvSpPr>
      <xdr:spPr>
        <a:xfrm>
          <a:off x="5029200" y="34290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3AA731-BB3D-4F41-A13D-9FBFD5065088}" type="TxLink">
            <a:rPr lang="en-US" sz="900" b="0" i="0" u="none" strike="noStrike">
              <a:solidFill>
                <a:srgbClr val="000000"/>
              </a:solidFill>
              <a:latin typeface="Arial"/>
              <a:cs typeface="Arial"/>
            </a:rPr>
            <a:pPr/>
            <a:t>Goal = 50</a:t>
          </a:fld>
          <a:endParaRPr lang="en-US" sz="1100"/>
        </a:p>
      </xdr:txBody>
    </xdr:sp>
    <xdr:clientData/>
  </xdr:twoCellAnchor>
  <xdr:twoCellAnchor>
    <xdr:from>
      <xdr:col>0</xdr:col>
      <xdr:colOff>0</xdr:colOff>
      <xdr:row>15</xdr:row>
      <xdr:rowOff>7620</xdr:rowOff>
    </xdr:from>
    <xdr:to>
      <xdr:col>9</xdr:col>
      <xdr:colOff>594360</xdr:colOff>
      <xdr:row>29</xdr:row>
      <xdr:rowOff>11430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9</xdr:col>
      <xdr:colOff>594360</xdr:colOff>
      <xdr:row>43</xdr:row>
      <xdr:rowOff>3810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160020</xdr:colOff>
      <xdr:row>15</xdr:row>
      <xdr:rowOff>68580</xdr:rowOff>
    </xdr:from>
    <xdr:to>
      <xdr:col>9</xdr:col>
      <xdr:colOff>510540</xdr:colOff>
      <xdr:row>16</xdr:row>
      <xdr:rowOff>137160</xdr:rowOff>
    </xdr:to>
    <xdr:sp macro="" textlink="'Data Table'!$AV$4">
      <xdr:nvSpPr>
        <xdr:cNvPr id="6" name="TextBox 5"/>
        <xdr:cNvSpPr txBox="1"/>
      </xdr:nvSpPr>
      <xdr:spPr>
        <a:xfrm>
          <a:off x="5036820" y="26974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B548CC-D0D2-49FA-B9D4-B29D788DC590}" type="TxLink">
            <a:rPr lang="en-US" sz="900" b="0" i="0" u="none" strike="noStrike">
              <a:solidFill>
                <a:srgbClr val="000000"/>
              </a:solidFill>
              <a:latin typeface="Arial"/>
              <a:cs typeface="Arial"/>
            </a:rPr>
            <a:pPr/>
            <a:t>Goal = 55</a:t>
          </a:fld>
          <a:endParaRPr lang="en-US" sz="1100"/>
        </a:p>
      </xdr:txBody>
    </xdr:sp>
    <xdr:clientData/>
  </xdr:twoCellAnchor>
  <xdr:twoCellAnchor>
    <xdr:from>
      <xdr:col>8</xdr:col>
      <xdr:colOff>190500</xdr:colOff>
      <xdr:row>29</xdr:row>
      <xdr:rowOff>38100</xdr:rowOff>
    </xdr:from>
    <xdr:to>
      <xdr:col>9</xdr:col>
      <xdr:colOff>541020</xdr:colOff>
      <xdr:row>30</xdr:row>
      <xdr:rowOff>106680</xdr:rowOff>
    </xdr:to>
    <xdr:sp macro="" textlink="'Data Table'!$AW$4">
      <xdr:nvSpPr>
        <xdr:cNvPr id="7" name="TextBox 6"/>
        <xdr:cNvSpPr txBox="1"/>
      </xdr:nvSpPr>
      <xdr:spPr>
        <a:xfrm>
          <a:off x="5067300" y="501396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0982B-1783-40FA-AFB0-253912C8F137}" type="TxLink">
            <a:rPr lang="en-US" sz="900" b="0" i="0" u="none" strike="noStrike">
              <a:solidFill>
                <a:srgbClr val="000000"/>
              </a:solidFill>
              <a:latin typeface="Arial"/>
              <a:cs typeface="Arial"/>
            </a:rPr>
            <a:pPr/>
            <a:t>Goal = 65</a:t>
          </a:fld>
          <a:endParaRPr lang="en-US" sz="1100"/>
        </a:p>
      </xdr:txBody>
    </xdr:sp>
    <xdr:clientData/>
  </xdr:twoCellAnchor>
  <xdr:twoCellAnchor>
    <xdr:from>
      <xdr:col>0</xdr:col>
      <xdr:colOff>0</xdr:colOff>
      <xdr:row>43</xdr:row>
      <xdr:rowOff>0</xdr:rowOff>
    </xdr:from>
    <xdr:to>
      <xdr:col>9</xdr:col>
      <xdr:colOff>594360</xdr:colOff>
      <xdr:row>57</xdr:row>
      <xdr:rowOff>3810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57</xdr:row>
      <xdr:rowOff>0</xdr:rowOff>
    </xdr:from>
    <xdr:to>
      <xdr:col>9</xdr:col>
      <xdr:colOff>594360</xdr:colOff>
      <xdr:row>71</xdr:row>
      <xdr:rowOff>3810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182880</xdr:colOff>
      <xdr:row>43</xdr:row>
      <xdr:rowOff>91440</xdr:rowOff>
    </xdr:from>
    <xdr:to>
      <xdr:col>9</xdr:col>
      <xdr:colOff>533400</xdr:colOff>
      <xdr:row>44</xdr:row>
      <xdr:rowOff>160020</xdr:rowOff>
    </xdr:to>
    <xdr:sp macro="" textlink="'Data Table'!$AX$4">
      <xdr:nvSpPr>
        <xdr:cNvPr id="10" name="TextBox 9"/>
        <xdr:cNvSpPr txBox="1"/>
      </xdr:nvSpPr>
      <xdr:spPr>
        <a:xfrm>
          <a:off x="5059680" y="741426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F8808E-5799-4943-A6D7-58999086D8A3}" type="TxLink">
            <a:rPr lang="en-US" sz="900" b="0" i="0" u="none" strike="noStrike">
              <a:solidFill>
                <a:srgbClr val="000000"/>
              </a:solidFill>
              <a:latin typeface="Arial"/>
              <a:cs typeface="Arial"/>
            </a:rPr>
            <a:pPr/>
            <a:t>Goal = 70</a:t>
          </a:fld>
          <a:endParaRPr lang="en-US" sz="1100"/>
        </a:p>
      </xdr:txBody>
    </xdr:sp>
    <xdr:clientData/>
  </xdr:twoCellAnchor>
  <xdr:twoCellAnchor>
    <xdr:from>
      <xdr:col>8</xdr:col>
      <xdr:colOff>129540</xdr:colOff>
      <xdr:row>57</xdr:row>
      <xdr:rowOff>15240</xdr:rowOff>
    </xdr:from>
    <xdr:to>
      <xdr:col>9</xdr:col>
      <xdr:colOff>480060</xdr:colOff>
      <xdr:row>58</xdr:row>
      <xdr:rowOff>83820</xdr:rowOff>
    </xdr:to>
    <xdr:sp macro="" textlink="'Data Table'!$AY$4">
      <xdr:nvSpPr>
        <xdr:cNvPr id="11" name="TextBox 10"/>
        <xdr:cNvSpPr txBox="1"/>
      </xdr:nvSpPr>
      <xdr:spPr>
        <a:xfrm>
          <a:off x="5006340" y="968502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577B2D-56E9-44D5-AEBA-2096CC74170B}" type="TxLink">
            <a:rPr lang="en-US" sz="900" b="0" i="0" u="none" strike="noStrike">
              <a:solidFill>
                <a:srgbClr val="000000"/>
              </a:solidFill>
              <a:latin typeface="Arial"/>
              <a:cs typeface="Arial"/>
            </a:rPr>
            <a:pPr/>
            <a:t>Goal = 75</a:t>
          </a:fld>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594360</xdr:colOff>
      <xdr:row>15</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1</xdr:row>
      <xdr:rowOff>68580</xdr:rowOff>
    </xdr:from>
    <xdr:to>
      <xdr:col>9</xdr:col>
      <xdr:colOff>487680</xdr:colOff>
      <xdr:row>2</xdr:row>
      <xdr:rowOff>137160</xdr:rowOff>
    </xdr:to>
    <xdr:sp macro="" textlink="'Data Table'!$AZ$4">
      <xdr:nvSpPr>
        <xdr:cNvPr id="3" name="TextBox 2"/>
        <xdr:cNvSpPr txBox="1"/>
      </xdr:nvSpPr>
      <xdr:spPr>
        <a:xfrm>
          <a:off x="5013960" y="35052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AFD05C-35EE-4EC2-AFC0-A6397D875307}" type="TxLink">
            <a:rPr lang="en-US" sz="900" b="0" i="0" u="none" strike="noStrike">
              <a:solidFill>
                <a:srgbClr val="000000"/>
              </a:solidFill>
              <a:latin typeface="Arial"/>
              <a:cs typeface="Arial"/>
            </a:rPr>
            <a:pPr/>
            <a:t>Goal = 40</a:t>
          </a:fld>
          <a:endParaRPr lang="en-US" sz="1100"/>
        </a:p>
      </xdr:txBody>
    </xdr:sp>
    <xdr:clientData/>
  </xdr:twoCellAnchor>
  <xdr:twoCellAnchor>
    <xdr:from>
      <xdr:col>0</xdr:col>
      <xdr:colOff>0</xdr:colOff>
      <xdr:row>15</xdr:row>
      <xdr:rowOff>0</xdr:rowOff>
    </xdr:from>
    <xdr:to>
      <xdr:col>9</xdr:col>
      <xdr:colOff>594360</xdr:colOff>
      <xdr:row>29</xdr:row>
      <xdr:rowOff>3810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15</xdr:row>
      <xdr:rowOff>68580</xdr:rowOff>
    </xdr:from>
    <xdr:to>
      <xdr:col>9</xdr:col>
      <xdr:colOff>502920</xdr:colOff>
      <xdr:row>16</xdr:row>
      <xdr:rowOff>137160</xdr:rowOff>
    </xdr:to>
    <xdr:sp macro="" textlink="'Data Table'!$BA$4">
      <xdr:nvSpPr>
        <xdr:cNvPr id="5" name="TextBox 4"/>
        <xdr:cNvSpPr txBox="1"/>
      </xdr:nvSpPr>
      <xdr:spPr>
        <a:xfrm>
          <a:off x="5029200" y="26974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B1E341-D211-444F-A6E0-D02B732920B6}" type="TxLink">
            <a:rPr lang="en-US" sz="900" b="0" i="0" u="none" strike="noStrike">
              <a:solidFill>
                <a:srgbClr val="000000"/>
              </a:solidFill>
              <a:latin typeface="Arial"/>
              <a:cs typeface="Arial"/>
            </a:rPr>
            <a:pPr/>
            <a:t>Goal = 3</a:t>
          </a:fld>
          <a:endParaRPr lang="en-US" sz="1100"/>
        </a:p>
      </xdr:txBody>
    </xdr:sp>
    <xdr:clientData/>
  </xdr:twoCellAnchor>
  <xdr:twoCellAnchor>
    <xdr:from>
      <xdr:col>0</xdr:col>
      <xdr:colOff>0</xdr:colOff>
      <xdr:row>29</xdr:row>
      <xdr:rowOff>0</xdr:rowOff>
    </xdr:from>
    <xdr:to>
      <xdr:col>9</xdr:col>
      <xdr:colOff>594360</xdr:colOff>
      <xdr:row>43</xdr:row>
      <xdr:rowOff>3810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29</xdr:row>
      <xdr:rowOff>30480</xdr:rowOff>
    </xdr:from>
    <xdr:to>
      <xdr:col>9</xdr:col>
      <xdr:colOff>464820</xdr:colOff>
      <xdr:row>30</xdr:row>
      <xdr:rowOff>99060</xdr:rowOff>
    </xdr:to>
    <xdr:sp macro="" textlink="'Data Table'!$BB$4">
      <xdr:nvSpPr>
        <xdr:cNvPr id="7" name="TextBox 6"/>
        <xdr:cNvSpPr txBox="1"/>
      </xdr:nvSpPr>
      <xdr:spPr>
        <a:xfrm>
          <a:off x="4991100" y="500634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7EE031-7B51-4329-BD7A-14D613ADD12F}" type="TxLink">
            <a:rPr lang="en-US" sz="900" b="0" i="0" u="none" strike="noStrike">
              <a:solidFill>
                <a:srgbClr val="000000"/>
              </a:solidFill>
              <a:latin typeface="Arial"/>
              <a:cs typeface="Arial"/>
            </a:rPr>
            <a:pPr/>
            <a:t>Goal = 25</a:t>
          </a:fld>
          <a:endParaRPr lang="en-US" sz="1100"/>
        </a:p>
      </xdr:txBody>
    </xdr:sp>
    <xdr:clientData/>
  </xdr:twoCellAnchor>
  <xdr:twoCellAnchor>
    <xdr:from>
      <xdr:col>0</xdr:col>
      <xdr:colOff>0</xdr:colOff>
      <xdr:row>43</xdr:row>
      <xdr:rowOff>0</xdr:rowOff>
    </xdr:from>
    <xdr:to>
      <xdr:col>9</xdr:col>
      <xdr:colOff>594360</xdr:colOff>
      <xdr:row>57</xdr:row>
      <xdr:rowOff>3810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160020</xdr:colOff>
      <xdr:row>43</xdr:row>
      <xdr:rowOff>53340</xdr:rowOff>
    </xdr:from>
    <xdr:to>
      <xdr:col>9</xdr:col>
      <xdr:colOff>510540</xdr:colOff>
      <xdr:row>44</xdr:row>
      <xdr:rowOff>121920</xdr:rowOff>
    </xdr:to>
    <xdr:sp macro="" textlink="'Data Table'!$BC$4">
      <xdr:nvSpPr>
        <xdr:cNvPr id="9" name="TextBox 8"/>
        <xdr:cNvSpPr txBox="1"/>
      </xdr:nvSpPr>
      <xdr:spPr>
        <a:xfrm>
          <a:off x="5036820" y="737616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ED45CD-1FAF-4722-AD57-BB8C5FDC98B2}" type="TxLink">
            <a:rPr lang="en-US" sz="900" b="0" i="0" u="none" strike="noStrike">
              <a:solidFill>
                <a:srgbClr val="000000"/>
              </a:solidFill>
              <a:latin typeface="Arial"/>
              <a:cs typeface="Arial"/>
            </a:rPr>
            <a:pPr/>
            <a:t>Goal = 80</a:t>
          </a:fld>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
  <sheetViews>
    <sheetView workbookViewId="0">
      <selection activeCell="A11" sqref="A11:D12"/>
    </sheetView>
  </sheetViews>
  <sheetFormatPr defaultRowHeight="13.2" x14ac:dyDescent="0.25"/>
  <sheetData>
    <row r="3" spans="1:1" x14ac:dyDescent="0.25">
      <c r="A3" s="2" t="s">
        <v>61</v>
      </c>
    </row>
    <row r="4" spans="1:1" x14ac:dyDescent="0.25">
      <c r="A4" s="1" t="s">
        <v>63</v>
      </c>
    </row>
    <row r="6" spans="1:1" x14ac:dyDescent="0.25">
      <c r="A6" s="1" t="s">
        <v>62</v>
      </c>
    </row>
    <row r="8" spans="1:1" x14ac:dyDescent="0.25">
      <c r="A8" s="1" t="s">
        <v>64</v>
      </c>
    </row>
    <row r="11" spans="1:1" x14ac:dyDescent="0.25">
      <c r="A11" s="1"/>
    </row>
    <row r="12" spans="1:1" x14ac:dyDescent="0.25">
      <c r="A12"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22"/>
  <sheetViews>
    <sheetView workbookViewId="0">
      <selection activeCell="A17" sqref="A17"/>
    </sheetView>
  </sheetViews>
  <sheetFormatPr defaultRowHeight="13.2" x14ac:dyDescent="0.25"/>
  <cols>
    <col min="1" max="1" width="70.109375" customWidth="1"/>
    <col min="2" max="2" width="11.6640625" customWidth="1"/>
    <col min="3" max="3" width="17" customWidth="1"/>
  </cols>
  <sheetData>
    <row r="1" spans="1:18" x14ac:dyDescent="0.25">
      <c r="A1" s="17" t="s">
        <v>46</v>
      </c>
      <c r="B1" s="17" t="s">
        <v>0</v>
      </c>
      <c r="C1" s="3" t="s">
        <v>4</v>
      </c>
    </row>
    <row r="2" spans="1:18" ht="12.6" customHeight="1" x14ac:dyDescent="0.25">
      <c r="A2" s="9" t="s">
        <v>70</v>
      </c>
      <c r="B2" s="11">
        <v>90</v>
      </c>
      <c r="C2" s="5" t="s">
        <v>41</v>
      </c>
    </row>
    <row r="3" spans="1:18" x14ac:dyDescent="0.25">
      <c r="A3" s="9" t="s">
        <v>69</v>
      </c>
      <c r="B3" s="12">
        <v>95</v>
      </c>
      <c r="C3" s="5" t="s">
        <v>41</v>
      </c>
    </row>
    <row r="4" spans="1:18" ht="13.2" customHeight="1" x14ac:dyDescent="0.25">
      <c r="A4" s="9" t="s">
        <v>71</v>
      </c>
      <c r="B4" s="12">
        <v>40</v>
      </c>
      <c r="C4" s="5" t="s">
        <v>41</v>
      </c>
    </row>
    <row r="5" spans="1:18" x14ac:dyDescent="0.25">
      <c r="A5" s="9" t="s">
        <v>72</v>
      </c>
      <c r="B5" s="12">
        <v>45</v>
      </c>
      <c r="C5" s="5" t="s">
        <v>41</v>
      </c>
      <c r="R5" s="4" t="s">
        <v>12</v>
      </c>
    </row>
    <row r="6" spans="1:18" x14ac:dyDescent="0.25">
      <c r="A6" s="9" t="s">
        <v>73</v>
      </c>
      <c r="B6" s="12">
        <v>50</v>
      </c>
      <c r="C6" s="5" t="s">
        <v>41</v>
      </c>
      <c r="R6" s="4"/>
    </row>
    <row r="7" spans="1:18" x14ac:dyDescent="0.25">
      <c r="A7" s="9" t="s">
        <v>74</v>
      </c>
      <c r="B7" s="12">
        <v>55</v>
      </c>
      <c r="C7" s="5" t="s">
        <v>41</v>
      </c>
      <c r="Q7" s="4" t="s">
        <v>5</v>
      </c>
      <c r="R7" s="4" t="s">
        <v>9</v>
      </c>
    </row>
    <row r="8" spans="1:18" ht="13.2" customHeight="1" x14ac:dyDescent="0.25">
      <c r="A8" s="15" t="s">
        <v>75</v>
      </c>
      <c r="B8" s="11">
        <v>65</v>
      </c>
      <c r="C8" s="5" t="s">
        <v>41</v>
      </c>
      <c r="Q8" s="4"/>
      <c r="R8" s="4" t="s">
        <v>6</v>
      </c>
    </row>
    <row r="9" spans="1:18" x14ac:dyDescent="0.25">
      <c r="A9" s="9" t="s">
        <v>76</v>
      </c>
      <c r="B9" s="13">
        <v>70</v>
      </c>
      <c r="C9" s="5" t="s">
        <v>41</v>
      </c>
      <c r="Q9" s="4"/>
      <c r="R9" s="4"/>
    </row>
    <row r="10" spans="1:18" x14ac:dyDescent="0.25">
      <c r="A10" s="9" t="s">
        <v>77</v>
      </c>
      <c r="B10" s="11">
        <v>75</v>
      </c>
      <c r="C10" s="5" t="s">
        <v>41</v>
      </c>
      <c r="Q10" s="4"/>
      <c r="R10" s="4"/>
    </row>
    <row r="11" spans="1:18" ht="13.2" customHeight="1" x14ac:dyDescent="0.25">
      <c r="A11" s="9" t="s">
        <v>199</v>
      </c>
      <c r="B11" s="11">
        <v>40</v>
      </c>
      <c r="C11" s="5" t="s">
        <v>44</v>
      </c>
      <c r="Q11" s="4"/>
      <c r="R11" s="4"/>
    </row>
    <row r="12" spans="1:18" ht="13.2" customHeight="1" x14ac:dyDescent="0.25">
      <c r="A12" s="9" t="s">
        <v>228</v>
      </c>
      <c r="B12" s="11">
        <v>3</v>
      </c>
      <c r="C12" s="5" t="s">
        <v>43</v>
      </c>
      <c r="Q12" s="4"/>
      <c r="R12" s="4"/>
    </row>
    <row r="13" spans="1:18" ht="12.6" customHeight="1" x14ac:dyDescent="0.25">
      <c r="A13" s="9" t="s">
        <v>227</v>
      </c>
      <c r="B13" s="11">
        <v>25</v>
      </c>
      <c r="C13" s="5" t="s">
        <v>45</v>
      </c>
      <c r="Q13" s="4"/>
      <c r="R13" s="4"/>
    </row>
    <row r="14" spans="1:18" x14ac:dyDescent="0.25">
      <c r="A14" s="9" t="s">
        <v>200</v>
      </c>
      <c r="B14" s="11">
        <v>80</v>
      </c>
      <c r="C14" s="5" t="s">
        <v>41</v>
      </c>
      <c r="Q14" s="4"/>
      <c r="R14" s="4"/>
    </row>
    <row r="15" spans="1:18" x14ac:dyDescent="0.25">
      <c r="A15" s="7"/>
      <c r="B15" s="10"/>
      <c r="C15" s="8"/>
      <c r="Q15" s="4"/>
      <c r="R15" s="4"/>
    </row>
    <row r="16" spans="1:18" x14ac:dyDescent="0.25">
      <c r="A16" s="7"/>
      <c r="B16" s="10"/>
      <c r="C16" s="8"/>
      <c r="Q16" s="4"/>
      <c r="R16" s="4"/>
    </row>
    <row r="17" spans="1:18" x14ac:dyDescent="0.25">
      <c r="A17" s="7"/>
      <c r="B17" s="10"/>
      <c r="C17" s="8"/>
      <c r="Q17" s="4"/>
      <c r="R17" s="4"/>
    </row>
    <row r="18" spans="1:18" x14ac:dyDescent="0.25">
      <c r="Q18" s="4"/>
      <c r="R18" s="4" t="s">
        <v>10</v>
      </c>
    </row>
    <row r="19" spans="1:18" x14ac:dyDescent="0.25">
      <c r="A19" s="16" t="s">
        <v>3</v>
      </c>
      <c r="Q19" s="4"/>
      <c r="R19" s="4" t="s">
        <v>7</v>
      </c>
    </row>
    <row r="20" spans="1:18" x14ac:dyDescent="0.25">
      <c r="A20" s="6" t="s">
        <v>232</v>
      </c>
      <c r="Q20" s="4" t="s">
        <v>8</v>
      </c>
      <c r="R20" s="4" t="s">
        <v>11</v>
      </c>
    </row>
    <row r="21" spans="1:18" x14ac:dyDescent="0.25">
      <c r="A21" s="14"/>
    </row>
    <row r="22" spans="1:18" x14ac:dyDescent="0.25">
      <c r="A22" s="16"/>
    </row>
  </sheetData>
  <pageMargins left="0.75" right="0.75" top="1" bottom="1" header="0.5" footer="0.5"/>
  <pageSetup orientation="portrait" horizontalDpi="4294967293"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8"/>
  <sheetViews>
    <sheetView topLeftCell="C16" workbookViewId="0">
      <selection activeCell="G18" sqref="G18"/>
    </sheetView>
  </sheetViews>
  <sheetFormatPr defaultRowHeight="13.2" x14ac:dyDescent="0.25"/>
  <cols>
    <col min="1" max="1" width="14.21875" customWidth="1"/>
    <col min="2" max="2" width="68.33203125" customWidth="1"/>
    <col min="3" max="3" width="15" customWidth="1"/>
    <col min="4" max="4" width="10" customWidth="1"/>
    <col min="6" max="6" width="15.5546875" customWidth="1"/>
    <col min="7" max="7" width="45.21875" customWidth="1"/>
    <col min="8" max="8" width="53.6640625" customWidth="1"/>
  </cols>
  <sheetData>
    <row r="2" spans="1:8" ht="17.399999999999999" customHeight="1" x14ac:dyDescent="0.25">
      <c r="A2" s="31" t="s">
        <v>78</v>
      </c>
    </row>
    <row r="3" spans="1:8" x14ac:dyDescent="0.25">
      <c r="A3" s="32" t="s">
        <v>79</v>
      </c>
    </row>
    <row r="4" spans="1:8" ht="18" customHeight="1" x14ac:dyDescent="0.25">
      <c r="A4" s="33" t="s">
        <v>80</v>
      </c>
      <c r="D4" s="33" t="s">
        <v>110</v>
      </c>
    </row>
    <row r="5" spans="1:8" ht="14.4" customHeight="1" x14ac:dyDescent="0.25">
      <c r="A5" s="34" t="s">
        <v>81</v>
      </c>
      <c r="B5" s="35" t="s">
        <v>82</v>
      </c>
      <c r="D5" s="119" t="s">
        <v>111</v>
      </c>
      <c r="E5" s="119" t="s">
        <v>0</v>
      </c>
      <c r="F5" s="119" t="s">
        <v>112</v>
      </c>
      <c r="G5" s="41" t="s">
        <v>113</v>
      </c>
      <c r="H5" s="41" t="s">
        <v>115</v>
      </c>
    </row>
    <row r="6" spans="1:8" ht="42" customHeight="1" x14ac:dyDescent="0.25">
      <c r="A6" s="22" t="s">
        <v>83</v>
      </c>
      <c r="B6" s="36" t="s">
        <v>84</v>
      </c>
      <c r="D6" s="120"/>
      <c r="E6" s="120"/>
      <c r="F6" s="120"/>
      <c r="G6" s="42" t="s">
        <v>114</v>
      </c>
      <c r="H6" s="42" t="s">
        <v>114</v>
      </c>
    </row>
    <row r="7" spans="1:8" ht="42" customHeight="1" x14ac:dyDescent="0.25">
      <c r="A7" s="22" t="s">
        <v>85</v>
      </c>
      <c r="B7" s="36" t="s">
        <v>86</v>
      </c>
      <c r="D7" s="29" t="s">
        <v>116</v>
      </c>
      <c r="E7" s="25" t="s">
        <v>119</v>
      </c>
      <c r="F7" s="111" t="s">
        <v>121</v>
      </c>
      <c r="G7" s="19" t="s">
        <v>122</v>
      </c>
      <c r="H7" s="48" t="s">
        <v>129</v>
      </c>
    </row>
    <row r="8" spans="1:8" ht="42" customHeight="1" x14ac:dyDescent="0.25">
      <c r="A8" s="22" t="s">
        <v>87</v>
      </c>
      <c r="B8" s="36" t="s">
        <v>88</v>
      </c>
      <c r="D8" s="43" t="s">
        <v>117</v>
      </c>
      <c r="E8" s="25" t="s">
        <v>120</v>
      </c>
      <c r="F8" s="112"/>
      <c r="G8" s="26" t="s">
        <v>123</v>
      </c>
      <c r="H8" s="19" t="s">
        <v>130</v>
      </c>
    </row>
    <row r="9" spans="1:8" ht="97.2" customHeight="1" x14ac:dyDescent="0.25">
      <c r="A9" s="22" t="s">
        <v>89</v>
      </c>
      <c r="B9" s="36" t="s">
        <v>90</v>
      </c>
      <c r="D9" s="29" t="s">
        <v>118</v>
      </c>
      <c r="E9" s="46"/>
      <c r="F9" s="112"/>
      <c r="G9" s="26" t="s">
        <v>124</v>
      </c>
      <c r="H9" s="19" t="s">
        <v>131</v>
      </c>
    </row>
    <row r="10" spans="1:8" ht="28.2" customHeight="1" x14ac:dyDescent="0.25">
      <c r="A10" s="22" t="s">
        <v>91</v>
      </c>
      <c r="B10" s="37" t="s">
        <v>92</v>
      </c>
      <c r="D10" s="29"/>
      <c r="E10" s="46"/>
      <c r="F10" s="112"/>
      <c r="G10" s="26" t="s">
        <v>125</v>
      </c>
      <c r="H10" s="19" t="s">
        <v>132</v>
      </c>
    </row>
    <row r="11" spans="1:8" ht="57" customHeight="1" x14ac:dyDescent="0.25">
      <c r="A11" s="22" t="s">
        <v>93</v>
      </c>
      <c r="B11" s="37" t="s">
        <v>94</v>
      </c>
      <c r="D11" s="44"/>
      <c r="E11" s="46"/>
      <c r="F11" s="112"/>
      <c r="G11" s="26" t="s">
        <v>126</v>
      </c>
      <c r="H11" s="19"/>
    </row>
    <row r="12" spans="1:8" ht="42" customHeight="1" x14ac:dyDescent="0.25">
      <c r="A12" s="22" t="s">
        <v>95</v>
      </c>
      <c r="B12" s="37" t="s">
        <v>96</v>
      </c>
      <c r="D12" s="44"/>
      <c r="E12" s="46"/>
      <c r="F12" s="112"/>
      <c r="G12" s="26" t="s">
        <v>127</v>
      </c>
      <c r="H12" s="46"/>
    </row>
    <row r="13" spans="1:8" ht="14.4" customHeight="1" x14ac:dyDescent="0.25">
      <c r="A13" s="22" t="s">
        <v>97</v>
      </c>
      <c r="B13" s="37" t="s">
        <v>98</v>
      </c>
      <c r="D13" s="45"/>
      <c r="E13" s="47"/>
      <c r="F13" s="113"/>
      <c r="G13" s="37" t="s">
        <v>128</v>
      </c>
      <c r="H13" s="47"/>
    </row>
    <row r="14" spans="1:8" ht="72" customHeight="1" x14ac:dyDescent="0.25">
      <c r="A14" s="111" t="s">
        <v>99</v>
      </c>
      <c r="B14" s="38" t="s">
        <v>100</v>
      </c>
      <c r="D14" s="29" t="s">
        <v>133</v>
      </c>
      <c r="E14" s="121">
        <v>0.95</v>
      </c>
      <c r="F14" s="111" t="s">
        <v>134</v>
      </c>
      <c r="G14" s="20" t="s">
        <v>135</v>
      </c>
      <c r="H14" s="48" t="s">
        <v>129</v>
      </c>
    </row>
    <row r="15" spans="1:8" ht="48.6" customHeight="1" x14ac:dyDescent="0.25">
      <c r="A15" s="112"/>
      <c r="B15" s="39" t="s">
        <v>101</v>
      </c>
      <c r="D15" s="29" t="s">
        <v>118</v>
      </c>
      <c r="E15" s="122"/>
      <c r="F15" s="112"/>
      <c r="G15" s="21"/>
      <c r="H15" s="19" t="s">
        <v>130</v>
      </c>
    </row>
    <row r="16" spans="1:8" ht="60.6" customHeight="1" x14ac:dyDescent="0.25">
      <c r="A16" s="112"/>
      <c r="B16" s="39" t="s">
        <v>102</v>
      </c>
      <c r="D16" s="29"/>
      <c r="E16" s="122"/>
      <c r="F16" s="112"/>
      <c r="G16" s="21"/>
      <c r="H16" s="19" t="s">
        <v>136</v>
      </c>
    </row>
    <row r="17" spans="1:8" ht="74.400000000000006" customHeight="1" x14ac:dyDescent="0.25">
      <c r="A17" s="113"/>
      <c r="B17" s="40" t="s">
        <v>103</v>
      </c>
      <c r="D17" s="45"/>
      <c r="E17" s="123"/>
      <c r="F17" s="113"/>
      <c r="G17" s="22"/>
      <c r="H17" s="37"/>
    </row>
    <row r="18" spans="1:8" ht="42" customHeight="1" x14ac:dyDescent="0.25">
      <c r="A18" s="22" t="s">
        <v>104</v>
      </c>
      <c r="B18" s="37" t="s">
        <v>105</v>
      </c>
      <c r="D18" s="29" t="s">
        <v>137</v>
      </c>
      <c r="E18" s="108" t="s">
        <v>139</v>
      </c>
      <c r="F18" s="111" t="s">
        <v>140</v>
      </c>
      <c r="G18" s="20" t="s">
        <v>141</v>
      </c>
      <c r="H18" s="19" t="s">
        <v>142</v>
      </c>
    </row>
    <row r="19" spans="1:8" ht="42" customHeight="1" x14ac:dyDescent="0.25">
      <c r="A19" s="22" t="s">
        <v>106</v>
      </c>
      <c r="B19" s="37" t="s">
        <v>107</v>
      </c>
      <c r="D19" s="43" t="s">
        <v>138</v>
      </c>
      <c r="E19" s="109"/>
      <c r="F19" s="112"/>
      <c r="G19" s="21"/>
      <c r="H19" s="19" t="s">
        <v>143</v>
      </c>
    </row>
    <row r="20" spans="1:8" ht="42" customHeight="1" x14ac:dyDescent="0.25">
      <c r="A20" s="22" t="s">
        <v>108</v>
      </c>
      <c r="B20" s="37" t="s">
        <v>109</v>
      </c>
      <c r="D20" s="29"/>
      <c r="E20" s="109"/>
      <c r="F20" s="112"/>
      <c r="G20" s="21"/>
      <c r="H20" s="19" t="s">
        <v>144</v>
      </c>
    </row>
    <row r="21" spans="1:8" ht="27.6" customHeight="1" x14ac:dyDescent="0.25">
      <c r="D21" s="44"/>
      <c r="E21" s="109"/>
      <c r="F21" s="112"/>
      <c r="G21" s="21"/>
      <c r="H21" s="19" t="s">
        <v>145</v>
      </c>
    </row>
    <row r="22" spans="1:8" ht="17.399999999999999" customHeight="1" x14ac:dyDescent="0.25">
      <c r="A22" s="33"/>
      <c r="D22" s="44"/>
      <c r="E22" s="109"/>
      <c r="F22" s="112"/>
      <c r="G22" s="21"/>
      <c r="H22" s="48" t="s">
        <v>146</v>
      </c>
    </row>
    <row r="23" spans="1:8" ht="17.399999999999999" customHeight="1" x14ac:dyDescent="0.25">
      <c r="A23" s="33"/>
      <c r="D23" s="46"/>
      <c r="E23" s="109"/>
      <c r="F23" s="112"/>
      <c r="G23" s="21"/>
      <c r="H23" s="19" t="s">
        <v>147</v>
      </c>
    </row>
    <row r="24" spans="1:8" ht="13.8" customHeight="1" x14ac:dyDescent="0.25">
      <c r="A24" s="129"/>
      <c r="B24" s="129"/>
      <c r="C24" s="130"/>
      <c r="D24" s="46"/>
      <c r="E24" s="109"/>
      <c r="F24" s="112"/>
      <c r="G24" s="21"/>
      <c r="H24" s="19" t="s">
        <v>148</v>
      </c>
    </row>
    <row r="25" spans="1:8" ht="13.8" customHeight="1" x14ac:dyDescent="0.25">
      <c r="A25" s="129"/>
      <c r="B25" s="129"/>
      <c r="C25" s="130"/>
      <c r="D25" s="46"/>
      <c r="E25" s="109"/>
      <c r="F25" s="112"/>
      <c r="G25" s="21"/>
      <c r="H25" s="19" t="s">
        <v>149</v>
      </c>
    </row>
    <row r="26" spans="1:8" ht="27.6" customHeight="1" x14ac:dyDescent="0.25">
      <c r="A26" s="18"/>
      <c r="B26" s="18"/>
      <c r="C26" s="127"/>
      <c r="D26" s="46"/>
      <c r="E26" s="109"/>
      <c r="F26" s="112"/>
      <c r="G26" s="21"/>
      <c r="H26" s="48" t="s">
        <v>150</v>
      </c>
    </row>
    <row r="27" spans="1:8" ht="28.2" customHeight="1" x14ac:dyDescent="0.25">
      <c r="A27" s="23"/>
      <c r="B27" s="18"/>
      <c r="C27" s="127"/>
      <c r="D27" s="47"/>
      <c r="E27" s="110"/>
      <c r="F27" s="113"/>
      <c r="G27" s="22"/>
      <c r="H27" s="49" t="s">
        <v>151</v>
      </c>
    </row>
    <row r="28" spans="1:8" ht="41.4" customHeight="1" x14ac:dyDescent="0.25">
      <c r="A28" s="18"/>
      <c r="B28" s="52"/>
      <c r="C28" s="127"/>
      <c r="D28" s="25" t="s">
        <v>152</v>
      </c>
      <c r="E28" s="108"/>
      <c r="F28" s="111" t="s">
        <v>154</v>
      </c>
      <c r="G28" s="19" t="s">
        <v>155</v>
      </c>
      <c r="H28" s="48" t="s">
        <v>157</v>
      </c>
    </row>
    <row r="29" spans="1:8" ht="27.6" customHeight="1" x14ac:dyDescent="0.25">
      <c r="A29" s="18"/>
      <c r="B29" s="52"/>
      <c r="C29" s="127"/>
      <c r="D29" s="54"/>
      <c r="E29" s="109"/>
      <c r="F29" s="112"/>
      <c r="G29" s="19" t="s">
        <v>156</v>
      </c>
      <c r="H29" s="19" t="s">
        <v>130</v>
      </c>
    </row>
    <row r="30" spans="1:8" ht="41.4" customHeight="1" x14ac:dyDescent="0.25">
      <c r="A30" s="52"/>
      <c r="B30" s="52"/>
      <c r="C30" s="127"/>
      <c r="D30" s="24" t="s">
        <v>153</v>
      </c>
      <c r="E30" s="109"/>
      <c r="F30" s="112"/>
      <c r="G30" s="46"/>
      <c r="H30" s="19" t="s">
        <v>136</v>
      </c>
    </row>
    <row r="31" spans="1:8" ht="14.4" customHeight="1" x14ac:dyDescent="0.25">
      <c r="A31" s="52"/>
      <c r="B31" s="52"/>
      <c r="C31" s="127"/>
      <c r="D31" s="42" t="s">
        <v>118</v>
      </c>
      <c r="E31" s="110"/>
      <c r="F31" s="113"/>
      <c r="G31" s="47"/>
      <c r="H31" s="37"/>
    </row>
    <row r="32" spans="1:8" ht="55.2" customHeight="1" x14ac:dyDescent="0.25">
      <c r="A32" s="52"/>
      <c r="B32" s="52"/>
      <c r="C32" s="127"/>
      <c r="D32" s="25" t="s">
        <v>158</v>
      </c>
      <c r="E32" s="108"/>
      <c r="F32" s="111" t="s">
        <v>30</v>
      </c>
      <c r="G32" s="19" t="s">
        <v>160</v>
      </c>
      <c r="H32" s="19" t="s">
        <v>162</v>
      </c>
    </row>
    <row r="33" spans="1:8" ht="55.2" customHeight="1" x14ac:dyDescent="0.25">
      <c r="A33" s="18"/>
      <c r="B33" s="131"/>
      <c r="C33" s="127"/>
      <c r="D33" s="24" t="s">
        <v>159</v>
      </c>
      <c r="E33" s="109"/>
      <c r="F33" s="112"/>
      <c r="G33" s="19" t="s">
        <v>161</v>
      </c>
      <c r="H33" s="19" t="s">
        <v>163</v>
      </c>
    </row>
    <row r="34" spans="1:8" ht="28.2" customHeight="1" x14ac:dyDescent="0.25">
      <c r="A34" s="18"/>
      <c r="B34" s="131"/>
      <c r="C34" s="127"/>
      <c r="D34" s="42" t="s">
        <v>118</v>
      </c>
      <c r="E34" s="110"/>
      <c r="F34" s="113"/>
      <c r="G34" s="47"/>
      <c r="H34" s="37" t="s">
        <v>164</v>
      </c>
    </row>
    <row r="35" spans="1:8" ht="41.4" customHeight="1" x14ac:dyDescent="0.25">
      <c r="A35" s="18"/>
      <c r="B35" s="131"/>
      <c r="C35" s="127"/>
      <c r="D35" s="25" t="s">
        <v>165</v>
      </c>
      <c r="E35" s="108"/>
      <c r="F35" s="111" t="s">
        <v>167</v>
      </c>
      <c r="G35" s="19" t="s">
        <v>168</v>
      </c>
      <c r="H35" s="19" t="s">
        <v>162</v>
      </c>
    </row>
    <row r="36" spans="1:8" ht="27.6" customHeight="1" x14ac:dyDescent="0.25">
      <c r="A36" s="52"/>
      <c r="B36" s="131"/>
      <c r="C36" s="127"/>
      <c r="D36" s="24" t="s">
        <v>166</v>
      </c>
      <c r="E36" s="109"/>
      <c r="F36" s="112"/>
      <c r="G36" s="19" t="s">
        <v>169</v>
      </c>
      <c r="H36" s="19" t="s">
        <v>170</v>
      </c>
    </row>
    <row r="37" spans="1:8" ht="27.6" customHeight="1" x14ac:dyDescent="0.25">
      <c r="A37" s="18"/>
      <c r="B37" s="124"/>
      <c r="C37" s="127"/>
      <c r="D37" s="25" t="s">
        <v>118</v>
      </c>
      <c r="E37" s="109"/>
      <c r="F37" s="112"/>
      <c r="G37" s="46"/>
      <c r="H37" s="19" t="s">
        <v>171</v>
      </c>
    </row>
    <row r="38" spans="1:8" ht="27.6" customHeight="1" x14ac:dyDescent="0.25">
      <c r="A38" s="23"/>
      <c r="B38" s="124"/>
      <c r="C38" s="127"/>
      <c r="D38" s="46"/>
      <c r="E38" s="109"/>
      <c r="F38" s="112"/>
      <c r="G38" s="46"/>
      <c r="H38" s="19" t="s">
        <v>172</v>
      </c>
    </row>
    <row r="39" spans="1:8" ht="13.8" customHeight="1" x14ac:dyDescent="0.25">
      <c r="A39" s="18"/>
      <c r="B39" s="124"/>
      <c r="C39" s="127"/>
      <c r="D39" s="46"/>
      <c r="E39" s="109"/>
      <c r="F39" s="112"/>
      <c r="G39" s="46"/>
      <c r="H39" s="19" t="s">
        <v>173</v>
      </c>
    </row>
    <row r="40" spans="1:8" ht="13.8" customHeight="1" x14ac:dyDescent="0.25">
      <c r="A40" s="52"/>
      <c r="B40" s="124"/>
      <c r="C40" s="127"/>
      <c r="D40" s="46"/>
      <c r="E40" s="109"/>
      <c r="F40" s="112"/>
      <c r="G40" s="46"/>
      <c r="H40" s="19" t="s">
        <v>174</v>
      </c>
    </row>
    <row r="41" spans="1:8" ht="13.8" customHeight="1" x14ac:dyDescent="0.25">
      <c r="A41" s="52"/>
      <c r="B41" s="124"/>
      <c r="C41" s="127"/>
      <c r="D41" s="46"/>
      <c r="E41" s="109"/>
      <c r="F41" s="112"/>
      <c r="G41" s="46"/>
      <c r="H41" s="19" t="s">
        <v>175</v>
      </c>
    </row>
    <row r="42" spans="1:8" ht="14.4" customHeight="1" x14ac:dyDescent="0.25">
      <c r="A42" s="52"/>
      <c r="B42" s="124"/>
      <c r="C42" s="127"/>
      <c r="D42" s="47"/>
      <c r="E42" s="110"/>
      <c r="F42" s="113"/>
      <c r="G42" s="47"/>
      <c r="H42" s="37"/>
    </row>
    <row r="43" spans="1:8" ht="13.8" customHeight="1" x14ac:dyDescent="0.25">
      <c r="A43" s="52"/>
      <c r="B43" s="124"/>
      <c r="C43" s="127"/>
      <c r="D43" s="25" t="s">
        <v>176</v>
      </c>
      <c r="E43" s="108"/>
      <c r="F43" s="114" t="s">
        <v>178</v>
      </c>
      <c r="G43" s="111" t="s">
        <v>179</v>
      </c>
      <c r="H43" s="111" t="s">
        <v>180</v>
      </c>
    </row>
    <row r="44" spans="1:8" ht="13.8" customHeight="1" x14ac:dyDescent="0.25">
      <c r="A44" s="52"/>
      <c r="B44" s="124"/>
      <c r="C44" s="127"/>
      <c r="D44" s="24" t="s">
        <v>177</v>
      </c>
      <c r="E44" s="109"/>
      <c r="F44" s="115"/>
      <c r="G44" s="112"/>
      <c r="H44" s="112"/>
    </row>
    <row r="45" spans="1:8" ht="14.4" customHeight="1" x14ac:dyDescent="0.25">
      <c r="A45" s="52"/>
      <c r="B45" s="124"/>
      <c r="C45" s="127"/>
      <c r="D45" s="42" t="s">
        <v>118</v>
      </c>
      <c r="E45" s="110"/>
      <c r="F45" s="116"/>
      <c r="G45" s="113"/>
      <c r="H45" s="113"/>
    </row>
    <row r="46" spans="1:8" ht="13.8" customHeight="1" x14ac:dyDescent="0.25">
      <c r="A46" s="52"/>
      <c r="B46" s="124"/>
      <c r="C46" s="127"/>
      <c r="D46" s="25" t="s">
        <v>181</v>
      </c>
      <c r="E46" s="108"/>
      <c r="F46" s="111" t="s">
        <v>183</v>
      </c>
      <c r="G46" s="111" t="s">
        <v>184</v>
      </c>
      <c r="H46" s="19" t="s">
        <v>162</v>
      </c>
    </row>
    <row r="47" spans="1:8" ht="41.4" customHeight="1" x14ac:dyDescent="0.25">
      <c r="A47" s="18"/>
      <c r="B47" s="124"/>
      <c r="C47" s="127"/>
      <c r="D47" s="24" t="s">
        <v>182</v>
      </c>
      <c r="E47" s="109"/>
      <c r="F47" s="112"/>
      <c r="G47" s="112"/>
      <c r="H47" s="19" t="s">
        <v>185</v>
      </c>
    </row>
    <row r="48" spans="1:8" ht="55.2" customHeight="1" x14ac:dyDescent="0.25">
      <c r="A48" s="55"/>
      <c r="B48" s="124"/>
      <c r="C48" s="127"/>
      <c r="D48" s="46"/>
      <c r="E48" s="109"/>
      <c r="F48" s="112"/>
      <c r="G48" s="112"/>
      <c r="H48" s="19" t="s">
        <v>186</v>
      </c>
    </row>
    <row r="49" spans="1:8" ht="27.6" customHeight="1" x14ac:dyDescent="0.25">
      <c r="A49" s="23"/>
      <c r="B49" s="124"/>
      <c r="C49" s="127"/>
      <c r="D49" s="46"/>
      <c r="E49" s="109"/>
      <c r="F49" s="112"/>
      <c r="G49" s="112"/>
      <c r="H49" s="19" t="s">
        <v>145</v>
      </c>
    </row>
    <row r="50" spans="1:8" ht="13.8" customHeight="1" x14ac:dyDescent="0.25">
      <c r="A50" s="18"/>
      <c r="B50" s="124"/>
      <c r="C50" s="127"/>
      <c r="D50" s="46"/>
      <c r="E50" s="109"/>
      <c r="F50" s="112"/>
      <c r="G50" s="112"/>
      <c r="H50" s="48" t="s">
        <v>146</v>
      </c>
    </row>
    <row r="51" spans="1:8" ht="27.6" customHeight="1" x14ac:dyDescent="0.25">
      <c r="A51" s="18"/>
      <c r="B51" s="124"/>
      <c r="C51" s="127"/>
      <c r="D51" s="46"/>
      <c r="E51" s="109"/>
      <c r="F51" s="112"/>
      <c r="G51" s="112"/>
      <c r="H51" s="19" t="s">
        <v>187</v>
      </c>
    </row>
    <row r="52" spans="1:8" ht="13.8" customHeight="1" x14ac:dyDescent="0.25">
      <c r="A52" s="23"/>
      <c r="B52" s="124"/>
      <c r="C52" s="127"/>
      <c r="D52" s="46"/>
      <c r="E52" s="109"/>
      <c r="F52" s="112"/>
      <c r="G52" s="112"/>
      <c r="H52" s="19" t="s">
        <v>148</v>
      </c>
    </row>
    <row r="53" spans="1:8" ht="13.8" customHeight="1" x14ac:dyDescent="0.25">
      <c r="A53" s="18"/>
      <c r="B53" s="124"/>
      <c r="C53" s="127"/>
      <c r="D53" s="46"/>
      <c r="E53" s="109"/>
      <c r="F53" s="112"/>
      <c r="G53" s="112"/>
      <c r="H53" s="19" t="s">
        <v>149</v>
      </c>
    </row>
    <row r="54" spans="1:8" ht="27.6" customHeight="1" x14ac:dyDescent="0.25">
      <c r="A54" s="18"/>
      <c r="B54" s="124"/>
      <c r="C54" s="128"/>
      <c r="D54" s="46"/>
      <c r="E54" s="109"/>
      <c r="F54" s="112"/>
      <c r="G54" s="112"/>
      <c r="H54" s="48" t="s">
        <v>188</v>
      </c>
    </row>
    <row r="55" spans="1:8" ht="28.2" customHeight="1" x14ac:dyDescent="0.25">
      <c r="A55" s="23"/>
      <c r="B55" s="124"/>
      <c r="C55" s="128"/>
      <c r="D55" s="47"/>
      <c r="E55" s="110"/>
      <c r="F55" s="113"/>
      <c r="G55" s="113"/>
      <c r="H55" s="49" t="s">
        <v>151</v>
      </c>
    </row>
    <row r="56" spans="1:8" ht="13.8" customHeight="1" x14ac:dyDescent="0.25">
      <c r="A56" s="18"/>
      <c r="B56" s="124"/>
      <c r="C56" s="128"/>
      <c r="D56" s="25" t="s">
        <v>189</v>
      </c>
      <c r="E56" s="108"/>
      <c r="F56" s="114" t="s">
        <v>192</v>
      </c>
      <c r="G56" s="117" t="s">
        <v>193</v>
      </c>
      <c r="H56" s="26" t="s">
        <v>194</v>
      </c>
    </row>
    <row r="57" spans="1:8" ht="27.6" customHeight="1" x14ac:dyDescent="0.25">
      <c r="A57" s="52"/>
      <c r="B57" s="124"/>
      <c r="C57" s="128"/>
      <c r="D57" s="24" t="s">
        <v>190</v>
      </c>
      <c r="E57" s="109"/>
      <c r="F57" s="115"/>
      <c r="G57" s="118"/>
      <c r="H57" s="26" t="s">
        <v>195</v>
      </c>
    </row>
    <row r="58" spans="1:8" ht="55.2" customHeight="1" x14ac:dyDescent="0.25">
      <c r="A58" s="52"/>
      <c r="B58" s="124"/>
      <c r="C58" s="128"/>
      <c r="D58" s="25" t="s">
        <v>191</v>
      </c>
      <c r="E58" s="109"/>
      <c r="F58" s="115"/>
      <c r="G58" s="118"/>
      <c r="H58" s="26" t="s">
        <v>196</v>
      </c>
    </row>
    <row r="59" spans="1:8" ht="14.4" customHeight="1" x14ac:dyDescent="0.25">
      <c r="A59" s="52"/>
      <c r="B59" s="124"/>
      <c r="C59" s="128"/>
      <c r="D59" s="46"/>
      <c r="E59" s="109"/>
      <c r="F59" s="116"/>
      <c r="G59" s="118"/>
      <c r="H59" s="26" t="s">
        <v>197</v>
      </c>
    </row>
    <row r="60" spans="1:8" ht="69.599999999999994" customHeight="1" x14ac:dyDescent="0.25">
      <c r="A60" s="52"/>
      <c r="B60" s="124"/>
      <c r="C60" s="128"/>
      <c r="D60" s="56" t="s">
        <v>211</v>
      </c>
      <c r="E60" s="57"/>
      <c r="F60" s="56" t="s">
        <v>204</v>
      </c>
      <c r="G60" s="63" t="s">
        <v>205</v>
      </c>
      <c r="H60" s="34" t="s">
        <v>230</v>
      </c>
    </row>
    <row r="61" spans="1:8" ht="42" customHeight="1" x14ac:dyDescent="0.25">
      <c r="A61" s="52"/>
      <c r="B61" s="124"/>
      <c r="C61" s="128"/>
      <c r="D61" s="58" t="s">
        <v>212</v>
      </c>
      <c r="E61" s="59"/>
      <c r="F61" s="56" t="s">
        <v>202</v>
      </c>
      <c r="G61" s="64" t="s">
        <v>207</v>
      </c>
      <c r="H61" s="34" t="s">
        <v>206</v>
      </c>
    </row>
    <row r="62" spans="1:8" ht="42" customHeight="1" x14ac:dyDescent="0.25">
      <c r="A62" s="18"/>
      <c r="B62" s="124"/>
      <c r="C62" s="118"/>
      <c r="D62" s="61" t="s">
        <v>226</v>
      </c>
      <c r="E62" s="59"/>
      <c r="F62" s="56" t="s">
        <v>203</v>
      </c>
      <c r="G62" s="65" t="s">
        <v>198</v>
      </c>
      <c r="H62" s="62" t="s">
        <v>208</v>
      </c>
    </row>
    <row r="63" spans="1:8" ht="69.599999999999994" customHeight="1" x14ac:dyDescent="0.3">
      <c r="A63" s="23"/>
      <c r="B63" s="124"/>
      <c r="C63" s="118"/>
      <c r="D63" s="30" t="s">
        <v>213</v>
      </c>
      <c r="E63" s="22"/>
      <c r="F63" s="60" t="s">
        <v>201</v>
      </c>
      <c r="G63" s="66" t="s">
        <v>209</v>
      </c>
      <c r="H63" s="34" t="s">
        <v>210</v>
      </c>
    </row>
    <row r="64" spans="1:8" ht="13.8" customHeight="1" x14ac:dyDescent="0.25">
      <c r="A64" s="18"/>
      <c r="B64" s="124"/>
      <c r="C64" s="118"/>
      <c r="D64" s="27"/>
      <c r="E64" s="27"/>
    </row>
    <row r="65" spans="1:7" ht="13.8" customHeight="1" x14ac:dyDescent="0.25">
      <c r="A65" s="18"/>
      <c r="B65" s="124"/>
      <c r="C65" s="125"/>
      <c r="D65" s="27"/>
      <c r="E65" s="27"/>
    </row>
    <row r="66" spans="1:7" ht="13.8" customHeight="1" x14ac:dyDescent="0.25">
      <c r="A66" s="23"/>
      <c r="B66" s="124"/>
      <c r="C66" s="125"/>
      <c r="D66" s="27"/>
      <c r="E66" s="27"/>
      <c r="G66" s="67"/>
    </row>
    <row r="67" spans="1:7" ht="13.8" customHeight="1" x14ac:dyDescent="0.25">
      <c r="A67" s="52"/>
      <c r="B67" s="124"/>
      <c r="C67" s="125"/>
      <c r="D67" s="27"/>
      <c r="E67" s="27"/>
    </row>
    <row r="68" spans="1:7" ht="13.8" customHeight="1" x14ac:dyDescent="0.25">
      <c r="A68" s="52"/>
      <c r="B68" s="124"/>
      <c r="C68" s="125"/>
      <c r="D68" s="27"/>
      <c r="E68" s="53"/>
    </row>
    <row r="69" spans="1:7" ht="13.8" customHeight="1" x14ac:dyDescent="0.25">
      <c r="A69" s="52"/>
      <c r="B69" s="124"/>
      <c r="C69" s="125"/>
      <c r="D69" s="27"/>
      <c r="E69" s="27"/>
    </row>
    <row r="70" spans="1:7" ht="13.8" customHeight="1" x14ac:dyDescent="0.25">
      <c r="A70" s="52"/>
      <c r="B70" s="124"/>
      <c r="C70" s="125"/>
      <c r="D70" s="27"/>
      <c r="E70" s="27"/>
    </row>
    <row r="71" spans="1:7" ht="13.8" customHeight="1" x14ac:dyDescent="0.25">
      <c r="A71" s="52"/>
      <c r="B71" s="124"/>
      <c r="C71" s="125"/>
      <c r="D71" s="27"/>
      <c r="E71" s="27"/>
    </row>
    <row r="72" spans="1:7" ht="13.8" customHeight="1" x14ac:dyDescent="0.25">
      <c r="A72" s="52"/>
      <c r="B72" s="124"/>
      <c r="C72" s="125"/>
      <c r="D72" s="27"/>
      <c r="E72" s="53"/>
    </row>
    <row r="73" spans="1:7" ht="13.8" customHeight="1" x14ac:dyDescent="0.25">
      <c r="A73" s="52"/>
      <c r="B73" s="124"/>
      <c r="C73" s="125"/>
      <c r="D73" s="27"/>
      <c r="E73" s="53"/>
    </row>
    <row r="74" spans="1:7" ht="13.8" customHeight="1" x14ac:dyDescent="0.25">
      <c r="A74" s="52"/>
      <c r="B74" s="124"/>
      <c r="C74" s="125"/>
      <c r="D74" s="126"/>
      <c r="E74" s="28"/>
    </row>
    <row r="75" spans="1:7" ht="13.8" customHeight="1" x14ac:dyDescent="0.25">
      <c r="A75" s="18"/>
      <c r="B75" s="124"/>
      <c r="C75" s="126"/>
      <c r="D75" s="126"/>
      <c r="E75" s="28"/>
    </row>
    <row r="76" spans="1:7" ht="13.8" customHeight="1" x14ac:dyDescent="0.25">
      <c r="A76" s="23"/>
      <c r="B76" s="124"/>
      <c r="C76" s="126"/>
      <c r="D76" s="126"/>
      <c r="E76" s="28"/>
    </row>
    <row r="77" spans="1:7" ht="13.8" customHeight="1" x14ac:dyDescent="0.25">
      <c r="A77" s="18"/>
      <c r="B77" s="124"/>
      <c r="C77" s="126"/>
      <c r="D77" s="126"/>
      <c r="E77" s="28"/>
    </row>
    <row r="78" spans="1:7" x14ac:dyDescent="0.25">
      <c r="A78" s="52"/>
      <c r="B78" s="124"/>
      <c r="C78" s="126"/>
    </row>
    <row r="79" spans="1:7" ht="13.8" customHeight="1" x14ac:dyDescent="0.25">
      <c r="A79" s="50"/>
    </row>
    <row r="80" spans="1:7" x14ac:dyDescent="0.25">
      <c r="A80" s="51"/>
    </row>
    <row r="81" spans="1:1" x14ac:dyDescent="0.25">
      <c r="A81" s="51"/>
    </row>
    <row r="82" spans="1:1" x14ac:dyDescent="0.25">
      <c r="A82" s="51"/>
    </row>
    <row r="83" spans="1:1" ht="13.8" customHeight="1" x14ac:dyDescent="0.25">
      <c r="A83" s="50"/>
    </row>
    <row r="84" spans="1:1" ht="13.8" customHeight="1" x14ac:dyDescent="0.25">
      <c r="A84" s="50"/>
    </row>
    <row r="85" spans="1:1" x14ac:dyDescent="0.25">
      <c r="A85" s="51"/>
    </row>
    <row r="86" spans="1:1" x14ac:dyDescent="0.25">
      <c r="A86" s="51"/>
    </row>
    <row r="87" spans="1:1" ht="13.8" customHeight="1" x14ac:dyDescent="0.25">
      <c r="A87" s="50"/>
    </row>
    <row r="88" spans="1:1" ht="13.8" customHeight="1" x14ac:dyDescent="0.25">
      <c r="A88" s="50"/>
    </row>
  </sheetData>
  <mergeCells count="46">
    <mergeCell ref="B37:B46"/>
    <mergeCell ref="C37:C46"/>
    <mergeCell ref="B47:B50"/>
    <mergeCell ref="C47:C50"/>
    <mergeCell ref="A14:A17"/>
    <mergeCell ref="A24:A25"/>
    <mergeCell ref="B24:B25"/>
    <mergeCell ref="C24:C25"/>
    <mergeCell ref="C26:C32"/>
    <mergeCell ref="B33:B36"/>
    <mergeCell ref="C33:C36"/>
    <mergeCell ref="B51:B53"/>
    <mergeCell ref="C51:C53"/>
    <mergeCell ref="B54:B61"/>
    <mergeCell ref="C54:C61"/>
    <mergeCell ref="B62:B64"/>
    <mergeCell ref="C62:C64"/>
    <mergeCell ref="B65:B74"/>
    <mergeCell ref="C65:C74"/>
    <mergeCell ref="B75:B78"/>
    <mergeCell ref="C75:C78"/>
    <mergeCell ref="D74:D77"/>
    <mergeCell ref="D5:D6"/>
    <mergeCell ref="E5:E6"/>
    <mergeCell ref="F5:F6"/>
    <mergeCell ref="F7:F13"/>
    <mergeCell ref="E14:E17"/>
    <mergeCell ref="F14:F17"/>
    <mergeCell ref="H43:H45"/>
    <mergeCell ref="E18:E27"/>
    <mergeCell ref="F18:F27"/>
    <mergeCell ref="E28:E31"/>
    <mergeCell ref="F28:F31"/>
    <mergeCell ref="E32:E34"/>
    <mergeCell ref="F32:F34"/>
    <mergeCell ref="E35:E42"/>
    <mergeCell ref="F35:F42"/>
    <mergeCell ref="E43:E45"/>
    <mergeCell ref="F43:F45"/>
    <mergeCell ref="G43:G45"/>
    <mergeCell ref="E46:E55"/>
    <mergeCell ref="F46:F55"/>
    <mergeCell ref="G46:G55"/>
    <mergeCell ref="E56:E59"/>
    <mergeCell ref="F56:F59"/>
    <mergeCell ref="G56:G59"/>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tabSelected="1" topLeftCell="AK1" workbookViewId="0">
      <selection activeCell="AN8" sqref="AN8"/>
    </sheetView>
  </sheetViews>
  <sheetFormatPr defaultRowHeight="13.2" x14ac:dyDescent="0.25"/>
  <cols>
    <col min="1" max="1" width="9.88671875" customWidth="1"/>
    <col min="2" max="3" width="12.109375" customWidth="1"/>
    <col min="4" max="4" width="11.88671875" customWidth="1"/>
    <col min="5" max="5" width="13.88671875" customWidth="1"/>
    <col min="6" max="6" width="13" customWidth="1"/>
    <col min="7" max="7" width="14.6640625" customWidth="1"/>
    <col min="8" max="8" width="14" customWidth="1"/>
    <col min="9" max="9" width="14.44140625" customWidth="1"/>
    <col min="10" max="10" width="15.44140625" customWidth="1"/>
    <col min="11" max="11" width="14.33203125" customWidth="1"/>
    <col min="12" max="12" width="15.109375" customWidth="1"/>
    <col min="13" max="19" width="14.44140625" customWidth="1"/>
    <col min="20" max="20" width="15.44140625" customWidth="1"/>
    <col min="21" max="25" width="14.44140625" customWidth="1"/>
    <col min="26" max="26" width="15.44140625" customWidth="1"/>
    <col min="27" max="42" width="14.44140625" customWidth="1"/>
    <col min="43" max="43" width="14.33203125" customWidth="1"/>
    <col min="44" max="44" width="13.6640625" customWidth="1"/>
    <col min="45" max="45" width="12.6640625" customWidth="1"/>
    <col min="46" max="46" width="12.5546875" customWidth="1"/>
    <col min="47" max="47" width="12.6640625" customWidth="1"/>
    <col min="48" max="48" width="13.6640625" customWidth="1"/>
    <col min="49" max="49" width="11.33203125" customWidth="1"/>
    <col min="50" max="55" width="13" customWidth="1"/>
  </cols>
  <sheetData>
    <row r="1" spans="1:55" ht="25.2" customHeight="1" x14ac:dyDescent="0.25">
      <c r="B1" s="136" t="str">
        <f>T(Measures!$A20)</f>
        <v>Zufall Health Center</v>
      </c>
      <c r="C1" s="136"/>
      <c r="D1" s="136"/>
      <c r="E1" s="136"/>
      <c r="F1" s="136"/>
      <c r="G1" s="136"/>
      <c r="H1" s="136"/>
      <c r="I1" s="136"/>
      <c r="J1" s="136"/>
      <c r="K1" s="136"/>
      <c r="L1" s="136"/>
      <c r="M1" s="136"/>
      <c r="N1" s="136"/>
      <c r="O1" s="136"/>
      <c r="P1" s="79"/>
      <c r="Q1" s="79"/>
      <c r="R1" s="80"/>
      <c r="S1" s="79"/>
      <c r="T1" s="79"/>
      <c r="U1" s="80"/>
      <c r="V1" s="79"/>
      <c r="W1" s="79"/>
      <c r="X1" s="80"/>
      <c r="Y1" s="79"/>
      <c r="Z1" s="79"/>
      <c r="AA1" s="80"/>
      <c r="AB1" s="79"/>
      <c r="AC1" s="79"/>
      <c r="AD1" s="80"/>
      <c r="AE1" s="79"/>
      <c r="AF1" s="79"/>
      <c r="AG1" s="81"/>
      <c r="AH1" s="81"/>
      <c r="AI1" s="79"/>
      <c r="AJ1" s="82"/>
      <c r="AK1" s="80"/>
      <c r="AL1" s="80"/>
      <c r="AM1" s="81"/>
      <c r="AN1" s="79"/>
      <c r="AO1" s="79"/>
      <c r="AP1" s="82"/>
    </row>
    <row r="2" spans="1:55" ht="25.2" customHeight="1" x14ac:dyDescent="0.25">
      <c r="A2" s="105"/>
      <c r="B2" s="137" t="s">
        <v>218</v>
      </c>
      <c r="C2" s="138"/>
      <c r="D2" s="133" t="s">
        <v>17</v>
      </c>
      <c r="E2" s="134"/>
      <c r="F2" s="135"/>
      <c r="G2" s="139" t="s">
        <v>13</v>
      </c>
      <c r="H2" s="136"/>
      <c r="I2" s="136"/>
      <c r="J2" s="140" t="s">
        <v>20</v>
      </c>
      <c r="K2" s="140"/>
      <c r="L2" s="140"/>
      <c r="M2" s="139" t="s">
        <v>214</v>
      </c>
      <c r="N2" s="136"/>
      <c r="O2" s="141"/>
      <c r="P2" s="133" t="s">
        <v>23</v>
      </c>
      <c r="Q2" s="134"/>
      <c r="R2" s="135"/>
      <c r="S2" s="132" t="s">
        <v>24</v>
      </c>
      <c r="T2" s="132"/>
      <c r="U2" s="132"/>
      <c r="V2" s="132" t="s">
        <v>25</v>
      </c>
      <c r="W2" s="132"/>
      <c r="X2" s="132"/>
      <c r="Y2" s="132" t="s">
        <v>40</v>
      </c>
      <c r="Z2" s="132"/>
      <c r="AA2" s="132"/>
      <c r="AB2" s="133" t="s">
        <v>215</v>
      </c>
      <c r="AC2" s="134"/>
      <c r="AD2" s="135"/>
      <c r="AE2" s="132" t="s">
        <v>26</v>
      </c>
      <c r="AF2" s="132"/>
      <c r="AG2" s="132"/>
      <c r="AH2" s="132" t="s">
        <v>27</v>
      </c>
      <c r="AI2" s="132"/>
      <c r="AJ2" s="132"/>
      <c r="AK2" s="132" t="s">
        <v>28</v>
      </c>
      <c r="AL2" s="132"/>
      <c r="AM2" s="132"/>
      <c r="AN2" s="132" t="s">
        <v>29</v>
      </c>
      <c r="AO2" s="132"/>
      <c r="AP2" s="132"/>
      <c r="AQ2" s="132" t="s">
        <v>1</v>
      </c>
      <c r="AR2" s="132"/>
      <c r="AS2" s="132"/>
      <c r="AT2" s="132"/>
      <c r="AU2" s="132"/>
      <c r="AV2" s="132"/>
      <c r="AW2" s="132"/>
      <c r="AX2" s="132"/>
      <c r="AY2" s="132"/>
      <c r="AZ2" s="132"/>
      <c r="BA2" s="132"/>
      <c r="BB2" s="132"/>
      <c r="BC2" s="132"/>
    </row>
    <row r="3" spans="1:55" ht="180" customHeight="1" x14ac:dyDescent="0.25">
      <c r="A3" s="68" t="s">
        <v>14</v>
      </c>
      <c r="B3" s="95" t="s">
        <v>2</v>
      </c>
      <c r="C3" s="96" t="s">
        <v>67</v>
      </c>
      <c r="D3" s="69" t="s">
        <v>217</v>
      </c>
      <c r="E3" s="68" t="s">
        <v>216</v>
      </c>
      <c r="F3" s="69" t="s">
        <v>121</v>
      </c>
      <c r="G3" s="69" t="s">
        <v>217</v>
      </c>
      <c r="H3" s="68" t="s">
        <v>216</v>
      </c>
      <c r="I3" s="69" t="s">
        <v>134</v>
      </c>
      <c r="J3" s="69" t="s">
        <v>217</v>
      </c>
      <c r="K3" s="68" t="s">
        <v>216</v>
      </c>
      <c r="L3" s="69" t="s">
        <v>140</v>
      </c>
      <c r="M3" s="70" t="s">
        <v>217</v>
      </c>
      <c r="N3" s="97" t="s">
        <v>216</v>
      </c>
      <c r="O3" s="68" t="s">
        <v>154</v>
      </c>
      <c r="P3" s="70" t="s">
        <v>217</v>
      </c>
      <c r="Q3" s="97" t="s">
        <v>216</v>
      </c>
      <c r="R3" s="68" t="s">
        <v>30</v>
      </c>
      <c r="S3" s="70" t="s">
        <v>217</v>
      </c>
      <c r="T3" s="97" t="s">
        <v>216</v>
      </c>
      <c r="U3" s="102" t="s">
        <v>167</v>
      </c>
      <c r="V3" s="70" t="s">
        <v>217</v>
      </c>
      <c r="W3" s="97" t="s">
        <v>216</v>
      </c>
      <c r="X3" s="102" t="s">
        <v>31</v>
      </c>
      <c r="Y3" s="70" t="s">
        <v>217</v>
      </c>
      <c r="Z3" s="97" t="s">
        <v>216</v>
      </c>
      <c r="AA3" s="102" t="s">
        <v>225</v>
      </c>
      <c r="AB3" s="70" t="s">
        <v>217</v>
      </c>
      <c r="AC3" s="97" t="s">
        <v>216</v>
      </c>
      <c r="AD3" s="71" t="s">
        <v>192</v>
      </c>
      <c r="AE3" s="100" t="s">
        <v>32</v>
      </c>
      <c r="AF3" s="99" t="s">
        <v>33</v>
      </c>
      <c r="AG3" s="100" t="s">
        <v>34</v>
      </c>
      <c r="AH3" s="102" t="s">
        <v>229</v>
      </c>
      <c r="AI3" s="102" t="s">
        <v>35</v>
      </c>
      <c r="AJ3" s="104" t="s">
        <v>36</v>
      </c>
      <c r="AK3" s="100" t="s">
        <v>37</v>
      </c>
      <c r="AL3" s="99" t="s">
        <v>38</v>
      </c>
      <c r="AM3" s="100" t="s">
        <v>39</v>
      </c>
      <c r="AN3" s="99" t="s">
        <v>209</v>
      </c>
      <c r="AO3" s="99" t="s">
        <v>210</v>
      </c>
      <c r="AP3" s="104" t="s">
        <v>231</v>
      </c>
      <c r="AQ3" s="72" t="s">
        <v>42</v>
      </c>
      <c r="AR3" s="103" t="s">
        <v>13</v>
      </c>
      <c r="AS3" s="103" t="s">
        <v>20</v>
      </c>
      <c r="AT3" s="103" t="s">
        <v>214</v>
      </c>
      <c r="AU3" s="103" t="s">
        <v>23</v>
      </c>
      <c r="AV3" s="103" t="s">
        <v>24</v>
      </c>
      <c r="AW3" s="103" t="s">
        <v>25</v>
      </c>
      <c r="AX3" s="103" t="s">
        <v>40</v>
      </c>
      <c r="AY3" s="103" t="s">
        <v>215</v>
      </c>
      <c r="AZ3" s="73" t="s">
        <v>26</v>
      </c>
      <c r="BA3" s="73" t="s">
        <v>27</v>
      </c>
      <c r="BB3" s="73" t="s">
        <v>28</v>
      </c>
      <c r="BC3" s="73" t="s">
        <v>29</v>
      </c>
    </row>
    <row r="4" spans="1:55" ht="19.95" customHeight="1" x14ac:dyDescent="0.25">
      <c r="A4" s="68" t="s">
        <v>66</v>
      </c>
      <c r="B4" s="87" t="s">
        <v>65</v>
      </c>
      <c r="C4" s="87" t="s">
        <v>68</v>
      </c>
      <c r="D4" s="69" t="s">
        <v>15</v>
      </c>
      <c r="E4" s="68" t="s">
        <v>16</v>
      </c>
      <c r="F4" s="69" t="s">
        <v>17</v>
      </c>
      <c r="G4" s="69" t="s">
        <v>18</v>
      </c>
      <c r="H4" s="69" t="s">
        <v>19</v>
      </c>
      <c r="I4" s="69" t="s">
        <v>13</v>
      </c>
      <c r="J4" s="68" t="s">
        <v>21</v>
      </c>
      <c r="K4" s="68" t="s">
        <v>22</v>
      </c>
      <c r="L4" s="68" t="s">
        <v>20</v>
      </c>
      <c r="M4" s="97" t="s">
        <v>219</v>
      </c>
      <c r="N4" s="97" t="s">
        <v>220</v>
      </c>
      <c r="O4" s="68" t="s">
        <v>214</v>
      </c>
      <c r="P4" s="97" t="s">
        <v>221</v>
      </c>
      <c r="Q4" s="97" t="s">
        <v>222</v>
      </c>
      <c r="R4" s="68" t="s">
        <v>23</v>
      </c>
      <c r="S4" s="97" t="s">
        <v>47</v>
      </c>
      <c r="T4" s="97" t="s">
        <v>48</v>
      </c>
      <c r="U4" s="68" t="s">
        <v>24</v>
      </c>
      <c r="V4" s="97" t="s">
        <v>49</v>
      </c>
      <c r="W4" s="97" t="s">
        <v>50</v>
      </c>
      <c r="X4" s="68" t="s">
        <v>25</v>
      </c>
      <c r="Y4" s="97" t="s">
        <v>51</v>
      </c>
      <c r="Z4" s="97" t="s">
        <v>52</v>
      </c>
      <c r="AA4" s="68" t="s">
        <v>40</v>
      </c>
      <c r="AB4" s="97" t="s">
        <v>224</v>
      </c>
      <c r="AC4" s="97" t="s">
        <v>223</v>
      </c>
      <c r="AD4" s="68" t="s">
        <v>215</v>
      </c>
      <c r="AE4" s="97" t="s">
        <v>53</v>
      </c>
      <c r="AF4" s="98" t="s">
        <v>54</v>
      </c>
      <c r="AG4" s="100" t="s">
        <v>26</v>
      </c>
      <c r="AH4" s="100" t="s">
        <v>55</v>
      </c>
      <c r="AI4" s="99" t="s">
        <v>56</v>
      </c>
      <c r="AJ4" s="104" t="s">
        <v>27</v>
      </c>
      <c r="AK4" s="102" t="s">
        <v>57</v>
      </c>
      <c r="AL4" s="102" t="s">
        <v>58</v>
      </c>
      <c r="AM4" s="100" t="s">
        <v>28</v>
      </c>
      <c r="AN4" s="99" t="s">
        <v>59</v>
      </c>
      <c r="AO4" s="99" t="s">
        <v>60</v>
      </c>
      <c r="AP4" s="104" t="s">
        <v>29</v>
      </c>
      <c r="AQ4" s="102" t="str">
        <f>CONCATENATE("Goal = ",TEXT(AQ5,"0"))</f>
        <v>Goal = 90</v>
      </c>
      <c r="AR4" s="102" t="str">
        <f t="shared" ref="AR4:BC4" si="0">CONCATENATE("Goal = ",TEXT(AR5,"0"))</f>
        <v>Goal = 95</v>
      </c>
      <c r="AS4" s="102" t="str">
        <f t="shared" si="0"/>
        <v>Goal = 40</v>
      </c>
      <c r="AT4" s="102" t="str">
        <f t="shared" si="0"/>
        <v>Goal = 45</v>
      </c>
      <c r="AU4" s="102" t="str">
        <f t="shared" si="0"/>
        <v>Goal = 50</v>
      </c>
      <c r="AV4" s="102" t="str">
        <f t="shared" si="0"/>
        <v>Goal = 55</v>
      </c>
      <c r="AW4" s="102" t="str">
        <f t="shared" si="0"/>
        <v>Goal = 65</v>
      </c>
      <c r="AX4" s="102" t="str">
        <f t="shared" si="0"/>
        <v>Goal = 70</v>
      </c>
      <c r="AY4" s="102" t="str">
        <f t="shared" si="0"/>
        <v>Goal = 75</v>
      </c>
      <c r="AZ4" s="102" t="str">
        <f t="shared" si="0"/>
        <v>Goal = 40</v>
      </c>
      <c r="BA4" s="102" t="str">
        <f t="shared" si="0"/>
        <v>Goal = 3</v>
      </c>
      <c r="BB4" s="102" t="str">
        <f t="shared" si="0"/>
        <v>Goal = 25</v>
      </c>
      <c r="BC4" s="102" t="str">
        <f t="shared" si="0"/>
        <v>Goal = 80</v>
      </c>
    </row>
    <row r="5" spans="1:55" x14ac:dyDescent="0.25">
      <c r="A5" s="78" t="str">
        <f>Measures!$A20</f>
        <v>Zufall Health Center</v>
      </c>
      <c r="B5" s="90">
        <v>42401</v>
      </c>
      <c r="C5" s="91">
        <v>42370</v>
      </c>
      <c r="D5" s="84">
        <v>80</v>
      </c>
      <c r="E5" s="83">
        <v>100</v>
      </c>
      <c r="F5" s="88">
        <f>IF(AND(ISNUMBER(D5),E5&gt;0),100*D5/E5,NA())</f>
        <v>80</v>
      </c>
      <c r="G5" s="83">
        <v>40</v>
      </c>
      <c r="H5" s="83">
        <v>60</v>
      </c>
      <c r="I5" s="74">
        <f>IF(AND(H5&gt;0,ISNUMBER(G5)),(G5/H5)*100,NA())</f>
        <v>66.666666666666657</v>
      </c>
      <c r="J5" s="83"/>
      <c r="K5" s="86"/>
      <c r="L5" s="74" t="e">
        <f>IF(AND(K5&gt;0,ISNUMBER(J5)),(J5/K5)*100,NA())</f>
        <v>#N/A</v>
      </c>
      <c r="M5" s="86"/>
      <c r="N5" s="86"/>
      <c r="O5" s="74" t="e">
        <f>IF(AND(N5&gt;0,ISNUMBER(M5)),(M5/N5)*100,NA())</f>
        <v>#N/A</v>
      </c>
      <c r="P5" s="86"/>
      <c r="Q5" s="86"/>
      <c r="R5" s="74" t="e">
        <f>IF(AND(Q5&gt;0,ISNUMBER(P5)),(P5/Q5)*100,NA())</f>
        <v>#N/A</v>
      </c>
      <c r="S5" s="86"/>
      <c r="T5" s="86"/>
      <c r="U5" s="74" t="e">
        <f>IF(AND(T5&gt;0,ISNUMBER(S5)),(S5/T5)*100,NA())</f>
        <v>#N/A</v>
      </c>
      <c r="V5" s="86"/>
      <c r="W5" s="86"/>
      <c r="X5" s="74" t="e">
        <f>IF(AND(W5&gt;0,ISNUMBER(V5)),(V5/W5)*100,NA())</f>
        <v>#N/A</v>
      </c>
      <c r="Y5" s="86"/>
      <c r="Z5" s="86"/>
      <c r="AA5" s="74" t="e">
        <f>IF(AND(Z5&gt;0,ISNUMBER(Y5)),(Y5/Z5)*100,NA())</f>
        <v>#N/A</v>
      </c>
      <c r="AB5" s="86"/>
      <c r="AC5" s="86"/>
      <c r="AD5" s="74" t="e">
        <f t="shared" ref="AD5:AD40" si="1">IF(AND(AC5&gt;0,ISNUMBER(AB5)),(AB5/AC5)*100,NA())</f>
        <v>#N/A</v>
      </c>
      <c r="AE5" s="101"/>
      <c r="AF5" s="86"/>
      <c r="AG5" s="75" t="e">
        <f>IF(AND(AF5&gt;0,ISNUMBER(AE5)),(AE5/AF5),NA())</f>
        <v>#N/A</v>
      </c>
      <c r="AH5" s="89"/>
      <c r="AI5" s="89"/>
      <c r="AJ5" s="76" t="e">
        <f t="shared" ref="AJ5:AJ25" si="2">IF(AND(AI5&gt;0,ISNUMBER(AH5)),(AH5/AI5),NA())</f>
        <v>#N/A</v>
      </c>
      <c r="AK5" s="101"/>
      <c r="AL5" s="86"/>
      <c r="AM5" s="75" t="e">
        <f>IF(AND(AL5&gt;0,ISNUMBER(AK5)),(AK5/AL5),NA())</f>
        <v>#N/A</v>
      </c>
      <c r="AN5" s="86">
        <v>10</v>
      </c>
      <c r="AO5" s="86">
        <v>20</v>
      </c>
      <c r="AP5" s="76">
        <f>IF(AND(AO5&gt;0,ISNUMBER(AN5)),(AN5/AO5)*100,NA())</f>
        <v>50</v>
      </c>
      <c r="AQ5" s="93">
        <f>IF(ISNUMBER(Measures!$B$2),Measures!$B$2,NA())</f>
        <v>90</v>
      </c>
      <c r="AR5" s="92">
        <f>IF(ISNUMBER(Measures!$B$3),Measures!$B$3,NA())</f>
        <v>95</v>
      </c>
      <c r="AS5" s="92">
        <f>IF(ISNUMBER(Measures!$B$4),Measures!$B$4,NA())</f>
        <v>40</v>
      </c>
      <c r="AT5" s="92">
        <f>IF(ISNUMBER(Measures!$B$5),Measures!$B$5,NA())</f>
        <v>45</v>
      </c>
      <c r="AU5" s="92">
        <f>IF(ISNUMBER(Measures!$B$6),Measures!$B$6,NA())</f>
        <v>50</v>
      </c>
      <c r="AV5" s="92">
        <f>IF(ISNUMBER(Measures!$B$7),Measures!$B$7,NA())</f>
        <v>55</v>
      </c>
      <c r="AW5" s="94">
        <f>IF(ISNUMBER(Measures!$B$8),Measures!$B$8,NA())</f>
        <v>65</v>
      </c>
      <c r="AX5" s="77">
        <f>IF(ISNUMBER(Measures!$B$9),Measures!$B$9,NA())</f>
        <v>70</v>
      </c>
      <c r="AY5" s="77">
        <f>IF(ISNUMBER(Measures!$B$10),Measures!$B$10,NA())</f>
        <v>75</v>
      </c>
      <c r="AZ5" s="77">
        <f>IF(ISNUMBER(Measures!$B$11),Measures!$B$11,NA())</f>
        <v>40</v>
      </c>
      <c r="BA5" s="77">
        <f>IF(ISNUMBER(Measures!$B$12),Measures!$B$12,NA())</f>
        <v>3</v>
      </c>
      <c r="BB5" s="77">
        <f>IF(ISNUMBER(Measures!$B$13),Measures!$B$13,NA())</f>
        <v>25</v>
      </c>
      <c r="BC5" s="77">
        <f>IF(ISNUMBER(Measures!$B$14),Measures!$B$14,NA())</f>
        <v>80</v>
      </c>
    </row>
    <row r="6" spans="1:55" x14ac:dyDescent="0.25">
      <c r="A6" s="78" t="str">
        <f>Measures!$A20</f>
        <v>Zufall Health Center</v>
      </c>
      <c r="B6" s="90">
        <v>42430</v>
      </c>
      <c r="C6" s="91">
        <f>B5</f>
        <v>42401</v>
      </c>
      <c r="D6" s="84">
        <v>85</v>
      </c>
      <c r="E6" s="83">
        <v>110</v>
      </c>
      <c r="F6" s="88">
        <f t="shared" ref="F6:F40" si="3">IF(AND(ISNUMBER(D6),E6&gt;0),100*D6/E6,NA())</f>
        <v>77.272727272727266</v>
      </c>
      <c r="G6" s="83">
        <v>45</v>
      </c>
      <c r="H6" s="83">
        <v>65</v>
      </c>
      <c r="I6" s="74">
        <f t="shared" ref="I6:I40" si="4">IF(AND(H6&gt;0,ISNUMBER(G6)),(G6/H6)*100,NA())</f>
        <v>69.230769230769226</v>
      </c>
      <c r="J6" s="83"/>
      <c r="K6" s="86"/>
      <c r="L6" s="74" t="e">
        <f t="shared" ref="L6:L40" si="5">IF(AND(K6&gt;0,ISNUMBER(J6)),(J6/K6)*100,NA())</f>
        <v>#N/A</v>
      </c>
      <c r="M6" s="86"/>
      <c r="N6" s="86"/>
      <c r="O6" s="74" t="e">
        <f t="shared" ref="O6:O40" si="6">IF(AND(N6&gt;0,ISNUMBER(M6)),(M6/N6)*100,NA())</f>
        <v>#N/A</v>
      </c>
      <c r="P6" s="86"/>
      <c r="Q6" s="86"/>
      <c r="R6" s="74" t="e">
        <f t="shared" ref="R6:R40" si="7">IF(AND(Q6&gt;0,ISNUMBER(P6)),(P6/Q6)*100,NA())</f>
        <v>#N/A</v>
      </c>
      <c r="S6" s="86"/>
      <c r="T6" s="86"/>
      <c r="U6" s="74" t="e">
        <f t="shared" ref="U6:U40" si="8">IF(AND(T6&gt;0,ISNUMBER(S6)),(S6/T6)*100,NA())</f>
        <v>#N/A</v>
      </c>
      <c r="V6" s="86"/>
      <c r="W6" s="86"/>
      <c r="X6" s="74" t="e">
        <f>IF(AND(W6&gt;0,ISNUMBER(V6)),(V6/W6)*100,NA())</f>
        <v>#N/A</v>
      </c>
      <c r="Y6" s="86"/>
      <c r="Z6" s="86"/>
      <c r="AA6" s="74" t="e">
        <f t="shared" ref="AA6:AA40" si="9">IF(AND(Z6&gt;0,ISNUMBER(Y6)),(Y6/Z6)*100,NA())</f>
        <v>#N/A</v>
      </c>
      <c r="AB6" s="86"/>
      <c r="AC6" s="86"/>
      <c r="AD6" s="74" t="e">
        <f t="shared" si="1"/>
        <v>#N/A</v>
      </c>
      <c r="AE6" s="101"/>
      <c r="AF6" s="86"/>
      <c r="AG6" s="75" t="e">
        <f t="shared" ref="AG6:AG40" si="10">IF(AND(AF6&gt;0,ISNUMBER(AE6)),(AE6/AF6),NA())</f>
        <v>#N/A</v>
      </c>
      <c r="AH6" s="89"/>
      <c r="AI6" s="89"/>
      <c r="AJ6" s="76" t="e">
        <f t="shared" si="2"/>
        <v>#N/A</v>
      </c>
      <c r="AK6" s="101"/>
      <c r="AL6" s="86"/>
      <c r="AM6" s="75" t="e">
        <f t="shared" ref="AM6:AM40" si="11">IF(AND(AL6&gt;0,ISNUMBER(AK6)),(AK6/AL6),NA())</f>
        <v>#N/A</v>
      </c>
      <c r="AN6" s="86">
        <v>12</v>
      </c>
      <c r="AO6" s="86">
        <v>20</v>
      </c>
      <c r="AP6" s="76">
        <f t="shared" ref="AP6:AP40" si="12">IF(AND(AO6&gt;0,ISNUMBER(AN6)),(AN6/AO6)*100,NA())</f>
        <v>60</v>
      </c>
      <c r="AQ6" s="93">
        <f>IF(ISNUMBER(Measures!$B$2),Measures!$B$2,NA())</f>
        <v>90</v>
      </c>
      <c r="AR6" s="92">
        <f>IF(ISNUMBER(Measures!$B$3),Measures!$B$3,NA())</f>
        <v>95</v>
      </c>
      <c r="AS6" s="92">
        <f>IF(ISNUMBER(Measures!$B$4),Measures!$B$4,NA())</f>
        <v>40</v>
      </c>
      <c r="AT6" s="92">
        <f>IF(ISNUMBER(Measures!$B$5),Measures!$B$5,NA())</f>
        <v>45</v>
      </c>
      <c r="AU6" s="92">
        <f>IF(ISNUMBER(Measures!$B$6),Measures!$B$6,NA())</f>
        <v>50</v>
      </c>
      <c r="AV6" s="92">
        <f>IF(ISNUMBER(Measures!$B$7),Measures!$B$7,NA())</f>
        <v>55</v>
      </c>
      <c r="AW6" s="94">
        <f>IF(ISNUMBER(Measures!$B$8),Measures!$B$8,NA())</f>
        <v>65</v>
      </c>
      <c r="AX6" s="77">
        <f>IF(ISNUMBER(Measures!$B$9),Measures!$B$9,NA())</f>
        <v>70</v>
      </c>
      <c r="AY6" s="77">
        <f>IF(ISNUMBER(Measures!$B$10),Measures!$B$10,NA())</f>
        <v>75</v>
      </c>
      <c r="AZ6" s="77">
        <f>IF(ISNUMBER(Measures!$B$11),Measures!$B$11,NA())</f>
        <v>40</v>
      </c>
      <c r="BA6" s="77">
        <f>IF(ISNUMBER(Measures!$B$12),Measures!$B$12,NA())</f>
        <v>3</v>
      </c>
      <c r="BB6" s="77">
        <f>IF(ISNUMBER(Measures!$B$13),Measures!$B$13,NA())</f>
        <v>25</v>
      </c>
      <c r="BC6" s="77">
        <f>IF(ISNUMBER(Measures!$B$14),Measures!$B$14,NA())</f>
        <v>80</v>
      </c>
    </row>
    <row r="7" spans="1:55" x14ac:dyDescent="0.25">
      <c r="A7" s="78" t="str">
        <f>Measures!$A20</f>
        <v>Zufall Health Center</v>
      </c>
      <c r="B7" s="90">
        <v>42461</v>
      </c>
      <c r="C7" s="91">
        <f>B6</f>
        <v>42430</v>
      </c>
      <c r="D7" s="84">
        <v>90</v>
      </c>
      <c r="E7" s="83">
        <v>120</v>
      </c>
      <c r="F7" s="88">
        <f t="shared" si="3"/>
        <v>75</v>
      </c>
      <c r="G7" s="83">
        <v>50</v>
      </c>
      <c r="H7" s="83">
        <v>70</v>
      </c>
      <c r="I7" s="74">
        <f t="shared" si="4"/>
        <v>71.428571428571431</v>
      </c>
      <c r="J7" s="83"/>
      <c r="K7" s="86"/>
      <c r="L7" s="74" t="e">
        <f t="shared" si="5"/>
        <v>#N/A</v>
      </c>
      <c r="M7" s="86"/>
      <c r="N7" s="86"/>
      <c r="O7" s="74" t="e">
        <f t="shared" si="6"/>
        <v>#N/A</v>
      </c>
      <c r="P7" s="86"/>
      <c r="Q7" s="86"/>
      <c r="R7" s="74" t="e">
        <f t="shared" si="7"/>
        <v>#N/A</v>
      </c>
      <c r="S7" s="86"/>
      <c r="T7" s="86"/>
      <c r="U7" s="74" t="e">
        <f t="shared" si="8"/>
        <v>#N/A</v>
      </c>
      <c r="V7" s="86"/>
      <c r="W7" s="86"/>
      <c r="X7" s="74" t="e">
        <f t="shared" ref="X7:X40" si="13">IF(AND(W7&gt;0,ISNUMBER(V7)),(V7/W7)*100,NA())</f>
        <v>#N/A</v>
      </c>
      <c r="Y7" s="86"/>
      <c r="Z7" s="86"/>
      <c r="AA7" s="74" t="e">
        <f t="shared" si="9"/>
        <v>#N/A</v>
      </c>
      <c r="AB7" s="86"/>
      <c r="AC7" s="86"/>
      <c r="AD7" s="74" t="e">
        <f t="shared" si="1"/>
        <v>#N/A</v>
      </c>
      <c r="AE7" s="86"/>
      <c r="AF7" s="86"/>
      <c r="AG7" s="75" t="e">
        <f t="shared" si="10"/>
        <v>#N/A</v>
      </c>
      <c r="AH7" s="101"/>
      <c r="AI7" s="86"/>
      <c r="AJ7" s="76" t="e">
        <f t="shared" si="2"/>
        <v>#N/A</v>
      </c>
      <c r="AK7" s="89"/>
      <c r="AL7" s="89"/>
      <c r="AM7" s="75" t="e">
        <f t="shared" si="11"/>
        <v>#N/A</v>
      </c>
      <c r="AN7" s="86">
        <v>15</v>
      </c>
      <c r="AO7" s="86">
        <v>20</v>
      </c>
      <c r="AP7" s="76">
        <f t="shared" si="12"/>
        <v>75</v>
      </c>
      <c r="AQ7" s="93">
        <f>IF(ISNUMBER(Measures!$B$2),Measures!$B$2,NA())</f>
        <v>90</v>
      </c>
      <c r="AR7" s="92">
        <f>IF(ISNUMBER(Measures!$B$3),Measures!$B$3,NA())</f>
        <v>95</v>
      </c>
      <c r="AS7" s="92">
        <f>IF(ISNUMBER(Measures!$B$4),Measures!$B$4,NA())</f>
        <v>40</v>
      </c>
      <c r="AT7" s="92">
        <f>IF(ISNUMBER(Measures!$B$5),Measures!$B$5,NA())</f>
        <v>45</v>
      </c>
      <c r="AU7" s="92">
        <f>IF(ISNUMBER(Measures!$B$6),Measures!$B$6,NA())</f>
        <v>50</v>
      </c>
      <c r="AV7" s="92">
        <f>IF(ISNUMBER(Measures!$B$7),Measures!$B$7,NA())</f>
        <v>55</v>
      </c>
      <c r="AW7" s="94">
        <f>IF(ISNUMBER(Measures!$B$8),Measures!$B$8,NA())</f>
        <v>65</v>
      </c>
      <c r="AX7" s="77">
        <f>IF(ISNUMBER(Measures!$B$9),Measures!$B$9,NA())</f>
        <v>70</v>
      </c>
      <c r="AY7" s="77">
        <f>IF(ISNUMBER(Measures!$B$10),Measures!$B$10,NA())</f>
        <v>75</v>
      </c>
      <c r="AZ7" s="77">
        <f>IF(ISNUMBER(Measures!$B$11),Measures!$B$11,NA())</f>
        <v>40</v>
      </c>
      <c r="BA7" s="77">
        <f>IF(ISNUMBER(Measures!$B$12),Measures!$B$12,NA())</f>
        <v>3</v>
      </c>
      <c r="BB7" s="77">
        <f>IF(ISNUMBER(Measures!$B$13),Measures!$B$13,NA())</f>
        <v>25</v>
      </c>
      <c r="BC7" s="77">
        <f>IF(ISNUMBER(Measures!$B$14),Measures!$B$14,NA())</f>
        <v>80</v>
      </c>
    </row>
    <row r="8" spans="1:55" x14ac:dyDescent="0.25">
      <c r="A8" s="78" t="str">
        <f>Measures!$A20</f>
        <v>Zufall Health Center</v>
      </c>
      <c r="B8" s="90">
        <v>42491</v>
      </c>
      <c r="C8" s="91">
        <f t="shared" ref="C8:C40" si="14">B7</f>
        <v>42461</v>
      </c>
      <c r="D8" s="84"/>
      <c r="E8" s="83"/>
      <c r="F8" s="88" t="e">
        <f t="shared" si="3"/>
        <v>#N/A</v>
      </c>
      <c r="G8" s="83"/>
      <c r="H8" s="83"/>
      <c r="I8" s="74" t="e">
        <f t="shared" si="4"/>
        <v>#N/A</v>
      </c>
      <c r="J8" s="83"/>
      <c r="K8" s="86"/>
      <c r="L8" s="74" t="e">
        <f t="shared" si="5"/>
        <v>#N/A</v>
      </c>
      <c r="M8" s="86"/>
      <c r="N8" s="86"/>
      <c r="O8" s="74" t="e">
        <f t="shared" si="6"/>
        <v>#N/A</v>
      </c>
      <c r="P8" s="86"/>
      <c r="Q8" s="86"/>
      <c r="R8" s="74" t="e">
        <f t="shared" si="7"/>
        <v>#N/A</v>
      </c>
      <c r="S8" s="86"/>
      <c r="T8" s="86"/>
      <c r="U8" s="74" t="e">
        <f t="shared" si="8"/>
        <v>#N/A</v>
      </c>
      <c r="V8" s="86"/>
      <c r="W8" s="86"/>
      <c r="X8" s="74" t="e">
        <f t="shared" si="13"/>
        <v>#N/A</v>
      </c>
      <c r="Y8" s="86"/>
      <c r="Z8" s="86"/>
      <c r="AA8" s="74" t="e">
        <f t="shared" si="9"/>
        <v>#N/A</v>
      </c>
      <c r="AB8" s="86"/>
      <c r="AC8" s="86"/>
      <c r="AD8" s="74" t="e">
        <f t="shared" si="1"/>
        <v>#N/A</v>
      </c>
      <c r="AE8" s="86"/>
      <c r="AF8" s="86"/>
      <c r="AG8" s="75" t="e">
        <f t="shared" si="10"/>
        <v>#N/A</v>
      </c>
      <c r="AH8" s="101"/>
      <c r="AI8" s="86"/>
      <c r="AJ8" s="76" t="e">
        <f t="shared" si="2"/>
        <v>#N/A</v>
      </c>
      <c r="AK8" s="89"/>
      <c r="AL8" s="89"/>
      <c r="AM8" s="75" t="e">
        <f t="shared" si="11"/>
        <v>#N/A</v>
      </c>
      <c r="AN8" s="86"/>
      <c r="AO8" s="86"/>
      <c r="AP8" s="76" t="e">
        <f t="shared" si="12"/>
        <v>#N/A</v>
      </c>
      <c r="AQ8" s="93">
        <f>IF(ISNUMBER(Measures!$B$2),Measures!$B$2,NA())</f>
        <v>90</v>
      </c>
      <c r="AR8" s="92">
        <f>IF(ISNUMBER(Measures!$B$3),Measures!$B$3,NA())</f>
        <v>95</v>
      </c>
      <c r="AS8" s="92">
        <f>IF(ISNUMBER(Measures!$B$4),Measures!$B$4,NA())</f>
        <v>40</v>
      </c>
      <c r="AT8" s="92">
        <f>IF(ISNUMBER(Measures!$B$5),Measures!$B$5,NA())</f>
        <v>45</v>
      </c>
      <c r="AU8" s="92">
        <f>IF(ISNUMBER(Measures!$B$6),Measures!$B$6,NA())</f>
        <v>50</v>
      </c>
      <c r="AV8" s="92">
        <f>IF(ISNUMBER(Measures!$B$7),Measures!$B$7,NA())</f>
        <v>55</v>
      </c>
      <c r="AW8" s="94">
        <f>IF(ISNUMBER(Measures!$B$8),Measures!$B$8,NA())</f>
        <v>65</v>
      </c>
      <c r="AX8" s="77">
        <f>IF(ISNUMBER(Measures!$B$9),Measures!$B$9,NA())</f>
        <v>70</v>
      </c>
      <c r="AY8" s="77">
        <f>IF(ISNUMBER(Measures!$B$10),Measures!$B$10,NA())</f>
        <v>75</v>
      </c>
      <c r="AZ8" s="77">
        <f>IF(ISNUMBER(Measures!$B$11),Measures!$B$11,NA())</f>
        <v>40</v>
      </c>
      <c r="BA8" s="77">
        <f>IF(ISNUMBER(Measures!$B$12),Measures!$B$12,NA())</f>
        <v>3</v>
      </c>
      <c r="BB8" s="77">
        <f>IF(ISNUMBER(Measures!$B$13),Measures!$B$13,NA())</f>
        <v>25</v>
      </c>
      <c r="BC8" s="77">
        <f>IF(ISNUMBER(Measures!$B$14),Measures!$B$14,NA())</f>
        <v>80</v>
      </c>
    </row>
    <row r="9" spans="1:55" x14ac:dyDescent="0.25">
      <c r="A9" s="78" t="str">
        <f>Measures!$A20</f>
        <v>Zufall Health Center</v>
      </c>
      <c r="B9" s="90">
        <v>42522</v>
      </c>
      <c r="C9" s="91">
        <f t="shared" si="14"/>
        <v>42491</v>
      </c>
      <c r="D9" s="84"/>
      <c r="E9" s="83"/>
      <c r="F9" s="88" t="e">
        <f t="shared" si="3"/>
        <v>#N/A</v>
      </c>
      <c r="G9" s="83"/>
      <c r="H9" s="83"/>
      <c r="I9" s="74" t="e">
        <f t="shared" si="4"/>
        <v>#N/A</v>
      </c>
      <c r="J9" s="83"/>
      <c r="K9" s="86"/>
      <c r="L9" s="74" t="e">
        <f t="shared" si="5"/>
        <v>#N/A</v>
      </c>
      <c r="M9" s="86"/>
      <c r="N9" s="86"/>
      <c r="O9" s="74" t="e">
        <f t="shared" si="6"/>
        <v>#N/A</v>
      </c>
      <c r="P9" s="86"/>
      <c r="Q9" s="86"/>
      <c r="R9" s="74" t="e">
        <f t="shared" si="7"/>
        <v>#N/A</v>
      </c>
      <c r="S9" s="86"/>
      <c r="T9" s="86"/>
      <c r="U9" s="74" t="e">
        <f t="shared" si="8"/>
        <v>#N/A</v>
      </c>
      <c r="V9" s="86"/>
      <c r="W9" s="86"/>
      <c r="X9" s="74" t="e">
        <f t="shared" si="13"/>
        <v>#N/A</v>
      </c>
      <c r="Y9" s="86"/>
      <c r="Z9" s="86"/>
      <c r="AA9" s="74" t="e">
        <f t="shared" si="9"/>
        <v>#N/A</v>
      </c>
      <c r="AB9" s="86"/>
      <c r="AC9" s="86"/>
      <c r="AD9" s="74" t="e">
        <f t="shared" si="1"/>
        <v>#N/A</v>
      </c>
      <c r="AE9" s="86"/>
      <c r="AF9" s="86"/>
      <c r="AG9" s="75" t="e">
        <f t="shared" si="10"/>
        <v>#N/A</v>
      </c>
      <c r="AH9" s="101"/>
      <c r="AI9" s="86"/>
      <c r="AJ9" s="76" t="e">
        <f t="shared" si="2"/>
        <v>#N/A</v>
      </c>
      <c r="AK9" s="89"/>
      <c r="AL9" s="89"/>
      <c r="AM9" s="75" t="e">
        <f t="shared" si="11"/>
        <v>#N/A</v>
      </c>
      <c r="AN9" s="86"/>
      <c r="AO9" s="86"/>
      <c r="AP9" s="76" t="e">
        <f t="shared" si="12"/>
        <v>#N/A</v>
      </c>
      <c r="AQ9" s="93">
        <f>IF(ISNUMBER(Measures!$B$2),Measures!$B$2,NA())</f>
        <v>90</v>
      </c>
      <c r="AR9" s="92">
        <f>IF(ISNUMBER(Measures!$B$3),Measures!$B$3,NA())</f>
        <v>95</v>
      </c>
      <c r="AS9" s="92">
        <f>IF(ISNUMBER(Measures!$B$4),Measures!$B$4,NA())</f>
        <v>40</v>
      </c>
      <c r="AT9" s="92">
        <f>IF(ISNUMBER(Measures!$B$5),Measures!$B$5,NA())</f>
        <v>45</v>
      </c>
      <c r="AU9" s="92">
        <f>IF(ISNUMBER(Measures!$B$6),Measures!$B$6,NA())</f>
        <v>50</v>
      </c>
      <c r="AV9" s="92">
        <f>IF(ISNUMBER(Measures!$B$7),Measures!$B$7,NA())</f>
        <v>55</v>
      </c>
      <c r="AW9" s="94">
        <f>IF(ISNUMBER(Measures!$B$8),Measures!$B$8,NA())</f>
        <v>65</v>
      </c>
      <c r="AX9" s="77">
        <f>IF(ISNUMBER(Measures!$B$9),Measures!$B$9,NA())</f>
        <v>70</v>
      </c>
      <c r="AY9" s="77">
        <f>IF(ISNUMBER(Measures!$B$10),Measures!$B$10,NA())</f>
        <v>75</v>
      </c>
      <c r="AZ9" s="77">
        <f>IF(ISNUMBER(Measures!$B$11),Measures!$B$11,NA())</f>
        <v>40</v>
      </c>
      <c r="BA9" s="77">
        <f>IF(ISNUMBER(Measures!$B$12),Measures!$B$12,NA())</f>
        <v>3</v>
      </c>
      <c r="BB9" s="77">
        <f>IF(ISNUMBER(Measures!$B$13),Measures!$B$13,NA())</f>
        <v>25</v>
      </c>
      <c r="BC9" s="77">
        <f>IF(ISNUMBER(Measures!$B$14),Measures!$B$14,NA())</f>
        <v>80</v>
      </c>
    </row>
    <row r="10" spans="1:55" x14ac:dyDescent="0.25">
      <c r="A10" s="78" t="str">
        <f>Measures!$A20</f>
        <v>Zufall Health Center</v>
      </c>
      <c r="B10" s="90">
        <v>42552</v>
      </c>
      <c r="C10" s="91">
        <f t="shared" si="14"/>
        <v>42522</v>
      </c>
      <c r="D10" s="84"/>
      <c r="E10" s="83"/>
      <c r="F10" s="88" t="e">
        <f t="shared" si="3"/>
        <v>#N/A</v>
      </c>
      <c r="G10" s="83"/>
      <c r="H10" s="83"/>
      <c r="I10" s="74" t="e">
        <f t="shared" si="4"/>
        <v>#N/A</v>
      </c>
      <c r="J10" s="83"/>
      <c r="K10" s="86"/>
      <c r="L10" s="74" t="e">
        <f t="shared" si="5"/>
        <v>#N/A</v>
      </c>
      <c r="M10" s="86"/>
      <c r="N10" s="86"/>
      <c r="O10" s="74" t="e">
        <f t="shared" si="6"/>
        <v>#N/A</v>
      </c>
      <c r="P10" s="86"/>
      <c r="Q10" s="86"/>
      <c r="R10" s="74" t="e">
        <f t="shared" si="7"/>
        <v>#N/A</v>
      </c>
      <c r="S10" s="86"/>
      <c r="T10" s="86"/>
      <c r="U10" s="74" t="e">
        <f t="shared" si="8"/>
        <v>#N/A</v>
      </c>
      <c r="V10" s="86"/>
      <c r="W10" s="86"/>
      <c r="X10" s="74" t="e">
        <f t="shared" si="13"/>
        <v>#N/A</v>
      </c>
      <c r="Y10" s="86"/>
      <c r="Z10" s="86"/>
      <c r="AA10" s="74" t="e">
        <f t="shared" si="9"/>
        <v>#N/A</v>
      </c>
      <c r="AB10" s="86"/>
      <c r="AC10" s="86"/>
      <c r="AD10" s="74" t="e">
        <f t="shared" si="1"/>
        <v>#N/A</v>
      </c>
      <c r="AE10" s="86"/>
      <c r="AF10" s="86"/>
      <c r="AG10" s="75" t="e">
        <f t="shared" si="10"/>
        <v>#N/A</v>
      </c>
      <c r="AH10" s="101"/>
      <c r="AI10" s="86"/>
      <c r="AJ10" s="76" t="e">
        <f t="shared" si="2"/>
        <v>#N/A</v>
      </c>
      <c r="AK10" s="89"/>
      <c r="AL10" s="89"/>
      <c r="AM10" s="75" t="e">
        <f t="shared" si="11"/>
        <v>#N/A</v>
      </c>
      <c r="AN10" s="86"/>
      <c r="AO10" s="86"/>
      <c r="AP10" s="76" t="e">
        <f t="shared" si="12"/>
        <v>#N/A</v>
      </c>
      <c r="AQ10" s="93">
        <f>IF(ISNUMBER(Measures!$B$2),Measures!$B$2,NA())</f>
        <v>90</v>
      </c>
      <c r="AR10" s="92">
        <f>IF(ISNUMBER(Measures!$B$3),Measures!$B$3,NA())</f>
        <v>95</v>
      </c>
      <c r="AS10" s="92">
        <f>IF(ISNUMBER(Measures!$B$4),Measures!$B$4,NA())</f>
        <v>40</v>
      </c>
      <c r="AT10" s="92">
        <f>IF(ISNUMBER(Measures!$B$5),Measures!$B$5,NA())</f>
        <v>45</v>
      </c>
      <c r="AU10" s="92">
        <f>IF(ISNUMBER(Measures!$B$6),Measures!$B$6,NA())</f>
        <v>50</v>
      </c>
      <c r="AV10" s="92">
        <f>IF(ISNUMBER(Measures!$B$7),Measures!$B$7,NA())</f>
        <v>55</v>
      </c>
      <c r="AW10" s="94">
        <f>IF(ISNUMBER(Measures!$B$8),Measures!$B$8,NA())</f>
        <v>65</v>
      </c>
      <c r="AX10" s="77">
        <f>IF(ISNUMBER(Measures!$B$9),Measures!$B$9,NA())</f>
        <v>70</v>
      </c>
      <c r="AY10" s="77">
        <f>IF(ISNUMBER(Measures!$B$10),Measures!$B$10,NA())</f>
        <v>75</v>
      </c>
      <c r="AZ10" s="77">
        <f>IF(ISNUMBER(Measures!$B$11),Measures!$B$11,NA())</f>
        <v>40</v>
      </c>
      <c r="BA10" s="77">
        <f>IF(ISNUMBER(Measures!$B$12),Measures!$B$12,NA())</f>
        <v>3</v>
      </c>
      <c r="BB10" s="77">
        <f>IF(ISNUMBER(Measures!$B$13),Measures!$B$13,NA())</f>
        <v>25</v>
      </c>
      <c r="BC10" s="77">
        <f>IF(ISNUMBER(Measures!$B$14),Measures!$B$14,NA())</f>
        <v>80</v>
      </c>
    </row>
    <row r="11" spans="1:55" x14ac:dyDescent="0.25">
      <c r="A11" s="78" t="str">
        <f>Measures!$A20</f>
        <v>Zufall Health Center</v>
      </c>
      <c r="B11" s="90">
        <v>42583</v>
      </c>
      <c r="C11" s="91">
        <f t="shared" si="14"/>
        <v>42552</v>
      </c>
      <c r="D11" s="84"/>
      <c r="E11" s="83"/>
      <c r="F11" s="88" t="e">
        <f t="shared" si="3"/>
        <v>#N/A</v>
      </c>
      <c r="G11" s="83"/>
      <c r="H11" s="83"/>
      <c r="I11" s="74" t="e">
        <f t="shared" si="4"/>
        <v>#N/A</v>
      </c>
      <c r="J11" s="83"/>
      <c r="K11" s="86"/>
      <c r="L11" s="74" t="e">
        <f t="shared" si="5"/>
        <v>#N/A</v>
      </c>
      <c r="M11" s="86"/>
      <c r="N11" s="86"/>
      <c r="O11" s="74" t="e">
        <f t="shared" si="6"/>
        <v>#N/A</v>
      </c>
      <c r="P11" s="86"/>
      <c r="Q11" s="86"/>
      <c r="R11" s="74" t="e">
        <f t="shared" si="7"/>
        <v>#N/A</v>
      </c>
      <c r="S11" s="86"/>
      <c r="T11" s="86"/>
      <c r="U11" s="74" t="e">
        <f t="shared" si="8"/>
        <v>#N/A</v>
      </c>
      <c r="V11" s="86"/>
      <c r="W11" s="86"/>
      <c r="X11" s="74" t="e">
        <f t="shared" si="13"/>
        <v>#N/A</v>
      </c>
      <c r="Y11" s="86"/>
      <c r="Z11" s="86"/>
      <c r="AA11" s="74" t="e">
        <f t="shared" si="9"/>
        <v>#N/A</v>
      </c>
      <c r="AB11" s="86"/>
      <c r="AC11" s="86"/>
      <c r="AD11" s="74" t="e">
        <f t="shared" si="1"/>
        <v>#N/A</v>
      </c>
      <c r="AE11" s="86"/>
      <c r="AF11" s="86"/>
      <c r="AG11" s="75" t="e">
        <f t="shared" si="10"/>
        <v>#N/A</v>
      </c>
      <c r="AH11" s="101"/>
      <c r="AI11" s="86"/>
      <c r="AJ11" s="76" t="e">
        <f t="shared" si="2"/>
        <v>#N/A</v>
      </c>
      <c r="AK11" s="89"/>
      <c r="AL11" s="89"/>
      <c r="AM11" s="75" t="e">
        <f t="shared" si="11"/>
        <v>#N/A</v>
      </c>
      <c r="AN11" s="86"/>
      <c r="AO11" s="86"/>
      <c r="AP11" s="76" t="e">
        <f t="shared" si="12"/>
        <v>#N/A</v>
      </c>
      <c r="AQ11" s="93">
        <f>IF(ISNUMBER(Measures!$B$2),Measures!$B$2,NA())</f>
        <v>90</v>
      </c>
      <c r="AR11" s="92">
        <f>IF(ISNUMBER(Measures!$B$3),Measures!$B$3,NA())</f>
        <v>95</v>
      </c>
      <c r="AS11" s="92">
        <f>IF(ISNUMBER(Measures!$B$4),Measures!$B$4,NA())</f>
        <v>40</v>
      </c>
      <c r="AT11" s="92">
        <f>IF(ISNUMBER(Measures!$B$5),Measures!$B$5,NA())</f>
        <v>45</v>
      </c>
      <c r="AU11" s="92">
        <f>IF(ISNUMBER(Measures!$B$6),Measures!$B$6,NA())</f>
        <v>50</v>
      </c>
      <c r="AV11" s="92">
        <f>IF(ISNUMBER(Measures!$B$7),Measures!$B$7,NA())</f>
        <v>55</v>
      </c>
      <c r="AW11" s="94">
        <f>IF(ISNUMBER(Measures!$B$8),Measures!$B$8,NA())</f>
        <v>65</v>
      </c>
      <c r="AX11" s="77">
        <f>IF(ISNUMBER(Measures!$B$9),Measures!$B$9,NA())</f>
        <v>70</v>
      </c>
      <c r="AY11" s="77">
        <f>IF(ISNUMBER(Measures!$B$10),Measures!$B$10,NA())</f>
        <v>75</v>
      </c>
      <c r="AZ11" s="77">
        <f>IF(ISNUMBER(Measures!$B$11),Measures!$B$11,NA())</f>
        <v>40</v>
      </c>
      <c r="BA11" s="77">
        <f>IF(ISNUMBER(Measures!$B$12),Measures!$B$12,NA())</f>
        <v>3</v>
      </c>
      <c r="BB11" s="77">
        <f>IF(ISNUMBER(Measures!$B$13),Measures!$B$13,NA())</f>
        <v>25</v>
      </c>
      <c r="BC11" s="77">
        <f>IF(ISNUMBER(Measures!$B$14),Measures!$B$14,NA())</f>
        <v>80</v>
      </c>
    </row>
    <row r="12" spans="1:55" x14ac:dyDescent="0.25">
      <c r="A12" s="78" t="str">
        <f>Measures!$A20</f>
        <v>Zufall Health Center</v>
      </c>
      <c r="B12" s="90">
        <v>42614</v>
      </c>
      <c r="C12" s="91">
        <f t="shared" si="14"/>
        <v>42583</v>
      </c>
      <c r="D12" s="84"/>
      <c r="E12" s="83"/>
      <c r="F12" s="88" t="e">
        <f t="shared" si="3"/>
        <v>#N/A</v>
      </c>
      <c r="G12" s="83"/>
      <c r="H12" s="83"/>
      <c r="I12" s="74" t="e">
        <f t="shared" si="4"/>
        <v>#N/A</v>
      </c>
      <c r="J12" s="83"/>
      <c r="K12" s="86"/>
      <c r="L12" s="74" t="e">
        <f t="shared" si="5"/>
        <v>#N/A</v>
      </c>
      <c r="M12" s="86"/>
      <c r="N12" s="86"/>
      <c r="O12" s="74" t="e">
        <f t="shared" si="6"/>
        <v>#N/A</v>
      </c>
      <c r="P12" s="86"/>
      <c r="Q12" s="86"/>
      <c r="R12" s="74" t="e">
        <f t="shared" si="7"/>
        <v>#N/A</v>
      </c>
      <c r="S12" s="86"/>
      <c r="T12" s="86"/>
      <c r="U12" s="74" t="e">
        <f t="shared" si="8"/>
        <v>#N/A</v>
      </c>
      <c r="V12" s="86"/>
      <c r="W12" s="86"/>
      <c r="X12" s="74" t="e">
        <f t="shared" si="13"/>
        <v>#N/A</v>
      </c>
      <c r="Y12" s="86"/>
      <c r="Z12" s="86"/>
      <c r="AA12" s="74" t="e">
        <f t="shared" si="9"/>
        <v>#N/A</v>
      </c>
      <c r="AB12" s="86"/>
      <c r="AC12" s="86"/>
      <c r="AD12" s="74" t="e">
        <f t="shared" si="1"/>
        <v>#N/A</v>
      </c>
      <c r="AE12" s="86"/>
      <c r="AF12" s="86"/>
      <c r="AG12" s="75" t="e">
        <f t="shared" si="10"/>
        <v>#N/A</v>
      </c>
      <c r="AH12" s="101"/>
      <c r="AI12" s="86"/>
      <c r="AJ12" s="76" t="e">
        <f t="shared" si="2"/>
        <v>#N/A</v>
      </c>
      <c r="AK12" s="89"/>
      <c r="AL12" s="89"/>
      <c r="AM12" s="75" t="e">
        <f t="shared" si="11"/>
        <v>#N/A</v>
      </c>
      <c r="AN12" s="86"/>
      <c r="AO12" s="86"/>
      <c r="AP12" s="76" t="e">
        <f t="shared" si="12"/>
        <v>#N/A</v>
      </c>
      <c r="AQ12" s="93">
        <f>IF(ISNUMBER(Measures!$B$2),Measures!$B$2,NA())</f>
        <v>90</v>
      </c>
      <c r="AR12" s="92">
        <f>IF(ISNUMBER(Measures!$B$3),Measures!$B$3,NA())</f>
        <v>95</v>
      </c>
      <c r="AS12" s="92">
        <f>IF(ISNUMBER(Measures!$B$4),Measures!$B$4,NA())</f>
        <v>40</v>
      </c>
      <c r="AT12" s="92">
        <f>IF(ISNUMBER(Measures!$B$5),Measures!$B$5,NA())</f>
        <v>45</v>
      </c>
      <c r="AU12" s="92">
        <f>IF(ISNUMBER(Measures!$B$6),Measures!$B$6,NA())</f>
        <v>50</v>
      </c>
      <c r="AV12" s="92">
        <f>IF(ISNUMBER(Measures!$B$7),Measures!$B$7,NA())</f>
        <v>55</v>
      </c>
      <c r="AW12" s="94">
        <f>IF(ISNUMBER(Measures!$B$8),Measures!$B$8,NA())</f>
        <v>65</v>
      </c>
      <c r="AX12" s="77">
        <f>IF(ISNUMBER(Measures!$B$9),Measures!$B$9,NA())</f>
        <v>70</v>
      </c>
      <c r="AY12" s="77">
        <f>IF(ISNUMBER(Measures!$B$10),Measures!$B$10,NA())</f>
        <v>75</v>
      </c>
      <c r="AZ12" s="77">
        <f>IF(ISNUMBER(Measures!$B$11),Measures!$B$11,NA())</f>
        <v>40</v>
      </c>
      <c r="BA12" s="77">
        <f>IF(ISNUMBER(Measures!$B$12),Measures!$B$12,NA())</f>
        <v>3</v>
      </c>
      <c r="BB12" s="77">
        <f>IF(ISNUMBER(Measures!$B$13),Measures!$B$13,NA())</f>
        <v>25</v>
      </c>
      <c r="BC12" s="77">
        <f>IF(ISNUMBER(Measures!$B$14),Measures!$B$14,NA())</f>
        <v>80</v>
      </c>
    </row>
    <row r="13" spans="1:55" x14ac:dyDescent="0.25">
      <c r="A13" s="78" t="str">
        <f>Measures!$A20</f>
        <v>Zufall Health Center</v>
      </c>
      <c r="B13" s="90">
        <v>42644</v>
      </c>
      <c r="C13" s="91">
        <f t="shared" si="14"/>
        <v>42614</v>
      </c>
      <c r="D13" s="84"/>
      <c r="E13" s="85"/>
      <c r="F13" s="88" t="e">
        <f t="shared" si="3"/>
        <v>#N/A</v>
      </c>
      <c r="G13" s="83"/>
      <c r="H13" s="83"/>
      <c r="I13" s="74" t="e">
        <f t="shared" si="4"/>
        <v>#N/A</v>
      </c>
      <c r="J13" s="83"/>
      <c r="K13" s="86"/>
      <c r="L13" s="74" t="e">
        <f t="shared" si="5"/>
        <v>#N/A</v>
      </c>
      <c r="M13" s="86"/>
      <c r="N13" s="86"/>
      <c r="O13" s="74" t="e">
        <f t="shared" si="6"/>
        <v>#N/A</v>
      </c>
      <c r="P13" s="86"/>
      <c r="Q13" s="86"/>
      <c r="R13" s="74" t="e">
        <f t="shared" si="7"/>
        <v>#N/A</v>
      </c>
      <c r="S13" s="86"/>
      <c r="T13" s="86"/>
      <c r="U13" s="74" t="e">
        <f t="shared" si="8"/>
        <v>#N/A</v>
      </c>
      <c r="V13" s="86"/>
      <c r="W13" s="86"/>
      <c r="X13" s="74" t="e">
        <f t="shared" si="13"/>
        <v>#N/A</v>
      </c>
      <c r="Y13" s="86"/>
      <c r="Z13" s="86"/>
      <c r="AA13" s="74" t="e">
        <f t="shared" si="9"/>
        <v>#N/A</v>
      </c>
      <c r="AB13" s="86"/>
      <c r="AC13" s="86"/>
      <c r="AD13" s="74" t="e">
        <f t="shared" si="1"/>
        <v>#N/A</v>
      </c>
      <c r="AE13" s="86"/>
      <c r="AF13" s="86"/>
      <c r="AG13" s="75" t="e">
        <f t="shared" si="10"/>
        <v>#N/A</v>
      </c>
      <c r="AH13" s="101"/>
      <c r="AI13" s="86"/>
      <c r="AJ13" s="76" t="e">
        <f t="shared" si="2"/>
        <v>#N/A</v>
      </c>
      <c r="AK13" s="89"/>
      <c r="AL13" s="89"/>
      <c r="AM13" s="75" t="e">
        <f t="shared" si="11"/>
        <v>#N/A</v>
      </c>
      <c r="AN13" s="86"/>
      <c r="AO13" s="86"/>
      <c r="AP13" s="76" t="e">
        <f t="shared" si="12"/>
        <v>#N/A</v>
      </c>
      <c r="AQ13" s="93">
        <f>IF(ISNUMBER(Measures!$B$2),Measures!$B$2,NA())</f>
        <v>90</v>
      </c>
      <c r="AR13" s="92">
        <f>IF(ISNUMBER(Measures!$B$3),Measures!$B$3,NA())</f>
        <v>95</v>
      </c>
      <c r="AS13" s="92">
        <f>IF(ISNUMBER(Measures!$B$4),Measures!$B$4,NA())</f>
        <v>40</v>
      </c>
      <c r="AT13" s="92">
        <f>IF(ISNUMBER(Measures!$B$5),Measures!$B$5,NA())</f>
        <v>45</v>
      </c>
      <c r="AU13" s="92">
        <f>IF(ISNUMBER(Measures!$B$6),Measures!$B$6,NA())</f>
        <v>50</v>
      </c>
      <c r="AV13" s="92">
        <f>IF(ISNUMBER(Measures!$B$7),Measures!$B$7,NA())</f>
        <v>55</v>
      </c>
      <c r="AW13" s="94">
        <f>IF(ISNUMBER(Measures!$B$8),Measures!$B$8,NA())</f>
        <v>65</v>
      </c>
      <c r="AX13" s="77">
        <f>IF(ISNUMBER(Measures!$B$9),Measures!$B$9,NA())</f>
        <v>70</v>
      </c>
      <c r="AY13" s="77">
        <f>IF(ISNUMBER(Measures!$B$10),Measures!$B$10,NA())</f>
        <v>75</v>
      </c>
      <c r="AZ13" s="77">
        <f>IF(ISNUMBER(Measures!$B$11),Measures!$B$11,NA())</f>
        <v>40</v>
      </c>
      <c r="BA13" s="77">
        <f>IF(ISNUMBER(Measures!$B$12),Measures!$B$12,NA())</f>
        <v>3</v>
      </c>
      <c r="BB13" s="77">
        <f>IF(ISNUMBER(Measures!$B$13),Measures!$B$13,NA())</f>
        <v>25</v>
      </c>
      <c r="BC13" s="77">
        <f>IF(ISNUMBER(Measures!$B$14),Measures!$B$14,NA())</f>
        <v>80</v>
      </c>
    </row>
    <row r="14" spans="1:55" x14ac:dyDescent="0.25">
      <c r="A14" s="78" t="str">
        <f>Measures!$A20</f>
        <v>Zufall Health Center</v>
      </c>
      <c r="B14" s="90">
        <v>42675</v>
      </c>
      <c r="C14" s="91">
        <f t="shared" si="14"/>
        <v>42644</v>
      </c>
      <c r="D14" s="84"/>
      <c r="E14" s="85"/>
      <c r="F14" s="88" t="e">
        <f t="shared" si="3"/>
        <v>#N/A</v>
      </c>
      <c r="G14" s="83"/>
      <c r="H14" s="83"/>
      <c r="I14" s="74" t="e">
        <f t="shared" si="4"/>
        <v>#N/A</v>
      </c>
      <c r="J14" s="83"/>
      <c r="K14" s="86"/>
      <c r="L14" s="74" t="e">
        <f t="shared" si="5"/>
        <v>#N/A</v>
      </c>
      <c r="M14" s="86"/>
      <c r="N14" s="86"/>
      <c r="O14" s="74" t="e">
        <f t="shared" si="6"/>
        <v>#N/A</v>
      </c>
      <c r="P14" s="86"/>
      <c r="Q14" s="86"/>
      <c r="R14" s="74" t="e">
        <f t="shared" si="7"/>
        <v>#N/A</v>
      </c>
      <c r="S14" s="86"/>
      <c r="T14" s="86"/>
      <c r="U14" s="74" t="e">
        <f t="shared" si="8"/>
        <v>#N/A</v>
      </c>
      <c r="V14" s="86"/>
      <c r="W14" s="86"/>
      <c r="X14" s="74" t="e">
        <f t="shared" si="13"/>
        <v>#N/A</v>
      </c>
      <c r="Y14" s="86"/>
      <c r="Z14" s="86"/>
      <c r="AA14" s="74" t="e">
        <f t="shared" si="9"/>
        <v>#N/A</v>
      </c>
      <c r="AB14" s="86"/>
      <c r="AC14" s="86"/>
      <c r="AD14" s="74" t="e">
        <f t="shared" si="1"/>
        <v>#N/A</v>
      </c>
      <c r="AE14" s="86"/>
      <c r="AF14" s="86"/>
      <c r="AG14" s="75" t="e">
        <f t="shared" si="10"/>
        <v>#N/A</v>
      </c>
      <c r="AH14" s="101"/>
      <c r="AI14" s="86"/>
      <c r="AJ14" s="76" t="e">
        <f t="shared" si="2"/>
        <v>#N/A</v>
      </c>
      <c r="AK14" s="89"/>
      <c r="AL14" s="89"/>
      <c r="AM14" s="75" t="e">
        <f t="shared" si="11"/>
        <v>#N/A</v>
      </c>
      <c r="AN14" s="86"/>
      <c r="AO14" s="86"/>
      <c r="AP14" s="76" t="e">
        <f t="shared" si="12"/>
        <v>#N/A</v>
      </c>
      <c r="AQ14" s="93">
        <f>IF(ISNUMBER(Measures!$B$2),Measures!$B$2,NA())</f>
        <v>90</v>
      </c>
      <c r="AR14" s="92">
        <f>IF(ISNUMBER(Measures!$B$3),Measures!$B$3,NA())</f>
        <v>95</v>
      </c>
      <c r="AS14" s="92">
        <f>IF(ISNUMBER(Measures!$B$4),Measures!$B$4,NA())</f>
        <v>40</v>
      </c>
      <c r="AT14" s="92">
        <f>IF(ISNUMBER(Measures!$B$5),Measures!$B$5,NA())</f>
        <v>45</v>
      </c>
      <c r="AU14" s="92">
        <f>IF(ISNUMBER(Measures!$B$6),Measures!$B$6,NA())</f>
        <v>50</v>
      </c>
      <c r="AV14" s="92">
        <f>IF(ISNUMBER(Measures!$B$7),Measures!$B$7,NA())</f>
        <v>55</v>
      </c>
      <c r="AW14" s="94">
        <f>IF(ISNUMBER(Measures!$B$8),Measures!$B$8,NA())</f>
        <v>65</v>
      </c>
      <c r="AX14" s="77">
        <f>IF(ISNUMBER(Measures!$B$9),Measures!$B$9,NA())</f>
        <v>70</v>
      </c>
      <c r="AY14" s="77">
        <f>IF(ISNUMBER(Measures!$B$10),Measures!$B$10,NA())</f>
        <v>75</v>
      </c>
      <c r="AZ14" s="77">
        <f>IF(ISNUMBER(Measures!$B$11),Measures!$B$11,NA())</f>
        <v>40</v>
      </c>
      <c r="BA14" s="77">
        <f>IF(ISNUMBER(Measures!$B$12),Measures!$B$12,NA())</f>
        <v>3</v>
      </c>
      <c r="BB14" s="77">
        <f>IF(ISNUMBER(Measures!$B$13),Measures!$B$13,NA())</f>
        <v>25</v>
      </c>
      <c r="BC14" s="77">
        <f>IF(ISNUMBER(Measures!$B$14),Measures!$B$14,NA())</f>
        <v>80</v>
      </c>
    </row>
    <row r="15" spans="1:55" x14ac:dyDescent="0.25">
      <c r="A15" s="78" t="str">
        <f>Measures!$A20</f>
        <v>Zufall Health Center</v>
      </c>
      <c r="B15" s="90">
        <v>42705</v>
      </c>
      <c r="C15" s="91">
        <f t="shared" si="14"/>
        <v>42675</v>
      </c>
      <c r="D15" s="84"/>
      <c r="E15" s="85"/>
      <c r="F15" s="88" t="e">
        <f t="shared" si="3"/>
        <v>#N/A</v>
      </c>
      <c r="G15" s="83"/>
      <c r="H15" s="83"/>
      <c r="I15" s="74" t="e">
        <f t="shared" si="4"/>
        <v>#N/A</v>
      </c>
      <c r="J15" s="83"/>
      <c r="K15" s="86"/>
      <c r="L15" s="74" t="e">
        <f t="shared" si="5"/>
        <v>#N/A</v>
      </c>
      <c r="M15" s="86"/>
      <c r="N15" s="86"/>
      <c r="O15" s="74" t="e">
        <f t="shared" si="6"/>
        <v>#N/A</v>
      </c>
      <c r="P15" s="86"/>
      <c r="Q15" s="86"/>
      <c r="R15" s="74" t="e">
        <f t="shared" si="7"/>
        <v>#N/A</v>
      </c>
      <c r="S15" s="86"/>
      <c r="T15" s="86"/>
      <c r="U15" s="74" t="e">
        <f t="shared" si="8"/>
        <v>#N/A</v>
      </c>
      <c r="V15" s="86"/>
      <c r="W15" s="86"/>
      <c r="X15" s="74" t="e">
        <f t="shared" si="13"/>
        <v>#N/A</v>
      </c>
      <c r="Y15" s="86"/>
      <c r="Z15" s="86"/>
      <c r="AA15" s="74" t="e">
        <f t="shared" si="9"/>
        <v>#N/A</v>
      </c>
      <c r="AB15" s="86"/>
      <c r="AC15" s="86"/>
      <c r="AD15" s="74" t="e">
        <f t="shared" si="1"/>
        <v>#N/A</v>
      </c>
      <c r="AE15" s="86"/>
      <c r="AF15" s="86"/>
      <c r="AG15" s="75" t="e">
        <f t="shared" si="10"/>
        <v>#N/A</v>
      </c>
      <c r="AH15" s="101"/>
      <c r="AI15" s="86"/>
      <c r="AJ15" s="76" t="e">
        <f t="shared" si="2"/>
        <v>#N/A</v>
      </c>
      <c r="AK15" s="89"/>
      <c r="AL15" s="89"/>
      <c r="AM15" s="75" t="e">
        <f t="shared" si="11"/>
        <v>#N/A</v>
      </c>
      <c r="AN15" s="86"/>
      <c r="AO15" s="86"/>
      <c r="AP15" s="76" t="e">
        <f t="shared" si="12"/>
        <v>#N/A</v>
      </c>
      <c r="AQ15" s="93">
        <f>IF(ISNUMBER(Measures!$B$2),Measures!$B$2,NA())</f>
        <v>90</v>
      </c>
      <c r="AR15" s="92">
        <f>IF(ISNUMBER(Measures!$B$3),Measures!$B$3,NA())</f>
        <v>95</v>
      </c>
      <c r="AS15" s="92">
        <f>IF(ISNUMBER(Measures!$B$4),Measures!$B$4,NA())</f>
        <v>40</v>
      </c>
      <c r="AT15" s="92">
        <f>IF(ISNUMBER(Measures!$B$5),Measures!$B$5,NA())</f>
        <v>45</v>
      </c>
      <c r="AU15" s="92">
        <f>IF(ISNUMBER(Measures!$B$6),Measures!$B$6,NA())</f>
        <v>50</v>
      </c>
      <c r="AV15" s="92">
        <f>IF(ISNUMBER(Measures!$B$7),Measures!$B$7,NA())</f>
        <v>55</v>
      </c>
      <c r="AW15" s="94">
        <f>IF(ISNUMBER(Measures!$B$8),Measures!$B$8,NA())</f>
        <v>65</v>
      </c>
      <c r="AX15" s="77">
        <f>IF(ISNUMBER(Measures!$B$9),Measures!$B$9,NA())</f>
        <v>70</v>
      </c>
      <c r="AY15" s="77">
        <f>IF(ISNUMBER(Measures!$B$10),Measures!$B$10,NA())</f>
        <v>75</v>
      </c>
      <c r="AZ15" s="77">
        <f>IF(ISNUMBER(Measures!$B$11),Measures!$B$11,NA())</f>
        <v>40</v>
      </c>
      <c r="BA15" s="77">
        <f>IF(ISNUMBER(Measures!$B$12),Measures!$B$12,NA())</f>
        <v>3</v>
      </c>
      <c r="BB15" s="77">
        <f>IF(ISNUMBER(Measures!$B$13),Measures!$B$13,NA())</f>
        <v>25</v>
      </c>
      <c r="BC15" s="77">
        <f>IF(ISNUMBER(Measures!$B$14),Measures!$B$14,NA())</f>
        <v>80</v>
      </c>
    </row>
    <row r="16" spans="1:55" x14ac:dyDescent="0.25">
      <c r="A16" s="78" t="str">
        <f>Measures!$A20</f>
        <v>Zufall Health Center</v>
      </c>
      <c r="B16" s="90">
        <v>42736</v>
      </c>
      <c r="C16" s="91">
        <f t="shared" si="14"/>
        <v>42705</v>
      </c>
      <c r="D16" s="84"/>
      <c r="E16" s="85"/>
      <c r="F16" s="88" t="e">
        <f t="shared" si="3"/>
        <v>#N/A</v>
      </c>
      <c r="G16" s="83"/>
      <c r="H16" s="83"/>
      <c r="I16" s="74" t="e">
        <f t="shared" si="4"/>
        <v>#N/A</v>
      </c>
      <c r="J16" s="83"/>
      <c r="K16" s="86"/>
      <c r="L16" s="74" t="e">
        <f t="shared" si="5"/>
        <v>#N/A</v>
      </c>
      <c r="M16" s="86"/>
      <c r="N16" s="86"/>
      <c r="O16" s="74" t="e">
        <f t="shared" si="6"/>
        <v>#N/A</v>
      </c>
      <c r="P16" s="86"/>
      <c r="Q16" s="86"/>
      <c r="R16" s="74" t="e">
        <f t="shared" si="7"/>
        <v>#N/A</v>
      </c>
      <c r="S16" s="86"/>
      <c r="T16" s="86"/>
      <c r="U16" s="74" t="e">
        <f t="shared" si="8"/>
        <v>#N/A</v>
      </c>
      <c r="V16" s="86"/>
      <c r="W16" s="86"/>
      <c r="X16" s="74" t="e">
        <f t="shared" si="13"/>
        <v>#N/A</v>
      </c>
      <c r="Y16" s="86"/>
      <c r="Z16" s="86"/>
      <c r="AA16" s="74" t="e">
        <f t="shared" si="9"/>
        <v>#N/A</v>
      </c>
      <c r="AB16" s="86"/>
      <c r="AC16" s="86"/>
      <c r="AD16" s="74" t="e">
        <f t="shared" si="1"/>
        <v>#N/A</v>
      </c>
      <c r="AE16" s="86"/>
      <c r="AF16" s="86"/>
      <c r="AG16" s="75" t="e">
        <f t="shared" si="10"/>
        <v>#N/A</v>
      </c>
      <c r="AH16" s="101"/>
      <c r="AI16" s="86"/>
      <c r="AJ16" s="76" t="e">
        <f t="shared" si="2"/>
        <v>#N/A</v>
      </c>
      <c r="AK16" s="89"/>
      <c r="AL16" s="89"/>
      <c r="AM16" s="75" t="e">
        <f t="shared" si="11"/>
        <v>#N/A</v>
      </c>
      <c r="AN16" s="86"/>
      <c r="AO16" s="86"/>
      <c r="AP16" s="76" t="e">
        <f t="shared" si="12"/>
        <v>#N/A</v>
      </c>
      <c r="AQ16" s="93">
        <f>IF(ISNUMBER(Measures!$B$2),Measures!$B$2,NA())</f>
        <v>90</v>
      </c>
      <c r="AR16" s="92">
        <f>IF(ISNUMBER(Measures!$B$3),Measures!$B$3,NA())</f>
        <v>95</v>
      </c>
      <c r="AS16" s="92">
        <f>IF(ISNUMBER(Measures!$B$4),Measures!$B$4,NA())</f>
        <v>40</v>
      </c>
      <c r="AT16" s="92">
        <f>IF(ISNUMBER(Measures!$B$5),Measures!$B$5,NA())</f>
        <v>45</v>
      </c>
      <c r="AU16" s="92">
        <f>IF(ISNUMBER(Measures!$B$6),Measures!$B$6,NA())</f>
        <v>50</v>
      </c>
      <c r="AV16" s="92">
        <f>IF(ISNUMBER(Measures!$B$7),Measures!$B$7,NA())</f>
        <v>55</v>
      </c>
      <c r="AW16" s="94">
        <f>IF(ISNUMBER(Measures!$B$8),Measures!$B$8,NA())</f>
        <v>65</v>
      </c>
      <c r="AX16" s="77">
        <f>IF(ISNUMBER(Measures!$B$9),Measures!$B$9,NA())</f>
        <v>70</v>
      </c>
      <c r="AY16" s="77">
        <f>IF(ISNUMBER(Measures!$B$10),Measures!$B$10,NA())</f>
        <v>75</v>
      </c>
      <c r="AZ16" s="77">
        <f>IF(ISNUMBER(Measures!$B$11),Measures!$B$11,NA())</f>
        <v>40</v>
      </c>
      <c r="BA16" s="77">
        <f>IF(ISNUMBER(Measures!$B$12),Measures!$B$12,NA())</f>
        <v>3</v>
      </c>
      <c r="BB16" s="77">
        <f>IF(ISNUMBER(Measures!$B$13),Measures!$B$13,NA())</f>
        <v>25</v>
      </c>
      <c r="BC16" s="77">
        <f>IF(ISNUMBER(Measures!$B$14),Measures!$B$14,NA())</f>
        <v>80</v>
      </c>
    </row>
    <row r="17" spans="1:55" x14ac:dyDescent="0.25">
      <c r="A17" s="78" t="str">
        <f>Measures!$A20</f>
        <v>Zufall Health Center</v>
      </c>
      <c r="B17" s="90">
        <v>42767</v>
      </c>
      <c r="C17" s="91">
        <f t="shared" si="14"/>
        <v>42736</v>
      </c>
      <c r="D17" s="84"/>
      <c r="E17" s="85"/>
      <c r="F17" s="88" t="e">
        <f t="shared" si="3"/>
        <v>#N/A</v>
      </c>
      <c r="G17" s="83"/>
      <c r="H17" s="83"/>
      <c r="I17" s="74" t="e">
        <f t="shared" si="4"/>
        <v>#N/A</v>
      </c>
      <c r="J17" s="89"/>
      <c r="K17" s="89"/>
      <c r="L17" s="74" t="e">
        <f t="shared" si="5"/>
        <v>#N/A</v>
      </c>
      <c r="M17" s="86"/>
      <c r="N17" s="86"/>
      <c r="O17" s="74" t="e">
        <f t="shared" si="6"/>
        <v>#N/A</v>
      </c>
      <c r="P17" s="86"/>
      <c r="Q17" s="86"/>
      <c r="R17" s="74" t="e">
        <f t="shared" si="7"/>
        <v>#N/A</v>
      </c>
      <c r="S17" s="86"/>
      <c r="T17" s="86"/>
      <c r="U17" s="74" t="e">
        <f t="shared" si="8"/>
        <v>#N/A</v>
      </c>
      <c r="V17" s="86"/>
      <c r="W17" s="86"/>
      <c r="X17" s="74" t="e">
        <f t="shared" si="13"/>
        <v>#N/A</v>
      </c>
      <c r="Y17" s="86"/>
      <c r="Z17" s="86"/>
      <c r="AA17" s="74" t="e">
        <f t="shared" si="9"/>
        <v>#N/A</v>
      </c>
      <c r="AB17" s="86"/>
      <c r="AC17" s="86"/>
      <c r="AD17" s="74" t="e">
        <f t="shared" si="1"/>
        <v>#N/A</v>
      </c>
      <c r="AE17" s="86"/>
      <c r="AF17" s="86"/>
      <c r="AG17" s="75" t="e">
        <f t="shared" si="10"/>
        <v>#N/A</v>
      </c>
      <c r="AH17" s="101"/>
      <c r="AI17" s="86"/>
      <c r="AJ17" s="76" t="e">
        <f t="shared" si="2"/>
        <v>#N/A</v>
      </c>
      <c r="AK17" s="89"/>
      <c r="AL17" s="89"/>
      <c r="AM17" s="75" t="e">
        <f t="shared" si="11"/>
        <v>#N/A</v>
      </c>
      <c r="AN17" s="86"/>
      <c r="AO17" s="86"/>
      <c r="AP17" s="76" t="e">
        <f t="shared" si="12"/>
        <v>#N/A</v>
      </c>
      <c r="AQ17" s="93">
        <f>IF(ISNUMBER(Measures!$B$2),Measures!$B$2,NA())</f>
        <v>90</v>
      </c>
      <c r="AR17" s="92">
        <f>IF(ISNUMBER(Measures!$B$3),Measures!$B$3,NA())</f>
        <v>95</v>
      </c>
      <c r="AS17" s="92">
        <f>IF(ISNUMBER(Measures!$B$4),Measures!$B$4,NA())</f>
        <v>40</v>
      </c>
      <c r="AT17" s="92">
        <f>IF(ISNUMBER(Measures!$B$5),Measures!$B$5,NA())</f>
        <v>45</v>
      </c>
      <c r="AU17" s="92">
        <f>IF(ISNUMBER(Measures!$B$6),Measures!$B$6,NA())</f>
        <v>50</v>
      </c>
      <c r="AV17" s="92">
        <f>IF(ISNUMBER(Measures!$B$7),Measures!$B$7,NA())</f>
        <v>55</v>
      </c>
      <c r="AW17" s="94">
        <f>IF(ISNUMBER(Measures!$B$8),Measures!$B$8,NA())</f>
        <v>65</v>
      </c>
      <c r="AX17" s="77">
        <f>IF(ISNUMBER(Measures!$B$9),Measures!$B$9,NA())</f>
        <v>70</v>
      </c>
      <c r="AY17" s="77">
        <f>IF(ISNUMBER(Measures!$B$10),Measures!$B$10,NA())</f>
        <v>75</v>
      </c>
      <c r="AZ17" s="77">
        <f>IF(ISNUMBER(Measures!$B$11),Measures!$B$11,NA())</f>
        <v>40</v>
      </c>
      <c r="BA17" s="77">
        <f>IF(ISNUMBER(Measures!$B$12),Measures!$B$12,NA())</f>
        <v>3</v>
      </c>
      <c r="BB17" s="77">
        <f>IF(ISNUMBER(Measures!$B$13),Measures!$B$13,NA())</f>
        <v>25</v>
      </c>
      <c r="BC17" s="77">
        <f>IF(ISNUMBER(Measures!$B$14),Measures!$B$14,NA())</f>
        <v>80</v>
      </c>
    </row>
    <row r="18" spans="1:55" x14ac:dyDescent="0.25">
      <c r="A18" s="78" t="str">
        <f>Measures!$A20</f>
        <v>Zufall Health Center</v>
      </c>
      <c r="B18" s="90">
        <v>42795</v>
      </c>
      <c r="C18" s="91">
        <f t="shared" si="14"/>
        <v>42767</v>
      </c>
      <c r="D18" s="84"/>
      <c r="E18" s="85"/>
      <c r="F18" s="88" t="e">
        <f t="shared" si="3"/>
        <v>#N/A</v>
      </c>
      <c r="G18" s="83"/>
      <c r="H18" s="83"/>
      <c r="I18" s="74" t="e">
        <f t="shared" si="4"/>
        <v>#N/A</v>
      </c>
      <c r="J18" s="89"/>
      <c r="K18" s="89"/>
      <c r="L18" s="74" t="e">
        <f t="shared" si="5"/>
        <v>#N/A</v>
      </c>
      <c r="M18" s="86"/>
      <c r="N18" s="86"/>
      <c r="O18" s="74" t="e">
        <f t="shared" si="6"/>
        <v>#N/A</v>
      </c>
      <c r="P18" s="86"/>
      <c r="Q18" s="86"/>
      <c r="R18" s="74" t="e">
        <f t="shared" si="7"/>
        <v>#N/A</v>
      </c>
      <c r="S18" s="86"/>
      <c r="T18" s="86"/>
      <c r="U18" s="74" t="e">
        <f t="shared" si="8"/>
        <v>#N/A</v>
      </c>
      <c r="V18" s="86"/>
      <c r="W18" s="86"/>
      <c r="X18" s="74" t="e">
        <f t="shared" si="13"/>
        <v>#N/A</v>
      </c>
      <c r="Y18" s="86"/>
      <c r="Z18" s="86"/>
      <c r="AA18" s="74" t="e">
        <f t="shared" si="9"/>
        <v>#N/A</v>
      </c>
      <c r="AB18" s="86"/>
      <c r="AC18" s="86"/>
      <c r="AD18" s="74" t="e">
        <f t="shared" si="1"/>
        <v>#N/A</v>
      </c>
      <c r="AE18" s="86"/>
      <c r="AF18" s="86"/>
      <c r="AG18" s="75" t="e">
        <f t="shared" si="10"/>
        <v>#N/A</v>
      </c>
      <c r="AH18" s="101"/>
      <c r="AI18" s="86"/>
      <c r="AJ18" s="76" t="e">
        <f t="shared" si="2"/>
        <v>#N/A</v>
      </c>
      <c r="AK18" s="89"/>
      <c r="AL18" s="89"/>
      <c r="AM18" s="75" t="e">
        <f t="shared" si="11"/>
        <v>#N/A</v>
      </c>
      <c r="AN18" s="86"/>
      <c r="AO18" s="86"/>
      <c r="AP18" s="76" t="e">
        <f t="shared" si="12"/>
        <v>#N/A</v>
      </c>
      <c r="AQ18" s="93">
        <f>IF(ISNUMBER(Measures!$B$2),Measures!$B$2,NA())</f>
        <v>90</v>
      </c>
      <c r="AR18" s="92">
        <f>IF(ISNUMBER(Measures!$B$3),Measures!$B$3,NA())</f>
        <v>95</v>
      </c>
      <c r="AS18" s="92">
        <f>IF(ISNUMBER(Measures!$B$4),Measures!$B$4,NA())</f>
        <v>40</v>
      </c>
      <c r="AT18" s="92">
        <f>IF(ISNUMBER(Measures!$B$5),Measures!$B$5,NA())</f>
        <v>45</v>
      </c>
      <c r="AU18" s="92">
        <f>IF(ISNUMBER(Measures!$B$6),Measures!$B$6,NA())</f>
        <v>50</v>
      </c>
      <c r="AV18" s="92">
        <f>IF(ISNUMBER(Measures!$B$7),Measures!$B$7,NA())</f>
        <v>55</v>
      </c>
      <c r="AW18" s="94">
        <f>IF(ISNUMBER(Measures!$B$8),Measures!$B$8,NA())</f>
        <v>65</v>
      </c>
      <c r="AX18" s="77">
        <f>IF(ISNUMBER(Measures!$B$9),Measures!$B$9,NA())</f>
        <v>70</v>
      </c>
      <c r="AY18" s="77">
        <f>IF(ISNUMBER(Measures!$B$10),Measures!$B$10,NA())</f>
        <v>75</v>
      </c>
      <c r="AZ18" s="77">
        <f>IF(ISNUMBER(Measures!$B$11),Measures!$B$11,NA())</f>
        <v>40</v>
      </c>
      <c r="BA18" s="77">
        <f>IF(ISNUMBER(Measures!$B$12),Measures!$B$12,NA())</f>
        <v>3</v>
      </c>
      <c r="BB18" s="77">
        <f>IF(ISNUMBER(Measures!$B$13),Measures!$B$13,NA())</f>
        <v>25</v>
      </c>
      <c r="BC18" s="77">
        <f>IF(ISNUMBER(Measures!$B$14),Measures!$B$14,NA())</f>
        <v>80</v>
      </c>
    </row>
    <row r="19" spans="1:55" x14ac:dyDescent="0.25">
      <c r="A19" s="78" t="str">
        <f>Measures!$A20</f>
        <v>Zufall Health Center</v>
      </c>
      <c r="B19" s="90">
        <v>42826</v>
      </c>
      <c r="C19" s="91">
        <f t="shared" si="14"/>
        <v>42795</v>
      </c>
      <c r="D19" s="84"/>
      <c r="E19" s="85"/>
      <c r="F19" s="88" t="e">
        <f t="shared" si="3"/>
        <v>#N/A</v>
      </c>
      <c r="G19" s="83"/>
      <c r="H19" s="83"/>
      <c r="I19" s="74" t="e">
        <f t="shared" si="4"/>
        <v>#N/A</v>
      </c>
      <c r="J19" s="89"/>
      <c r="K19" s="89"/>
      <c r="L19" s="74" t="e">
        <f t="shared" si="5"/>
        <v>#N/A</v>
      </c>
      <c r="M19" s="86"/>
      <c r="N19" s="86"/>
      <c r="O19" s="74" t="e">
        <f t="shared" si="6"/>
        <v>#N/A</v>
      </c>
      <c r="P19" s="86"/>
      <c r="Q19" s="86"/>
      <c r="R19" s="74" t="e">
        <f t="shared" si="7"/>
        <v>#N/A</v>
      </c>
      <c r="S19" s="86"/>
      <c r="T19" s="86"/>
      <c r="U19" s="74" t="e">
        <f t="shared" si="8"/>
        <v>#N/A</v>
      </c>
      <c r="V19" s="86"/>
      <c r="W19" s="86"/>
      <c r="X19" s="74" t="e">
        <f t="shared" si="13"/>
        <v>#N/A</v>
      </c>
      <c r="Y19" s="86"/>
      <c r="Z19" s="86"/>
      <c r="AA19" s="74" t="e">
        <f t="shared" si="9"/>
        <v>#N/A</v>
      </c>
      <c r="AB19" s="86"/>
      <c r="AC19" s="86"/>
      <c r="AD19" s="74" t="e">
        <f t="shared" si="1"/>
        <v>#N/A</v>
      </c>
      <c r="AE19" s="86"/>
      <c r="AF19" s="86"/>
      <c r="AG19" s="75" t="e">
        <f t="shared" si="10"/>
        <v>#N/A</v>
      </c>
      <c r="AH19" s="101"/>
      <c r="AI19" s="86"/>
      <c r="AJ19" s="76" t="e">
        <f t="shared" si="2"/>
        <v>#N/A</v>
      </c>
      <c r="AK19" s="89"/>
      <c r="AL19" s="89"/>
      <c r="AM19" s="75" t="e">
        <f t="shared" si="11"/>
        <v>#N/A</v>
      </c>
      <c r="AN19" s="86"/>
      <c r="AO19" s="86"/>
      <c r="AP19" s="76" t="e">
        <f t="shared" si="12"/>
        <v>#N/A</v>
      </c>
      <c r="AQ19" s="93">
        <f>IF(ISNUMBER(Measures!$B$2),Measures!$B$2,NA())</f>
        <v>90</v>
      </c>
      <c r="AR19" s="92">
        <f>IF(ISNUMBER(Measures!$B$3),Measures!$B$3,NA())</f>
        <v>95</v>
      </c>
      <c r="AS19" s="92">
        <f>IF(ISNUMBER(Measures!$B$4),Measures!$B$4,NA())</f>
        <v>40</v>
      </c>
      <c r="AT19" s="92">
        <f>IF(ISNUMBER(Measures!$B$5),Measures!$B$5,NA())</f>
        <v>45</v>
      </c>
      <c r="AU19" s="92">
        <f>IF(ISNUMBER(Measures!$B$6),Measures!$B$6,NA())</f>
        <v>50</v>
      </c>
      <c r="AV19" s="92">
        <f>IF(ISNUMBER(Measures!$B$7),Measures!$B$7,NA())</f>
        <v>55</v>
      </c>
      <c r="AW19" s="94">
        <f>IF(ISNUMBER(Measures!$B$8),Measures!$B$8,NA())</f>
        <v>65</v>
      </c>
      <c r="AX19" s="77">
        <f>IF(ISNUMBER(Measures!$B$9),Measures!$B$9,NA())</f>
        <v>70</v>
      </c>
      <c r="AY19" s="77">
        <f>IF(ISNUMBER(Measures!$B$10),Measures!$B$10,NA())</f>
        <v>75</v>
      </c>
      <c r="AZ19" s="77">
        <f>IF(ISNUMBER(Measures!$B$11),Measures!$B$11,NA())</f>
        <v>40</v>
      </c>
      <c r="BA19" s="77">
        <f>IF(ISNUMBER(Measures!$B$12),Measures!$B$12,NA())</f>
        <v>3</v>
      </c>
      <c r="BB19" s="77">
        <f>IF(ISNUMBER(Measures!$B$13),Measures!$B$13,NA())</f>
        <v>25</v>
      </c>
      <c r="BC19" s="77">
        <f>IF(ISNUMBER(Measures!$B$14),Measures!$B$14,NA())</f>
        <v>80</v>
      </c>
    </row>
    <row r="20" spans="1:55" x14ac:dyDescent="0.25">
      <c r="A20" s="78" t="str">
        <f>Measures!$A20</f>
        <v>Zufall Health Center</v>
      </c>
      <c r="B20" s="90">
        <v>42856</v>
      </c>
      <c r="C20" s="91">
        <f t="shared" si="14"/>
        <v>42826</v>
      </c>
      <c r="D20" s="84"/>
      <c r="E20" s="85"/>
      <c r="F20" s="88" t="e">
        <f t="shared" si="3"/>
        <v>#N/A</v>
      </c>
      <c r="G20" s="83"/>
      <c r="H20" s="83"/>
      <c r="I20" s="74" t="e">
        <f t="shared" si="4"/>
        <v>#N/A</v>
      </c>
      <c r="J20" s="89"/>
      <c r="K20" s="89"/>
      <c r="L20" s="74" t="e">
        <f t="shared" si="5"/>
        <v>#N/A</v>
      </c>
      <c r="M20" s="86"/>
      <c r="N20" s="86"/>
      <c r="O20" s="74" t="e">
        <f t="shared" si="6"/>
        <v>#N/A</v>
      </c>
      <c r="P20" s="86"/>
      <c r="Q20" s="86"/>
      <c r="R20" s="74" t="e">
        <f t="shared" si="7"/>
        <v>#N/A</v>
      </c>
      <c r="S20" s="86"/>
      <c r="T20" s="86"/>
      <c r="U20" s="74" t="e">
        <f t="shared" si="8"/>
        <v>#N/A</v>
      </c>
      <c r="V20" s="86"/>
      <c r="W20" s="86"/>
      <c r="X20" s="74" t="e">
        <f t="shared" si="13"/>
        <v>#N/A</v>
      </c>
      <c r="Y20" s="86"/>
      <c r="Z20" s="86"/>
      <c r="AA20" s="74" t="e">
        <f t="shared" si="9"/>
        <v>#N/A</v>
      </c>
      <c r="AB20" s="86"/>
      <c r="AC20" s="86"/>
      <c r="AD20" s="74" t="e">
        <f t="shared" si="1"/>
        <v>#N/A</v>
      </c>
      <c r="AE20" s="86"/>
      <c r="AF20" s="86"/>
      <c r="AG20" s="75" t="e">
        <f t="shared" si="10"/>
        <v>#N/A</v>
      </c>
      <c r="AH20" s="101"/>
      <c r="AI20" s="86"/>
      <c r="AJ20" s="76" t="e">
        <f t="shared" si="2"/>
        <v>#N/A</v>
      </c>
      <c r="AK20" s="89"/>
      <c r="AL20" s="89"/>
      <c r="AM20" s="75" t="e">
        <f t="shared" si="11"/>
        <v>#N/A</v>
      </c>
      <c r="AN20" s="86"/>
      <c r="AO20" s="86"/>
      <c r="AP20" s="76" t="e">
        <f t="shared" si="12"/>
        <v>#N/A</v>
      </c>
      <c r="AQ20" s="93">
        <f>IF(ISNUMBER(Measures!$B$2),Measures!$B$2,NA())</f>
        <v>90</v>
      </c>
      <c r="AR20" s="92">
        <f>IF(ISNUMBER(Measures!$B$3),Measures!$B$3,NA())</f>
        <v>95</v>
      </c>
      <c r="AS20" s="92">
        <f>IF(ISNUMBER(Measures!$B$4),Measures!$B$4,NA())</f>
        <v>40</v>
      </c>
      <c r="AT20" s="92">
        <f>IF(ISNUMBER(Measures!$B$5),Measures!$B$5,NA())</f>
        <v>45</v>
      </c>
      <c r="AU20" s="92">
        <f>IF(ISNUMBER(Measures!$B$6),Measures!$B$6,NA())</f>
        <v>50</v>
      </c>
      <c r="AV20" s="92">
        <f>IF(ISNUMBER(Measures!$B$7),Measures!$B$7,NA())</f>
        <v>55</v>
      </c>
      <c r="AW20" s="94">
        <f>IF(ISNUMBER(Measures!$B$8),Measures!$B$8,NA())</f>
        <v>65</v>
      </c>
      <c r="AX20" s="77">
        <f>IF(ISNUMBER(Measures!$B$9),Measures!$B$9,NA())</f>
        <v>70</v>
      </c>
      <c r="AY20" s="77">
        <f>IF(ISNUMBER(Measures!$B$10),Measures!$B$10,NA())</f>
        <v>75</v>
      </c>
      <c r="AZ20" s="77">
        <f>IF(ISNUMBER(Measures!$B$11),Measures!$B$11,NA())</f>
        <v>40</v>
      </c>
      <c r="BA20" s="77">
        <f>IF(ISNUMBER(Measures!$B$12),Measures!$B$12,NA())</f>
        <v>3</v>
      </c>
      <c r="BB20" s="77">
        <f>IF(ISNUMBER(Measures!$B$13),Measures!$B$13,NA())</f>
        <v>25</v>
      </c>
      <c r="BC20" s="77">
        <f>IF(ISNUMBER(Measures!$B$14),Measures!$B$14,NA())</f>
        <v>80</v>
      </c>
    </row>
    <row r="21" spans="1:55" x14ac:dyDescent="0.25">
      <c r="A21" s="78" t="str">
        <f>Measures!$A20</f>
        <v>Zufall Health Center</v>
      </c>
      <c r="B21" s="90">
        <v>42887</v>
      </c>
      <c r="C21" s="91">
        <f t="shared" si="14"/>
        <v>42856</v>
      </c>
      <c r="D21" s="84"/>
      <c r="E21" s="85"/>
      <c r="F21" s="88" t="e">
        <f t="shared" si="3"/>
        <v>#N/A</v>
      </c>
      <c r="G21" s="83"/>
      <c r="H21" s="83"/>
      <c r="I21" s="74" t="e">
        <f t="shared" si="4"/>
        <v>#N/A</v>
      </c>
      <c r="J21" s="89"/>
      <c r="K21" s="89"/>
      <c r="L21" s="74" t="e">
        <f t="shared" si="5"/>
        <v>#N/A</v>
      </c>
      <c r="M21" s="86"/>
      <c r="N21" s="86"/>
      <c r="O21" s="74" t="e">
        <f t="shared" si="6"/>
        <v>#N/A</v>
      </c>
      <c r="P21" s="86"/>
      <c r="Q21" s="86"/>
      <c r="R21" s="74" t="e">
        <f t="shared" si="7"/>
        <v>#N/A</v>
      </c>
      <c r="S21" s="86"/>
      <c r="T21" s="86"/>
      <c r="U21" s="74" t="e">
        <f t="shared" si="8"/>
        <v>#N/A</v>
      </c>
      <c r="V21" s="86"/>
      <c r="W21" s="86"/>
      <c r="X21" s="74" t="e">
        <f t="shared" si="13"/>
        <v>#N/A</v>
      </c>
      <c r="Y21" s="86"/>
      <c r="Z21" s="86"/>
      <c r="AA21" s="74" t="e">
        <f t="shared" si="9"/>
        <v>#N/A</v>
      </c>
      <c r="AB21" s="86"/>
      <c r="AC21" s="86"/>
      <c r="AD21" s="74" t="e">
        <f t="shared" si="1"/>
        <v>#N/A</v>
      </c>
      <c r="AE21" s="86"/>
      <c r="AF21" s="86"/>
      <c r="AG21" s="75" t="e">
        <f t="shared" si="10"/>
        <v>#N/A</v>
      </c>
      <c r="AH21" s="101"/>
      <c r="AI21" s="86"/>
      <c r="AJ21" s="76" t="e">
        <f t="shared" si="2"/>
        <v>#N/A</v>
      </c>
      <c r="AK21" s="89"/>
      <c r="AL21" s="89"/>
      <c r="AM21" s="75" t="e">
        <f t="shared" si="11"/>
        <v>#N/A</v>
      </c>
      <c r="AN21" s="86"/>
      <c r="AO21" s="86"/>
      <c r="AP21" s="76" t="e">
        <f t="shared" si="12"/>
        <v>#N/A</v>
      </c>
      <c r="AQ21" s="93">
        <f>IF(ISNUMBER(Measures!$B$2),Measures!$B$2,NA())</f>
        <v>90</v>
      </c>
      <c r="AR21" s="92">
        <f>IF(ISNUMBER(Measures!$B$3),Measures!$B$3,NA())</f>
        <v>95</v>
      </c>
      <c r="AS21" s="92">
        <f>IF(ISNUMBER(Measures!$B$4),Measures!$B$4,NA())</f>
        <v>40</v>
      </c>
      <c r="AT21" s="92">
        <f>IF(ISNUMBER(Measures!$B$5),Measures!$B$5,NA())</f>
        <v>45</v>
      </c>
      <c r="AU21" s="92">
        <f>IF(ISNUMBER(Measures!$B$6),Measures!$B$6,NA())</f>
        <v>50</v>
      </c>
      <c r="AV21" s="92">
        <f>IF(ISNUMBER(Measures!$B$7),Measures!$B$7,NA())</f>
        <v>55</v>
      </c>
      <c r="AW21" s="94">
        <f>IF(ISNUMBER(Measures!$B$8),Measures!$B$8,NA())</f>
        <v>65</v>
      </c>
      <c r="AX21" s="77">
        <f>IF(ISNUMBER(Measures!$B$9),Measures!$B$9,NA())</f>
        <v>70</v>
      </c>
      <c r="AY21" s="77">
        <f>IF(ISNUMBER(Measures!$B$10),Measures!$B$10,NA())</f>
        <v>75</v>
      </c>
      <c r="AZ21" s="77">
        <f>IF(ISNUMBER(Measures!$B$11),Measures!$B$11,NA())</f>
        <v>40</v>
      </c>
      <c r="BA21" s="77">
        <f>IF(ISNUMBER(Measures!$B$12),Measures!$B$12,NA())</f>
        <v>3</v>
      </c>
      <c r="BB21" s="77">
        <f>IF(ISNUMBER(Measures!$B$13),Measures!$B$13,NA())</f>
        <v>25</v>
      </c>
      <c r="BC21" s="77">
        <f>IF(ISNUMBER(Measures!$B$14),Measures!$B$14,NA())</f>
        <v>80</v>
      </c>
    </row>
    <row r="22" spans="1:55" x14ac:dyDescent="0.25">
      <c r="A22" s="78" t="str">
        <f>Measures!$A20</f>
        <v>Zufall Health Center</v>
      </c>
      <c r="B22" s="90">
        <v>42917</v>
      </c>
      <c r="C22" s="91">
        <f t="shared" si="14"/>
        <v>42887</v>
      </c>
      <c r="D22" s="84"/>
      <c r="E22" s="85"/>
      <c r="F22" s="88" t="e">
        <f t="shared" si="3"/>
        <v>#N/A</v>
      </c>
      <c r="G22" s="83"/>
      <c r="H22" s="83"/>
      <c r="I22" s="74" t="e">
        <f t="shared" si="4"/>
        <v>#N/A</v>
      </c>
      <c r="J22" s="89"/>
      <c r="K22" s="89"/>
      <c r="L22" s="74" t="e">
        <f t="shared" si="5"/>
        <v>#N/A</v>
      </c>
      <c r="M22" s="86"/>
      <c r="N22" s="86"/>
      <c r="O22" s="74" t="e">
        <f t="shared" si="6"/>
        <v>#N/A</v>
      </c>
      <c r="P22" s="86"/>
      <c r="Q22" s="86"/>
      <c r="R22" s="74" t="e">
        <f t="shared" si="7"/>
        <v>#N/A</v>
      </c>
      <c r="S22" s="86"/>
      <c r="T22" s="86"/>
      <c r="U22" s="74" t="e">
        <f t="shared" si="8"/>
        <v>#N/A</v>
      </c>
      <c r="V22" s="86"/>
      <c r="W22" s="86"/>
      <c r="X22" s="74" t="e">
        <f t="shared" si="13"/>
        <v>#N/A</v>
      </c>
      <c r="Y22" s="86"/>
      <c r="Z22" s="86"/>
      <c r="AA22" s="74" t="e">
        <f t="shared" si="9"/>
        <v>#N/A</v>
      </c>
      <c r="AB22" s="86"/>
      <c r="AC22" s="86"/>
      <c r="AD22" s="74" t="e">
        <f t="shared" si="1"/>
        <v>#N/A</v>
      </c>
      <c r="AE22" s="86"/>
      <c r="AF22" s="86"/>
      <c r="AG22" s="75" t="e">
        <f t="shared" si="10"/>
        <v>#N/A</v>
      </c>
      <c r="AH22" s="101"/>
      <c r="AI22" s="86"/>
      <c r="AJ22" s="76" t="e">
        <f t="shared" si="2"/>
        <v>#N/A</v>
      </c>
      <c r="AK22" s="89"/>
      <c r="AL22" s="89"/>
      <c r="AM22" s="75" t="e">
        <f t="shared" si="11"/>
        <v>#N/A</v>
      </c>
      <c r="AN22" s="86"/>
      <c r="AO22" s="86"/>
      <c r="AP22" s="76" t="e">
        <f t="shared" si="12"/>
        <v>#N/A</v>
      </c>
      <c r="AQ22" s="93">
        <f>IF(ISNUMBER(Measures!$B$2),Measures!$B$2,NA())</f>
        <v>90</v>
      </c>
      <c r="AR22" s="92">
        <f>IF(ISNUMBER(Measures!$B$3),Measures!$B$3,NA())</f>
        <v>95</v>
      </c>
      <c r="AS22" s="92">
        <f>IF(ISNUMBER(Measures!$B$4),Measures!$B$4,NA())</f>
        <v>40</v>
      </c>
      <c r="AT22" s="92">
        <f>IF(ISNUMBER(Measures!$B$5),Measures!$B$5,NA())</f>
        <v>45</v>
      </c>
      <c r="AU22" s="92">
        <f>IF(ISNUMBER(Measures!$B$6),Measures!$B$6,NA())</f>
        <v>50</v>
      </c>
      <c r="AV22" s="92">
        <f>IF(ISNUMBER(Measures!$B$7),Measures!$B$7,NA())</f>
        <v>55</v>
      </c>
      <c r="AW22" s="94">
        <f>IF(ISNUMBER(Measures!$B$8),Measures!$B$8,NA())</f>
        <v>65</v>
      </c>
      <c r="AX22" s="77">
        <f>IF(ISNUMBER(Measures!$B$9),Measures!$B$9,NA())</f>
        <v>70</v>
      </c>
      <c r="AY22" s="77">
        <f>IF(ISNUMBER(Measures!$B$10),Measures!$B$10,NA())</f>
        <v>75</v>
      </c>
      <c r="AZ22" s="77">
        <f>IF(ISNUMBER(Measures!$B$11),Measures!$B$11,NA())</f>
        <v>40</v>
      </c>
      <c r="BA22" s="77">
        <f>IF(ISNUMBER(Measures!$B$12),Measures!$B$12,NA())</f>
        <v>3</v>
      </c>
      <c r="BB22" s="77">
        <f>IF(ISNUMBER(Measures!$B$13),Measures!$B$13,NA())</f>
        <v>25</v>
      </c>
      <c r="BC22" s="77">
        <f>IF(ISNUMBER(Measures!$B$14),Measures!$B$14,NA())</f>
        <v>80</v>
      </c>
    </row>
    <row r="23" spans="1:55" x14ac:dyDescent="0.25">
      <c r="A23" s="78" t="str">
        <f>Measures!$A20</f>
        <v>Zufall Health Center</v>
      </c>
      <c r="B23" s="90">
        <v>42948</v>
      </c>
      <c r="C23" s="91">
        <f t="shared" si="14"/>
        <v>42917</v>
      </c>
      <c r="D23" s="84"/>
      <c r="E23" s="85"/>
      <c r="F23" s="88" t="e">
        <f t="shared" si="3"/>
        <v>#N/A</v>
      </c>
      <c r="G23" s="83"/>
      <c r="H23" s="83"/>
      <c r="I23" s="74" t="e">
        <f t="shared" si="4"/>
        <v>#N/A</v>
      </c>
      <c r="J23" s="89"/>
      <c r="K23" s="89"/>
      <c r="L23" s="74" t="e">
        <f t="shared" si="5"/>
        <v>#N/A</v>
      </c>
      <c r="M23" s="86"/>
      <c r="N23" s="86"/>
      <c r="O23" s="74" t="e">
        <f t="shared" si="6"/>
        <v>#N/A</v>
      </c>
      <c r="P23" s="86"/>
      <c r="Q23" s="86"/>
      <c r="R23" s="74" t="e">
        <f t="shared" si="7"/>
        <v>#N/A</v>
      </c>
      <c r="S23" s="86"/>
      <c r="T23" s="86"/>
      <c r="U23" s="74" t="e">
        <f t="shared" si="8"/>
        <v>#N/A</v>
      </c>
      <c r="V23" s="86"/>
      <c r="W23" s="86"/>
      <c r="X23" s="74" t="e">
        <f t="shared" si="13"/>
        <v>#N/A</v>
      </c>
      <c r="Y23" s="86"/>
      <c r="Z23" s="86"/>
      <c r="AA23" s="74" t="e">
        <f t="shared" si="9"/>
        <v>#N/A</v>
      </c>
      <c r="AB23" s="86"/>
      <c r="AC23" s="86"/>
      <c r="AD23" s="74" t="e">
        <f t="shared" si="1"/>
        <v>#N/A</v>
      </c>
      <c r="AE23" s="86"/>
      <c r="AF23" s="86"/>
      <c r="AG23" s="75" t="e">
        <f t="shared" si="10"/>
        <v>#N/A</v>
      </c>
      <c r="AH23" s="101"/>
      <c r="AI23" s="86"/>
      <c r="AJ23" s="76" t="e">
        <f t="shared" si="2"/>
        <v>#N/A</v>
      </c>
      <c r="AK23" s="89"/>
      <c r="AL23" s="89"/>
      <c r="AM23" s="75" t="e">
        <f t="shared" si="11"/>
        <v>#N/A</v>
      </c>
      <c r="AN23" s="86"/>
      <c r="AO23" s="86"/>
      <c r="AP23" s="76" t="e">
        <f t="shared" si="12"/>
        <v>#N/A</v>
      </c>
      <c r="AQ23" s="93">
        <f>IF(ISNUMBER(Measures!$B$2),Measures!$B$2,NA())</f>
        <v>90</v>
      </c>
      <c r="AR23" s="92">
        <f>IF(ISNUMBER(Measures!$B$3),Measures!$B$3,NA())</f>
        <v>95</v>
      </c>
      <c r="AS23" s="92">
        <f>IF(ISNUMBER(Measures!$B$4),Measures!$B$4,NA())</f>
        <v>40</v>
      </c>
      <c r="AT23" s="92">
        <f>IF(ISNUMBER(Measures!$B$5),Measures!$B$5,NA())</f>
        <v>45</v>
      </c>
      <c r="AU23" s="92">
        <f>IF(ISNUMBER(Measures!$B$6),Measures!$B$6,NA())</f>
        <v>50</v>
      </c>
      <c r="AV23" s="92">
        <f>IF(ISNUMBER(Measures!$B$7),Measures!$B$7,NA())</f>
        <v>55</v>
      </c>
      <c r="AW23" s="94">
        <f>IF(ISNUMBER(Measures!$B$8),Measures!$B$8,NA())</f>
        <v>65</v>
      </c>
      <c r="AX23" s="77">
        <f>IF(ISNUMBER(Measures!$B$9),Measures!$B$9,NA())</f>
        <v>70</v>
      </c>
      <c r="AY23" s="77">
        <f>IF(ISNUMBER(Measures!$B$10),Measures!$B$10,NA())</f>
        <v>75</v>
      </c>
      <c r="AZ23" s="77">
        <f>IF(ISNUMBER(Measures!$B$11),Measures!$B$11,NA())</f>
        <v>40</v>
      </c>
      <c r="BA23" s="77">
        <f>IF(ISNUMBER(Measures!$B$12),Measures!$B$12,NA())</f>
        <v>3</v>
      </c>
      <c r="BB23" s="77">
        <f>IF(ISNUMBER(Measures!$B$13),Measures!$B$13,NA())</f>
        <v>25</v>
      </c>
      <c r="BC23" s="77">
        <f>IF(ISNUMBER(Measures!$B$14),Measures!$B$14,NA())</f>
        <v>80</v>
      </c>
    </row>
    <row r="24" spans="1:55" x14ac:dyDescent="0.25">
      <c r="A24" s="78" t="str">
        <f>Measures!$A20</f>
        <v>Zufall Health Center</v>
      </c>
      <c r="B24" s="90">
        <v>42979</v>
      </c>
      <c r="C24" s="91">
        <f t="shared" si="14"/>
        <v>42948</v>
      </c>
      <c r="D24" s="84"/>
      <c r="E24" s="85"/>
      <c r="F24" s="88" t="e">
        <f t="shared" si="3"/>
        <v>#N/A</v>
      </c>
      <c r="G24" s="83"/>
      <c r="H24" s="83"/>
      <c r="I24" s="74" t="e">
        <f t="shared" si="4"/>
        <v>#N/A</v>
      </c>
      <c r="J24" s="89"/>
      <c r="K24" s="89"/>
      <c r="L24" s="74" t="e">
        <f t="shared" si="5"/>
        <v>#N/A</v>
      </c>
      <c r="M24" s="86"/>
      <c r="N24" s="86"/>
      <c r="O24" s="74" t="e">
        <f t="shared" si="6"/>
        <v>#N/A</v>
      </c>
      <c r="P24" s="86"/>
      <c r="Q24" s="86"/>
      <c r="R24" s="74" t="e">
        <f t="shared" si="7"/>
        <v>#N/A</v>
      </c>
      <c r="S24" s="86"/>
      <c r="T24" s="86"/>
      <c r="U24" s="74" t="e">
        <f t="shared" si="8"/>
        <v>#N/A</v>
      </c>
      <c r="V24" s="86"/>
      <c r="W24" s="86"/>
      <c r="X24" s="74" t="e">
        <f t="shared" si="13"/>
        <v>#N/A</v>
      </c>
      <c r="Y24" s="86"/>
      <c r="Z24" s="86"/>
      <c r="AA24" s="74" t="e">
        <f t="shared" si="9"/>
        <v>#N/A</v>
      </c>
      <c r="AB24" s="86"/>
      <c r="AC24" s="86"/>
      <c r="AD24" s="74" t="e">
        <f t="shared" si="1"/>
        <v>#N/A</v>
      </c>
      <c r="AE24" s="86"/>
      <c r="AF24" s="86"/>
      <c r="AG24" s="75" t="e">
        <f t="shared" si="10"/>
        <v>#N/A</v>
      </c>
      <c r="AH24" s="101"/>
      <c r="AI24" s="86"/>
      <c r="AJ24" s="76" t="e">
        <f t="shared" si="2"/>
        <v>#N/A</v>
      </c>
      <c r="AK24" s="89"/>
      <c r="AL24" s="89"/>
      <c r="AM24" s="75" t="e">
        <f t="shared" si="11"/>
        <v>#N/A</v>
      </c>
      <c r="AN24" s="86"/>
      <c r="AO24" s="86"/>
      <c r="AP24" s="76" t="e">
        <f t="shared" si="12"/>
        <v>#N/A</v>
      </c>
      <c r="AQ24" s="93">
        <f>IF(ISNUMBER(Measures!$B$2),Measures!$B$2,NA())</f>
        <v>90</v>
      </c>
      <c r="AR24" s="92">
        <f>IF(ISNUMBER(Measures!$B$3),Measures!$B$3,NA())</f>
        <v>95</v>
      </c>
      <c r="AS24" s="92">
        <f>IF(ISNUMBER(Measures!$B$4),Measures!$B$4,NA())</f>
        <v>40</v>
      </c>
      <c r="AT24" s="92">
        <f>IF(ISNUMBER(Measures!$B$5),Measures!$B$5,NA())</f>
        <v>45</v>
      </c>
      <c r="AU24" s="92">
        <f>IF(ISNUMBER(Measures!$B$6),Measures!$B$6,NA())</f>
        <v>50</v>
      </c>
      <c r="AV24" s="92">
        <f>IF(ISNUMBER(Measures!$B$7),Measures!$B$7,NA())</f>
        <v>55</v>
      </c>
      <c r="AW24" s="94">
        <f>IF(ISNUMBER(Measures!$B$8),Measures!$B$8,NA())</f>
        <v>65</v>
      </c>
      <c r="AX24" s="77">
        <f>IF(ISNUMBER(Measures!$B$9),Measures!$B$9,NA())</f>
        <v>70</v>
      </c>
      <c r="AY24" s="77">
        <f>IF(ISNUMBER(Measures!$B$10),Measures!$B$10,NA())</f>
        <v>75</v>
      </c>
      <c r="AZ24" s="77">
        <f>IF(ISNUMBER(Measures!$B$11),Measures!$B$11,NA())</f>
        <v>40</v>
      </c>
      <c r="BA24" s="77">
        <f>IF(ISNUMBER(Measures!$B$12),Measures!$B$12,NA())</f>
        <v>3</v>
      </c>
      <c r="BB24" s="77">
        <f>IF(ISNUMBER(Measures!$B$13),Measures!$B$13,NA())</f>
        <v>25</v>
      </c>
      <c r="BC24" s="77">
        <f>IF(ISNUMBER(Measures!$B$14),Measures!$B$14,NA())</f>
        <v>80</v>
      </c>
    </row>
    <row r="25" spans="1:55" x14ac:dyDescent="0.25">
      <c r="A25" s="78" t="str">
        <f>Measures!$A20</f>
        <v>Zufall Health Center</v>
      </c>
      <c r="B25" s="90">
        <v>43009</v>
      </c>
      <c r="C25" s="91">
        <f t="shared" si="14"/>
        <v>42979</v>
      </c>
      <c r="D25" s="84"/>
      <c r="E25" s="85"/>
      <c r="F25" s="88" t="e">
        <f t="shared" si="3"/>
        <v>#N/A</v>
      </c>
      <c r="G25" s="83"/>
      <c r="H25" s="83"/>
      <c r="I25" s="74" t="e">
        <f t="shared" si="4"/>
        <v>#N/A</v>
      </c>
      <c r="J25" s="89"/>
      <c r="K25" s="89"/>
      <c r="L25" s="74" t="e">
        <f t="shared" si="5"/>
        <v>#N/A</v>
      </c>
      <c r="M25" s="86"/>
      <c r="N25" s="86"/>
      <c r="O25" s="74" t="e">
        <f t="shared" si="6"/>
        <v>#N/A</v>
      </c>
      <c r="P25" s="86"/>
      <c r="Q25" s="86"/>
      <c r="R25" s="74" t="e">
        <f t="shared" si="7"/>
        <v>#N/A</v>
      </c>
      <c r="S25" s="86"/>
      <c r="T25" s="86"/>
      <c r="U25" s="74" t="e">
        <f t="shared" si="8"/>
        <v>#N/A</v>
      </c>
      <c r="V25" s="86"/>
      <c r="W25" s="86"/>
      <c r="X25" s="74" t="e">
        <f t="shared" si="13"/>
        <v>#N/A</v>
      </c>
      <c r="Y25" s="86"/>
      <c r="Z25" s="86"/>
      <c r="AA25" s="74" t="e">
        <f>IF(AND(Z25&gt;0,ISNUMBER(Y25)),(Y25/Z25)*100,NA())</f>
        <v>#N/A</v>
      </c>
      <c r="AB25" s="86"/>
      <c r="AC25" s="86"/>
      <c r="AD25" s="74" t="e">
        <f t="shared" si="1"/>
        <v>#N/A</v>
      </c>
      <c r="AE25" s="86"/>
      <c r="AF25" s="86"/>
      <c r="AG25" s="75" t="e">
        <f t="shared" si="10"/>
        <v>#N/A</v>
      </c>
      <c r="AH25" s="101"/>
      <c r="AI25" s="86"/>
      <c r="AJ25" s="76" t="e">
        <f t="shared" si="2"/>
        <v>#N/A</v>
      </c>
      <c r="AK25" s="89"/>
      <c r="AL25" s="89"/>
      <c r="AM25" s="75" t="e">
        <f t="shared" si="11"/>
        <v>#N/A</v>
      </c>
      <c r="AN25" s="86"/>
      <c r="AO25" s="86"/>
      <c r="AP25" s="76" t="e">
        <f t="shared" si="12"/>
        <v>#N/A</v>
      </c>
      <c r="AQ25" s="93">
        <f>IF(ISNUMBER(Measures!$B$2),Measures!$B$2,NA())</f>
        <v>90</v>
      </c>
      <c r="AR25" s="92">
        <f>IF(ISNUMBER(Measures!$B$3),Measures!$B$3,NA())</f>
        <v>95</v>
      </c>
      <c r="AS25" s="92">
        <f>IF(ISNUMBER(Measures!$B$4),Measures!$B$4,NA())</f>
        <v>40</v>
      </c>
      <c r="AT25" s="92">
        <f>IF(ISNUMBER(Measures!$B$5),Measures!$B$5,NA())</f>
        <v>45</v>
      </c>
      <c r="AU25" s="92">
        <f>IF(ISNUMBER(Measures!$B$6),Measures!$B$6,NA())</f>
        <v>50</v>
      </c>
      <c r="AV25" s="92">
        <f>IF(ISNUMBER(Measures!$B$7),Measures!$B$7,NA())</f>
        <v>55</v>
      </c>
      <c r="AW25" s="94">
        <f>IF(ISNUMBER(Measures!$B$8),Measures!$B$8,NA())</f>
        <v>65</v>
      </c>
      <c r="AX25" s="77">
        <f>IF(ISNUMBER(Measures!$B$9),Measures!$B$9,NA())</f>
        <v>70</v>
      </c>
      <c r="AY25" s="77">
        <f>IF(ISNUMBER(Measures!$B$10),Measures!$B$10,NA())</f>
        <v>75</v>
      </c>
      <c r="AZ25" s="77">
        <f>IF(ISNUMBER(Measures!$B$11),Measures!$B$11,NA())</f>
        <v>40</v>
      </c>
      <c r="BA25" s="77">
        <f>IF(ISNUMBER(Measures!$B$12),Measures!$B$12,NA())</f>
        <v>3</v>
      </c>
      <c r="BB25" s="77">
        <f>IF(ISNUMBER(Measures!$B$13),Measures!$B$13,NA())</f>
        <v>25</v>
      </c>
      <c r="BC25" s="77">
        <f>IF(ISNUMBER(Measures!$B$14),Measures!$B$14,NA())</f>
        <v>80</v>
      </c>
    </row>
    <row r="26" spans="1:55" x14ac:dyDescent="0.25">
      <c r="A26" s="78" t="str">
        <f>Measures!$A20</f>
        <v>Zufall Health Center</v>
      </c>
      <c r="B26" s="90">
        <v>43040</v>
      </c>
      <c r="C26" s="91">
        <f t="shared" si="14"/>
        <v>43009</v>
      </c>
      <c r="D26" s="84"/>
      <c r="E26" s="85"/>
      <c r="F26" s="88" t="e">
        <f t="shared" si="3"/>
        <v>#N/A</v>
      </c>
      <c r="G26" s="83"/>
      <c r="H26" s="83"/>
      <c r="I26" s="74" t="e">
        <f t="shared" si="4"/>
        <v>#N/A</v>
      </c>
      <c r="J26" s="89"/>
      <c r="K26" s="89"/>
      <c r="L26" s="74" t="e">
        <f t="shared" si="5"/>
        <v>#N/A</v>
      </c>
      <c r="M26" s="86"/>
      <c r="N26" s="86"/>
      <c r="O26" s="74" t="e">
        <f t="shared" si="6"/>
        <v>#N/A</v>
      </c>
      <c r="P26" s="86"/>
      <c r="Q26" s="86"/>
      <c r="R26" s="74" t="e">
        <f t="shared" si="7"/>
        <v>#N/A</v>
      </c>
      <c r="S26" s="86"/>
      <c r="T26" s="86"/>
      <c r="U26" s="74" t="e">
        <f t="shared" si="8"/>
        <v>#N/A</v>
      </c>
      <c r="V26" s="86"/>
      <c r="W26" s="86"/>
      <c r="X26" s="74" t="e">
        <f t="shared" si="13"/>
        <v>#N/A</v>
      </c>
      <c r="Y26" s="86"/>
      <c r="Z26" s="86"/>
      <c r="AA26" s="74" t="e">
        <f t="shared" si="9"/>
        <v>#N/A</v>
      </c>
      <c r="AB26" s="86"/>
      <c r="AC26" s="86"/>
      <c r="AD26" s="74" t="e">
        <f t="shared" si="1"/>
        <v>#N/A</v>
      </c>
      <c r="AE26" s="86"/>
      <c r="AF26" s="86"/>
      <c r="AG26" s="75" t="e">
        <f t="shared" si="10"/>
        <v>#N/A</v>
      </c>
      <c r="AH26" s="101"/>
      <c r="AI26" s="86"/>
      <c r="AJ26" s="76" t="e">
        <f>IF(AND(AI26&gt;0,ISNUMBER(AH26)),(AH26/AI26),NA())</f>
        <v>#N/A</v>
      </c>
      <c r="AK26" s="89"/>
      <c r="AL26" s="89"/>
      <c r="AM26" s="75" t="e">
        <f t="shared" si="11"/>
        <v>#N/A</v>
      </c>
      <c r="AN26" s="86"/>
      <c r="AO26" s="86"/>
      <c r="AP26" s="76" t="e">
        <f t="shared" si="12"/>
        <v>#N/A</v>
      </c>
      <c r="AQ26" s="93">
        <f>IF(ISNUMBER(Measures!$B$2),Measures!$B$2,NA())</f>
        <v>90</v>
      </c>
      <c r="AR26" s="92">
        <f>IF(ISNUMBER(Measures!$B$3),Measures!$B$3,NA())</f>
        <v>95</v>
      </c>
      <c r="AS26" s="92">
        <f>IF(ISNUMBER(Measures!$B$4),Measures!$B$4,NA())</f>
        <v>40</v>
      </c>
      <c r="AT26" s="92">
        <f>IF(ISNUMBER(Measures!$B$5),Measures!$B$5,NA())</f>
        <v>45</v>
      </c>
      <c r="AU26" s="92">
        <f>IF(ISNUMBER(Measures!$B$6),Measures!$B$6,NA())</f>
        <v>50</v>
      </c>
      <c r="AV26" s="92">
        <f>IF(ISNUMBER(Measures!$B$7),Measures!$B$7,NA())</f>
        <v>55</v>
      </c>
      <c r="AW26" s="94">
        <f>IF(ISNUMBER(Measures!$B$8),Measures!$B$8,NA())</f>
        <v>65</v>
      </c>
      <c r="AX26" s="77">
        <f>IF(ISNUMBER(Measures!$B$9),Measures!$B$9,NA())</f>
        <v>70</v>
      </c>
      <c r="AY26" s="77">
        <f>IF(ISNUMBER(Measures!$B$10),Measures!$B$10,NA())</f>
        <v>75</v>
      </c>
      <c r="AZ26" s="77">
        <f>IF(ISNUMBER(Measures!$B$11),Measures!$B$11,NA())</f>
        <v>40</v>
      </c>
      <c r="BA26" s="77">
        <f>IF(ISNUMBER(Measures!$B$12),Measures!$B$12,NA())</f>
        <v>3</v>
      </c>
      <c r="BB26" s="77">
        <f>IF(ISNUMBER(Measures!$B$13),Measures!$B$13,NA())</f>
        <v>25</v>
      </c>
      <c r="BC26" s="77">
        <f>IF(ISNUMBER(Measures!$B$14),Measures!$B$14,NA())</f>
        <v>80</v>
      </c>
    </row>
    <row r="27" spans="1:55" x14ac:dyDescent="0.25">
      <c r="A27" s="78" t="str">
        <f>Measures!$A20</f>
        <v>Zufall Health Center</v>
      </c>
      <c r="B27" s="90">
        <v>43070</v>
      </c>
      <c r="C27" s="91">
        <f t="shared" si="14"/>
        <v>43040</v>
      </c>
      <c r="D27" s="84"/>
      <c r="E27" s="85"/>
      <c r="F27" s="88" t="e">
        <f t="shared" si="3"/>
        <v>#N/A</v>
      </c>
      <c r="G27" s="83"/>
      <c r="H27" s="83"/>
      <c r="I27" s="74" t="e">
        <f t="shared" si="4"/>
        <v>#N/A</v>
      </c>
      <c r="J27" s="89"/>
      <c r="K27" s="89"/>
      <c r="L27" s="74" t="e">
        <f t="shared" si="5"/>
        <v>#N/A</v>
      </c>
      <c r="M27" s="86"/>
      <c r="N27" s="86"/>
      <c r="O27" s="74" t="e">
        <f t="shared" si="6"/>
        <v>#N/A</v>
      </c>
      <c r="P27" s="86"/>
      <c r="Q27" s="86"/>
      <c r="R27" s="74" t="e">
        <f t="shared" si="7"/>
        <v>#N/A</v>
      </c>
      <c r="S27" s="86"/>
      <c r="T27" s="86"/>
      <c r="U27" s="74" t="e">
        <f t="shared" si="8"/>
        <v>#N/A</v>
      </c>
      <c r="V27" s="86"/>
      <c r="W27" s="86"/>
      <c r="X27" s="74" t="e">
        <f t="shared" si="13"/>
        <v>#N/A</v>
      </c>
      <c r="Y27" s="86"/>
      <c r="Z27" s="86"/>
      <c r="AA27" s="74" t="e">
        <f t="shared" si="9"/>
        <v>#N/A</v>
      </c>
      <c r="AB27" s="86"/>
      <c r="AC27" s="86"/>
      <c r="AD27" s="74" t="e">
        <f t="shared" si="1"/>
        <v>#N/A</v>
      </c>
      <c r="AE27" s="86"/>
      <c r="AF27" s="86"/>
      <c r="AG27" s="75" t="e">
        <f t="shared" si="10"/>
        <v>#N/A</v>
      </c>
      <c r="AH27" s="101"/>
      <c r="AI27" s="86"/>
      <c r="AJ27" s="76" t="e">
        <f t="shared" ref="AJ27:AJ40" si="15">IF(AND(AI27&gt;0,ISNUMBER(AH27)),(AH27/AI27),NA())</f>
        <v>#N/A</v>
      </c>
      <c r="AK27" s="89"/>
      <c r="AL27" s="89"/>
      <c r="AM27" s="75" t="e">
        <f t="shared" si="11"/>
        <v>#N/A</v>
      </c>
      <c r="AN27" s="86"/>
      <c r="AO27" s="86"/>
      <c r="AP27" s="76" t="e">
        <f t="shared" si="12"/>
        <v>#N/A</v>
      </c>
      <c r="AQ27" s="93">
        <f>IF(ISNUMBER(Measures!$B$2),Measures!$B$2,NA())</f>
        <v>90</v>
      </c>
      <c r="AR27" s="92">
        <f>IF(ISNUMBER(Measures!$B$3),Measures!$B$3,NA())</f>
        <v>95</v>
      </c>
      <c r="AS27" s="92">
        <f>IF(ISNUMBER(Measures!$B$4),Measures!$B$4,NA())</f>
        <v>40</v>
      </c>
      <c r="AT27" s="92">
        <f>IF(ISNUMBER(Measures!$B$5),Measures!$B$5,NA())</f>
        <v>45</v>
      </c>
      <c r="AU27" s="92">
        <f>IF(ISNUMBER(Measures!$B$6),Measures!$B$6,NA())</f>
        <v>50</v>
      </c>
      <c r="AV27" s="92">
        <f>IF(ISNUMBER(Measures!$B$7),Measures!$B$7,NA())</f>
        <v>55</v>
      </c>
      <c r="AW27" s="94">
        <f>IF(ISNUMBER(Measures!$B$8),Measures!$B$8,NA())</f>
        <v>65</v>
      </c>
      <c r="AX27" s="77">
        <f>IF(ISNUMBER(Measures!$B$9),Measures!$B$9,NA())</f>
        <v>70</v>
      </c>
      <c r="AY27" s="77">
        <f>IF(ISNUMBER(Measures!$B$10),Measures!$B$10,NA())</f>
        <v>75</v>
      </c>
      <c r="AZ27" s="77">
        <f>IF(ISNUMBER(Measures!$B$11),Measures!$B$11,NA())</f>
        <v>40</v>
      </c>
      <c r="BA27" s="77">
        <f>IF(ISNUMBER(Measures!$B$12),Measures!$B$12,NA())</f>
        <v>3</v>
      </c>
      <c r="BB27" s="77">
        <f>IF(ISNUMBER(Measures!$B$13),Measures!$B$13,NA())</f>
        <v>25</v>
      </c>
      <c r="BC27" s="77">
        <f>IF(ISNUMBER(Measures!$B$14),Measures!$B$14,NA())</f>
        <v>80</v>
      </c>
    </row>
    <row r="28" spans="1:55" ht="12" customHeight="1" x14ac:dyDescent="0.25">
      <c r="A28" s="78" t="str">
        <f>Measures!$A20</f>
        <v>Zufall Health Center</v>
      </c>
      <c r="B28" s="90">
        <v>43101</v>
      </c>
      <c r="C28" s="91">
        <f t="shared" si="14"/>
        <v>43070</v>
      </c>
      <c r="D28" s="84"/>
      <c r="E28" s="85"/>
      <c r="F28" s="88" t="e">
        <f t="shared" si="3"/>
        <v>#N/A</v>
      </c>
      <c r="G28" s="83"/>
      <c r="H28" s="83"/>
      <c r="I28" s="74" t="e">
        <f t="shared" si="4"/>
        <v>#N/A</v>
      </c>
      <c r="J28" s="89"/>
      <c r="K28" s="89"/>
      <c r="L28" s="74" t="e">
        <f t="shared" si="5"/>
        <v>#N/A</v>
      </c>
      <c r="M28" s="86"/>
      <c r="N28" s="86"/>
      <c r="O28" s="74" t="e">
        <f t="shared" si="6"/>
        <v>#N/A</v>
      </c>
      <c r="P28" s="86"/>
      <c r="Q28" s="86"/>
      <c r="R28" s="74" t="e">
        <f t="shared" si="7"/>
        <v>#N/A</v>
      </c>
      <c r="S28" s="86"/>
      <c r="T28" s="86"/>
      <c r="U28" s="74" t="e">
        <f t="shared" si="8"/>
        <v>#N/A</v>
      </c>
      <c r="V28" s="86"/>
      <c r="W28" s="86"/>
      <c r="X28" s="74" t="e">
        <f t="shared" si="13"/>
        <v>#N/A</v>
      </c>
      <c r="Y28" s="86"/>
      <c r="Z28" s="86"/>
      <c r="AA28" s="74" t="e">
        <f t="shared" si="9"/>
        <v>#N/A</v>
      </c>
      <c r="AB28" s="86"/>
      <c r="AC28" s="86"/>
      <c r="AD28" s="74" t="e">
        <f t="shared" si="1"/>
        <v>#N/A</v>
      </c>
      <c r="AE28" s="86"/>
      <c r="AF28" s="86"/>
      <c r="AG28" s="75" t="e">
        <f t="shared" si="10"/>
        <v>#N/A</v>
      </c>
      <c r="AH28" s="101"/>
      <c r="AI28" s="86"/>
      <c r="AJ28" s="76" t="e">
        <f t="shared" si="15"/>
        <v>#N/A</v>
      </c>
      <c r="AK28" s="89"/>
      <c r="AL28" s="89"/>
      <c r="AM28" s="75" t="e">
        <f t="shared" si="11"/>
        <v>#N/A</v>
      </c>
      <c r="AN28" s="86"/>
      <c r="AO28" s="86"/>
      <c r="AP28" s="76" t="e">
        <f t="shared" si="12"/>
        <v>#N/A</v>
      </c>
      <c r="AQ28" s="93">
        <f>IF(ISNUMBER(Measures!$B$2),Measures!$B$2,NA())</f>
        <v>90</v>
      </c>
      <c r="AR28" s="92">
        <f>IF(ISNUMBER(Measures!$B$3),Measures!$B$3,NA())</f>
        <v>95</v>
      </c>
      <c r="AS28" s="92">
        <f>IF(ISNUMBER(Measures!$B$4),Measures!$B$4,NA())</f>
        <v>40</v>
      </c>
      <c r="AT28" s="92">
        <f>IF(ISNUMBER(Measures!$B$5),Measures!$B$5,NA())</f>
        <v>45</v>
      </c>
      <c r="AU28" s="92">
        <f>IF(ISNUMBER(Measures!$B$6),Measures!$B$6,NA())</f>
        <v>50</v>
      </c>
      <c r="AV28" s="92">
        <f>IF(ISNUMBER(Measures!$B$7),Measures!$B$7,NA())</f>
        <v>55</v>
      </c>
      <c r="AW28" s="94">
        <f>IF(ISNUMBER(Measures!$B$8),Measures!$B$8,NA())</f>
        <v>65</v>
      </c>
      <c r="AX28" s="77">
        <f>IF(ISNUMBER(Measures!$B$9),Measures!$B$9,NA())</f>
        <v>70</v>
      </c>
      <c r="AY28" s="77">
        <f>IF(ISNUMBER(Measures!$B$10),Measures!$B$10,NA())</f>
        <v>75</v>
      </c>
      <c r="AZ28" s="77">
        <f>IF(ISNUMBER(Measures!$B$11),Measures!$B$11,NA())</f>
        <v>40</v>
      </c>
      <c r="BA28" s="77">
        <f>IF(ISNUMBER(Measures!$B$12),Measures!$B$12,NA())</f>
        <v>3</v>
      </c>
      <c r="BB28" s="77">
        <f>IF(ISNUMBER(Measures!$B$13),Measures!$B$13,NA())</f>
        <v>25</v>
      </c>
      <c r="BC28" s="77">
        <f>IF(ISNUMBER(Measures!$B$14),Measures!$B$14,NA())</f>
        <v>80</v>
      </c>
    </row>
    <row r="29" spans="1:55" ht="12" customHeight="1" x14ac:dyDescent="0.25">
      <c r="A29" s="78" t="str">
        <f>Measures!$A20</f>
        <v>Zufall Health Center</v>
      </c>
      <c r="B29" s="90">
        <v>43132</v>
      </c>
      <c r="C29" s="91">
        <f t="shared" si="14"/>
        <v>43101</v>
      </c>
      <c r="D29" s="84"/>
      <c r="E29" s="85"/>
      <c r="F29" s="88" t="e">
        <f t="shared" si="3"/>
        <v>#N/A</v>
      </c>
      <c r="G29" s="83"/>
      <c r="H29" s="83"/>
      <c r="I29" s="74" t="e">
        <f t="shared" si="4"/>
        <v>#N/A</v>
      </c>
      <c r="J29" s="89"/>
      <c r="K29" s="89"/>
      <c r="L29" s="74" t="e">
        <f t="shared" si="5"/>
        <v>#N/A</v>
      </c>
      <c r="M29" s="86"/>
      <c r="N29" s="86"/>
      <c r="O29" s="74" t="e">
        <f t="shared" si="6"/>
        <v>#N/A</v>
      </c>
      <c r="P29" s="86"/>
      <c r="Q29" s="86"/>
      <c r="R29" s="74" t="e">
        <f t="shared" si="7"/>
        <v>#N/A</v>
      </c>
      <c r="S29" s="86"/>
      <c r="T29" s="86"/>
      <c r="U29" s="74" t="e">
        <f t="shared" si="8"/>
        <v>#N/A</v>
      </c>
      <c r="V29" s="86"/>
      <c r="W29" s="86"/>
      <c r="X29" s="74" t="e">
        <f t="shared" si="13"/>
        <v>#N/A</v>
      </c>
      <c r="Y29" s="86"/>
      <c r="Z29" s="86"/>
      <c r="AA29" s="74" t="e">
        <f t="shared" si="9"/>
        <v>#N/A</v>
      </c>
      <c r="AB29" s="86"/>
      <c r="AC29" s="86"/>
      <c r="AD29" s="74" t="e">
        <f t="shared" si="1"/>
        <v>#N/A</v>
      </c>
      <c r="AE29" s="86"/>
      <c r="AF29" s="86"/>
      <c r="AG29" s="75" t="e">
        <f t="shared" si="10"/>
        <v>#N/A</v>
      </c>
      <c r="AH29" s="101"/>
      <c r="AI29" s="86"/>
      <c r="AJ29" s="76" t="e">
        <f t="shared" si="15"/>
        <v>#N/A</v>
      </c>
      <c r="AK29" s="89"/>
      <c r="AL29" s="89"/>
      <c r="AM29" s="75" t="e">
        <f t="shared" si="11"/>
        <v>#N/A</v>
      </c>
      <c r="AN29" s="86"/>
      <c r="AO29" s="86"/>
      <c r="AP29" s="76" t="e">
        <f t="shared" si="12"/>
        <v>#N/A</v>
      </c>
      <c r="AQ29" s="93">
        <f>IF(ISNUMBER(Measures!$B$2),Measures!$B$2,NA())</f>
        <v>90</v>
      </c>
      <c r="AR29" s="92">
        <f>IF(ISNUMBER(Measures!$B$3),Measures!$B$3,NA())</f>
        <v>95</v>
      </c>
      <c r="AS29" s="92">
        <f>IF(ISNUMBER(Measures!$B$4),Measures!$B$4,NA())</f>
        <v>40</v>
      </c>
      <c r="AT29" s="92">
        <f>IF(ISNUMBER(Measures!$B$5),Measures!$B$5,NA())</f>
        <v>45</v>
      </c>
      <c r="AU29" s="92">
        <f>IF(ISNUMBER(Measures!$B$6),Measures!$B$6,NA())</f>
        <v>50</v>
      </c>
      <c r="AV29" s="92">
        <f>IF(ISNUMBER(Measures!$B$7),Measures!$B$7,NA())</f>
        <v>55</v>
      </c>
      <c r="AW29" s="94">
        <f>IF(ISNUMBER(Measures!$B$8),Measures!$B$8,NA())</f>
        <v>65</v>
      </c>
      <c r="AX29" s="77">
        <f>IF(ISNUMBER(Measures!$B$9),Measures!$B$9,NA())</f>
        <v>70</v>
      </c>
      <c r="AY29" s="77">
        <f>IF(ISNUMBER(Measures!$B$10),Measures!$B$10,NA())</f>
        <v>75</v>
      </c>
      <c r="AZ29" s="77">
        <f>IF(ISNUMBER(Measures!$B$11),Measures!$B$11,NA())</f>
        <v>40</v>
      </c>
      <c r="BA29" s="77">
        <f>IF(ISNUMBER(Measures!$B$12),Measures!$B$12,NA())</f>
        <v>3</v>
      </c>
      <c r="BB29" s="77">
        <f>IF(ISNUMBER(Measures!$B$13),Measures!$B$13,NA())</f>
        <v>25</v>
      </c>
      <c r="BC29" s="77">
        <f>IF(ISNUMBER(Measures!$B$14),Measures!$B$14,NA())</f>
        <v>80</v>
      </c>
    </row>
    <row r="30" spans="1:55" x14ac:dyDescent="0.25">
      <c r="A30" s="78" t="str">
        <f>Measures!$A20</f>
        <v>Zufall Health Center</v>
      </c>
      <c r="B30" s="90">
        <v>43160</v>
      </c>
      <c r="C30" s="91">
        <f t="shared" si="14"/>
        <v>43132</v>
      </c>
      <c r="D30" s="84"/>
      <c r="E30" s="85"/>
      <c r="F30" s="88" t="e">
        <f t="shared" si="3"/>
        <v>#N/A</v>
      </c>
      <c r="G30" s="83"/>
      <c r="H30" s="83"/>
      <c r="I30" s="74" t="e">
        <f t="shared" si="4"/>
        <v>#N/A</v>
      </c>
      <c r="J30" s="89"/>
      <c r="K30" s="89"/>
      <c r="L30" s="74" t="e">
        <f t="shared" si="5"/>
        <v>#N/A</v>
      </c>
      <c r="M30" s="86"/>
      <c r="N30" s="86"/>
      <c r="O30" s="74" t="e">
        <f t="shared" si="6"/>
        <v>#N/A</v>
      </c>
      <c r="P30" s="86"/>
      <c r="Q30" s="86"/>
      <c r="R30" s="74" t="e">
        <f t="shared" si="7"/>
        <v>#N/A</v>
      </c>
      <c r="S30" s="86"/>
      <c r="T30" s="86"/>
      <c r="U30" s="74" t="e">
        <f t="shared" si="8"/>
        <v>#N/A</v>
      </c>
      <c r="V30" s="86"/>
      <c r="W30" s="86"/>
      <c r="X30" s="74" t="e">
        <f t="shared" si="13"/>
        <v>#N/A</v>
      </c>
      <c r="Y30" s="86"/>
      <c r="Z30" s="86"/>
      <c r="AA30" s="74" t="e">
        <f t="shared" si="9"/>
        <v>#N/A</v>
      </c>
      <c r="AB30" s="86"/>
      <c r="AC30" s="86"/>
      <c r="AD30" s="74" t="e">
        <f t="shared" si="1"/>
        <v>#N/A</v>
      </c>
      <c r="AE30" s="86"/>
      <c r="AF30" s="86"/>
      <c r="AG30" s="75" t="e">
        <f t="shared" si="10"/>
        <v>#N/A</v>
      </c>
      <c r="AH30" s="101"/>
      <c r="AI30" s="86"/>
      <c r="AJ30" s="76" t="e">
        <f t="shared" si="15"/>
        <v>#N/A</v>
      </c>
      <c r="AK30" s="89"/>
      <c r="AL30" s="89"/>
      <c r="AM30" s="75" t="e">
        <f t="shared" si="11"/>
        <v>#N/A</v>
      </c>
      <c r="AN30" s="86"/>
      <c r="AO30" s="86"/>
      <c r="AP30" s="76" t="e">
        <f t="shared" si="12"/>
        <v>#N/A</v>
      </c>
      <c r="AQ30" s="93">
        <f>IF(ISNUMBER(Measures!$B$2),Measures!$B$2,NA())</f>
        <v>90</v>
      </c>
      <c r="AR30" s="92">
        <f>IF(ISNUMBER(Measures!$B$3),Measures!$B$3,NA())</f>
        <v>95</v>
      </c>
      <c r="AS30" s="92">
        <f>IF(ISNUMBER(Measures!$B$4),Measures!$B$4,NA())</f>
        <v>40</v>
      </c>
      <c r="AT30" s="92">
        <f>IF(ISNUMBER(Measures!$B$5),Measures!$B$5,NA())</f>
        <v>45</v>
      </c>
      <c r="AU30" s="92">
        <f>IF(ISNUMBER(Measures!$B$6),Measures!$B$6,NA())</f>
        <v>50</v>
      </c>
      <c r="AV30" s="92">
        <f>IF(ISNUMBER(Measures!$B$7),Measures!$B$7,NA())</f>
        <v>55</v>
      </c>
      <c r="AW30" s="94">
        <f>IF(ISNUMBER(Measures!$B$8),Measures!$B$8,NA())</f>
        <v>65</v>
      </c>
      <c r="AX30" s="77">
        <f>IF(ISNUMBER(Measures!$B$9),Measures!$B$9,NA())</f>
        <v>70</v>
      </c>
      <c r="AY30" s="77">
        <f>IF(ISNUMBER(Measures!$B$10),Measures!$B$10,NA())</f>
        <v>75</v>
      </c>
      <c r="AZ30" s="77">
        <f>IF(ISNUMBER(Measures!$B$11),Measures!$B$11,NA())</f>
        <v>40</v>
      </c>
      <c r="BA30" s="77">
        <f>IF(ISNUMBER(Measures!$B$12),Measures!$B$12,NA())</f>
        <v>3</v>
      </c>
      <c r="BB30" s="77">
        <f>IF(ISNUMBER(Measures!$B$13),Measures!$B$13,NA())</f>
        <v>25</v>
      </c>
      <c r="BC30" s="77">
        <f>IF(ISNUMBER(Measures!$B$14),Measures!$B$14,NA())</f>
        <v>80</v>
      </c>
    </row>
    <row r="31" spans="1:55" x14ac:dyDescent="0.25">
      <c r="A31" s="78" t="str">
        <f>Measures!$A20</f>
        <v>Zufall Health Center</v>
      </c>
      <c r="B31" s="90">
        <v>43191</v>
      </c>
      <c r="C31" s="91">
        <f t="shared" si="14"/>
        <v>43160</v>
      </c>
      <c r="D31" s="84"/>
      <c r="E31" s="85"/>
      <c r="F31" s="88" t="e">
        <f t="shared" si="3"/>
        <v>#N/A</v>
      </c>
      <c r="G31" s="83"/>
      <c r="H31" s="83"/>
      <c r="I31" s="74" t="e">
        <f t="shared" si="4"/>
        <v>#N/A</v>
      </c>
      <c r="J31" s="89"/>
      <c r="K31" s="89"/>
      <c r="L31" s="74" t="e">
        <f t="shared" si="5"/>
        <v>#N/A</v>
      </c>
      <c r="M31" s="86"/>
      <c r="N31" s="86"/>
      <c r="O31" s="74" t="e">
        <f t="shared" si="6"/>
        <v>#N/A</v>
      </c>
      <c r="P31" s="86"/>
      <c r="Q31" s="86"/>
      <c r="R31" s="74" t="e">
        <f t="shared" si="7"/>
        <v>#N/A</v>
      </c>
      <c r="S31" s="86"/>
      <c r="T31" s="86"/>
      <c r="U31" s="74" t="e">
        <f t="shared" si="8"/>
        <v>#N/A</v>
      </c>
      <c r="V31" s="86"/>
      <c r="W31" s="86"/>
      <c r="X31" s="74" t="e">
        <f t="shared" si="13"/>
        <v>#N/A</v>
      </c>
      <c r="Y31" s="86"/>
      <c r="Z31" s="86"/>
      <c r="AA31" s="74" t="e">
        <f t="shared" si="9"/>
        <v>#N/A</v>
      </c>
      <c r="AB31" s="86"/>
      <c r="AC31" s="86"/>
      <c r="AD31" s="74" t="e">
        <f t="shared" si="1"/>
        <v>#N/A</v>
      </c>
      <c r="AE31" s="86"/>
      <c r="AF31" s="86"/>
      <c r="AG31" s="75" t="e">
        <f t="shared" si="10"/>
        <v>#N/A</v>
      </c>
      <c r="AH31" s="101"/>
      <c r="AI31" s="86"/>
      <c r="AJ31" s="76" t="e">
        <f t="shared" si="15"/>
        <v>#N/A</v>
      </c>
      <c r="AK31" s="89"/>
      <c r="AL31" s="89"/>
      <c r="AM31" s="75" t="e">
        <f t="shared" si="11"/>
        <v>#N/A</v>
      </c>
      <c r="AN31" s="86"/>
      <c r="AO31" s="86"/>
      <c r="AP31" s="76" t="e">
        <f t="shared" si="12"/>
        <v>#N/A</v>
      </c>
      <c r="AQ31" s="93">
        <f>IF(ISNUMBER(Measures!$B$2),Measures!$B$2,NA())</f>
        <v>90</v>
      </c>
      <c r="AR31" s="92">
        <f>IF(ISNUMBER(Measures!$B$3),Measures!$B$3,NA())</f>
        <v>95</v>
      </c>
      <c r="AS31" s="92">
        <f>IF(ISNUMBER(Measures!$B$4),Measures!$B$4,NA())</f>
        <v>40</v>
      </c>
      <c r="AT31" s="92">
        <f>IF(ISNUMBER(Measures!$B$5),Measures!$B$5,NA())</f>
        <v>45</v>
      </c>
      <c r="AU31" s="92">
        <f>IF(ISNUMBER(Measures!$B$6),Measures!$B$6,NA())</f>
        <v>50</v>
      </c>
      <c r="AV31" s="92">
        <f>IF(ISNUMBER(Measures!$B$7),Measures!$B$7,NA())</f>
        <v>55</v>
      </c>
      <c r="AW31" s="94">
        <f>IF(ISNUMBER(Measures!$B$8),Measures!$B$8,NA())</f>
        <v>65</v>
      </c>
      <c r="AX31" s="77">
        <f>IF(ISNUMBER(Measures!$B$9),Measures!$B$9,NA())</f>
        <v>70</v>
      </c>
      <c r="AY31" s="77">
        <f>IF(ISNUMBER(Measures!$B$10),Measures!$B$10,NA())</f>
        <v>75</v>
      </c>
      <c r="AZ31" s="77">
        <f>IF(ISNUMBER(Measures!$B$11),Measures!$B$11,NA())</f>
        <v>40</v>
      </c>
      <c r="BA31" s="77">
        <f>IF(ISNUMBER(Measures!$B$12),Measures!$B$12,NA())</f>
        <v>3</v>
      </c>
      <c r="BB31" s="77">
        <f>IF(ISNUMBER(Measures!$B$13),Measures!$B$13,NA())</f>
        <v>25</v>
      </c>
      <c r="BC31" s="77">
        <f>IF(ISNUMBER(Measures!$B$14),Measures!$B$14,NA())</f>
        <v>80</v>
      </c>
    </row>
    <row r="32" spans="1:55" x14ac:dyDescent="0.25">
      <c r="A32" s="78" t="str">
        <f>Measures!$A20</f>
        <v>Zufall Health Center</v>
      </c>
      <c r="B32" s="90">
        <v>43221</v>
      </c>
      <c r="C32" s="91">
        <f t="shared" si="14"/>
        <v>43191</v>
      </c>
      <c r="D32" s="84"/>
      <c r="E32" s="85"/>
      <c r="F32" s="88" t="e">
        <f t="shared" si="3"/>
        <v>#N/A</v>
      </c>
      <c r="G32" s="83"/>
      <c r="H32" s="83"/>
      <c r="I32" s="74" t="e">
        <f t="shared" si="4"/>
        <v>#N/A</v>
      </c>
      <c r="J32" s="89"/>
      <c r="K32" s="89"/>
      <c r="L32" s="74" t="e">
        <f t="shared" si="5"/>
        <v>#N/A</v>
      </c>
      <c r="M32" s="86"/>
      <c r="N32" s="86"/>
      <c r="O32" s="74" t="e">
        <f t="shared" si="6"/>
        <v>#N/A</v>
      </c>
      <c r="P32" s="86"/>
      <c r="Q32" s="86"/>
      <c r="R32" s="74" t="e">
        <f t="shared" si="7"/>
        <v>#N/A</v>
      </c>
      <c r="S32" s="86"/>
      <c r="T32" s="86"/>
      <c r="U32" s="74" t="e">
        <f t="shared" si="8"/>
        <v>#N/A</v>
      </c>
      <c r="V32" s="86"/>
      <c r="W32" s="86"/>
      <c r="X32" s="74" t="e">
        <f t="shared" si="13"/>
        <v>#N/A</v>
      </c>
      <c r="Y32" s="86"/>
      <c r="Z32" s="86"/>
      <c r="AA32" s="74" t="e">
        <f t="shared" si="9"/>
        <v>#N/A</v>
      </c>
      <c r="AB32" s="86"/>
      <c r="AC32" s="86"/>
      <c r="AD32" s="74" t="e">
        <f t="shared" si="1"/>
        <v>#N/A</v>
      </c>
      <c r="AE32" s="86"/>
      <c r="AF32" s="86"/>
      <c r="AG32" s="75" t="e">
        <f t="shared" si="10"/>
        <v>#N/A</v>
      </c>
      <c r="AH32" s="101"/>
      <c r="AI32" s="86"/>
      <c r="AJ32" s="76" t="e">
        <f t="shared" si="15"/>
        <v>#N/A</v>
      </c>
      <c r="AK32" s="89"/>
      <c r="AL32" s="89"/>
      <c r="AM32" s="75" t="e">
        <f t="shared" si="11"/>
        <v>#N/A</v>
      </c>
      <c r="AN32" s="86"/>
      <c r="AO32" s="86"/>
      <c r="AP32" s="76" t="e">
        <f t="shared" si="12"/>
        <v>#N/A</v>
      </c>
      <c r="AQ32" s="93">
        <f>IF(ISNUMBER(Measures!$B$2),Measures!$B$2,NA())</f>
        <v>90</v>
      </c>
      <c r="AR32" s="92">
        <f>IF(ISNUMBER(Measures!$B$3),Measures!$B$3,NA())</f>
        <v>95</v>
      </c>
      <c r="AS32" s="92">
        <f>IF(ISNUMBER(Measures!$B$4),Measures!$B$4,NA())</f>
        <v>40</v>
      </c>
      <c r="AT32" s="92">
        <f>IF(ISNUMBER(Measures!$B$5),Measures!$B$5,NA())</f>
        <v>45</v>
      </c>
      <c r="AU32" s="92">
        <f>IF(ISNUMBER(Measures!$B$6),Measures!$B$6,NA())</f>
        <v>50</v>
      </c>
      <c r="AV32" s="92">
        <f>IF(ISNUMBER(Measures!$B$7),Measures!$B$7,NA())</f>
        <v>55</v>
      </c>
      <c r="AW32" s="94">
        <f>IF(ISNUMBER(Measures!$B$8),Measures!$B$8,NA())</f>
        <v>65</v>
      </c>
      <c r="AX32" s="77">
        <f>IF(ISNUMBER(Measures!$B$9),Measures!$B$9,NA())</f>
        <v>70</v>
      </c>
      <c r="AY32" s="77">
        <f>IF(ISNUMBER(Measures!$B$10),Measures!$B$10,NA())</f>
        <v>75</v>
      </c>
      <c r="AZ32" s="77">
        <f>IF(ISNUMBER(Measures!$B$11),Measures!$B$11,NA())</f>
        <v>40</v>
      </c>
      <c r="BA32" s="77">
        <f>IF(ISNUMBER(Measures!$B$12),Measures!$B$12,NA())</f>
        <v>3</v>
      </c>
      <c r="BB32" s="77">
        <f>IF(ISNUMBER(Measures!$B$13),Measures!$B$13,NA())</f>
        <v>25</v>
      </c>
      <c r="BC32" s="77">
        <f>IF(ISNUMBER(Measures!$B$14),Measures!$B$14,NA())</f>
        <v>80</v>
      </c>
    </row>
    <row r="33" spans="1:55" x14ac:dyDescent="0.25">
      <c r="A33" s="78" t="str">
        <f>Measures!$A20</f>
        <v>Zufall Health Center</v>
      </c>
      <c r="B33" s="90">
        <v>43252</v>
      </c>
      <c r="C33" s="91">
        <f t="shared" si="14"/>
        <v>43221</v>
      </c>
      <c r="D33" s="84"/>
      <c r="E33" s="85"/>
      <c r="F33" s="88" t="e">
        <f t="shared" si="3"/>
        <v>#N/A</v>
      </c>
      <c r="G33" s="83"/>
      <c r="H33" s="83"/>
      <c r="I33" s="74" t="e">
        <f t="shared" si="4"/>
        <v>#N/A</v>
      </c>
      <c r="J33" s="89"/>
      <c r="K33" s="89"/>
      <c r="L33" s="74" t="e">
        <f t="shared" si="5"/>
        <v>#N/A</v>
      </c>
      <c r="M33" s="86"/>
      <c r="N33" s="86"/>
      <c r="O33" s="74" t="e">
        <f t="shared" si="6"/>
        <v>#N/A</v>
      </c>
      <c r="P33" s="86"/>
      <c r="Q33" s="86"/>
      <c r="R33" s="74" t="e">
        <f t="shared" si="7"/>
        <v>#N/A</v>
      </c>
      <c r="S33" s="86"/>
      <c r="T33" s="86"/>
      <c r="U33" s="74" t="e">
        <f t="shared" si="8"/>
        <v>#N/A</v>
      </c>
      <c r="V33" s="86"/>
      <c r="W33" s="86"/>
      <c r="X33" s="74" t="e">
        <f t="shared" si="13"/>
        <v>#N/A</v>
      </c>
      <c r="Y33" s="86"/>
      <c r="Z33" s="86"/>
      <c r="AA33" s="74" t="e">
        <f t="shared" si="9"/>
        <v>#N/A</v>
      </c>
      <c r="AB33" s="86"/>
      <c r="AC33" s="86"/>
      <c r="AD33" s="74" t="e">
        <f t="shared" si="1"/>
        <v>#N/A</v>
      </c>
      <c r="AE33" s="86"/>
      <c r="AF33" s="86"/>
      <c r="AG33" s="75" t="e">
        <f t="shared" si="10"/>
        <v>#N/A</v>
      </c>
      <c r="AH33" s="101"/>
      <c r="AI33" s="86"/>
      <c r="AJ33" s="76" t="e">
        <f t="shared" si="15"/>
        <v>#N/A</v>
      </c>
      <c r="AK33" s="89"/>
      <c r="AL33" s="89"/>
      <c r="AM33" s="75" t="e">
        <f t="shared" si="11"/>
        <v>#N/A</v>
      </c>
      <c r="AN33" s="86"/>
      <c r="AO33" s="86"/>
      <c r="AP33" s="76" t="e">
        <f t="shared" si="12"/>
        <v>#N/A</v>
      </c>
      <c r="AQ33" s="93">
        <f>IF(ISNUMBER(Measures!$B$2),Measures!$B$2,NA())</f>
        <v>90</v>
      </c>
      <c r="AR33" s="92">
        <f>IF(ISNUMBER(Measures!$B$3),Measures!$B$3,NA())</f>
        <v>95</v>
      </c>
      <c r="AS33" s="92">
        <f>IF(ISNUMBER(Measures!$B$4),Measures!$B$4,NA())</f>
        <v>40</v>
      </c>
      <c r="AT33" s="92">
        <f>IF(ISNUMBER(Measures!$B$5),Measures!$B$5,NA())</f>
        <v>45</v>
      </c>
      <c r="AU33" s="92">
        <f>IF(ISNUMBER(Measures!$B$6),Measures!$B$6,NA())</f>
        <v>50</v>
      </c>
      <c r="AV33" s="92">
        <f>IF(ISNUMBER(Measures!$B$7),Measures!$B$7,NA())</f>
        <v>55</v>
      </c>
      <c r="AW33" s="94">
        <f>IF(ISNUMBER(Measures!$B$8),Measures!$B$8,NA())</f>
        <v>65</v>
      </c>
      <c r="AX33" s="77">
        <f>IF(ISNUMBER(Measures!$B$9),Measures!$B$9,NA())</f>
        <v>70</v>
      </c>
      <c r="AY33" s="77">
        <f>IF(ISNUMBER(Measures!$B$10),Measures!$B$10,NA())</f>
        <v>75</v>
      </c>
      <c r="AZ33" s="77">
        <f>IF(ISNUMBER(Measures!$B$11),Measures!$B$11,NA())</f>
        <v>40</v>
      </c>
      <c r="BA33" s="77">
        <f>IF(ISNUMBER(Measures!$B$12),Measures!$B$12,NA())</f>
        <v>3</v>
      </c>
      <c r="BB33" s="77">
        <f>IF(ISNUMBER(Measures!$B$13),Measures!$B$13,NA())</f>
        <v>25</v>
      </c>
      <c r="BC33" s="77">
        <f>IF(ISNUMBER(Measures!$B$14),Measures!$B$14,NA())</f>
        <v>80</v>
      </c>
    </row>
    <row r="34" spans="1:55" x14ac:dyDescent="0.25">
      <c r="A34" s="78" t="str">
        <f>Measures!$A20</f>
        <v>Zufall Health Center</v>
      </c>
      <c r="B34" s="90">
        <v>43282</v>
      </c>
      <c r="C34" s="91">
        <f t="shared" si="14"/>
        <v>43252</v>
      </c>
      <c r="D34" s="84"/>
      <c r="E34" s="85"/>
      <c r="F34" s="88" t="e">
        <f t="shared" si="3"/>
        <v>#N/A</v>
      </c>
      <c r="G34" s="83"/>
      <c r="H34" s="83"/>
      <c r="I34" s="74" t="e">
        <f t="shared" si="4"/>
        <v>#N/A</v>
      </c>
      <c r="J34" s="89"/>
      <c r="K34" s="89"/>
      <c r="L34" s="74" t="e">
        <f t="shared" si="5"/>
        <v>#N/A</v>
      </c>
      <c r="M34" s="86"/>
      <c r="N34" s="86"/>
      <c r="O34" s="74" t="e">
        <f t="shared" si="6"/>
        <v>#N/A</v>
      </c>
      <c r="P34" s="86"/>
      <c r="Q34" s="86"/>
      <c r="R34" s="74" t="e">
        <f t="shared" si="7"/>
        <v>#N/A</v>
      </c>
      <c r="S34" s="86"/>
      <c r="T34" s="86"/>
      <c r="U34" s="74" t="e">
        <f t="shared" si="8"/>
        <v>#N/A</v>
      </c>
      <c r="V34" s="86"/>
      <c r="W34" s="86"/>
      <c r="X34" s="74" t="e">
        <f t="shared" si="13"/>
        <v>#N/A</v>
      </c>
      <c r="Y34" s="86"/>
      <c r="Z34" s="86"/>
      <c r="AA34" s="74" t="e">
        <f t="shared" si="9"/>
        <v>#N/A</v>
      </c>
      <c r="AB34" s="86"/>
      <c r="AC34" s="86"/>
      <c r="AD34" s="74" t="e">
        <f t="shared" si="1"/>
        <v>#N/A</v>
      </c>
      <c r="AE34" s="86"/>
      <c r="AF34" s="86"/>
      <c r="AG34" s="75" t="e">
        <f t="shared" si="10"/>
        <v>#N/A</v>
      </c>
      <c r="AH34" s="101"/>
      <c r="AI34" s="86"/>
      <c r="AJ34" s="76" t="e">
        <f t="shared" si="15"/>
        <v>#N/A</v>
      </c>
      <c r="AK34" s="89"/>
      <c r="AL34" s="89"/>
      <c r="AM34" s="75" t="e">
        <f t="shared" si="11"/>
        <v>#N/A</v>
      </c>
      <c r="AN34" s="86"/>
      <c r="AO34" s="86"/>
      <c r="AP34" s="76" t="e">
        <f t="shared" si="12"/>
        <v>#N/A</v>
      </c>
      <c r="AQ34" s="93">
        <f>IF(ISNUMBER(Measures!$B$2),Measures!$B$2,NA())</f>
        <v>90</v>
      </c>
      <c r="AR34" s="92">
        <f>IF(ISNUMBER(Measures!$B$3),Measures!$B$3,NA())</f>
        <v>95</v>
      </c>
      <c r="AS34" s="92">
        <f>IF(ISNUMBER(Measures!$B$4),Measures!$B$4,NA())</f>
        <v>40</v>
      </c>
      <c r="AT34" s="92">
        <f>IF(ISNUMBER(Measures!$B$5),Measures!$B$5,NA())</f>
        <v>45</v>
      </c>
      <c r="AU34" s="92">
        <f>IF(ISNUMBER(Measures!$B$6),Measures!$B$6,NA())</f>
        <v>50</v>
      </c>
      <c r="AV34" s="92">
        <f>IF(ISNUMBER(Measures!$B$7),Measures!$B$7,NA())</f>
        <v>55</v>
      </c>
      <c r="AW34" s="94">
        <f>IF(ISNUMBER(Measures!$B$8),Measures!$B$8,NA())</f>
        <v>65</v>
      </c>
      <c r="AX34" s="77">
        <f>IF(ISNUMBER(Measures!$B$9),Measures!$B$9,NA())</f>
        <v>70</v>
      </c>
      <c r="AY34" s="77">
        <f>IF(ISNUMBER(Measures!$B$10),Measures!$B$10,NA())</f>
        <v>75</v>
      </c>
      <c r="AZ34" s="77">
        <f>IF(ISNUMBER(Measures!$B$11),Measures!$B$11,NA())</f>
        <v>40</v>
      </c>
      <c r="BA34" s="77">
        <f>IF(ISNUMBER(Measures!$B$12),Measures!$B$12,NA())</f>
        <v>3</v>
      </c>
      <c r="BB34" s="77">
        <f>IF(ISNUMBER(Measures!$B$13),Measures!$B$13,NA())</f>
        <v>25</v>
      </c>
      <c r="BC34" s="77">
        <f>IF(ISNUMBER(Measures!$B$14),Measures!$B$14,NA())</f>
        <v>80</v>
      </c>
    </row>
    <row r="35" spans="1:55" x14ac:dyDescent="0.25">
      <c r="A35" s="78" t="str">
        <f>Measures!$A20</f>
        <v>Zufall Health Center</v>
      </c>
      <c r="B35" s="90">
        <v>43313</v>
      </c>
      <c r="C35" s="91">
        <f t="shared" si="14"/>
        <v>43282</v>
      </c>
      <c r="D35" s="84"/>
      <c r="E35" s="85"/>
      <c r="F35" s="88" t="e">
        <f t="shared" si="3"/>
        <v>#N/A</v>
      </c>
      <c r="G35" s="83"/>
      <c r="H35" s="83"/>
      <c r="I35" s="74" t="e">
        <f t="shared" si="4"/>
        <v>#N/A</v>
      </c>
      <c r="J35" s="89"/>
      <c r="K35" s="89"/>
      <c r="L35" s="74" t="e">
        <f t="shared" si="5"/>
        <v>#N/A</v>
      </c>
      <c r="M35" s="86"/>
      <c r="N35" s="86"/>
      <c r="O35" s="74" t="e">
        <f t="shared" si="6"/>
        <v>#N/A</v>
      </c>
      <c r="P35" s="86"/>
      <c r="Q35" s="86"/>
      <c r="R35" s="74" t="e">
        <f t="shared" si="7"/>
        <v>#N/A</v>
      </c>
      <c r="S35" s="86"/>
      <c r="T35" s="86"/>
      <c r="U35" s="74" t="e">
        <f t="shared" si="8"/>
        <v>#N/A</v>
      </c>
      <c r="V35" s="86"/>
      <c r="W35" s="86"/>
      <c r="X35" s="74" t="e">
        <f t="shared" si="13"/>
        <v>#N/A</v>
      </c>
      <c r="Y35" s="86"/>
      <c r="Z35" s="86"/>
      <c r="AA35" s="74" t="e">
        <f t="shared" si="9"/>
        <v>#N/A</v>
      </c>
      <c r="AB35" s="86"/>
      <c r="AC35" s="86"/>
      <c r="AD35" s="74" t="e">
        <f t="shared" si="1"/>
        <v>#N/A</v>
      </c>
      <c r="AE35" s="86"/>
      <c r="AF35" s="86"/>
      <c r="AG35" s="75" t="e">
        <f t="shared" si="10"/>
        <v>#N/A</v>
      </c>
      <c r="AH35" s="101"/>
      <c r="AI35" s="86"/>
      <c r="AJ35" s="76" t="e">
        <f t="shared" si="15"/>
        <v>#N/A</v>
      </c>
      <c r="AK35" s="89"/>
      <c r="AL35" s="89"/>
      <c r="AM35" s="75" t="e">
        <f t="shared" si="11"/>
        <v>#N/A</v>
      </c>
      <c r="AN35" s="86"/>
      <c r="AO35" s="86"/>
      <c r="AP35" s="76" t="e">
        <f t="shared" si="12"/>
        <v>#N/A</v>
      </c>
      <c r="AQ35" s="93">
        <f>IF(ISNUMBER(Measures!$B$2),Measures!$B$2,NA())</f>
        <v>90</v>
      </c>
      <c r="AR35" s="92">
        <f>IF(ISNUMBER(Measures!$B$3),Measures!$B$3,NA())</f>
        <v>95</v>
      </c>
      <c r="AS35" s="92">
        <f>IF(ISNUMBER(Measures!$B$4),Measures!$B$4,NA())</f>
        <v>40</v>
      </c>
      <c r="AT35" s="92">
        <f>IF(ISNUMBER(Measures!$B$5),Measures!$B$5,NA())</f>
        <v>45</v>
      </c>
      <c r="AU35" s="92">
        <f>IF(ISNUMBER(Measures!$B$6),Measures!$B$6,NA())</f>
        <v>50</v>
      </c>
      <c r="AV35" s="92">
        <f>IF(ISNUMBER(Measures!$B$7),Measures!$B$7,NA())</f>
        <v>55</v>
      </c>
      <c r="AW35" s="94">
        <f>IF(ISNUMBER(Measures!$B$8),Measures!$B$8,NA())</f>
        <v>65</v>
      </c>
      <c r="AX35" s="77">
        <f>IF(ISNUMBER(Measures!$B$9),Measures!$B$9,NA())</f>
        <v>70</v>
      </c>
      <c r="AY35" s="77">
        <f>IF(ISNUMBER(Measures!$B$10),Measures!$B$10,NA())</f>
        <v>75</v>
      </c>
      <c r="AZ35" s="77">
        <f>IF(ISNUMBER(Measures!$B$11),Measures!$B$11,NA())</f>
        <v>40</v>
      </c>
      <c r="BA35" s="77">
        <f>IF(ISNUMBER(Measures!$B$12),Measures!$B$12,NA())</f>
        <v>3</v>
      </c>
      <c r="BB35" s="77">
        <f>IF(ISNUMBER(Measures!$B$13),Measures!$B$13,NA())</f>
        <v>25</v>
      </c>
      <c r="BC35" s="77">
        <f>IF(ISNUMBER(Measures!$B$14),Measures!$B$14,NA())</f>
        <v>80</v>
      </c>
    </row>
    <row r="36" spans="1:55" x14ac:dyDescent="0.25">
      <c r="A36" s="78" t="str">
        <f>Measures!$A20</f>
        <v>Zufall Health Center</v>
      </c>
      <c r="B36" s="90">
        <v>43344</v>
      </c>
      <c r="C36" s="91">
        <f t="shared" si="14"/>
        <v>43313</v>
      </c>
      <c r="D36" s="84"/>
      <c r="E36" s="85"/>
      <c r="F36" s="88" t="e">
        <f t="shared" si="3"/>
        <v>#N/A</v>
      </c>
      <c r="G36" s="83"/>
      <c r="H36" s="83"/>
      <c r="I36" s="74" t="e">
        <f t="shared" si="4"/>
        <v>#N/A</v>
      </c>
      <c r="J36" s="89"/>
      <c r="K36" s="89"/>
      <c r="L36" s="74" t="e">
        <f t="shared" si="5"/>
        <v>#N/A</v>
      </c>
      <c r="M36" s="86"/>
      <c r="N36" s="86"/>
      <c r="O36" s="74" t="e">
        <f t="shared" si="6"/>
        <v>#N/A</v>
      </c>
      <c r="P36" s="86"/>
      <c r="Q36" s="86"/>
      <c r="R36" s="74" t="e">
        <f t="shared" si="7"/>
        <v>#N/A</v>
      </c>
      <c r="S36" s="86"/>
      <c r="T36" s="86"/>
      <c r="U36" s="74" t="e">
        <f t="shared" si="8"/>
        <v>#N/A</v>
      </c>
      <c r="V36" s="86"/>
      <c r="W36" s="86"/>
      <c r="X36" s="74" t="e">
        <f t="shared" si="13"/>
        <v>#N/A</v>
      </c>
      <c r="Y36" s="86"/>
      <c r="Z36" s="86"/>
      <c r="AA36" s="74" t="e">
        <f t="shared" si="9"/>
        <v>#N/A</v>
      </c>
      <c r="AB36" s="86"/>
      <c r="AC36" s="86"/>
      <c r="AD36" s="74" t="e">
        <f t="shared" si="1"/>
        <v>#N/A</v>
      </c>
      <c r="AE36" s="86"/>
      <c r="AF36" s="86"/>
      <c r="AG36" s="75" t="e">
        <f t="shared" si="10"/>
        <v>#N/A</v>
      </c>
      <c r="AH36" s="101"/>
      <c r="AI36" s="86"/>
      <c r="AJ36" s="76" t="e">
        <f t="shared" si="15"/>
        <v>#N/A</v>
      </c>
      <c r="AK36" s="89"/>
      <c r="AL36" s="89"/>
      <c r="AM36" s="75" t="e">
        <f t="shared" si="11"/>
        <v>#N/A</v>
      </c>
      <c r="AN36" s="86"/>
      <c r="AO36" s="86"/>
      <c r="AP36" s="76" t="e">
        <f t="shared" si="12"/>
        <v>#N/A</v>
      </c>
      <c r="AQ36" s="93">
        <f>IF(ISNUMBER(Measures!$B$2),Measures!$B$2,NA())</f>
        <v>90</v>
      </c>
      <c r="AR36" s="92">
        <f>IF(ISNUMBER(Measures!$B$3),Measures!$B$3,NA())</f>
        <v>95</v>
      </c>
      <c r="AS36" s="92">
        <f>IF(ISNUMBER(Measures!$B$4),Measures!$B$4,NA())</f>
        <v>40</v>
      </c>
      <c r="AT36" s="92">
        <f>IF(ISNUMBER(Measures!$B$5),Measures!$B$5,NA())</f>
        <v>45</v>
      </c>
      <c r="AU36" s="92">
        <f>IF(ISNUMBER(Measures!$B$6),Measures!$B$6,NA())</f>
        <v>50</v>
      </c>
      <c r="AV36" s="92">
        <f>IF(ISNUMBER(Measures!$B$7),Measures!$B$7,NA())</f>
        <v>55</v>
      </c>
      <c r="AW36" s="94">
        <f>IF(ISNUMBER(Measures!$B$8),Measures!$B$8,NA())</f>
        <v>65</v>
      </c>
      <c r="AX36" s="77">
        <f>IF(ISNUMBER(Measures!$B$9),Measures!$B$9,NA())</f>
        <v>70</v>
      </c>
      <c r="AY36" s="77">
        <f>IF(ISNUMBER(Measures!$B$10),Measures!$B$10,NA())</f>
        <v>75</v>
      </c>
      <c r="AZ36" s="77">
        <f>IF(ISNUMBER(Measures!$B$11),Measures!$B$11,NA())</f>
        <v>40</v>
      </c>
      <c r="BA36" s="77">
        <f>IF(ISNUMBER(Measures!$B$12),Measures!$B$12,NA())</f>
        <v>3</v>
      </c>
      <c r="BB36" s="77">
        <f>IF(ISNUMBER(Measures!$B$13),Measures!$B$13,NA())</f>
        <v>25</v>
      </c>
      <c r="BC36" s="77">
        <f>IF(ISNUMBER(Measures!$B$14),Measures!$B$14,NA())</f>
        <v>80</v>
      </c>
    </row>
    <row r="37" spans="1:55" x14ac:dyDescent="0.25">
      <c r="A37" s="78" t="str">
        <f>Measures!$A20</f>
        <v>Zufall Health Center</v>
      </c>
      <c r="B37" s="90">
        <v>43374</v>
      </c>
      <c r="C37" s="91">
        <f t="shared" si="14"/>
        <v>43344</v>
      </c>
      <c r="D37" s="84"/>
      <c r="E37" s="85"/>
      <c r="F37" s="88" t="e">
        <f t="shared" si="3"/>
        <v>#N/A</v>
      </c>
      <c r="G37" s="83"/>
      <c r="H37" s="83"/>
      <c r="I37" s="74" t="e">
        <f t="shared" si="4"/>
        <v>#N/A</v>
      </c>
      <c r="J37" s="89"/>
      <c r="K37" s="89"/>
      <c r="L37" s="74" t="e">
        <f t="shared" si="5"/>
        <v>#N/A</v>
      </c>
      <c r="M37" s="86"/>
      <c r="N37" s="86"/>
      <c r="O37" s="74" t="e">
        <f t="shared" si="6"/>
        <v>#N/A</v>
      </c>
      <c r="P37" s="86"/>
      <c r="Q37" s="86"/>
      <c r="R37" s="74" t="e">
        <f t="shared" si="7"/>
        <v>#N/A</v>
      </c>
      <c r="S37" s="86"/>
      <c r="T37" s="86"/>
      <c r="U37" s="74" t="e">
        <f t="shared" si="8"/>
        <v>#N/A</v>
      </c>
      <c r="V37" s="86"/>
      <c r="W37" s="86"/>
      <c r="X37" s="74" t="e">
        <f t="shared" si="13"/>
        <v>#N/A</v>
      </c>
      <c r="Y37" s="86"/>
      <c r="Z37" s="86"/>
      <c r="AA37" s="74" t="e">
        <f t="shared" si="9"/>
        <v>#N/A</v>
      </c>
      <c r="AB37" s="86"/>
      <c r="AC37" s="86"/>
      <c r="AD37" s="74" t="e">
        <f t="shared" si="1"/>
        <v>#N/A</v>
      </c>
      <c r="AE37" s="86"/>
      <c r="AF37" s="86"/>
      <c r="AG37" s="75" t="e">
        <f t="shared" si="10"/>
        <v>#N/A</v>
      </c>
      <c r="AH37" s="101"/>
      <c r="AI37" s="86"/>
      <c r="AJ37" s="76" t="e">
        <f t="shared" si="15"/>
        <v>#N/A</v>
      </c>
      <c r="AK37" s="89"/>
      <c r="AL37" s="89"/>
      <c r="AM37" s="75" t="e">
        <f t="shared" si="11"/>
        <v>#N/A</v>
      </c>
      <c r="AN37" s="86"/>
      <c r="AO37" s="86"/>
      <c r="AP37" s="76" t="e">
        <f t="shared" si="12"/>
        <v>#N/A</v>
      </c>
      <c r="AQ37" s="93">
        <f>IF(ISNUMBER(Measures!$B$2),Measures!$B$2,NA())</f>
        <v>90</v>
      </c>
      <c r="AR37" s="92">
        <f>IF(ISNUMBER(Measures!$B$3),Measures!$B$3,NA())</f>
        <v>95</v>
      </c>
      <c r="AS37" s="92">
        <f>IF(ISNUMBER(Measures!$B$4),Measures!$B$4,NA())</f>
        <v>40</v>
      </c>
      <c r="AT37" s="92">
        <f>IF(ISNUMBER(Measures!$B$5),Measures!$B$5,NA())</f>
        <v>45</v>
      </c>
      <c r="AU37" s="92">
        <f>IF(ISNUMBER(Measures!$B$6),Measures!$B$6,NA())</f>
        <v>50</v>
      </c>
      <c r="AV37" s="92">
        <f>IF(ISNUMBER(Measures!$B$7),Measures!$B$7,NA())</f>
        <v>55</v>
      </c>
      <c r="AW37" s="94">
        <f>IF(ISNUMBER(Measures!$B$8),Measures!$B$8,NA())</f>
        <v>65</v>
      </c>
      <c r="AX37" s="77">
        <f>IF(ISNUMBER(Measures!$B$9),Measures!$B$9,NA())</f>
        <v>70</v>
      </c>
      <c r="AY37" s="77">
        <f>IF(ISNUMBER(Measures!$B$10),Measures!$B$10,NA())</f>
        <v>75</v>
      </c>
      <c r="AZ37" s="77">
        <f>IF(ISNUMBER(Measures!$B$11),Measures!$B$11,NA())</f>
        <v>40</v>
      </c>
      <c r="BA37" s="77">
        <f>IF(ISNUMBER(Measures!$B$12),Measures!$B$12,NA())</f>
        <v>3</v>
      </c>
      <c r="BB37" s="77">
        <f>IF(ISNUMBER(Measures!$B$13),Measures!$B$13,NA())</f>
        <v>25</v>
      </c>
      <c r="BC37" s="77">
        <f>IF(ISNUMBER(Measures!$B$14),Measures!$B$14,NA())</f>
        <v>80</v>
      </c>
    </row>
    <row r="38" spans="1:55" x14ac:dyDescent="0.25">
      <c r="A38" s="78" t="str">
        <f>Measures!$A20</f>
        <v>Zufall Health Center</v>
      </c>
      <c r="B38" s="90">
        <v>43405</v>
      </c>
      <c r="C38" s="91">
        <f t="shared" si="14"/>
        <v>43374</v>
      </c>
      <c r="D38" s="84"/>
      <c r="E38" s="85"/>
      <c r="F38" s="88" t="e">
        <f t="shared" si="3"/>
        <v>#N/A</v>
      </c>
      <c r="G38" s="83"/>
      <c r="H38" s="83"/>
      <c r="I38" s="74" t="e">
        <f t="shared" si="4"/>
        <v>#N/A</v>
      </c>
      <c r="J38" s="89"/>
      <c r="K38" s="89"/>
      <c r="L38" s="74" t="e">
        <f t="shared" si="5"/>
        <v>#N/A</v>
      </c>
      <c r="M38" s="86"/>
      <c r="N38" s="86"/>
      <c r="O38" s="74" t="e">
        <f t="shared" si="6"/>
        <v>#N/A</v>
      </c>
      <c r="P38" s="86"/>
      <c r="Q38" s="86"/>
      <c r="R38" s="74" t="e">
        <f t="shared" si="7"/>
        <v>#N/A</v>
      </c>
      <c r="S38" s="86"/>
      <c r="T38" s="86"/>
      <c r="U38" s="74" t="e">
        <f t="shared" si="8"/>
        <v>#N/A</v>
      </c>
      <c r="V38" s="86"/>
      <c r="W38" s="86"/>
      <c r="X38" s="74" t="e">
        <f t="shared" si="13"/>
        <v>#N/A</v>
      </c>
      <c r="Y38" s="86"/>
      <c r="Z38" s="86"/>
      <c r="AA38" s="74" t="e">
        <f t="shared" si="9"/>
        <v>#N/A</v>
      </c>
      <c r="AB38" s="86"/>
      <c r="AC38" s="86"/>
      <c r="AD38" s="74" t="e">
        <f t="shared" si="1"/>
        <v>#N/A</v>
      </c>
      <c r="AE38" s="86"/>
      <c r="AF38" s="86"/>
      <c r="AG38" s="75" t="e">
        <f t="shared" si="10"/>
        <v>#N/A</v>
      </c>
      <c r="AH38" s="101"/>
      <c r="AI38" s="86"/>
      <c r="AJ38" s="76" t="e">
        <f t="shared" si="15"/>
        <v>#N/A</v>
      </c>
      <c r="AK38" s="89"/>
      <c r="AL38" s="89"/>
      <c r="AM38" s="75" t="e">
        <f t="shared" si="11"/>
        <v>#N/A</v>
      </c>
      <c r="AN38" s="86"/>
      <c r="AO38" s="86"/>
      <c r="AP38" s="76" t="e">
        <f t="shared" si="12"/>
        <v>#N/A</v>
      </c>
      <c r="AQ38" s="93">
        <f>IF(ISNUMBER(Measures!$B$2),Measures!$B$2,NA())</f>
        <v>90</v>
      </c>
      <c r="AR38" s="92">
        <f>IF(ISNUMBER(Measures!$B$3),Measures!$B$3,NA())</f>
        <v>95</v>
      </c>
      <c r="AS38" s="92">
        <f>IF(ISNUMBER(Measures!$B$4),Measures!$B$4,NA())</f>
        <v>40</v>
      </c>
      <c r="AT38" s="92">
        <f>IF(ISNUMBER(Measures!$B$5),Measures!$B$5,NA())</f>
        <v>45</v>
      </c>
      <c r="AU38" s="92">
        <f>IF(ISNUMBER(Measures!$B$6),Measures!$B$6,NA())</f>
        <v>50</v>
      </c>
      <c r="AV38" s="92">
        <f>IF(ISNUMBER(Measures!$B$7),Measures!$B$7,NA())</f>
        <v>55</v>
      </c>
      <c r="AW38" s="94">
        <f>IF(ISNUMBER(Measures!$B$8),Measures!$B$8,NA())</f>
        <v>65</v>
      </c>
      <c r="AX38" s="77">
        <f>IF(ISNUMBER(Measures!$B$9),Measures!$B$9,NA())</f>
        <v>70</v>
      </c>
      <c r="AY38" s="77">
        <f>IF(ISNUMBER(Measures!$B$10),Measures!$B$10,NA())</f>
        <v>75</v>
      </c>
      <c r="AZ38" s="77">
        <f>IF(ISNUMBER(Measures!$B$11),Measures!$B$11,NA())</f>
        <v>40</v>
      </c>
      <c r="BA38" s="77">
        <f>IF(ISNUMBER(Measures!$B$12),Measures!$B$12,NA())</f>
        <v>3</v>
      </c>
      <c r="BB38" s="77">
        <f>IF(ISNUMBER(Measures!$B$13),Measures!$B$13,NA())</f>
        <v>25</v>
      </c>
      <c r="BC38" s="77">
        <f>IF(ISNUMBER(Measures!$B$14),Measures!$B$14,NA())</f>
        <v>80</v>
      </c>
    </row>
    <row r="39" spans="1:55" x14ac:dyDescent="0.25">
      <c r="A39" s="78" t="str">
        <f>Measures!$A20</f>
        <v>Zufall Health Center</v>
      </c>
      <c r="B39" s="90">
        <v>43435</v>
      </c>
      <c r="C39" s="91">
        <f t="shared" si="14"/>
        <v>43405</v>
      </c>
      <c r="D39" s="84"/>
      <c r="E39" s="85"/>
      <c r="F39" s="88" t="e">
        <f t="shared" si="3"/>
        <v>#N/A</v>
      </c>
      <c r="G39" s="83"/>
      <c r="H39" s="83"/>
      <c r="I39" s="74" t="e">
        <f t="shared" si="4"/>
        <v>#N/A</v>
      </c>
      <c r="J39" s="89"/>
      <c r="K39" s="89"/>
      <c r="L39" s="74" t="e">
        <f t="shared" si="5"/>
        <v>#N/A</v>
      </c>
      <c r="M39" s="86"/>
      <c r="N39" s="86"/>
      <c r="O39" s="74" t="e">
        <f t="shared" si="6"/>
        <v>#N/A</v>
      </c>
      <c r="P39" s="86"/>
      <c r="Q39" s="86"/>
      <c r="R39" s="74" t="e">
        <f t="shared" si="7"/>
        <v>#N/A</v>
      </c>
      <c r="S39" s="86"/>
      <c r="T39" s="86"/>
      <c r="U39" s="74" t="e">
        <f t="shared" si="8"/>
        <v>#N/A</v>
      </c>
      <c r="V39" s="86"/>
      <c r="W39" s="86"/>
      <c r="X39" s="74" t="e">
        <f t="shared" si="13"/>
        <v>#N/A</v>
      </c>
      <c r="Y39" s="86"/>
      <c r="Z39" s="86"/>
      <c r="AA39" s="74" t="e">
        <f t="shared" si="9"/>
        <v>#N/A</v>
      </c>
      <c r="AB39" s="86"/>
      <c r="AC39" s="86"/>
      <c r="AD39" s="74" t="e">
        <f t="shared" si="1"/>
        <v>#N/A</v>
      </c>
      <c r="AE39" s="86"/>
      <c r="AF39" s="86"/>
      <c r="AG39" s="75" t="e">
        <f t="shared" si="10"/>
        <v>#N/A</v>
      </c>
      <c r="AH39" s="101"/>
      <c r="AI39" s="86"/>
      <c r="AJ39" s="76" t="e">
        <f t="shared" si="15"/>
        <v>#N/A</v>
      </c>
      <c r="AK39" s="89"/>
      <c r="AL39" s="89"/>
      <c r="AM39" s="75" t="e">
        <f t="shared" si="11"/>
        <v>#N/A</v>
      </c>
      <c r="AN39" s="86"/>
      <c r="AO39" s="86"/>
      <c r="AP39" s="76" t="e">
        <f t="shared" si="12"/>
        <v>#N/A</v>
      </c>
      <c r="AQ39" s="93">
        <f>IF(ISNUMBER(Measures!$B$2),Measures!$B$2,NA())</f>
        <v>90</v>
      </c>
      <c r="AR39" s="92">
        <f>IF(ISNUMBER(Measures!$B$3),Measures!$B$3,NA())</f>
        <v>95</v>
      </c>
      <c r="AS39" s="92">
        <f>IF(ISNUMBER(Measures!$B$4),Measures!$B$4,NA())</f>
        <v>40</v>
      </c>
      <c r="AT39" s="92">
        <f>IF(ISNUMBER(Measures!$B$5),Measures!$B$5,NA())</f>
        <v>45</v>
      </c>
      <c r="AU39" s="92">
        <f>IF(ISNUMBER(Measures!$B$6),Measures!$B$6,NA())</f>
        <v>50</v>
      </c>
      <c r="AV39" s="92">
        <f>IF(ISNUMBER(Measures!$B$7),Measures!$B$7,NA())</f>
        <v>55</v>
      </c>
      <c r="AW39" s="94">
        <f>IF(ISNUMBER(Measures!$B$8),Measures!$B$8,NA())</f>
        <v>65</v>
      </c>
      <c r="AX39" s="77">
        <f>IF(ISNUMBER(Measures!$B$9),Measures!$B$9,NA())</f>
        <v>70</v>
      </c>
      <c r="AY39" s="77">
        <f>IF(ISNUMBER(Measures!$B$10),Measures!$B$10,NA())</f>
        <v>75</v>
      </c>
      <c r="AZ39" s="77">
        <f>IF(ISNUMBER(Measures!$B$11),Measures!$B$11,NA())</f>
        <v>40</v>
      </c>
      <c r="BA39" s="77">
        <f>IF(ISNUMBER(Measures!$B$12),Measures!$B$12,NA())</f>
        <v>3</v>
      </c>
      <c r="BB39" s="77">
        <f>IF(ISNUMBER(Measures!$B$13),Measures!$B$13,NA())</f>
        <v>25</v>
      </c>
      <c r="BC39" s="77">
        <f>IF(ISNUMBER(Measures!$B$14),Measures!$B$14,NA())</f>
        <v>80</v>
      </c>
    </row>
    <row r="40" spans="1:55" x14ac:dyDescent="0.25">
      <c r="A40" s="78" t="str">
        <f>Measures!$A20</f>
        <v>Zufall Health Center</v>
      </c>
      <c r="B40" s="90">
        <v>43466</v>
      </c>
      <c r="C40" s="91">
        <f t="shared" si="14"/>
        <v>43435</v>
      </c>
      <c r="D40" s="84"/>
      <c r="E40" s="85"/>
      <c r="F40" s="88" t="e">
        <f t="shared" si="3"/>
        <v>#N/A</v>
      </c>
      <c r="G40" s="83"/>
      <c r="H40" s="83"/>
      <c r="I40" s="74" t="e">
        <f t="shared" si="4"/>
        <v>#N/A</v>
      </c>
      <c r="J40" s="89"/>
      <c r="K40" s="89"/>
      <c r="L40" s="74" t="e">
        <f t="shared" si="5"/>
        <v>#N/A</v>
      </c>
      <c r="M40" s="86"/>
      <c r="N40" s="86"/>
      <c r="O40" s="74" t="e">
        <f t="shared" si="6"/>
        <v>#N/A</v>
      </c>
      <c r="P40" s="86"/>
      <c r="Q40" s="86"/>
      <c r="R40" s="74" t="e">
        <f t="shared" si="7"/>
        <v>#N/A</v>
      </c>
      <c r="S40" s="86"/>
      <c r="T40" s="86"/>
      <c r="U40" s="74" t="e">
        <f t="shared" si="8"/>
        <v>#N/A</v>
      </c>
      <c r="V40" s="86"/>
      <c r="W40" s="86"/>
      <c r="X40" s="74" t="e">
        <f t="shared" si="13"/>
        <v>#N/A</v>
      </c>
      <c r="Y40" s="86"/>
      <c r="Z40" s="86"/>
      <c r="AA40" s="74" t="e">
        <f t="shared" si="9"/>
        <v>#N/A</v>
      </c>
      <c r="AB40" s="86"/>
      <c r="AC40" s="86"/>
      <c r="AD40" s="74" t="e">
        <f t="shared" si="1"/>
        <v>#N/A</v>
      </c>
      <c r="AE40" s="86"/>
      <c r="AF40" s="86"/>
      <c r="AG40" s="75" t="e">
        <f t="shared" si="10"/>
        <v>#N/A</v>
      </c>
      <c r="AH40" s="101"/>
      <c r="AI40" s="86"/>
      <c r="AJ40" s="76" t="e">
        <f t="shared" si="15"/>
        <v>#N/A</v>
      </c>
      <c r="AK40" s="89"/>
      <c r="AL40" s="89"/>
      <c r="AM40" s="75" t="e">
        <f t="shared" si="11"/>
        <v>#N/A</v>
      </c>
      <c r="AN40" s="86"/>
      <c r="AO40" s="86"/>
      <c r="AP40" s="76" t="e">
        <f t="shared" si="12"/>
        <v>#N/A</v>
      </c>
      <c r="AQ40" s="93">
        <f>IF(ISNUMBER(Measures!$B$2),Measures!$B$2,NA())</f>
        <v>90</v>
      </c>
      <c r="AR40" s="92">
        <f>IF(ISNUMBER(Measures!$B$3),Measures!$B$3,NA())</f>
        <v>95</v>
      </c>
      <c r="AS40" s="92">
        <f>IF(ISNUMBER(Measures!$B$4),Measures!$B$4,NA())</f>
        <v>40</v>
      </c>
      <c r="AT40" s="92">
        <f>IF(ISNUMBER(Measures!$B$5),Measures!$B$5,NA())</f>
        <v>45</v>
      </c>
      <c r="AU40" s="92">
        <f>IF(ISNUMBER(Measures!$B$6),Measures!$B$6,NA())</f>
        <v>50</v>
      </c>
      <c r="AV40" s="92">
        <f>IF(ISNUMBER(Measures!$B$7),Measures!$B$7,NA())</f>
        <v>55</v>
      </c>
      <c r="AW40" s="94">
        <f>IF(ISNUMBER(Measures!$B$8),Measures!$B$8,NA())</f>
        <v>65</v>
      </c>
      <c r="AX40" s="77">
        <f>IF(ISNUMBER(Measures!$B$9),Measures!$B$9,NA())</f>
        <v>70</v>
      </c>
      <c r="AY40" s="77">
        <f>IF(ISNUMBER(Measures!$B$10),Measures!$B$10,NA())</f>
        <v>75</v>
      </c>
      <c r="AZ40" s="77">
        <f>IF(ISNUMBER(Measures!$B$11),Measures!$B$11,NA())</f>
        <v>40</v>
      </c>
      <c r="BA40" s="77">
        <f>IF(ISNUMBER(Measures!$B$12),Measures!$B$12,NA())</f>
        <v>3</v>
      </c>
      <c r="BB40" s="77">
        <f>IF(ISNUMBER(Measures!$B$13),Measures!$B$13,NA())</f>
        <v>25</v>
      </c>
      <c r="BC40" s="77">
        <f>IF(ISNUMBER(Measures!$B$14),Measures!$B$14,NA())</f>
        <v>80</v>
      </c>
    </row>
  </sheetData>
  <mergeCells count="16">
    <mergeCell ref="B1:O1"/>
    <mergeCell ref="B2:C2"/>
    <mergeCell ref="D2:F2"/>
    <mergeCell ref="G2:I2"/>
    <mergeCell ref="J2:L2"/>
    <mergeCell ref="M2:O2"/>
    <mergeCell ref="AH2:AJ2"/>
    <mergeCell ref="AK2:AM2"/>
    <mergeCell ref="AN2:AP2"/>
    <mergeCell ref="AQ2:BC2"/>
    <mergeCell ref="P2:R2"/>
    <mergeCell ref="S2:U2"/>
    <mergeCell ref="V2:X2"/>
    <mergeCell ref="Y2:AA2"/>
    <mergeCell ref="AB2:AD2"/>
    <mergeCell ref="AE2:AG2"/>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1"/>
  <sheetViews>
    <sheetView topLeftCell="A41" zoomScaleNormal="100" workbookViewId="0">
      <selection activeCell="O61" sqref="O61"/>
    </sheetView>
  </sheetViews>
  <sheetFormatPr defaultRowHeight="13.2" x14ac:dyDescent="0.25"/>
  <cols>
    <col min="11" max="11" width="3" customWidth="1"/>
    <col min="12" max="12" width="7.44140625" customWidth="1"/>
    <col min="13" max="13" width="9.33203125" customWidth="1"/>
    <col min="14" max="15" width="7.6640625" customWidth="1"/>
    <col min="16" max="17" width="8.6640625" customWidth="1"/>
    <col min="18" max="18" width="7.88671875" customWidth="1"/>
    <col min="19" max="19" width="7.6640625" customWidth="1"/>
    <col min="20" max="20" width="11.5546875" customWidth="1"/>
    <col min="21" max="22" width="9.6640625" customWidth="1"/>
    <col min="23" max="23" width="7" customWidth="1"/>
    <col min="24" max="24" width="15" customWidth="1"/>
    <col min="26" max="26" width="13.109375" customWidth="1"/>
    <col min="27" max="27" width="13.6640625" customWidth="1"/>
    <col min="28" max="28" width="11.5546875" customWidth="1"/>
  </cols>
  <sheetData>
    <row r="1" spans="1:22" ht="22.2" customHeight="1" x14ac:dyDescent="0.25">
      <c r="A1" s="142" t="str">
        <f>T(Measures!$A20)</f>
        <v>Zufall Health Center</v>
      </c>
      <c r="B1" s="142"/>
      <c r="C1" s="142"/>
      <c r="D1" s="142"/>
      <c r="E1" s="142"/>
      <c r="F1" s="142"/>
      <c r="G1" s="142"/>
      <c r="H1" s="142"/>
      <c r="I1" s="142"/>
      <c r="J1" s="142"/>
    </row>
    <row r="2" spans="1:22" ht="13.5" customHeight="1" x14ac:dyDescent="0.25">
      <c r="S2" s="107"/>
      <c r="T2" s="107"/>
      <c r="U2" s="107"/>
      <c r="V2" s="107"/>
    </row>
    <row r="20" spans="12:12" x14ac:dyDescent="0.25">
      <c r="L20" s="106"/>
    </row>
    <row r="21" spans="12:12" x14ac:dyDescent="0.25">
      <c r="L21" s="106"/>
    </row>
    <row r="22" spans="12:12" x14ac:dyDescent="0.25">
      <c r="L22" s="106"/>
    </row>
    <row r="23" spans="12:12" x14ac:dyDescent="0.25">
      <c r="L23" s="106"/>
    </row>
    <row r="24" spans="12:12" x14ac:dyDescent="0.25">
      <c r="L24" s="106"/>
    </row>
    <row r="25" spans="12:12" x14ac:dyDescent="0.25">
      <c r="L25" s="106"/>
    </row>
    <row r="26" spans="12:12" x14ac:dyDescent="0.25">
      <c r="L26" s="106"/>
    </row>
    <row r="27" spans="12:12" x14ac:dyDescent="0.25">
      <c r="L27" s="106"/>
    </row>
    <row r="28" spans="12:12" x14ac:dyDescent="0.25">
      <c r="L28" s="106"/>
    </row>
    <row r="29" spans="12:12" x14ac:dyDescent="0.25">
      <c r="L29" s="106"/>
    </row>
    <row r="30" spans="12:12" x14ac:dyDescent="0.25">
      <c r="L30" s="106"/>
    </row>
    <row r="31" spans="12:12" x14ac:dyDescent="0.25">
      <c r="L31" s="106"/>
    </row>
    <row r="32" spans="12:12" x14ac:dyDescent="0.25">
      <c r="L32" s="106"/>
    </row>
    <row r="33" spans="12:12" x14ac:dyDescent="0.25">
      <c r="L33" s="106"/>
    </row>
    <row r="34" spans="12:12" x14ac:dyDescent="0.25">
      <c r="L34" s="106"/>
    </row>
    <row r="35" spans="12:12" x14ac:dyDescent="0.25">
      <c r="L35" s="106"/>
    </row>
    <row r="36" spans="12:12" x14ac:dyDescent="0.25">
      <c r="L36" s="106"/>
    </row>
    <row r="52" ht="12.75" customHeight="1" x14ac:dyDescent="0.25"/>
    <row r="53" ht="12.75" customHeight="1" x14ac:dyDescent="0.25"/>
    <row r="58" ht="12" customHeight="1" x14ac:dyDescent="0.25"/>
    <row r="59" ht="12" customHeight="1" x14ac:dyDescent="0.25"/>
    <row r="71" spans="1:1" x14ac:dyDescent="0.25">
      <c r="A71" s="1"/>
    </row>
  </sheetData>
  <mergeCells count="1">
    <mergeCell ref="A1:J1"/>
  </mergeCells>
  <pageMargins left="0.7" right="0.7" top="0.75" bottom="0.75" header="0.3" footer="0.3"/>
  <pageSetup scale="93" orientation="portrait" horizontalDpi="1200" verticalDpi="12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
  <sheetViews>
    <sheetView workbookViewId="0">
      <selection activeCell="L12" sqref="L12"/>
    </sheetView>
  </sheetViews>
  <sheetFormatPr defaultRowHeight="13.2" x14ac:dyDescent="0.25"/>
  <sheetData>
    <row r="1" spans="1:10" ht="22.2" customHeight="1" x14ac:dyDescent="0.25">
      <c r="A1" s="142" t="str">
        <f>T(Measures!$A20)</f>
        <v>Zufall Health Center</v>
      </c>
      <c r="B1" s="142"/>
      <c r="C1" s="142"/>
      <c r="D1" s="142"/>
      <c r="E1" s="142"/>
      <c r="F1" s="142"/>
      <c r="G1" s="142"/>
      <c r="H1" s="142"/>
      <c r="I1" s="142"/>
      <c r="J1" s="142"/>
    </row>
  </sheetData>
  <mergeCells count="1">
    <mergeCell ref="A1:J1"/>
  </mergeCells>
  <pageMargins left="0.7" right="0.7" top="0.75" bottom="0.75" header="0.3" footer="0.3"/>
  <pageSetup scale="75" orientation="portrait" horizontalDpi="1200" verticalDpi="12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
  <sheetViews>
    <sheetView topLeftCell="A25" workbookViewId="0">
      <selection activeCell="L41" sqref="L41"/>
    </sheetView>
  </sheetViews>
  <sheetFormatPr defaultRowHeight="13.2" x14ac:dyDescent="0.25"/>
  <sheetData>
    <row r="1" spans="1:10" ht="22.2" customHeight="1" x14ac:dyDescent="0.25">
      <c r="A1" s="142" t="str">
        <f>T(Measures!$A20)</f>
        <v>Zufall Health Center</v>
      </c>
      <c r="B1" s="142"/>
      <c r="C1" s="142"/>
      <c r="D1" s="142"/>
      <c r="E1" s="142"/>
      <c r="F1" s="142"/>
      <c r="G1" s="142"/>
      <c r="H1" s="142"/>
      <c r="I1" s="142"/>
      <c r="J1" s="142"/>
    </row>
  </sheetData>
  <mergeCells count="1">
    <mergeCell ref="A1:J1"/>
  </mergeCells>
  <pageMargins left="0.7" right="0.7" top="0.75" bottom="0.75" header="0.3" footer="0.3"/>
  <pageSetup scale="93" orientation="portrait" horizontalDpi="1200" verticalDpi="12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Overview</vt:lpstr>
      <vt:lpstr>Measures</vt:lpstr>
      <vt:lpstr>Definitions</vt:lpstr>
      <vt:lpstr>Data Table</vt:lpstr>
      <vt:lpstr>Graphs-1</vt:lpstr>
      <vt:lpstr>Graphs-2</vt:lpstr>
      <vt:lpstr>Operational Graphs</vt:lpstr>
      <vt:lpstr>Definitions!_Toc430344405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Kevin Little</cp:lastModifiedBy>
  <dcterms:created xsi:type="dcterms:W3CDTF">2014-03-07T16:08:25Z</dcterms:created>
  <dcterms:modified xsi:type="dcterms:W3CDTF">2016-07-31T18:37:50Z</dcterms:modified>
</cp:coreProperties>
</file>