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tfk.sharepoint.com/sites/SMM-Ledergruppenkollektivogmobilitet2/Delte dokumenter/General/Passasjerutvikling/"/>
    </mc:Choice>
  </mc:AlternateContent>
  <xr:revisionPtr revIDLastSave="1" documentId="8_{0E3C0C14-A0B8-473E-9841-F92DC3D61A2B}" xr6:coauthVersionLast="45" xr6:coauthVersionMax="45" xr10:uidLastSave="{AD501B5F-824B-4BF4-9B76-15558CCA53AA}"/>
  <bookViews>
    <workbookView xWindow="-120" yWindow="-120" windowWidth="29040" windowHeight="15840" activeTab="9" xr2:uid="{00000000-000D-0000-FFFF-FFFF00000000}"/>
  </bookViews>
  <sheets>
    <sheet name="2019" sheetId="4" r:id="rId1"/>
    <sheet name="2019 justert" sheetId="1" r:id="rId2"/>
    <sheet name="2020" sheetId="2" r:id="rId3"/>
    <sheet name="01 - 2020" sheetId="3" r:id="rId4"/>
    <sheet name="02 - 2020" sheetId="5" r:id="rId5"/>
    <sheet name="03 - 2020" sheetId="6" r:id="rId6"/>
    <sheet name="04 - 2020" sheetId="7" r:id="rId7"/>
    <sheet name="05 - 2020" sheetId="8" r:id="rId8"/>
    <sheet name="09 - 2020" sheetId="9" r:id="rId9"/>
    <sheet name="10 - 202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3" i="10" l="1"/>
  <c r="F43" i="10"/>
  <c r="H43" i="10" s="1"/>
  <c r="I43" i="10" s="1"/>
  <c r="G42" i="10"/>
  <c r="F42" i="10"/>
  <c r="G41" i="10"/>
  <c r="F41" i="10"/>
  <c r="G34" i="10"/>
  <c r="F34" i="10"/>
  <c r="G33" i="10"/>
  <c r="F33" i="10"/>
  <c r="G30" i="10"/>
  <c r="F30" i="10"/>
  <c r="G29" i="10"/>
  <c r="F29" i="10"/>
  <c r="G28" i="10"/>
  <c r="F28" i="10"/>
  <c r="H28" i="10" s="1"/>
  <c r="I28" i="10" s="1"/>
  <c r="G27" i="10"/>
  <c r="F27" i="10"/>
  <c r="H27" i="10" s="1"/>
  <c r="I27" i="10" s="1"/>
  <c r="G26" i="10"/>
  <c r="F26" i="10"/>
  <c r="G25" i="10"/>
  <c r="F25" i="10"/>
  <c r="G22" i="10"/>
  <c r="F22" i="10"/>
  <c r="H22" i="10" s="1"/>
  <c r="I22" i="10" s="1"/>
  <c r="G21" i="10"/>
  <c r="G23" i="10" s="1"/>
  <c r="F21" i="10"/>
  <c r="F23" i="10" s="1"/>
  <c r="H23" i="10" s="1"/>
  <c r="I23" i="10" s="1"/>
  <c r="G18" i="10"/>
  <c r="F18" i="10"/>
  <c r="H18" i="10" s="1"/>
  <c r="I18" i="10" s="1"/>
  <c r="G17" i="10"/>
  <c r="F17" i="10"/>
  <c r="G16" i="10"/>
  <c r="F16" i="10"/>
  <c r="G13" i="10"/>
  <c r="F13" i="10"/>
  <c r="H13" i="10" s="1"/>
  <c r="I13" i="10" s="1"/>
  <c r="G12" i="10"/>
  <c r="F12" i="10"/>
  <c r="G9" i="10"/>
  <c r="F9" i="10"/>
  <c r="H9" i="10" s="1"/>
  <c r="I9" i="10" s="1"/>
  <c r="G8" i="10"/>
  <c r="F8" i="10"/>
  <c r="H8" i="10" s="1"/>
  <c r="I8" i="10" s="1"/>
  <c r="G7" i="10"/>
  <c r="F7" i="10"/>
  <c r="H7" i="10" s="1"/>
  <c r="I7" i="10" s="1"/>
  <c r="G6" i="10"/>
  <c r="F6" i="10"/>
  <c r="C43" i="10"/>
  <c r="B43" i="10"/>
  <c r="D43" i="10" s="1"/>
  <c r="E43" i="10" s="1"/>
  <c r="C42" i="10"/>
  <c r="B42" i="10"/>
  <c r="C41" i="10"/>
  <c r="C44" i="10" s="1"/>
  <c r="B41" i="10"/>
  <c r="D41" i="10" s="1"/>
  <c r="C38" i="10"/>
  <c r="B38" i="10"/>
  <c r="D38" i="10" s="1"/>
  <c r="E38" i="10" s="1"/>
  <c r="C37" i="10"/>
  <c r="C39" i="10" s="1"/>
  <c r="B37" i="10"/>
  <c r="C34" i="10"/>
  <c r="B34" i="10"/>
  <c r="D34" i="10" s="1"/>
  <c r="E34" i="10" s="1"/>
  <c r="C33" i="10"/>
  <c r="C35" i="10" s="1"/>
  <c r="B33" i="10"/>
  <c r="C30" i="10"/>
  <c r="B30" i="10"/>
  <c r="D30" i="10" s="1"/>
  <c r="E30" i="10" s="1"/>
  <c r="C29" i="10"/>
  <c r="B29" i="10"/>
  <c r="C28" i="10"/>
  <c r="B28" i="10"/>
  <c r="D28" i="10" s="1"/>
  <c r="E28" i="10" s="1"/>
  <c r="C27" i="10"/>
  <c r="B27" i="10"/>
  <c r="D27" i="10" s="1"/>
  <c r="E27" i="10" s="1"/>
  <c r="C26" i="10"/>
  <c r="C31" i="10" s="1"/>
  <c r="B26" i="10"/>
  <c r="D26" i="10" s="1"/>
  <c r="E26" i="10" s="1"/>
  <c r="C25" i="10"/>
  <c r="B25" i="10"/>
  <c r="C22" i="10"/>
  <c r="B22" i="10"/>
  <c r="C21" i="10"/>
  <c r="B21" i="10"/>
  <c r="C18" i="10"/>
  <c r="B18" i="10"/>
  <c r="D18" i="10" s="1"/>
  <c r="E18" i="10" s="1"/>
  <c r="C17" i="10"/>
  <c r="B17" i="10"/>
  <c r="C16" i="10"/>
  <c r="B16" i="10"/>
  <c r="B13" i="10"/>
  <c r="C13" i="10"/>
  <c r="C12" i="10"/>
  <c r="B12" i="10"/>
  <c r="C7" i="10"/>
  <c r="C8" i="10"/>
  <c r="D8" i="10" s="1"/>
  <c r="E8" i="10" s="1"/>
  <c r="C9" i="10"/>
  <c r="C6" i="10"/>
  <c r="B7" i="10"/>
  <c r="B8" i="10"/>
  <c r="B9" i="10"/>
  <c r="B6" i="10"/>
  <c r="D42" i="10"/>
  <c r="E42" i="10" s="1"/>
  <c r="H41" i="10"/>
  <c r="I41" i="10" s="1"/>
  <c r="H38" i="10"/>
  <c r="I38" i="10" s="1"/>
  <c r="G38" i="10"/>
  <c r="F38" i="10"/>
  <c r="H37" i="10"/>
  <c r="I37" i="10" s="1"/>
  <c r="G37" i="10"/>
  <c r="G39" i="10" s="1"/>
  <c r="F37" i="10"/>
  <c r="F39" i="10" s="1"/>
  <c r="H39" i="10" s="1"/>
  <c r="I39" i="10" s="1"/>
  <c r="D29" i="10"/>
  <c r="E29" i="10" s="1"/>
  <c r="D25" i="10"/>
  <c r="H17" i="10"/>
  <c r="I17" i="10" s="1"/>
  <c r="G19" i="10"/>
  <c r="D16" i="10"/>
  <c r="D13" i="10"/>
  <c r="E13" i="10" s="1"/>
  <c r="G14" i="10"/>
  <c r="D9" i="10"/>
  <c r="E9" i="10" s="1"/>
  <c r="F44" i="10" l="1"/>
  <c r="H42" i="10"/>
  <c r="I42" i="10" s="1"/>
  <c r="H33" i="10"/>
  <c r="I33" i="10" s="1"/>
  <c r="F35" i="10"/>
  <c r="H35" i="10" s="1"/>
  <c r="I35" i="10" s="1"/>
  <c r="H30" i="10"/>
  <c r="I30" i="10" s="1"/>
  <c r="H29" i="10"/>
  <c r="I29" i="10" s="1"/>
  <c r="H26" i="10"/>
  <c r="I26" i="10" s="1"/>
  <c r="F31" i="10"/>
  <c r="H31" i="10" s="1"/>
  <c r="I31" i="10" s="1"/>
  <c r="H25" i="10"/>
  <c r="I25" i="10" s="1"/>
  <c r="D22" i="10"/>
  <c r="E22" i="10" s="1"/>
  <c r="D21" i="10"/>
  <c r="F19" i="10"/>
  <c r="H19" i="10" s="1"/>
  <c r="I19" i="10" s="1"/>
  <c r="D17" i="10"/>
  <c r="E17" i="10" s="1"/>
  <c r="F14" i="10"/>
  <c r="H14" i="10" s="1"/>
  <c r="I14" i="10" s="1"/>
  <c r="G44" i="10"/>
  <c r="H34" i="10"/>
  <c r="I34" i="10" s="1"/>
  <c r="G35" i="10"/>
  <c r="G31" i="10"/>
  <c r="G10" i="10"/>
  <c r="H6" i="10"/>
  <c r="I6" i="10" s="1"/>
  <c r="D37" i="10"/>
  <c r="E37" i="10" s="1"/>
  <c r="D33" i="10"/>
  <c r="E33" i="10" s="1"/>
  <c r="C23" i="10"/>
  <c r="C19" i="10"/>
  <c r="C14" i="10"/>
  <c r="D12" i="10"/>
  <c r="E12" i="10" s="1"/>
  <c r="D7" i="10"/>
  <c r="E7" i="10" s="1"/>
  <c r="C10" i="10"/>
  <c r="D6" i="10"/>
  <c r="E41" i="10"/>
  <c r="D44" i="10"/>
  <c r="E6" i="10"/>
  <c r="E16" i="10"/>
  <c r="E21" i="10"/>
  <c r="D23" i="10"/>
  <c r="E25" i="10"/>
  <c r="D31" i="10"/>
  <c r="E31" i="10" s="1"/>
  <c r="D39" i="10"/>
  <c r="E39" i="10" s="1"/>
  <c r="H12" i="10"/>
  <c r="I12" i="10" s="1"/>
  <c r="H16" i="10"/>
  <c r="I16" i="10" s="1"/>
  <c r="B10" i="10"/>
  <c r="B14" i="10"/>
  <c r="B19" i="10"/>
  <c r="B23" i="10"/>
  <c r="B31" i="10"/>
  <c r="B35" i="10"/>
  <c r="B39" i="10"/>
  <c r="B44" i="10"/>
  <c r="F10" i="10"/>
  <c r="H21" i="10"/>
  <c r="I21" i="10" s="1"/>
  <c r="G43" i="9"/>
  <c r="G42" i="9"/>
  <c r="G41" i="9"/>
  <c r="G38" i="9"/>
  <c r="G37" i="9"/>
  <c r="G34" i="9"/>
  <c r="G33" i="9"/>
  <c r="G30" i="9"/>
  <c r="G29" i="9"/>
  <c r="G28" i="9"/>
  <c r="G27" i="9"/>
  <c r="G26" i="9"/>
  <c r="G25" i="9"/>
  <c r="G22" i="9"/>
  <c r="G21" i="9"/>
  <c r="G18" i="9"/>
  <c r="G17" i="9"/>
  <c r="G16" i="9"/>
  <c r="G13" i="9"/>
  <c r="G12" i="9"/>
  <c r="G7" i="9"/>
  <c r="G8" i="9"/>
  <c r="G9" i="9"/>
  <c r="G6" i="9"/>
  <c r="F43" i="9"/>
  <c r="F42" i="9"/>
  <c r="F41" i="9"/>
  <c r="F38" i="9"/>
  <c r="H38" i="9" s="1"/>
  <c r="I38" i="9" s="1"/>
  <c r="F37" i="9"/>
  <c r="F34" i="9"/>
  <c r="H34" i="9" s="1"/>
  <c r="I34" i="9" s="1"/>
  <c r="F33" i="9"/>
  <c r="F30" i="9"/>
  <c r="F29" i="9"/>
  <c r="F28" i="9"/>
  <c r="H28" i="9" s="1"/>
  <c r="I28" i="9" s="1"/>
  <c r="F27" i="9"/>
  <c r="F26" i="9"/>
  <c r="F25" i="9"/>
  <c r="F22" i="9"/>
  <c r="F21" i="9"/>
  <c r="F18" i="9"/>
  <c r="F17" i="9"/>
  <c r="F16" i="9"/>
  <c r="F13" i="9"/>
  <c r="F12" i="9"/>
  <c r="F7" i="9"/>
  <c r="F8" i="9"/>
  <c r="F9" i="9"/>
  <c r="F6" i="9"/>
  <c r="C43" i="9"/>
  <c r="C42" i="9"/>
  <c r="C41" i="9"/>
  <c r="C44" i="9" s="1"/>
  <c r="C38" i="9"/>
  <c r="C37" i="9"/>
  <c r="C39" i="9" s="1"/>
  <c r="C34" i="9"/>
  <c r="C33" i="9"/>
  <c r="C35" i="9" s="1"/>
  <c r="C30" i="9"/>
  <c r="C29" i="9"/>
  <c r="C28" i="9"/>
  <c r="C27" i="9"/>
  <c r="C26" i="9"/>
  <c r="C25" i="9"/>
  <c r="C22" i="9"/>
  <c r="C21" i="9"/>
  <c r="C23" i="9" s="1"/>
  <c r="C18" i="9"/>
  <c r="C17" i="9"/>
  <c r="C16" i="9"/>
  <c r="C13" i="9"/>
  <c r="C12" i="9"/>
  <c r="C7" i="9"/>
  <c r="C10" i="9" s="1"/>
  <c r="C8" i="9"/>
  <c r="C9" i="9"/>
  <c r="C6" i="9"/>
  <c r="B43" i="9"/>
  <c r="B42" i="9"/>
  <c r="D42" i="9" s="1"/>
  <c r="E42" i="9" s="1"/>
  <c r="B41" i="9"/>
  <c r="B38" i="9"/>
  <c r="B37" i="9"/>
  <c r="D37" i="9" s="1"/>
  <c r="B34" i="9"/>
  <c r="D34" i="9" s="1"/>
  <c r="E34" i="9" s="1"/>
  <c r="B33" i="9"/>
  <c r="D33" i="9" s="1"/>
  <c r="B30" i="9"/>
  <c r="B29" i="9"/>
  <c r="B28" i="9"/>
  <c r="B27" i="9"/>
  <c r="D27" i="9" s="1"/>
  <c r="E27" i="9" s="1"/>
  <c r="B26" i="9"/>
  <c r="B25" i="9"/>
  <c r="B22" i="9"/>
  <c r="B21" i="9"/>
  <c r="B18" i="9"/>
  <c r="B17" i="9"/>
  <c r="D17" i="9" s="1"/>
  <c r="E17" i="9" s="1"/>
  <c r="B16" i="9"/>
  <c r="D16" i="9" s="1"/>
  <c r="B13" i="9"/>
  <c r="D13" i="9" s="1"/>
  <c r="E13" i="9" s="1"/>
  <c r="B12" i="9"/>
  <c r="B7" i="9"/>
  <c r="D7" i="9" s="1"/>
  <c r="E7" i="9" s="1"/>
  <c r="B8" i="9"/>
  <c r="B9" i="9"/>
  <c r="D9" i="9" s="1"/>
  <c r="E9" i="9" s="1"/>
  <c r="B6" i="9"/>
  <c r="H43" i="9"/>
  <c r="I43" i="9" s="1"/>
  <c r="D43" i="9"/>
  <c r="E43" i="9" s="1"/>
  <c r="H42" i="9"/>
  <c r="I42" i="9" s="1"/>
  <c r="G44" i="9"/>
  <c r="F44" i="9"/>
  <c r="D38" i="9"/>
  <c r="E38" i="9" s="1"/>
  <c r="G39" i="9"/>
  <c r="H37" i="9"/>
  <c r="I37" i="9" s="1"/>
  <c r="G35" i="9"/>
  <c r="H30" i="9"/>
  <c r="I30" i="9" s="1"/>
  <c r="D30" i="9"/>
  <c r="E30" i="9" s="1"/>
  <c r="H29" i="9"/>
  <c r="I29" i="9" s="1"/>
  <c r="D29" i="9"/>
  <c r="E29" i="9" s="1"/>
  <c r="H26" i="9"/>
  <c r="I26" i="9" s="1"/>
  <c r="D26" i="9"/>
  <c r="E26" i="9" s="1"/>
  <c r="G31" i="9"/>
  <c r="H25" i="9"/>
  <c r="I25" i="9" s="1"/>
  <c r="D25" i="9"/>
  <c r="H22" i="9"/>
  <c r="I22" i="9" s="1"/>
  <c r="D22" i="9"/>
  <c r="E22" i="9" s="1"/>
  <c r="G23" i="9"/>
  <c r="H21" i="9"/>
  <c r="I21" i="9" s="1"/>
  <c r="D21" i="9"/>
  <c r="D18" i="9"/>
  <c r="E18" i="9" s="1"/>
  <c r="H17" i="9"/>
  <c r="I17" i="9" s="1"/>
  <c r="G19" i="9"/>
  <c r="F19" i="9"/>
  <c r="C19" i="9"/>
  <c r="H13" i="9"/>
  <c r="I13" i="9" s="1"/>
  <c r="G14" i="9"/>
  <c r="H12" i="9"/>
  <c r="I12" i="9" s="1"/>
  <c r="C14" i="9"/>
  <c r="H9" i="9"/>
  <c r="I9" i="9" s="1"/>
  <c r="H8" i="9"/>
  <c r="I8" i="9" s="1"/>
  <c r="D8" i="9"/>
  <c r="E8" i="9" s="1"/>
  <c r="H7" i="9"/>
  <c r="I7" i="9" s="1"/>
  <c r="G10" i="9"/>
  <c r="H6" i="9"/>
  <c r="I6" i="9" s="1"/>
  <c r="D6" i="9"/>
  <c r="G43" i="8"/>
  <c r="G42" i="8"/>
  <c r="G41" i="8"/>
  <c r="G38" i="8"/>
  <c r="G37" i="8"/>
  <c r="G39" i="8" s="1"/>
  <c r="G34" i="8"/>
  <c r="G33" i="8"/>
  <c r="G30" i="8"/>
  <c r="G29" i="8"/>
  <c r="G28" i="8"/>
  <c r="G27" i="8"/>
  <c r="G26" i="8"/>
  <c r="G25" i="8"/>
  <c r="G22" i="8"/>
  <c r="G21" i="8"/>
  <c r="G18" i="8"/>
  <c r="G17" i="8"/>
  <c r="G16" i="8"/>
  <c r="G13" i="8"/>
  <c r="G14" i="8" s="1"/>
  <c r="G12" i="8"/>
  <c r="G7" i="8"/>
  <c r="G8" i="8"/>
  <c r="G9" i="8"/>
  <c r="G6" i="8"/>
  <c r="F43" i="8"/>
  <c r="F42" i="8"/>
  <c r="F41" i="8"/>
  <c r="F44" i="8" s="1"/>
  <c r="F38" i="8"/>
  <c r="F37" i="8"/>
  <c r="H37" i="8" s="1"/>
  <c r="I37" i="8" s="1"/>
  <c r="F34" i="8"/>
  <c r="F33" i="8"/>
  <c r="F30" i="8"/>
  <c r="F29" i="8"/>
  <c r="F28" i="8"/>
  <c r="F27" i="8"/>
  <c r="H27" i="8" s="1"/>
  <c r="I27" i="8" s="1"/>
  <c r="F26" i="8"/>
  <c r="F25" i="8"/>
  <c r="H25" i="8" s="1"/>
  <c r="I25" i="8" s="1"/>
  <c r="F22" i="8"/>
  <c r="F21" i="8"/>
  <c r="F18" i="8"/>
  <c r="F17" i="8"/>
  <c r="F16" i="8"/>
  <c r="F13" i="8"/>
  <c r="F14" i="8" s="1"/>
  <c r="F12" i="8"/>
  <c r="F7" i="8"/>
  <c r="F10" i="8" s="1"/>
  <c r="F8" i="8"/>
  <c r="F9" i="8"/>
  <c r="F6" i="8"/>
  <c r="C43" i="8"/>
  <c r="C42" i="8"/>
  <c r="C41" i="8"/>
  <c r="C38" i="8"/>
  <c r="C37" i="8"/>
  <c r="C39" i="8" s="1"/>
  <c r="C34" i="8"/>
  <c r="C33" i="8"/>
  <c r="C35" i="8" s="1"/>
  <c r="C30" i="8"/>
  <c r="C29" i="8"/>
  <c r="C28" i="8"/>
  <c r="C27" i="8"/>
  <c r="C26" i="8"/>
  <c r="C25" i="8"/>
  <c r="C22" i="8"/>
  <c r="C21" i="8"/>
  <c r="C18" i="8"/>
  <c r="C17" i="8"/>
  <c r="C19" i="8" s="1"/>
  <c r="C16" i="8"/>
  <c r="C13" i="8"/>
  <c r="C12" i="8"/>
  <c r="C7" i="8"/>
  <c r="C8" i="8"/>
  <c r="C9" i="8"/>
  <c r="C6" i="8"/>
  <c r="B43" i="8"/>
  <c r="D43" i="8" s="1"/>
  <c r="E43" i="8" s="1"/>
  <c r="B42" i="8"/>
  <c r="B41" i="8"/>
  <c r="B38" i="8"/>
  <c r="B37" i="8"/>
  <c r="D37" i="8" s="1"/>
  <c r="B34" i="8"/>
  <c r="B33" i="8"/>
  <c r="B30" i="8"/>
  <c r="B29" i="8"/>
  <c r="B28" i="8"/>
  <c r="D28" i="8" s="1"/>
  <c r="E28" i="8" s="1"/>
  <c r="B27" i="8"/>
  <c r="D27" i="8" s="1"/>
  <c r="E27" i="8" s="1"/>
  <c r="B26" i="8"/>
  <c r="B25" i="8"/>
  <c r="D25" i="8" s="1"/>
  <c r="B22" i="8"/>
  <c r="B21" i="8"/>
  <c r="B18" i="8"/>
  <c r="B17" i="8"/>
  <c r="D17" i="8" s="1"/>
  <c r="E17" i="8" s="1"/>
  <c r="B16" i="8"/>
  <c r="D16" i="8" s="1"/>
  <c r="B13" i="8"/>
  <c r="D13" i="8" s="1"/>
  <c r="E13" i="8" s="1"/>
  <c r="B12" i="8"/>
  <c r="B7" i="8"/>
  <c r="D7" i="8" s="1"/>
  <c r="E7" i="8" s="1"/>
  <c r="B8" i="8"/>
  <c r="B9" i="8"/>
  <c r="B6" i="8"/>
  <c r="H43" i="8"/>
  <c r="I43" i="8" s="1"/>
  <c r="H42" i="8"/>
  <c r="I42" i="8" s="1"/>
  <c r="D42" i="8"/>
  <c r="E42" i="8" s="1"/>
  <c r="G44" i="8"/>
  <c r="H38" i="8"/>
  <c r="I38" i="8" s="1"/>
  <c r="D38" i="8"/>
  <c r="E38" i="8" s="1"/>
  <c r="H34" i="8"/>
  <c r="I34" i="8" s="1"/>
  <c r="D34" i="8"/>
  <c r="E34" i="8" s="1"/>
  <c r="G35" i="8"/>
  <c r="F35" i="8"/>
  <c r="H35" i="8" s="1"/>
  <c r="I35" i="8" s="1"/>
  <c r="D33" i="8"/>
  <c r="H30" i="8"/>
  <c r="I30" i="8" s="1"/>
  <c r="D30" i="8"/>
  <c r="E30" i="8" s="1"/>
  <c r="H29" i="8"/>
  <c r="I29" i="8" s="1"/>
  <c r="D29" i="8"/>
  <c r="E29" i="8" s="1"/>
  <c r="H26" i="8"/>
  <c r="I26" i="8" s="1"/>
  <c r="D26" i="8"/>
  <c r="E26" i="8" s="1"/>
  <c r="H22" i="8"/>
  <c r="I22" i="8" s="1"/>
  <c r="D22" i="8"/>
  <c r="E22" i="8" s="1"/>
  <c r="G23" i="8"/>
  <c r="H21" i="8"/>
  <c r="I21" i="8" s="1"/>
  <c r="C23" i="8"/>
  <c r="D21" i="8"/>
  <c r="H18" i="8"/>
  <c r="I18" i="8" s="1"/>
  <c r="D18" i="8"/>
  <c r="E18" i="8" s="1"/>
  <c r="H17" i="8"/>
  <c r="I17" i="8" s="1"/>
  <c r="G19" i="8"/>
  <c r="F19" i="8"/>
  <c r="H13" i="8"/>
  <c r="I13" i="8" s="1"/>
  <c r="C14" i="8"/>
  <c r="D12" i="8"/>
  <c r="H9" i="8"/>
  <c r="I9" i="8" s="1"/>
  <c r="D9" i="8"/>
  <c r="E9" i="8" s="1"/>
  <c r="D8" i="8"/>
  <c r="E8" i="8" s="1"/>
  <c r="H44" i="10" l="1"/>
  <c r="I44" i="10" s="1"/>
  <c r="D19" i="10"/>
  <c r="E19" i="10" s="1"/>
  <c r="D14" i="10"/>
  <c r="E14" i="10" s="1"/>
  <c r="G46" i="10"/>
  <c r="H10" i="10"/>
  <c r="I10" i="10" s="1"/>
  <c r="D35" i="10"/>
  <c r="E35" i="10" s="1"/>
  <c r="E23" i="10"/>
  <c r="C46" i="10"/>
  <c r="D10" i="10"/>
  <c r="E10" i="10" s="1"/>
  <c r="B46" i="10"/>
  <c r="E44" i="10"/>
  <c r="F46" i="10"/>
  <c r="H46" i="10" s="1"/>
  <c r="I46" i="10" s="1"/>
  <c r="H7" i="8"/>
  <c r="I7" i="8" s="1"/>
  <c r="H8" i="8"/>
  <c r="I8" i="8" s="1"/>
  <c r="B14" i="9"/>
  <c r="H18" i="9"/>
  <c r="I18" i="9" s="1"/>
  <c r="H33" i="9"/>
  <c r="I33" i="9" s="1"/>
  <c r="B10" i="8"/>
  <c r="H28" i="8"/>
  <c r="I28" i="8" s="1"/>
  <c r="C31" i="8"/>
  <c r="C46" i="8" s="1"/>
  <c r="C31" i="9"/>
  <c r="H27" i="9"/>
  <c r="I27" i="9" s="1"/>
  <c r="D41" i="8"/>
  <c r="G31" i="8"/>
  <c r="C10" i="8"/>
  <c r="D28" i="9"/>
  <c r="E28" i="9" s="1"/>
  <c r="C44" i="8"/>
  <c r="H19" i="9"/>
  <c r="I19" i="9" s="1"/>
  <c r="D41" i="9"/>
  <c r="E25" i="9"/>
  <c r="E33" i="9"/>
  <c r="D35" i="9"/>
  <c r="E35" i="9" s="1"/>
  <c r="E37" i="9"/>
  <c r="D39" i="9"/>
  <c r="E39" i="9" s="1"/>
  <c r="E41" i="9"/>
  <c r="D44" i="9"/>
  <c r="C46" i="9"/>
  <c r="E6" i="9"/>
  <c r="D10" i="9"/>
  <c r="E10" i="9" s="1"/>
  <c r="E16" i="9"/>
  <c r="D19" i="9"/>
  <c r="E19" i="9" s="1"/>
  <c r="E21" i="9"/>
  <c r="D23" i="9"/>
  <c r="E23" i="9" s="1"/>
  <c r="H44" i="9"/>
  <c r="I44" i="9" s="1"/>
  <c r="G46" i="9"/>
  <c r="F10" i="9"/>
  <c r="H10" i="9" s="1"/>
  <c r="I10" i="9" s="1"/>
  <c r="B23" i="9"/>
  <c r="B31" i="9"/>
  <c r="F31" i="9"/>
  <c r="H31" i="9" s="1"/>
  <c r="I31" i="9" s="1"/>
  <c r="B35" i="9"/>
  <c r="B10" i="9"/>
  <c r="F14" i="9"/>
  <c r="H14" i="9" s="1"/>
  <c r="I14" i="9" s="1"/>
  <c r="B19" i="9"/>
  <c r="F23" i="9"/>
  <c r="H23" i="9" s="1"/>
  <c r="I23" i="9" s="1"/>
  <c r="F35" i="9"/>
  <c r="H35" i="9" s="1"/>
  <c r="I35" i="9" s="1"/>
  <c r="B39" i="9"/>
  <c r="F39" i="9"/>
  <c r="H39" i="9" s="1"/>
  <c r="I39" i="9" s="1"/>
  <c r="B44" i="9"/>
  <c r="D12" i="9"/>
  <c r="H16" i="9"/>
  <c r="I16" i="9" s="1"/>
  <c r="H41" i="9"/>
  <c r="I41" i="9" s="1"/>
  <c r="H19" i="8"/>
  <c r="I19" i="8" s="1"/>
  <c r="H14" i="8"/>
  <c r="I14" i="8" s="1"/>
  <c r="G10" i="8"/>
  <c r="H10" i="8" s="1"/>
  <c r="I10" i="8" s="1"/>
  <c r="E12" i="8"/>
  <c r="D14" i="8"/>
  <c r="E14" i="8" s="1"/>
  <c r="E16" i="8"/>
  <c r="D19" i="8"/>
  <c r="E19" i="8" s="1"/>
  <c r="E21" i="8"/>
  <c r="D23" i="8"/>
  <c r="E23" i="8" s="1"/>
  <c r="E25" i="8"/>
  <c r="D31" i="8"/>
  <c r="E33" i="8"/>
  <c r="D35" i="8"/>
  <c r="E35" i="8" s="1"/>
  <c r="E37" i="8"/>
  <c r="D39" i="8"/>
  <c r="E39" i="8" s="1"/>
  <c r="E41" i="8"/>
  <c r="D44" i="8"/>
  <c r="H44" i="8"/>
  <c r="I44" i="8" s="1"/>
  <c r="B14" i="8"/>
  <c r="B31" i="8"/>
  <c r="F39" i="8"/>
  <c r="H39" i="8" s="1"/>
  <c r="I39" i="8" s="1"/>
  <c r="B19" i="8"/>
  <c r="B23" i="8"/>
  <c r="F23" i="8"/>
  <c r="H23" i="8" s="1"/>
  <c r="I23" i="8" s="1"/>
  <c r="F31" i="8"/>
  <c r="H31" i="8" s="1"/>
  <c r="I31" i="8" s="1"/>
  <c r="B35" i="8"/>
  <c r="B39" i="8"/>
  <c r="B44" i="8"/>
  <c r="D6" i="8"/>
  <c r="H6" i="8"/>
  <c r="I6" i="8" s="1"/>
  <c r="H12" i="8"/>
  <c r="I12" i="8" s="1"/>
  <c r="H16" i="8"/>
  <c r="I16" i="8" s="1"/>
  <c r="H33" i="8"/>
  <c r="I33" i="8" s="1"/>
  <c r="H41" i="8"/>
  <c r="I41" i="8" s="1"/>
  <c r="G43" i="7"/>
  <c r="H43" i="7" s="1"/>
  <c r="I43" i="7" s="1"/>
  <c r="F43" i="7"/>
  <c r="G42" i="7"/>
  <c r="F42" i="7"/>
  <c r="G41" i="7"/>
  <c r="F41" i="7"/>
  <c r="F44" i="7" s="1"/>
  <c r="G38" i="7"/>
  <c r="F38" i="7"/>
  <c r="G37" i="7"/>
  <c r="G39" i="7" s="1"/>
  <c r="F37" i="7"/>
  <c r="G34" i="7"/>
  <c r="F34" i="7"/>
  <c r="G33" i="7"/>
  <c r="F33" i="7"/>
  <c r="G30" i="7"/>
  <c r="F30" i="7"/>
  <c r="G29" i="7"/>
  <c r="F29" i="7"/>
  <c r="G28" i="7"/>
  <c r="F28" i="7"/>
  <c r="G27" i="7"/>
  <c r="F27" i="7"/>
  <c r="H27" i="7" s="1"/>
  <c r="I27" i="7" s="1"/>
  <c r="G26" i="7"/>
  <c r="F26" i="7"/>
  <c r="G25" i="7"/>
  <c r="G31" i="7" s="1"/>
  <c r="F25" i="7"/>
  <c r="G22" i="7"/>
  <c r="F22" i="7"/>
  <c r="G21" i="7"/>
  <c r="F21" i="7"/>
  <c r="F23" i="7" s="1"/>
  <c r="G18" i="7"/>
  <c r="F18" i="7"/>
  <c r="G17" i="7"/>
  <c r="G19" i="7" s="1"/>
  <c r="F17" i="7"/>
  <c r="G16" i="7"/>
  <c r="F16" i="7"/>
  <c r="G13" i="7"/>
  <c r="F13" i="7"/>
  <c r="H13" i="7" s="1"/>
  <c r="I13" i="7" s="1"/>
  <c r="G12" i="7"/>
  <c r="F12" i="7"/>
  <c r="G9" i="7"/>
  <c r="F9" i="7"/>
  <c r="G8" i="7"/>
  <c r="F8" i="7"/>
  <c r="H8" i="7" s="1"/>
  <c r="I8" i="7" s="1"/>
  <c r="G7" i="7"/>
  <c r="F7" i="7"/>
  <c r="H7" i="7" s="1"/>
  <c r="I7" i="7" s="1"/>
  <c r="G6" i="7"/>
  <c r="F6" i="7"/>
  <c r="C43" i="7"/>
  <c r="D43" i="7" s="1"/>
  <c r="E43" i="7" s="1"/>
  <c r="B43" i="7"/>
  <c r="C42" i="7"/>
  <c r="B42" i="7"/>
  <c r="D42" i="7" s="1"/>
  <c r="E42" i="7" s="1"/>
  <c r="C41" i="7"/>
  <c r="B41" i="7"/>
  <c r="C38" i="7"/>
  <c r="B38" i="7"/>
  <c r="C37" i="7"/>
  <c r="D37" i="7" s="1"/>
  <c r="B37" i="7"/>
  <c r="C34" i="7"/>
  <c r="B34" i="7"/>
  <c r="D34" i="7" s="1"/>
  <c r="E34" i="7" s="1"/>
  <c r="C33" i="7"/>
  <c r="B33" i="7"/>
  <c r="C30" i="7"/>
  <c r="B30" i="7"/>
  <c r="D30" i="7" s="1"/>
  <c r="E30" i="7" s="1"/>
  <c r="C29" i="7"/>
  <c r="D29" i="7" s="1"/>
  <c r="E29" i="7" s="1"/>
  <c r="B29" i="7"/>
  <c r="C28" i="7"/>
  <c r="B28" i="7"/>
  <c r="C27" i="7"/>
  <c r="B27" i="7"/>
  <c r="C26" i="7"/>
  <c r="B26" i="7"/>
  <c r="C25" i="7"/>
  <c r="B25" i="7"/>
  <c r="C22" i="7"/>
  <c r="B22" i="7"/>
  <c r="C21" i="7"/>
  <c r="B21" i="7"/>
  <c r="C18" i="7"/>
  <c r="B18" i="7"/>
  <c r="B19" i="7" s="1"/>
  <c r="C17" i="7"/>
  <c r="D17" i="7" s="1"/>
  <c r="E17" i="7" s="1"/>
  <c r="B17" i="7"/>
  <c r="C16" i="7"/>
  <c r="B16" i="7"/>
  <c r="D16" i="7" s="1"/>
  <c r="C13" i="7"/>
  <c r="B13" i="7"/>
  <c r="C12" i="7"/>
  <c r="B12" i="7"/>
  <c r="D12" i="7" s="1"/>
  <c r="C9" i="7"/>
  <c r="D9" i="7" s="1"/>
  <c r="E9" i="7" s="1"/>
  <c r="B9" i="7"/>
  <c r="C8" i="7"/>
  <c r="B8" i="7"/>
  <c r="C7" i="7"/>
  <c r="B7" i="7"/>
  <c r="D7" i="7" s="1"/>
  <c r="E7" i="7" s="1"/>
  <c r="C6" i="7"/>
  <c r="B6" i="7"/>
  <c r="B10" i="7" s="1"/>
  <c r="C44" i="7"/>
  <c r="H42" i="7"/>
  <c r="I42" i="7" s="1"/>
  <c r="D41" i="7"/>
  <c r="B44" i="7"/>
  <c r="H38" i="7"/>
  <c r="I38" i="7" s="1"/>
  <c r="H34" i="7"/>
  <c r="I34" i="7" s="1"/>
  <c r="G35" i="7"/>
  <c r="D33" i="7"/>
  <c r="B35" i="7"/>
  <c r="H29" i="7"/>
  <c r="I29" i="7" s="1"/>
  <c r="H28" i="7"/>
  <c r="I28" i="7" s="1"/>
  <c r="D28" i="7"/>
  <c r="E28" i="7" s="1"/>
  <c r="D27" i="7"/>
  <c r="E27" i="7" s="1"/>
  <c r="H26" i="7"/>
  <c r="I26" i="7" s="1"/>
  <c r="D25" i="7"/>
  <c r="H22" i="7"/>
  <c r="I22" i="7" s="1"/>
  <c r="D22" i="7"/>
  <c r="E22" i="7" s="1"/>
  <c r="G23" i="7"/>
  <c r="D21" i="7"/>
  <c r="B23" i="7"/>
  <c r="H18" i="7"/>
  <c r="I18" i="7" s="1"/>
  <c r="H17" i="7"/>
  <c r="I17" i="7" s="1"/>
  <c r="H16" i="7"/>
  <c r="I16" i="7" s="1"/>
  <c r="D13" i="7"/>
  <c r="E13" i="7" s="1"/>
  <c r="G14" i="7"/>
  <c r="B14" i="7"/>
  <c r="H9" i="7"/>
  <c r="I9" i="7" s="1"/>
  <c r="D8" i="7"/>
  <c r="E8" i="7" s="1"/>
  <c r="D46" i="10" l="1"/>
  <c r="E46" i="10" s="1"/>
  <c r="B31" i="7"/>
  <c r="D38" i="7"/>
  <c r="E38" i="7" s="1"/>
  <c r="H30" i="7"/>
  <c r="I30" i="7" s="1"/>
  <c r="G46" i="8"/>
  <c r="C10" i="7"/>
  <c r="C19" i="7"/>
  <c r="G10" i="7"/>
  <c r="G46" i="7" s="1"/>
  <c r="E31" i="8"/>
  <c r="G44" i="7"/>
  <c r="D31" i="9"/>
  <c r="E31" i="9" s="1"/>
  <c r="F39" i="7"/>
  <c r="H39" i="7" s="1"/>
  <c r="I39" i="7" s="1"/>
  <c r="B46" i="8"/>
  <c r="E44" i="9"/>
  <c r="D46" i="9"/>
  <c r="E46" i="9" s="1"/>
  <c r="B46" i="9"/>
  <c r="E12" i="9"/>
  <c r="D14" i="9"/>
  <c r="E14" i="9" s="1"/>
  <c r="F46" i="9"/>
  <c r="H46" i="9" s="1"/>
  <c r="I46" i="9" s="1"/>
  <c r="E44" i="8"/>
  <c r="E6" i="8"/>
  <c r="D10" i="8"/>
  <c r="E10" i="8" s="1"/>
  <c r="F46" i="8"/>
  <c r="H46" i="8" s="1"/>
  <c r="I46" i="8" s="1"/>
  <c r="F31" i="7"/>
  <c r="H31" i="7" s="1"/>
  <c r="I31" i="7" s="1"/>
  <c r="F10" i="7"/>
  <c r="H10" i="7" s="1"/>
  <c r="I10" i="7" s="1"/>
  <c r="F35" i="7"/>
  <c r="F14" i="7"/>
  <c r="H14" i="7" s="1"/>
  <c r="I14" i="7" s="1"/>
  <c r="H35" i="7"/>
  <c r="I35" i="7" s="1"/>
  <c r="D26" i="7"/>
  <c r="E26" i="7" s="1"/>
  <c r="B39" i="7"/>
  <c r="B46" i="7" s="1"/>
  <c r="D18" i="7"/>
  <c r="E18" i="7" s="1"/>
  <c r="H23" i="7"/>
  <c r="I23" i="7" s="1"/>
  <c r="H44" i="7"/>
  <c r="I44" i="7" s="1"/>
  <c r="E16" i="7"/>
  <c r="D19" i="7"/>
  <c r="E19" i="7" s="1"/>
  <c r="E21" i="7"/>
  <c r="D23" i="7"/>
  <c r="E25" i="7"/>
  <c r="E33" i="7"/>
  <c r="D35" i="7"/>
  <c r="E37" i="7"/>
  <c r="D39" i="7"/>
  <c r="E41" i="7"/>
  <c r="D44" i="7"/>
  <c r="E12" i="7"/>
  <c r="D14" i="7"/>
  <c r="H33" i="7"/>
  <c r="I33" i="7" s="1"/>
  <c r="H37" i="7"/>
  <c r="I37" i="7" s="1"/>
  <c r="H41" i="7"/>
  <c r="I41" i="7" s="1"/>
  <c r="F19" i="7"/>
  <c r="H19" i="7" s="1"/>
  <c r="I19" i="7" s="1"/>
  <c r="H25" i="7"/>
  <c r="I25" i="7" s="1"/>
  <c r="C14" i="7"/>
  <c r="C23" i="7"/>
  <c r="C31" i="7"/>
  <c r="C35" i="7"/>
  <c r="C39" i="7"/>
  <c r="D6" i="7"/>
  <c r="H6" i="7"/>
  <c r="I6" i="7" s="1"/>
  <c r="H12" i="7"/>
  <c r="I12" i="7" s="1"/>
  <c r="H21" i="7"/>
  <c r="I21" i="7" s="1"/>
  <c r="G43" i="6"/>
  <c r="F43" i="6"/>
  <c r="G42" i="6"/>
  <c r="F42" i="6"/>
  <c r="H42" i="6" s="1"/>
  <c r="I42" i="6" s="1"/>
  <c r="G41" i="6"/>
  <c r="F41" i="6"/>
  <c r="G38" i="6"/>
  <c r="F38" i="6"/>
  <c r="H38" i="6" s="1"/>
  <c r="I38" i="6" s="1"/>
  <c r="G37" i="6"/>
  <c r="F37" i="6"/>
  <c r="G34" i="6"/>
  <c r="F34" i="6"/>
  <c r="H34" i="6" s="1"/>
  <c r="I34" i="6" s="1"/>
  <c r="G33" i="6"/>
  <c r="G35" i="6" s="1"/>
  <c r="F33" i="6"/>
  <c r="G30" i="6"/>
  <c r="F30" i="6"/>
  <c r="H30" i="6" s="1"/>
  <c r="I30" i="6" s="1"/>
  <c r="G29" i="6"/>
  <c r="F29" i="6"/>
  <c r="G28" i="6"/>
  <c r="F28" i="6"/>
  <c r="G27" i="6"/>
  <c r="F27" i="6"/>
  <c r="H27" i="6" s="1"/>
  <c r="I27" i="6" s="1"/>
  <c r="G26" i="6"/>
  <c r="F26" i="6"/>
  <c r="H26" i="6" s="1"/>
  <c r="I26" i="6" s="1"/>
  <c r="G25" i="6"/>
  <c r="F25" i="6"/>
  <c r="G22" i="6"/>
  <c r="F22" i="6"/>
  <c r="G21" i="6"/>
  <c r="G23" i="6" s="1"/>
  <c r="F21" i="6"/>
  <c r="H21" i="6" s="1"/>
  <c r="I21" i="6" s="1"/>
  <c r="G18" i="6"/>
  <c r="F18" i="6"/>
  <c r="F19" i="6" s="1"/>
  <c r="G17" i="6"/>
  <c r="F17" i="6"/>
  <c r="G16" i="6"/>
  <c r="F16" i="6"/>
  <c r="G13" i="6"/>
  <c r="F13" i="6"/>
  <c r="H13" i="6" s="1"/>
  <c r="I13" i="6" s="1"/>
  <c r="G12" i="6"/>
  <c r="F12" i="6"/>
  <c r="H12" i="6" s="1"/>
  <c r="I12" i="6" s="1"/>
  <c r="G9" i="6"/>
  <c r="F9" i="6"/>
  <c r="G8" i="6"/>
  <c r="F8" i="6"/>
  <c r="G7" i="6"/>
  <c r="F7" i="6"/>
  <c r="H7" i="6" s="1"/>
  <c r="I7" i="6" s="1"/>
  <c r="G6" i="6"/>
  <c r="G10" i="6" s="1"/>
  <c r="F6" i="6"/>
  <c r="C43" i="6"/>
  <c r="B43" i="6"/>
  <c r="C42" i="6"/>
  <c r="B42" i="6"/>
  <c r="C41" i="6"/>
  <c r="B41" i="6"/>
  <c r="D41" i="6" s="1"/>
  <c r="C38" i="6"/>
  <c r="C39" i="6" s="1"/>
  <c r="B38" i="6"/>
  <c r="D38" i="6" s="1"/>
  <c r="E38" i="6" s="1"/>
  <c r="C37" i="6"/>
  <c r="B37" i="6"/>
  <c r="D37" i="6" s="1"/>
  <c r="C34" i="6"/>
  <c r="B34" i="6"/>
  <c r="D34" i="6" s="1"/>
  <c r="E34" i="6" s="1"/>
  <c r="C33" i="6"/>
  <c r="B33" i="6"/>
  <c r="D33" i="6" s="1"/>
  <c r="C30" i="6"/>
  <c r="B30" i="6"/>
  <c r="D30" i="6" s="1"/>
  <c r="E30" i="6" s="1"/>
  <c r="C29" i="6"/>
  <c r="B29" i="6"/>
  <c r="C28" i="6"/>
  <c r="B28" i="6"/>
  <c r="D28" i="6" s="1"/>
  <c r="E28" i="6" s="1"/>
  <c r="C27" i="6"/>
  <c r="B27" i="6"/>
  <c r="D27" i="6" s="1"/>
  <c r="E27" i="6" s="1"/>
  <c r="C26" i="6"/>
  <c r="C31" i="6" s="1"/>
  <c r="B26" i="6"/>
  <c r="D26" i="6" s="1"/>
  <c r="E26" i="6" s="1"/>
  <c r="C25" i="6"/>
  <c r="B25" i="6"/>
  <c r="C22" i="6"/>
  <c r="B22" i="6"/>
  <c r="D22" i="6" s="1"/>
  <c r="E22" i="6" s="1"/>
  <c r="C21" i="6"/>
  <c r="B21" i="6"/>
  <c r="D21" i="6" s="1"/>
  <c r="C18" i="6"/>
  <c r="C19" i="6" s="1"/>
  <c r="B18" i="6"/>
  <c r="D18" i="6" s="1"/>
  <c r="E18" i="6" s="1"/>
  <c r="C17" i="6"/>
  <c r="B17" i="6"/>
  <c r="C16" i="6"/>
  <c r="B16" i="6"/>
  <c r="D16" i="6" s="1"/>
  <c r="C13" i="6"/>
  <c r="B13" i="6"/>
  <c r="D13" i="6" s="1"/>
  <c r="E13" i="6" s="1"/>
  <c r="C12" i="6"/>
  <c r="C14" i="6" s="1"/>
  <c r="B12" i="6"/>
  <c r="D12" i="6" s="1"/>
  <c r="C9" i="6"/>
  <c r="B9" i="6"/>
  <c r="C8" i="6"/>
  <c r="B8" i="6"/>
  <c r="D8" i="6" s="1"/>
  <c r="E8" i="6" s="1"/>
  <c r="C7" i="6"/>
  <c r="B7" i="6"/>
  <c r="D7" i="6" s="1"/>
  <c r="E7" i="6" s="1"/>
  <c r="C6" i="6"/>
  <c r="C10" i="6" s="1"/>
  <c r="B6" i="6"/>
  <c r="H43" i="6"/>
  <c r="I43" i="6" s="1"/>
  <c r="D43" i="6"/>
  <c r="E43" i="6" s="1"/>
  <c r="D42" i="6"/>
  <c r="E42" i="6" s="1"/>
  <c r="G44" i="6"/>
  <c r="F44" i="6"/>
  <c r="C44" i="6"/>
  <c r="G39" i="6"/>
  <c r="C35" i="6"/>
  <c r="H29" i="6"/>
  <c r="I29" i="6" s="1"/>
  <c r="D29" i="6"/>
  <c r="E29" i="6" s="1"/>
  <c r="H28" i="6"/>
  <c r="I28" i="6" s="1"/>
  <c r="G31" i="6"/>
  <c r="D25" i="6"/>
  <c r="F23" i="6"/>
  <c r="H22" i="6"/>
  <c r="I22" i="6" s="1"/>
  <c r="C23" i="6"/>
  <c r="H17" i="6"/>
  <c r="I17" i="6" s="1"/>
  <c r="D17" i="6"/>
  <c r="E17" i="6" s="1"/>
  <c r="G19" i="6"/>
  <c r="G14" i="6"/>
  <c r="H9" i="6"/>
  <c r="I9" i="6" s="1"/>
  <c r="D9" i="6"/>
  <c r="E9" i="6" s="1"/>
  <c r="H8" i="6"/>
  <c r="I8" i="6" s="1"/>
  <c r="D31" i="7" l="1"/>
  <c r="D46" i="8"/>
  <c r="E46" i="8" s="1"/>
  <c r="F10" i="6"/>
  <c r="H10" i="6" s="1"/>
  <c r="I10" i="6" s="1"/>
  <c r="F35" i="6"/>
  <c r="E23" i="7"/>
  <c r="C46" i="7"/>
  <c r="E6" i="7"/>
  <c r="D10" i="7"/>
  <c r="E10" i="7" s="1"/>
  <c r="E39" i="7"/>
  <c r="E35" i="7"/>
  <c r="E44" i="7"/>
  <c r="E14" i="7"/>
  <c r="E31" i="7"/>
  <c r="F46" i="7"/>
  <c r="H46" i="7" s="1"/>
  <c r="I46" i="7" s="1"/>
  <c r="H18" i="6"/>
  <c r="I18" i="6" s="1"/>
  <c r="F31" i="6"/>
  <c r="H31" i="6" s="1"/>
  <c r="I31" i="6" s="1"/>
  <c r="F39" i="6"/>
  <c r="H39" i="6" s="1"/>
  <c r="I39" i="6" s="1"/>
  <c r="D6" i="6"/>
  <c r="E6" i="6" s="1"/>
  <c r="H35" i="6"/>
  <c r="I35" i="6" s="1"/>
  <c r="H44" i="6"/>
  <c r="I44" i="6" s="1"/>
  <c r="G46" i="6"/>
  <c r="H19" i="6"/>
  <c r="I19" i="6" s="1"/>
  <c r="E16" i="6"/>
  <c r="D19" i="6"/>
  <c r="E19" i="6" s="1"/>
  <c r="E21" i="6"/>
  <c r="D23" i="6"/>
  <c r="E23" i="6" s="1"/>
  <c r="H23" i="6"/>
  <c r="I23" i="6" s="1"/>
  <c r="E25" i="6"/>
  <c r="D31" i="6"/>
  <c r="E31" i="6" s="1"/>
  <c r="E33" i="6"/>
  <c r="D35" i="6"/>
  <c r="E35" i="6" s="1"/>
  <c r="E37" i="6"/>
  <c r="D39" i="6"/>
  <c r="E39" i="6" s="1"/>
  <c r="E41" i="6"/>
  <c r="D44" i="6"/>
  <c r="E12" i="6"/>
  <c r="D14" i="6"/>
  <c r="E14" i="6" s="1"/>
  <c r="C46" i="6"/>
  <c r="F14" i="6"/>
  <c r="H14" i="6" s="1"/>
  <c r="I14" i="6" s="1"/>
  <c r="H16" i="6"/>
  <c r="I16" i="6" s="1"/>
  <c r="B10" i="6"/>
  <c r="B14" i="6"/>
  <c r="B19" i="6"/>
  <c r="B23" i="6"/>
  <c r="B31" i="6"/>
  <c r="B35" i="6"/>
  <c r="B39" i="6"/>
  <c r="B44" i="6"/>
  <c r="H6" i="6"/>
  <c r="I6" i="6" s="1"/>
  <c r="H25" i="6"/>
  <c r="I25" i="6" s="1"/>
  <c r="H41" i="6"/>
  <c r="I41" i="6" s="1"/>
  <c r="H33" i="6"/>
  <c r="I33" i="6" s="1"/>
  <c r="H37" i="6"/>
  <c r="I37" i="6" s="1"/>
  <c r="H26" i="5"/>
  <c r="I26" i="5" s="1"/>
  <c r="H14" i="5"/>
  <c r="I14" i="5" s="1"/>
  <c r="G43" i="5"/>
  <c r="F43" i="5"/>
  <c r="H43" i="5" s="1"/>
  <c r="I43" i="5" s="1"/>
  <c r="G42" i="5"/>
  <c r="F42" i="5"/>
  <c r="H42" i="5" s="1"/>
  <c r="I42" i="5" s="1"/>
  <c r="G41" i="5"/>
  <c r="F41" i="5"/>
  <c r="H41" i="5" s="1"/>
  <c r="I41" i="5" s="1"/>
  <c r="G38" i="5"/>
  <c r="F38" i="5"/>
  <c r="H38" i="5" s="1"/>
  <c r="I38" i="5" s="1"/>
  <c r="G37" i="5"/>
  <c r="F37" i="5"/>
  <c r="H37" i="5" s="1"/>
  <c r="I37" i="5" s="1"/>
  <c r="G34" i="5"/>
  <c r="F34" i="5"/>
  <c r="H34" i="5" s="1"/>
  <c r="I34" i="5" s="1"/>
  <c r="G33" i="5"/>
  <c r="F33" i="5"/>
  <c r="H33" i="5" s="1"/>
  <c r="I33" i="5" s="1"/>
  <c r="G30" i="5"/>
  <c r="F30" i="5"/>
  <c r="H30" i="5" s="1"/>
  <c r="I30" i="5" s="1"/>
  <c r="G29" i="5"/>
  <c r="F29" i="5"/>
  <c r="H29" i="5" s="1"/>
  <c r="I29" i="5" s="1"/>
  <c r="G28" i="5"/>
  <c r="F28" i="5"/>
  <c r="H28" i="5" s="1"/>
  <c r="I28" i="5" s="1"/>
  <c r="G27" i="5"/>
  <c r="F27" i="5"/>
  <c r="H27" i="5" s="1"/>
  <c r="I27" i="5" s="1"/>
  <c r="G26" i="5"/>
  <c r="F26" i="5"/>
  <c r="G25" i="5"/>
  <c r="F25" i="5"/>
  <c r="H25" i="5" s="1"/>
  <c r="I25" i="5" s="1"/>
  <c r="G22" i="5"/>
  <c r="F22" i="5"/>
  <c r="H22" i="5" s="1"/>
  <c r="I22" i="5" s="1"/>
  <c r="G21" i="5"/>
  <c r="F21" i="5"/>
  <c r="H21" i="5" s="1"/>
  <c r="I21" i="5" s="1"/>
  <c r="G18" i="5"/>
  <c r="F18" i="5"/>
  <c r="H18" i="5" s="1"/>
  <c r="I18" i="5" s="1"/>
  <c r="G17" i="5"/>
  <c r="F17" i="5"/>
  <c r="H17" i="5" s="1"/>
  <c r="I17" i="5" s="1"/>
  <c r="G16" i="5"/>
  <c r="F16" i="5"/>
  <c r="F19" i="5" s="1"/>
  <c r="H19" i="5" s="1"/>
  <c r="I19" i="5" s="1"/>
  <c r="G13" i="5"/>
  <c r="F13" i="5"/>
  <c r="H13" i="5" s="1"/>
  <c r="I13" i="5" s="1"/>
  <c r="G12" i="5"/>
  <c r="F12" i="5"/>
  <c r="F14" i="5" s="1"/>
  <c r="G9" i="5"/>
  <c r="F9" i="5"/>
  <c r="H9" i="5" s="1"/>
  <c r="I9" i="5" s="1"/>
  <c r="G8" i="5"/>
  <c r="F8" i="5"/>
  <c r="H8" i="5" s="1"/>
  <c r="I8" i="5" s="1"/>
  <c r="G7" i="5"/>
  <c r="F7" i="5"/>
  <c r="H7" i="5" s="1"/>
  <c r="I7" i="5" s="1"/>
  <c r="G6" i="5"/>
  <c r="G10" i="5" s="1"/>
  <c r="F6" i="5"/>
  <c r="C43" i="5"/>
  <c r="B43" i="5"/>
  <c r="C42" i="5"/>
  <c r="B42" i="5"/>
  <c r="D42" i="5" s="1"/>
  <c r="E42" i="5" s="1"/>
  <c r="C41" i="5"/>
  <c r="B41" i="5"/>
  <c r="C38" i="5"/>
  <c r="B38" i="5"/>
  <c r="C37" i="5"/>
  <c r="B37" i="5"/>
  <c r="D37" i="5" s="1"/>
  <c r="C34" i="5"/>
  <c r="B34" i="5"/>
  <c r="D34" i="5" s="1"/>
  <c r="E34" i="5" s="1"/>
  <c r="C33" i="5"/>
  <c r="B33" i="5"/>
  <c r="C30" i="5"/>
  <c r="B30" i="5"/>
  <c r="C29" i="5"/>
  <c r="B29" i="5"/>
  <c r="C28" i="5"/>
  <c r="B28" i="5"/>
  <c r="D28" i="5" s="1"/>
  <c r="E28" i="5" s="1"/>
  <c r="C27" i="5"/>
  <c r="B27" i="5"/>
  <c r="C26" i="5"/>
  <c r="C31" i="5" s="1"/>
  <c r="B26" i="5"/>
  <c r="C25" i="5"/>
  <c r="B25" i="5"/>
  <c r="D25" i="5" s="1"/>
  <c r="C22" i="5"/>
  <c r="B22" i="5"/>
  <c r="C21" i="5"/>
  <c r="B21" i="5"/>
  <c r="C18" i="5"/>
  <c r="C19" i="5" s="1"/>
  <c r="B18" i="5"/>
  <c r="C17" i="5"/>
  <c r="B17" i="5"/>
  <c r="C16" i="5"/>
  <c r="B16" i="5"/>
  <c r="D16" i="5" s="1"/>
  <c r="C13" i="5"/>
  <c r="B13" i="5"/>
  <c r="C12" i="5"/>
  <c r="C14" i="5" s="1"/>
  <c r="B12" i="5"/>
  <c r="C9" i="5"/>
  <c r="B9" i="5"/>
  <c r="C8" i="5"/>
  <c r="B8" i="5"/>
  <c r="D8" i="5" s="1"/>
  <c r="E8" i="5" s="1"/>
  <c r="C7" i="5"/>
  <c r="B7" i="5"/>
  <c r="D7" i="5" s="1"/>
  <c r="E7" i="5" s="1"/>
  <c r="C6" i="5"/>
  <c r="B6" i="5"/>
  <c r="D6" i="5" s="1"/>
  <c r="G44" i="5"/>
  <c r="C44" i="5"/>
  <c r="D43" i="5"/>
  <c r="E43" i="5" s="1"/>
  <c r="D41" i="5"/>
  <c r="G39" i="5"/>
  <c r="G35" i="5"/>
  <c r="C35" i="5"/>
  <c r="D33" i="5"/>
  <c r="G31" i="5"/>
  <c r="D29" i="5"/>
  <c r="E29" i="5" s="1"/>
  <c r="D27" i="5"/>
  <c r="E27" i="5" s="1"/>
  <c r="D26" i="5"/>
  <c r="E26" i="5" s="1"/>
  <c r="G23" i="5"/>
  <c r="D22" i="5"/>
  <c r="E22" i="5" s="1"/>
  <c r="C23" i="5"/>
  <c r="D21" i="5"/>
  <c r="G19" i="5"/>
  <c r="D17" i="5"/>
  <c r="E17" i="5" s="1"/>
  <c r="G14" i="5"/>
  <c r="D13" i="5"/>
  <c r="E13" i="5" s="1"/>
  <c r="D12" i="5"/>
  <c r="D9" i="5"/>
  <c r="E9" i="5" s="1"/>
  <c r="C10" i="5"/>
  <c r="D39" i="2"/>
  <c r="E39" i="2"/>
  <c r="F39" i="2"/>
  <c r="G39" i="2"/>
  <c r="H39" i="2"/>
  <c r="I39" i="2"/>
  <c r="J39" i="2"/>
  <c r="K39" i="2"/>
  <c r="L39" i="2"/>
  <c r="M39" i="2"/>
  <c r="C39" i="2"/>
  <c r="F23" i="5" l="1"/>
  <c r="H23" i="5" s="1"/>
  <c r="I23" i="5" s="1"/>
  <c r="H16" i="5"/>
  <c r="I16" i="5" s="1"/>
  <c r="F44" i="5"/>
  <c r="H44" i="5" s="1"/>
  <c r="I44" i="5" s="1"/>
  <c r="F35" i="5"/>
  <c r="H35" i="5" s="1"/>
  <c r="I35" i="5" s="1"/>
  <c r="F10" i="5"/>
  <c r="H10" i="5" s="1"/>
  <c r="I10" i="5" s="1"/>
  <c r="H12" i="5"/>
  <c r="I12" i="5" s="1"/>
  <c r="H6" i="5"/>
  <c r="I6" i="5" s="1"/>
  <c r="D46" i="7"/>
  <c r="E46" i="7" s="1"/>
  <c r="D10" i="6"/>
  <c r="E10" i="6" s="1"/>
  <c r="D38" i="5"/>
  <c r="E38" i="5" s="1"/>
  <c r="F39" i="5"/>
  <c r="H39" i="5" s="1"/>
  <c r="I39" i="5" s="1"/>
  <c r="D30" i="5"/>
  <c r="E30" i="5" s="1"/>
  <c r="F31" i="5"/>
  <c r="H31" i="5" s="1"/>
  <c r="I31" i="5" s="1"/>
  <c r="B46" i="6"/>
  <c r="E44" i="6"/>
  <c r="D46" i="6"/>
  <c r="E46" i="6" s="1"/>
  <c r="F46" i="6"/>
  <c r="H46" i="6" s="1"/>
  <c r="I46" i="6" s="1"/>
  <c r="G46" i="5"/>
  <c r="C39" i="5"/>
  <c r="D18" i="5"/>
  <c r="E18" i="5" s="1"/>
  <c r="Q42" i="5"/>
  <c r="D10" i="5"/>
  <c r="E10" i="5" s="1"/>
  <c r="E6" i="5"/>
  <c r="E12" i="5"/>
  <c r="D14" i="5"/>
  <c r="E14" i="5" s="1"/>
  <c r="E16" i="5"/>
  <c r="C46" i="5"/>
  <c r="E21" i="5"/>
  <c r="D23" i="5"/>
  <c r="E23" i="5" s="1"/>
  <c r="E33" i="5"/>
  <c r="D35" i="5"/>
  <c r="E35" i="5" s="1"/>
  <c r="E37" i="5"/>
  <c r="D39" i="5"/>
  <c r="E41" i="5"/>
  <c r="D44" i="5"/>
  <c r="E25" i="5"/>
  <c r="D31" i="5"/>
  <c r="E31" i="5" s="1"/>
  <c r="B19" i="5"/>
  <c r="B23" i="5"/>
  <c r="B31" i="5"/>
  <c r="B35" i="5"/>
  <c r="B39" i="5"/>
  <c r="B44" i="5"/>
  <c r="B14" i="5"/>
  <c r="B10" i="5"/>
  <c r="E39" i="5" l="1"/>
  <c r="F46" i="5"/>
  <c r="H46" i="5" s="1"/>
  <c r="I46" i="5" s="1"/>
  <c r="D19" i="5"/>
  <c r="E19" i="5" s="1"/>
  <c r="B46" i="5"/>
  <c r="P42" i="5"/>
  <c r="R42" i="5" s="1"/>
  <c r="S42" i="5" s="1"/>
  <c r="E44" i="5"/>
  <c r="G14" i="3"/>
  <c r="F14" i="3"/>
  <c r="G10" i="3"/>
  <c r="F10" i="3"/>
  <c r="C35" i="3"/>
  <c r="D43" i="3"/>
  <c r="E43" i="3" s="1"/>
  <c r="D16" i="3"/>
  <c r="D9" i="3"/>
  <c r="E9" i="3" s="1"/>
  <c r="C43" i="3"/>
  <c r="B43" i="3"/>
  <c r="C42" i="3"/>
  <c r="B42" i="3"/>
  <c r="D42" i="3" s="1"/>
  <c r="E42" i="3" s="1"/>
  <c r="C41" i="3"/>
  <c r="C44" i="3" s="1"/>
  <c r="B41" i="3"/>
  <c r="D41" i="3" s="1"/>
  <c r="C38" i="3"/>
  <c r="C39" i="3" s="1"/>
  <c r="B38" i="3"/>
  <c r="C37" i="3"/>
  <c r="B37" i="3"/>
  <c r="D37" i="3" s="1"/>
  <c r="E37" i="3" s="1"/>
  <c r="C34" i="3"/>
  <c r="B34" i="3"/>
  <c r="D34" i="3" s="1"/>
  <c r="E34" i="3" s="1"/>
  <c r="C33" i="3"/>
  <c r="B33" i="3"/>
  <c r="C30" i="3"/>
  <c r="B30" i="3"/>
  <c r="C29" i="3"/>
  <c r="B29" i="3"/>
  <c r="D29" i="3" s="1"/>
  <c r="E29" i="3" s="1"/>
  <c r="C28" i="3"/>
  <c r="B28" i="3"/>
  <c r="D28" i="3" s="1"/>
  <c r="E28" i="3" s="1"/>
  <c r="C27" i="3"/>
  <c r="B27" i="3"/>
  <c r="D27" i="3" s="1"/>
  <c r="E27" i="3" s="1"/>
  <c r="C26" i="3"/>
  <c r="C31" i="3" s="1"/>
  <c r="B26" i="3"/>
  <c r="D26" i="3" s="1"/>
  <c r="E26" i="3" s="1"/>
  <c r="C25" i="3"/>
  <c r="B25" i="3"/>
  <c r="D25" i="3" s="1"/>
  <c r="C22" i="3"/>
  <c r="B22" i="3"/>
  <c r="D22" i="3" s="1"/>
  <c r="E22" i="3" s="1"/>
  <c r="C21" i="3"/>
  <c r="C23" i="3" s="1"/>
  <c r="B21" i="3"/>
  <c r="C18" i="3"/>
  <c r="C19" i="3" s="1"/>
  <c r="B18" i="3"/>
  <c r="C17" i="3"/>
  <c r="B17" i="3"/>
  <c r="D17" i="3" s="1"/>
  <c r="E17" i="3" s="1"/>
  <c r="C16" i="3"/>
  <c r="B16" i="3"/>
  <c r="C13" i="3"/>
  <c r="B13" i="3"/>
  <c r="D13" i="3" s="1"/>
  <c r="E13" i="3" s="1"/>
  <c r="C12" i="3"/>
  <c r="C14" i="3" s="1"/>
  <c r="B12" i="3"/>
  <c r="C9" i="3"/>
  <c r="B9" i="3"/>
  <c r="C8" i="3"/>
  <c r="B8" i="3"/>
  <c r="D8" i="3" s="1"/>
  <c r="E8" i="3" s="1"/>
  <c r="C7" i="3"/>
  <c r="B7" i="3"/>
  <c r="D7" i="3" s="1"/>
  <c r="E7" i="3" s="1"/>
  <c r="C6" i="3"/>
  <c r="C10" i="3" s="1"/>
  <c r="B6" i="3"/>
  <c r="N41" i="1"/>
  <c r="N42" i="1"/>
  <c r="N43" i="1"/>
  <c r="C44" i="1"/>
  <c r="D44" i="1"/>
  <c r="E44" i="1"/>
  <c r="F44" i="1"/>
  <c r="G44" i="1"/>
  <c r="H44" i="1"/>
  <c r="I44" i="1"/>
  <c r="J44" i="1"/>
  <c r="K44" i="1"/>
  <c r="L44" i="1"/>
  <c r="M44" i="1"/>
  <c r="B44" i="1"/>
  <c r="N38" i="1"/>
  <c r="N37" i="1"/>
  <c r="C39" i="1"/>
  <c r="D39" i="1"/>
  <c r="E39" i="1"/>
  <c r="F39" i="1"/>
  <c r="G39" i="1"/>
  <c r="H39" i="1"/>
  <c r="I39" i="1"/>
  <c r="J39" i="1"/>
  <c r="K39" i="1"/>
  <c r="L39" i="1"/>
  <c r="M39" i="1"/>
  <c r="B39" i="1"/>
  <c r="N34" i="1"/>
  <c r="N33" i="1"/>
  <c r="N35" i="1" s="1"/>
  <c r="C35" i="1"/>
  <c r="D35" i="1"/>
  <c r="E35" i="1"/>
  <c r="F35" i="1"/>
  <c r="G35" i="1"/>
  <c r="H35" i="1"/>
  <c r="I35" i="1"/>
  <c r="J35" i="1"/>
  <c r="K35" i="1"/>
  <c r="L35" i="1"/>
  <c r="M35" i="1"/>
  <c r="B35" i="1"/>
  <c r="N43" i="2"/>
  <c r="N42" i="2"/>
  <c r="N41" i="2"/>
  <c r="C44" i="2"/>
  <c r="D44" i="2"/>
  <c r="E44" i="2"/>
  <c r="F44" i="2"/>
  <c r="G44" i="2"/>
  <c r="H44" i="2"/>
  <c r="I44" i="2"/>
  <c r="J44" i="2"/>
  <c r="K44" i="2"/>
  <c r="L44" i="2"/>
  <c r="M44" i="2"/>
  <c r="B44" i="2"/>
  <c r="N34" i="2"/>
  <c r="N33" i="2"/>
  <c r="N38" i="2"/>
  <c r="N37" i="2"/>
  <c r="B39" i="2"/>
  <c r="C35" i="2"/>
  <c r="D35" i="2"/>
  <c r="E35" i="2"/>
  <c r="F35" i="2"/>
  <c r="G35" i="2"/>
  <c r="H35" i="2"/>
  <c r="I35" i="2"/>
  <c r="J35" i="2"/>
  <c r="K35" i="2"/>
  <c r="L35" i="2"/>
  <c r="M35" i="2"/>
  <c r="B35" i="2"/>
  <c r="Q42" i="3" l="1"/>
  <c r="B23" i="3"/>
  <c r="B35" i="3"/>
  <c r="B31" i="3"/>
  <c r="B19" i="3"/>
  <c r="D6" i="3"/>
  <c r="E6" i="3" s="1"/>
  <c r="D18" i="3"/>
  <c r="E18" i="3" s="1"/>
  <c r="D30" i="3"/>
  <c r="E30" i="3" s="1"/>
  <c r="D38" i="3"/>
  <c r="E38" i="3" s="1"/>
  <c r="N39" i="1"/>
  <c r="N44" i="1"/>
  <c r="N44" i="2"/>
  <c r="N35" i="2"/>
  <c r="B39" i="3"/>
  <c r="D46" i="5"/>
  <c r="E46" i="5" s="1"/>
  <c r="E25" i="3"/>
  <c r="D31" i="3"/>
  <c r="E31" i="3" s="1"/>
  <c r="E16" i="3"/>
  <c r="N39" i="2"/>
  <c r="B44" i="3"/>
  <c r="D21" i="3"/>
  <c r="D33" i="3"/>
  <c r="B14" i="3"/>
  <c r="D12" i="3"/>
  <c r="B10" i="3"/>
  <c r="E41" i="3"/>
  <c r="D44" i="3"/>
  <c r="E44" i="3" s="1"/>
  <c r="C46" i="3"/>
  <c r="M31" i="4"/>
  <c r="L31" i="4"/>
  <c r="K31" i="4"/>
  <c r="K46" i="4" s="1"/>
  <c r="J31" i="4"/>
  <c r="I31" i="4"/>
  <c r="H31" i="4"/>
  <c r="G31" i="4"/>
  <c r="F31" i="4"/>
  <c r="E31" i="4"/>
  <c r="D31" i="4"/>
  <c r="C31" i="4"/>
  <c r="C46" i="4" s="1"/>
  <c r="B31" i="4"/>
  <c r="N30" i="4"/>
  <c r="N29" i="4"/>
  <c r="N28" i="4"/>
  <c r="N27" i="4"/>
  <c r="N26" i="4"/>
  <c r="N25" i="4"/>
  <c r="M23" i="4"/>
  <c r="L23" i="4"/>
  <c r="K23" i="4"/>
  <c r="J23" i="4"/>
  <c r="I23" i="4"/>
  <c r="H23" i="4"/>
  <c r="G23" i="4"/>
  <c r="F23" i="4"/>
  <c r="E23" i="4"/>
  <c r="D23" i="4"/>
  <c r="C23" i="4"/>
  <c r="B23" i="4"/>
  <c r="N22" i="4"/>
  <c r="N21" i="4"/>
  <c r="M19" i="4"/>
  <c r="L19" i="4"/>
  <c r="K19" i="4"/>
  <c r="J19" i="4"/>
  <c r="I19" i="4"/>
  <c r="H19" i="4"/>
  <c r="G19" i="4"/>
  <c r="F19" i="4"/>
  <c r="E19" i="4"/>
  <c r="D19" i="4"/>
  <c r="C19" i="4"/>
  <c r="B19" i="4"/>
  <c r="N18" i="4"/>
  <c r="N17" i="4"/>
  <c r="N19" i="4" s="1"/>
  <c r="N16" i="4"/>
  <c r="M14" i="4"/>
  <c r="L14" i="4"/>
  <c r="K14" i="4"/>
  <c r="J14" i="4"/>
  <c r="I14" i="4"/>
  <c r="H14" i="4"/>
  <c r="G14" i="4"/>
  <c r="F14" i="4"/>
  <c r="E14" i="4"/>
  <c r="D14" i="4"/>
  <c r="C14" i="4"/>
  <c r="B14" i="4"/>
  <c r="N13" i="4"/>
  <c r="N12" i="4"/>
  <c r="N14" i="4" s="1"/>
  <c r="M10" i="4"/>
  <c r="L10" i="4"/>
  <c r="K10" i="4"/>
  <c r="J10" i="4"/>
  <c r="I10" i="4"/>
  <c r="H10" i="4"/>
  <c r="G10" i="4"/>
  <c r="F10" i="4"/>
  <c r="E10" i="4"/>
  <c r="D10" i="4"/>
  <c r="C10" i="4"/>
  <c r="B10" i="4"/>
  <c r="N9" i="4"/>
  <c r="N8" i="4"/>
  <c r="N7" i="4"/>
  <c r="N6" i="4"/>
  <c r="M31" i="1"/>
  <c r="L31" i="1"/>
  <c r="K31" i="1"/>
  <c r="J31" i="1"/>
  <c r="I31" i="1"/>
  <c r="H31" i="1"/>
  <c r="G31" i="1"/>
  <c r="F31" i="1"/>
  <c r="E31" i="1"/>
  <c r="D31" i="1"/>
  <c r="C31" i="1"/>
  <c r="B31" i="1"/>
  <c r="N30" i="1"/>
  <c r="N29" i="1"/>
  <c r="N28" i="1"/>
  <c r="N27" i="1"/>
  <c r="N26" i="1"/>
  <c r="N25" i="1"/>
  <c r="M23" i="1"/>
  <c r="L23" i="1"/>
  <c r="K23" i="1"/>
  <c r="J23" i="1"/>
  <c r="I23" i="1"/>
  <c r="H23" i="1"/>
  <c r="G23" i="1"/>
  <c r="F23" i="1"/>
  <c r="E23" i="1"/>
  <c r="D23" i="1"/>
  <c r="C23" i="1"/>
  <c r="B23" i="1"/>
  <c r="N22" i="1"/>
  <c r="N21" i="1"/>
  <c r="M19" i="1"/>
  <c r="L19" i="1"/>
  <c r="K19" i="1"/>
  <c r="J19" i="1"/>
  <c r="I19" i="1"/>
  <c r="H19" i="1"/>
  <c r="G19" i="1"/>
  <c r="F19" i="1"/>
  <c r="E19" i="1"/>
  <c r="D19" i="1"/>
  <c r="C19" i="1"/>
  <c r="B19" i="1"/>
  <c r="N18" i="1"/>
  <c r="N17" i="1"/>
  <c r="N16" i="1"/>
  <c r="M14" i="1"/>
  <c r="L14" i="1"/>
  <c r="K14" i="1"/>
  <c r="J14" i="1"/>
  <c r="I14" i="1"/>
  <c r="H14" i="1"/>
  <c r="G14" i="1"/>
  <c r="F14" i="1"/>
  <c r="E14" i="1"/>
  <c r="D14" i="1"/>
  <c r="C14" i="1"/>
  <c r="B14" i="1"/>
  <c r="N13" i="1"/>
  <c r="N12" i="1"/>
  <c r="M10" i="1"/>
  <c r="L10" i="1"/>
  <c r="K10" i="1"/>
  <c r="J10" i="1"/>
  <c r="I10" i="1"/>
  <c r="H10" i="1"/>
  <c r="G10" i="1"/>
  <c r="F10" i="1"/>
  <c r="E10" i="1"/>
  <c r="D10" i="1"/>
  <c r="C10" i="1"/>
  <c r="B10" i="1"/>
  <c r="N9" i="1"/>
  <c r="N8" i="1"/>
  <c r="N7" i="1"/>
  <c r="N6" i="1"/>
  <c r="M14" i="2"/>
  <c r="L14" i="2"/>
  <c r="K14" i="2"/>
  <c r="J14" i="2"/>
  <c r="I14" i="2"/>
  <c r="H14" i="2"/>
  <c r="G14" i="2"/>
  <c r="F14" i="2"/>
  <c r="E14" i="2"/>
  <c r="D14" i="2"/>
  <c r="C14" i="2"/>
  <c r="B14" i="2"/>
  <c r="M10" i="2"/>
  <c r="L10" i="2"/>
  <c r="K10" i="2"/>
  <c r="J10" i="2"/>
  <c r="I10" i="2"/>
  <c r="H10" i="2"/>
  <c r="G10" i="2"/>
  <c r="F10" i="2"/>
  <c r="E10" i="2"/>
  <c r="D10" i="2"/>
  <c r="C10" i="2"/>
  <c r="B10" i="2"/>
  <c r="H14" i="3"/>
  <c r="H10" i="3"/>
  <c r="I46" i="4" l="1"/>
  <c r="P42" i="3"/>
  <c r="R42" i="3" s="1"/>
  <c r="S42" i="3" s="1"/>
  <c r="B46" i="4"/>
  <c r="J46" i="4"/>
  <c r="D10" i="3"/>
  <c r="E10" i="3" s="1"/>
  <c r="N31" i="4"/>
  <c r="D46" i="4"/>
  <c r="L46" i="4"/>
  <c r="L46" i="1"/>
  <c r="G46" i="4"/>
  <c r="E46" i="4"/>
  <c r="M46" i="4"/>
  <c r="M46" i="1"/>
  <c r="N23" i="4"/>
  <c r="H46" i="4"/>
  <c r="F46" i="4"/>
  <c r="D19" i="3"/>
  <c r="E19" i="3" s="1"/>
  <c r="N10" i="4"/>
  <c r="K46" i="1"/>
  <c r="J46" i="1"/>
  <c r="I46" i="1"/>
  <c r="H46" i="1"/>
  <c r="G46" i="1"/>
  <c r="F46" i="1"/>
  <c r="E46" i="1"/>
  <c r="D46" i="1"/>
  <c r="N23" i="1"/>
  <c r="C46" i="1"/>
  <c r="E21" i="3"/>
  <c r="D23" i="3"/>
  <c r="E23" i="3" s="1"/>
  <c r="E33" i="3"/>
  <c r="D35" i="3"/>
  <c r="E35" i="3" s="1"/>
  <c r="E12" i="3"/>
  <c r="D14" i="3"/>
  <c r="E14" i="3" s="1"/>
  <c r="N31" i="1"/>
  <c r="N19" i="1"/>
  <c r="N14" i="1"/>
  <c r="B46" i="1"/>
  <c r="N10" i="1"/>
  <c r="N46" i="4"/>
  <c r="I44" i="3"/>
  <c r="H44" i="3"/>
  <c r="G44" i="3"/>
  <c r="F44" i="3"/>
  <c r="B46" i="3"/>
  <c r="I39" i="3"/>
  <c r="H39" i="3"/>
  <c r="G39" i="3"/>
  <c r="F39" i="3"/>
  <c r="D39" i="3"/>
  <c r="E39" i="3" s="1"/>
  <c r="I35" i="3"/>
  <c r="H35" i="3"/>
  <c r="G35" i="3"/>
  <c r="F35" i="3"/>
  <c r="I31" i="3"/>
  <c r="H31" i="3"/>
  <c r="G31" i="3"/>
  <c r="F31" i="3"/>
  <c r="I23" i="3"/>
  <c r="H23" i="3"/>
  <c r="G23" i="3"/>
  <c r="F23" i="3"/>
  <c r="I19" i="3"/>
  <c r="H19" i="3"/>
  <c r="G19" i="3"/>
  <c r="F19" i="3"/>
  <c r="I14" i="3"/>
  <c r="M31" i="2"/>
  <c r="L31" i="2"/>
  <c r="K31" i="2"/>
  <c r="J31" i="2"/>
  <c r="I31" i="2"/>
  <c r="H31" i="2"/>
  <c r="G31" i="2"/>
  <c r="F31" i="2"/>
  <c r="E31" i="2"/>
  <c r="D31" i="2"/>
  <c r="C31" i="2"/>
  <c r="B31" i="2"/>
  <c r="N30" i="2"/>
  <c r="N29" i="2"/>
  <c r="N28" i="2"/>
  <c r="N27" i="2"/>
  <c r="N26" i="2"/>
  <c r="N25" i="2"/>
  <c r="M23" i="2"/>
  <c r="L23" i="2"/>
  <c r="K23" i="2"/>
  <c r="J23" i="2"/>
  <c r="I23" i="2"/>
  <c r="H23" i="2"/>
  <c r="G23" i="2"/>
  <c r="F23" i="2"/>
  <c r="E23" i="2"/>
  <c r="D23" i="2"/>
  <c r="C23" i="2"/>
  <c r="B23" i="2"/>
  <c r="N22" i="2"/>
  <c r="N21" i="2"/>
  <c r="M19" i="2"/>
  <c r="L19" i="2"/>
  <c r="K19" i="2"/>
  <c r="J19" i="2"/>
  <c r="I19" i="2"/>
  <c r="H19" i="2"/>
  <c r="G19" i="2"/>
  <c r="F19" i="2"/>
  <c r="E19" i="2"/>
  <c r="D19" i="2"/>
  <c r="C19" i="2"/>
  <c r="B19" i="2"/>
  <c r="N18" i="2"/>
  <c r="N17" i="2"/>
  <c r="N16" i="2"/>
  <c r="N13" i="2"/>
  <c r="N12" i="2"/>
  <c r="N9" i="2"/>
  <c r="N8" i="2"/>
  <c r="N7" i="2"/>
  <c r="N6" i="2"/>
  <c r="K46" i="2" l="1"/>
  <c r="L46" i="2"/>
  <c r="G46" i="3"/>
  <c r="M46" i="2"/>
  <c r="H46" i="3"/>
  <c r="J46" i="2"/>
  <c r="I46" i="2"/>
  <c r="H46" i="2"/>
  <c r="G46" i="2"/>
  <c r="F46" i="2"/>
  <c r="E46" i="2"/>
  <c r="N46" i="1"/>
  <c r="D46" i="2"/>
  <c r="D46" i="3"/>
  <c r="E46" i="3" s="1"/>
  <c r="C46" i="2"/>
  <c r="N23" i="2"/>
  <c r="N31" i="2"/>
  <c r="B46" i="2"/>
  <c r="N19" i="2"/>
  <c r="N14" i="2"/>
  <c r="N10" i="2"/>
  <c r="I46" i="3"/>
  <c r="N46" i="2" l="1"/>
  <c r="F46" i="3" l="1"/>
</calcChain>
</file>

<file path=xl/sharedStrings.xml><?xml version="1.0" encoding="utf-8"?>
<sst xmlns="http://schemas.openxmlformats.org/spreadsheetml/2006/main" count="464" uniqueCount="65">
  <si>
    <t>Januar</t>
  </si>
  <si>
    <t>Februar</t>
  </si>
  <si>
    <t>Mars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</si>
  <si>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</si>
  <si>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</si>
  <si>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</si>
  <si>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</si>
  <si>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</si>
  <si>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</si>
  <si>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</si>
  <si>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</si>
  <si>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Desember</t>
  </si>
  <si>
    <t>Sum</t>
  </si>
  <si>
    <t/>
  </si>
  <si>
    <t>Porsgrunn</t>
  </si>
  <si>
    <t>Skien</t>
  </si>
  <si>
    <t>Bamble</t>
  </si>
  <si>
    <t>Siljan</t>
  </si>
  <si>
    <t>Kragerø</t>
  </si>
  <si>
    <t>Drangedal</t>
  </si>
  <si>
    <t>Notodden</t>
  </si>
  <si>
    <t>Tinn</t>
  </si>
  <si>
    <t>Hjartdal</t>
  </si>
  <si>
    <t>Aust-Telemark</t>
  </si>
  <si>
    <t>Nome</t>
  </si>
  <si>
    <t>Midt-Telemark</t>
  </si>
  <si>
    <t>Seljord</t>
  </si>
  <si>
    <t>Kviteseid</t>
  </si>
  <si>
    <t>Nissedal</t>
  </si>
  <si>
    <t>Fyresdal</t>
  </si>
  <si>
    <t>Tokke</t>
  </si>
  <si>
    <t>Vinje</t>
  </si>
  <si>
    <t>Vest-Telemark</t>
  </si>
  <si>
    <t>Sandefjord</t>
  </si>
  <si>
    <t>Larvik</t>
  </si>
  <si>
    <t>Vestfold syd</t>
  </si>
  <si>
    <t>Tønsberg</t>
  </si>
  <si>
    <t>Færder</t>
  </si>
  <si>
    <t>Tønsberg-regionen</t>
  </si>
  <si>
    <t>Horten</t>
  </si>
  <si>
    <t>Holmestrand</t>
  </si>
  <si>
    <t>Drammen/Svelvik</t>
  </si>
  <si>
    <t>Vestfold nord</t>
  </si>
  <si>
    <t>Sum Vestfold og Telemark</t>
  </si>
  <si>
    <t>Kommune/region</t>
  </si>
  <si>
    <t>Denne måned</t>
  </si>
  <si>
    <t>Hittil i år</t>
  </si>
  <si>
    <t>Endring</t>
  </si>
  <si>
    <t>Endring %</t>
  </si>
  <si>
    <t>Januar 2020 - versjon 05.02.2020. Final</t>
  </si>
  <si>
    <t>2019 justert</t>
  </si>
  <si>
    <t xml:space="preserve">Grenland </t>
  </si>
  <si>
    <t>Vestmar</t>
  </si>
  <si>
    <t>Passasjerer 2019 før justering</t>
  </si>
  <si>
    <t>Passasjerer 2020</t>
  </si>
  <si>
    <t>Passasjerrapport Vestfold og Telemark fylkeskommune - periodisert</t>
  </si>
  <si>
    <t>*= Månedstallene for 2019 er periodisert i forhold til antall hverdager/helligdager i tilsvarende måned i 2020 slik at tallene er sammenlignbare.</t>
  </si>
  <si>
    <t>2019*</t>
  </si>
  <si>
    <t>Vestfold</t>
  </si>
  <si>
    <t>Februar 2020 - versjon 10.03.2020. Final</t>
  </si>
  <si>
    <t>Mars 2020 - versjon 14.04.2020. Final</t>
  </si>
  <si>
    <t>April 2020 - versjon 07.05.2020. Final</t>
  </si>
  <si>
    <t>Oktober 2020 - versjon 07.05.2020. Final</t>
  </si>
  <si>
    <t>September 2020 - versjon 07.05.2020. Final</t>
  </si>
  <si>
    <t>Mai 2020 - versjon 07.05.2020.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</si>
</sst>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-* #,##0.00_-;\-* #,##0.00_-;_-* &quot;-&quot;??_-;_-@_-"/>
    <numFmt numFmtId="164" formatCode="_-* #,##0_-;\-* #,##0_-;_-* &quot;-&quot;??_-;_-@_-"/>
    <numFmt numFmtId="165" formatCode="0.0\ %"/>
    <numFmt numFmtId="166" formatCode="#,##0_ ;\-#,##0\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21902"/>
        <bgColor rgb="FFC00000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/>
      <top style="thin">
        <color theme="9" tint="0.39997558519241921"/>
      </top>
      <bottom/>
      <diagonal/>
    </border>
    <border>
      <left/>
      <right style="thin">
        <color theme="9"/>
      </right>
      <top style="thin">
        <color theme="9" tint="0.39997558519241921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indexed="64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indexed="64"/>
      </left>
      <right/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rgb="FFF21902"/>
      </left>
      <right style="thin">
        <color rgb="FFF21902"/>
      </right>
      <top style="thin">
        <color rgb="FFF21902"/>
      </top>
      <bottom style="thin">
        <color rgb="FFF21902"/>
      </bottom>
      <diagonal/>
    </border>
    <border>
      <left style="medium">
        <color rgb="FFF21902"/>
      </left>
      <right style="thin">
        <color rgb="FFF21902"/>
      </right>
      <top style="thin">
        <color rgb="FFF21902"/>
      </top>
      <bottom style="thin">
        <color rgb="FFF21902"/>
      </bottom>
      <diagonal/>
    </border>
    <border>
      <left style="thin">
        <color rgb="FFF21902"/>
      </left>
      <right style="medium">
        <color rgb="FFF21902"/>
      </right>
      <top style="thin">
        <color rgb="FFF21902"/>
      </top>
      <bottom style="thin">
        <color rgb="FFF21902"/>
      </bottom>
      <diagonal/>
    </border>
    <border>
      <left style="medium">
        <color rgb="FFF21902"/>
      </left>
      <right style="thin">
        <color rgb="FFF21902"/>
      </right>
      <top style="thin">
        <color rgb="FFF21902"/>
      </top>
      <bottom style="medium">
        <color rgb="FFF21902"/>
      </bottom>
      <diagonal/>
    </border>
    <border>
      <left style="thin">
        <color rgb="FFF21902"/>
      </left>
      <right style="thin">
        <color rgb="FFF21902"/>
      </right>
      <top style="thin">
        <color rgb="FFF21902"/>
      </top>
      <bottom style="medium">
        <color rgb="FFF21902"/>
      </bottom>
      <diagonal/>
    </border>
    <border>
      <left style="thin">
        <color rgb="FFF21902"/>
      </left>
      <right style="medium">
        <color rgb="FFF21902"/>
      </right>
      <top style="thin">
        <color rgb="FFF21902"/>
      </top>
      <bottom style="medium">
        <color rgb="FFF21902"/>
      </bottom>
      <diagonal/>
    </border>
    <border>
      <left style="medium">
        <color rgb="FFF21902"/>
      </left>
      <right style="medium">
        <color rgb="FFF21902"/>
      </right>
      <top style="thin">
        <color rgb="FFF21902"/>
      </top>
      <bottom style="medium">
        <color rgb="FFF21902"/>
      </bottom>
      <diagonal/>
    </border>
    <border>
      <left style="medium">
        <color rgb="FFF21902"/>
      </left>
      <right style="medium">
        <color rgb="FFF21902"/>
      </right>
      <top style="thin">
        <color rgb="FFF21902"/>
      </top>
      <bottom style="thin">
        <color rgb="FFF2190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4" xfId="0" applyFont="1" applyBorder="1"/>
    <xf numFmtId="0" fontId="0" fillId="0" borderId="7" xfId="0" applyFont="1" applyBorder="1"/>
    <xf numFmtId="0" fontId="0" fillId="0" borderId="9" xfId="0" applyFont="1" applyBorder="1"/>
    <xf numFmtId="0" fontId="0" fillId="0" borderId="12" xfId="0" applyFont="1" applyBorder="1"/>
    <xf numFmtId="0" fontId="0" fillId="0" borderId="13" xfId="0" applyFont="1" applyBorder="1"/>
    <xf numFmtId="164" fontId="0" fillId="0" borderId="7" xfId="1" applyNumberFormat="1" applyFont="1" applyBorder="1"/>
    <xf numFmtId="0" fontId="3" fillId="0" borderId="0" xfId="0" applyFont="1"/>
    <xf numFmtId="0" fontId="3" fillId="0" borderId="7" xfId="0" applyFont="1" applyBorder="1"/>
    <xf numFmtId="164" fontId="3" fillId="0" borderId="7" xfId="1" applyNumberFormat="1" applyFont="1" applyBorder="1"/>
    <xf numFmtId="0" fontId="3" fillId="0" borderId="9" xfId="0" applyFont="1" applyBorder="1"/>
    <xf numFmtId="164" fontId="3" fillId="0" borderId="9" xfId="1" applyNumberFormat="1" applyFont="1" applyBorder="1"/>
    <xf numFmtId="164" fontId="0" fillId="0" borderId="9" xfId="1" applyNumberFormat="1" applyFont="1" applyBorder="1"/>
    <xf numFmtId="0" fontId="3" fillId="0" borderId="4" xfId="0" applyFont="1" applyBorder="1"/>
    <xf numFmtId="0" fontId="3" fillId="0" borderId="11" xfId="0" applyFont="1" applyBorder="1"/>
    <xf numFmtId="0" fontId="2" fillId="2" borderId="1" xfId="0" applyFont="1" applyFill="1" applyBorder="1"/>
    <xf numFmtId="0" fontId="2" fillId="2" borderId="3" xfId="0" applyFont="1" applyFill="1" applyBorder="1"/>
    <xf numFmtId="0" fontId="2" fillId="2" borderId="8" xfId="0" applyFont="1" applyFill="1" applyBorder="1"/>
    <xf numFmtId="0" fontId="0" fillId="0" borderId="10" xfId="0" applyFont="1" applyBorder="1"/>
    <xf numFmtId="0" fontId="3" fillId="0" borderId="10" xfId="0" applyFont="1" applyBorder="1"/>
    <xf numFmtId="0" fontId="0" fillId="0" borderId="5" xfId="0" applyFont="1" applyBorder="1"/>
    <xf numFmtId="0" fontId="0" fillId="0" borderId="2" xfId="0" applyFont="1" applyBorder="1"/>
    <xf numFmtId="0" fontId="0" fillId="0" borderId="6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14" xfId="0" applyFont="1" applyBorder="1"/>
    <xf numFmtId="0" fontId="3" fillId="0" borderId="14" xfId="0" applyFont="1" applyBorder="1" applyAlignment="1">
      <alignment horizontal="right"/>
    </xf>
    <xf numFmtId="164" fontId="0" fillId="0" borderId="14" xfId="1" applyNumberFormat="1" applyFont="1" applyBorder="1"/>
    <xf numFmtId="164" fontId="3" fillId="0" borderId="14" xfId="1" applyNumberFormat="1" applyFont="1" applyBorder="1"/>
    <xf numFmtId="164" fontId="3" fillId="0" borderId="14" xfId="0" applyNumberFormat="1" applyFont="1" applyBorder="1"/>
    <xf numFmtId="0" fontId="3" fillId="0" borderId="15" xfId="0" applyFont="1" applyBorder="1" applyAlignment="1">
      <alignment horizontal="right"/>
    </xf>
    <xf numFmtId="0" fontId="3" fillId="0" borderId="16" xfId="0" applyFont="1" applyBorder="1" applyAlignment="1">
      <alignment horizontal="right"/>
    </xf>
    <xf numFmtId="164" fontId="0" fillId="0" borderId="15" xfId="1" applyNumberFormat="1" applyFont="1" applyBorder="1"/>
    <xf numFmtId="164" fontId="0" fillId="0" borderId="16" xfId="1" applyNumberFormat="1" applyFont="1" applyBorder="1"/>
    <xf numFmtId="164" fontId="3" fillId="0" borderId="15" xfId="1" applyNumberFormat="1" applyFont="1" applyBorder="1"/>
    <xf numFmtId="164" fontId="3" fillId="0" borderId="16" xfId="1" applyNumberFormat="1" applyFont="1" applyBorder="1"/>
    <xf numFmtId="0" fontId="0" fillId="0" borderId="15" xfId="0" applyFont="1" applyBorder="1"/>
    <xf numFmtId="0" fontId="0" fillId="0" borderId="16" xfId="0" applyFont="1" applyBorder="1"/>
    <xf numFmtId="164" fontId="3" fillId="0" borderId="15" xfId="0" applyNumberFormat="1" applyFont="1" applyBorder="1"/>
    <xf numFmtId="164" fontId="3" fillId="0" borderId="16" xfId="0" applyNumberFormat="1" applyFont="1" applyBorder="1"/>
    <xf numFmtId="164" fontId="3" fillId="0" borderId="17" xfId="0" applyNumberFormat="1" applyFont="1" applyBorder="1"/>
    <xf numFmtId="164" fontId="3" fillId="0" borderId="18" xfId="0" applyNumberFormat="1" applyFont="1" applyBorder="1"/>
    <xf numFmtId="164" fontId="3" fillId="0" borderId="19" xfId="0" applyNumberFormat="1" applyFont="1" applyBorder="1"/>
    <xf numFmtId="0" fontId="2" fillId="3" borderId="21" xfId="0" applyFont="1" applyFill="1" applyBorder="1"/>
    <xf numFmtId="0" fontId="0" fillId="0" borderId="21" xfId="0" applyFont="1" applyBorder="1"/>
    <xf numFmtId="0" fontId="3" fillId="0" borderId="21" xfId="0" applyFont="1" applyBorder="1"/>
    <xf numFmtId="0" fontId="3" fillId="0" borderId="20" xfId="0" applyFont="1" applyBorder="1"/>
    <xf numFmtId="164" fontId="0" fillId="0" borderId="12" xfId="0" applyNumberFormat="1" applyFont="1" applyBorder="1"/>
    <xf numFmtId="164" fontId="3" fillId="0" borderId="7" xfId="0" applyNumberFormat="1" applyFont="1" applyBorder="1"/>
    <xf numFmtId="164" fontId="3" fillId="0" borderId="9" xfId="0" applyNumberFormat="1" applyFont="1" applyBorder="1"/>
    <xf numFmtId="164" fontId="0" fillId="0" borderId="9" xfId="0" applyNumberFormat="1" applyFont="1" applyBorder="1"/>
    <xf numFmtId="164" fontId="0" fillId="0" borderId="13" xfId="1" applyNumberFormat="1" applyFont="1" applyBorder="1"/>
    <xf numFmtId="164" fontId="3" fillId="0" borderId="12" xfId="1" applyNumberFormat="1" applyFont="1" applyBorder="1"/>
    <xf numFmtId="3" fontId="0" fillId="0" borderId="14" xfId="1" applyNumberFormat="1" applyFont="1" applyBorder="1"/>
    <xf numFmtId="3" fontId="3" fillId="0" borderId="14" xfId="1" applyNumberFormat="1" applyFont="1" applyBorder="1"/>
    <xf numFmtId="3" fontId="0" fillId="0" borderId="14" xfId="0" applyNumberFormat="1" applyFont="1" applyBorder="1"/>
    <xf numFmtId="3" fontId="3" fillId="0" borderId="14" xfId="0" applyNumberFormat="1" applyFont="1" applyBorder="1"/>
    <xf numFmtId="3" fontId="3" fillId="0" borderId="18" xfId="0" applyNumberFormat="1" applyFont="1" applyBorder="1"/>
    <xf numFmtId="165" fontId="0" fillId="0" borderId="16" xfId="2" applyNumberFormat="1" applyFont="1" applyBorder="1"/>
    <xf numFmtId="165" fontId="3" fillId="0" borderId="16" xfId="2" applyNumberFormat="1" applyFont="1" applyBorder="1"/>
    <xf numFmtId="165" fontId="3" fillId="0" borderId="19" xfId="2" applyNumberFormat="1" applyFont="1" applyBorder="1"/>
    <xf numFmtId="164" fontId="0" fillId="0" borderId="0" xfId="0" applyNumberFormat="1"/>
    <xf numFmtId="165" fontId="0" fillId="0" borderId="0" xfId="2" applyNumberFormat="1" applyFont="1"/>
    <xf numFmtId="166" fontId="0" fillId="0" borderId="14" xfId="1" applyNumberFormat="1" applyFont="1" applyBorder="1" applyAlignment="1">
      <alignment horizontal="right"/>
    </xf>
    <xf numFmtId="166" fontId="3" fillId="0" borderId="14" xfId="1" applyNumberFormat="1" applyFont="1" applyBorder="1" applyAlignment="1">
      <alignment horizontal="right"/>
    </xf>
    <xf numFmtId="166" fontId="3" fillId="0" borderId="18" xfId="1" applyNumberFormat="1" applyFont="1" applyBorder="1" applyAlignment="1">
      <alignment horizontal="right"/>
    </xf>
    <xf numFmtId="164" fontId="3" fillId="0" borderId="12" xfId="0" applyNumberFormat="1" applyFont="1" applyBorder="1"/>
    <xf numFmtId="164" fontId="3" fillId="0" borderId="13" xfId="0" applyNumberFormat="1" applyFont="1" applyBorder="1"/>
    <xf numFmtId="0" fontId="2" fillId="3" borderId="15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</cellXfs>
  <cellStyles count="3">
    <cellStyle name="Komma" xfId="1" builtinId="3"/>
    <cellStyle name="Normal" xfId="0" builtinId="0"/>
    <cellStyle name="Prosent" xfId="2" builtinId="5"/>
  </cellStyles>
  <dxfs count="0"/>
  <tableStyles count="1" defaultTableStyle="TableStyleMedium2" defaultPivotStyle="PivotStyleLight16">
    <tableStyle name="Tabellstil 1" pivot="0" count="0" xr9:uid="{00000000-0011-0000-FFFF-FFFF00000000}"/>
  </tableStyles>
  <colors>
    <mruColors>
      <color rgb="FFF219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123825</xdr:colOff>
      <xdr:row>0</xdr:row>
      <xdr:rowOff>93521</xdr:rowOff>
    </xdr:from>
    <xdr:to>
      <xdr:col>8</xdr:col>
      <xdr:colOff>1006475</xdr:colOff>
      <xdr:row>2</xdr:row>
      <xdr:rowOff>91531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05900" y="93521"/>
          <a:ext cx="876300" cy="5123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171450</xdr:colOff>
      <xdr:row>0</xdr:row>
      <xdr:rowOff>63500</xdr:rowOff>
    </xdr:from>
    <xdr:to>
      <xdr:col>8</xdr:col>
      <xdr:colOff>1049097</xdr:colOff>
      <xdr:row>2</xdr:row>
      <xdr:rowOff>57830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63100" y="63500"/>
          <a:ext cx="883997" cy="5182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190500</xdr:colOff>
      <xdr:row>0</xdr:row>
      <xdr:rowOff>82408</xdr:rowOff>
    </xdr:from>
    <xdr:to>
      <xdr:col>9</xdr:col>
      <xdr:colOff>1348</xdr:colOff>
      <xdr:row>2</xdr:row>
      <xdr:rowOff>86548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72575" y="82408"/>
          <a:ext cx="858598" cy="53754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38100</xdr:rowOff>
    </xdr:from>
    <xdr:to>
      <xdr:col>8</xdr:col>
      <xdr:colOff>1010998</xdr:colOff>
      <xdr:row>2</xdr:row>
      <xdr:rowOff>42240</xdr:rowOff>
    </xdr:to>
    <xdr:pic>
      <xdr:nvPicPr>
        <xdr:cNvPr id="5" name="Bild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34475" y="38100"/>
          <a:ext cx="858598" cy="537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38100</xdr:rowOff>
    </xdr:from>
    <xdr:to>
      <xdr:col>8</xdr:col>
      <xdr:colOff>1010998</xdr:colOff>
      <xdr:row>2</xdr:row>
      <xdr:rowOff>42240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34475" y="38100"/>
          <a:ext cx="858598" cy="53754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38100</xdr:rowOff>
    </xdr:from>
    <xdr:to>
      <xdr:col>8</xdr:col>
      <xdr:colOff>1010998</xdr:colOff>
      <xdr:row>2</xdr:row>
      <xdr:rowOff>42240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34475" y="38100"/>
          <a:ext cx="858598" cy="53754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38100</xdr:rowOff>
    </xdr:from>
    <xdr:to>
      <xdr:col>8</xdr:col>
      <xdr:colOff>1010998</xdr:colOff>
      <xdr:row>2</xdr:row>
      <xdr:rowOff>42240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637B24F9-6F88-4059-8314-83F64D7606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34475" y="38100"/>
          <a:ext cx="858598" cy="5375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6"/>
  <sheetViews>
    <sheetView workbookViewId="0">
      <selection activeCell="A2" sqref="A2"/>
    </sheetView>
  </sheetViews>
  <sheetFormatPr baseColWidth="10" defaultRowHeight="15" x14ac:dyDescent="0.25"/>
  <sheetData>
    <row r="1" spans="1:14" x14ac:dyDescent="0.25">
      <c r="A1" t="s">
        <v>53</v>
      </c>
    </row>
    <row r="4" spans="1:14" x14ac:dyDescent="0.25">
      <c r="A4" s="15" t="s">
        <v>44</v>
      </c>
      <c r="B4" s="16" t="s">
        <v>0</v>
      </c>
      <c r="C4" s="16" t="s">
        <v>1</v>
      </c>
      <c r="D4" s="16" t="s">
        <v>2</v>
      </c>
      <c r="E4" s="16" t="s">
        <v>3</v>
      </c>
      <c r="F4" s="16" t="s">
        <v>4</v>
      </c>
      <c r="G4" s="16" t="s">
        <v>5</v>
      </c>
      <c r="H4" s="16" t="s">
        <v>6</v>
      </c>
      <c r="I4" s="16" t="s">
        <v>7</v>
      </c>
      <c r="J4" s="16" t="s">
        <v>8</v>
      </c>
      <c r="K4" s="16" t="s">
        <v>9</v>
      </c>
      <c r="L4" s="16" t="s">
        <v>10</v>
      </c>
      <c r="M4" s="16" t="s">
        <v>11</v>
      </c>
      <c r="N4" s="17" t="s">
        <v>12</v>
      </c>
    </row>
    <row r="5" spans="1:14" x14ac:dyDescent="0.25">
      <c r="A5" s="18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3" t="s">
        <v>13</v>
      </c>
    </row>
    <row r="6" spans="1:14" x14ac:dyDescent="0.25">
      <c r="A6" s="18" t="s">
        <v>14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11">
        <f t="shared" ref="N6:N13" si="0">SUM(B6:M6)</f>
        <v>0</v>
      </c>
    </row>
    <row r="7" spans="1:14" x14ac:dyDescent="0.25">
      <c r="A7" s="18" t="s">
        <v>15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11">
        <f t="shared" si="0"/>
        <v>0</v>
      </c>
    </row>
    <row r="8" spans="1:14" x14ac:dyDescent="0.25">
      <c r="A8" s="18" t="s">
        <v>16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11">
        <f t="shared" si="0"/>
        <v>0</v>
      </c>
    </row>
    <row r="9" spans="1:14" x14ac:dyDescent="0.25">
      <c r="A9" s="18" t="s">
        <v>17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11">
        <f t="shared" si="0"/>
        <v>0</v>
      </c>
    </row>
    <row r="10" spans="1:14" x14ac:dyDescent="0.25">
      <c r="A10" s="19" t="s">
        <v>51</v>
      </c>
      <c r="B10" s="9">
        <f>SUM(B6:B9)</f>
        <v>0</v>
      </c>
      <c r="C10" s="9">
        <f t="shared" ref="C10:N10" si="1">SUM(C6:C9)</f>
        <v>0</v>
      </c>
      <c r="D10" s="9">
        <f t="shared" si="1"/>
        <v>0</v>
      </c>
      <c r="E10" s="9">
        <f t="shared" si="1"/>
        <v>0</v>
      </c>
      <c r="F10" s="9">
        <f t="shared" si="1"/>
        <v>0</v>
      </c>
      <c r="G10" s="9">
        <f t="shared" si="1"/>
        <v>0</v>
      </c>
      <c r="H10" s="9">
        <f t="shared" si="1"/>
        <v>0</v>
      </c>
      <c r="I10" s="9">
        <f t="shared" si="1"/>
        <v>0</v>
      </c>
      <c r="J10" s="9">
        <f t="shared" si="1"/>
        <v>0</v>
      </c>
      <c r="K10" s="9">
        <f t="shared" si="1"/>
        <v>0</v>
      </c>
      <c r="L10" s="9">
        <f t="shared" si="1"/>
        <v>0</v>
      </c>
      <c r="M10" s="9">
        <f t="shared" si="1"/>
        <v>0</v>
      </c>
      <c r="N10" s="11">
        <f t="shared" si="1"/>
        <v>0</v>
      </c>
    </row>
    <row r="11" spans="1:14" x14ac:dyDescent="0.25">
      <c r="A11" s="18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11"/>
    </row>
    <row r="12" spans="1:14" x14ac:dyDescent="0.25">
      <c r="A12" s="18" t="s">
        <v>18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11">
        <f t="shared" si="0"/>
        <v>0</v>
      </c>
    </row>
    <row r="13" spans="1:14" x14ac:dyDescent="0.25">
      <c r="A13" s="18" t="s">
        <v>19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11">
        <f t="shared" si="0"/>
        <v>0</v>
      </c>
    </row>
    <row r="14" spans="1:14" x14ac:dyDescent="0.25">
      <c r="A14" s="19" t="s">
        <v>52</v>
      </c>
      <c r="B14" s="9">
        <f>SUM(B12:B13)</f>
        <v>0</v>
      </c>
      <c r="C14" s="9">
        <f t="shared" ref="C14:N14" si="2">SUM(C12:C13)</f>
        <v>0</v>
      </c>
      <c r="D14" s="9">
        <f t="shared" si="2"/>
        <v>0</v>
      </c>
      <c r="E14" s="9">
        <f t="shared" si="2"/>
        <v>0</v>
      </c>
      <c r="F14" s="9">
        <f t="shared" si="2"/>
        <v>0</v>
      </c>
      <c r="G14" s="9">
        <f t="shared" si="2"/>
        <v>0</v>
      </c>
      <c r="H14" s="9">
        <f t="shared" si="2"/>
        <v>0</v>
      </c>
      <c r="I14" s="9">
        <f t="shared" si="2"/>
        <v>0</v>
      </c>
      <c r="J14" s="9">
        <f t="shared" si="2"/>
        <v>0</v>
      </c>
      <c r="K14" s="9">
        <f t="shared" si="2"/>
        <v>0</v>
      </c>
      <c r="L14" s="9">
        <f t="shared" si="2"/>
        <v>0</v>
      </c>
      <c r="M14" s="9">
        <f t="shared" si="2"/>
        <v>0</v>
      </c>
      <c r="N14" s="11">
        <f t="shared" si="2"/>
        <v>0</v>
      </c>
    </row>
    <row r="15" spans="1:14" x14ac:dyDescent="0.25">
      <c r="A15" s="18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3"/>
    </row>
    <row r="16" spans="1:14" x14ac:dyDescent="0.25">
      <c r="A16" s="18" t="s">
        <v>20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11">
        <f>SUM(B16:M16)</f>
        <v>0</v>
      </c>
    </row>
    <row r="17" spans="1:14" x14ac:dyDescent="0.25">
      <c r="A17" s="18" t="s">
        <v>21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11">
        <f>SUM(B17:M17)</f>
        <v>0</v>
      </c>
    </row>
    <row r="18" spans="1:14" x14ac:dyDescent="0.25">
      <c r="A18" s="18" t="s">
        <v>22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11">
        <f>SUM(B18:M18)</f>
        <v>0</v>
      </c>
    </row>
    <row r="19" spans="1:14" x14ac:dyDescent="0.25">
      <c r="A19" s="19" t="s">
        <v>23</v>
      </c>
      <c r="B19" s="9">
        <f>SUM(B16:B18)</f>
        <v>0</v>
      </c>
      <c r="C19" s="9">
        <f t="shared" ref="C19:M19" si="3">SUM(C16:C18)</f>
        <v>0</v>
      </c>
      <c r="D19" s="9">
        <f t="shared" si="3"/>
        <v>0</v>
      </c>
      <c r="E19" s="9">
        <f t="shared" si="3"/>
        <v>0</v>
      </c>
      <c r="F19" s="9">
        <f t="shared" si="3"/>
        <v>0</v>
      </c>
      <c r="G19" s="9">
        <f t="shared" si="3"/>
        <v>0</v>
      </c>
      <c r="H19" s="9">
        <f t="shared" si="3"/>
        <v>0</v>
      </c>
      <c r="I19" s="9">
        <f t="shared" si="3"/>
        <v>0</v>
      </c>
      <c r="J19" s="9">
        <f t="shared" si="3"/>
        <v>0</v>
      </c>
      <c r="K19" s="9">
        <f t="shared" si="3"/>
        <v>0</v>
      </c>
      <c r="L19" s="9">
        <f t="shared" si="3"/>
        <v>0</v>
      </c>
      <c r="M19" s="9">
        <f t="shared" si="3"/>
        <v>0</v>
      </c>
      <c r="N19" s="11">
        <f>SUM(N16:N18)</f>
        <v>0</v>
      </c>
    </row>
    <row r="20" spans="1:14" x14ac:dyDescent="0.25">
      <c r="A20" s="18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3"/>
    </row>
    <row r="21" spans="1:14" x14ac:dyDescent="0.25">
      <c r="A21" s="18" t="s">
        <v>25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11">
        <f>SUM(B21:M21)</f>
        <v>0</v>
      </c>
    </row>
    <row r="22" spans="1:14" x14ac:dyDescent="0.25">
      <c r="A22" s="18" t="s">
        <v>24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11">
        <f>SUM(B22:M22)</f>
        <v>0</v>
      </c>
    </row>
    <row r="23" spans="1:14" x14ac:dyDescent="0.25">
      <c r="A23" s="19" t="s">
        <v>25</v>
      </c>
      <c r="B23" s="9">
        <f t="shared" ref="B23:N23" si="4">SUM(B21:B22)</f>
        <v>0</v>
      </c>
      <c r="C23" s="9">
        <f t="shared" si="4"/>
        <v>0</v>
      </c>
      <c r="D23" s="9">
        <f t="shared" si="4"/>
        <v>0</v>
      </c>
      <c r="E23" s="9">
        <f t="shared" si="4"/>
        <v>0</v>
      </c>
      <c r="F23" s="9">
        <f t="shared" si="4"/>
        <v>0</v>
      </c>
      <c r="G23" s="9">
        <f t="shared" si="4"/>
        <v>0</v>
      </c>
      <c r="H23" s="9">
        <f t="shared" si="4"/>
        <v>0</v>
      </c>
      <c r="I23" s="9">
        <f t="shared" si="4"/>
        <v>0</v>
      </c>
      <c r="J23" s="9">
        <f t="shared" si="4"/>
        <v>0</v>
      </c>
      <c r="K23" s="9">
        <f t="shared" si="4"/>
        <v>0</v>
      </c>
      <c r="L23" s="9">
        <f t="shared" si="4"/>
        <v>0</v>
      </c>
      <c r="M23" s="9">
        <f t="shared" si="4"/>
        <v>0</v>
      </c>
      <c r="N23" s="11">
        <f t="shared" si="4"/>
        <v>0</v>
      </c>
    </row>
    <row r="24" spans="1:14" x14ac:dyDescent="0.25">
      <c r="A24" s="18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12"/>
    </row>
    <row r="25" spans="1:14" x14ac:dyDescent="0.25">
      <c r="A25" s="18" t="s">
        <v>26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11">
        <f t="shared" ref="N25:N30" si="5">SUM(B25:M25)</f>
        <v>0</v>
      </c>
    </row>
    <row r="26" spans="1:14" x14ac:dyDescent="0.25">
      <c r="A26" s="18" t="s">
        <v>27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11">
        <f t="shared" si="5"/>
        <v>0</v>
      </c>
    </row>
    <row r="27" spans="1:14" x14ac:dyDescent="0.25">
      <c r="A27" s="18" t="s">
        <v>28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11">
        <f t="shared" si="5"/>
        <v>0</v>
      </c>
    </row>
    <row r="28" spans="1:14" x14ac:dyDescent="0.25">
      <c r="A28" s="18" t="s">
        <v>29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11">
        <f t="shared" si="5"/>
        <v>0</v>
      </c>
    </row>
    <row r="29" spans="1:14" x14ac:dyDescent="0.25">
      <c r="A29" s="18" t="s">
        <v>30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11">
        <f t="shared" si="5"/>
        <v>0</v>
      </c>
    </row>
    <row r="30" spans="1:14" x14ac:dyDescent="0.25">
      <c r="A30" s="18" t="s">
        <v>31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11">
        <f t="shared" si="5"/>
        <v>0</v>
      </c>
    </row>
    <row r="31" spans="1:14" x14ac:dyDescent="0.25">
      <c r="A31" s="19" t="s">
        <v>32</v>
      </c>
      <c r="B31" s="9">
        <f>SUM(B25:B30)</f>
        <v>0</v>
      </c>
      <c r="C31" s="9">
        <f t="shared" ref="C31:N31" si="6">SUM(C25:C30)</f>
        <v>0</v>
      </c>
      <c r="D31" s="9">
        <f t="shared" si="6"/>
        <v>0</v>
      </c>
      <c r="E31" s="9">
        <f t="shared" si="6"/>
        <v>0</v>
      </c>
      <c r="F31" s="9">
        <f t="shared" si="6"/>
        <v>0</v>
      </c>
      <c r="G31" s="9">
        <f t="shared" si="6"/>
        <v>0</v>
      </c>
      <c r="H31" s="9">
        <f t="shared" si="6"/>
        <v>0</v>
      </c>
      <c r="I31" s="9">
        <f t="shared" si="6"/>
        <v>0</v>
      </c>
      <c r="J31" s="9">
        <f t="shared" si="6"/>
        <v>0</v>
      </c>
      <c r="K31" s="9">
        <f t="shared" si="6"/>
        <v>0</v>
      </c>
      <c r="L31" s="9">
        <f t="shared" si="6"/>
        <v>0</v>
      </c>
      <c r="M31" s="9">
        <f t="shared" si="6"/>
        <v>0</v>
      </c>
      <c r="N31" s="11">
        <f t="shared" si="6"/>
        <v>0</v>
      </c>
    </row>
    <row r="32" spans="1:14" x14ac:dyDescent="0.25">
      <c r="A32" s="18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12"/>
    </row>
    <row r="33" spans="1:14" x14ac:dyDescent="0.25">
      <c r="A33" s="18" t="s">
        <v>33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12"/>
    </row>
    <row r="34" spans="1:14" x14ac:dyDescent="0.25">
      <c r="A34" s="18" t="s">
        <v>34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3"/>
    </row>
    <row r="35" spans="1:14" x14ac:dyDescent="0.25">
      <c r="A35" s="19" t="s">
        <v>35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10"/>
    </row>
    <row r="36" spans="1:14" x14ac:dyDescent="0.25">
      <c r="A36" s="20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2"/>
    </row>
    <row r="37" spans="1:14" x14ac:dyDescent="0.25">
      <c r="A37" s="1" t="s">
        <v>36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3"/>
    </row>
    <row r="38" spans="1:14" x14ac:dyDescent="0.25">
      <c r="A38" s="1" t="s">
        <v>37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3"/>
    </row>
    <row r="39" spans="1:14" x14ac:dyDescent="0.25">
      <c r="A39" s="13" t="s">
        <v>38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10"/>
    </row>
    <row r="40" spans="1:14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3"/>
    </row>
    <row r="41" spans="1:14" x14ac:dyDescent="0.25">
      <c r="A41" s="1" t="s">
        <v>39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3"/>
    </row>
    <row r="42" spans="1:14" x14ac:dyDescent="0.25">
      <c r="A42" s="1" t="s">
        <v>40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3"/>
    </row>
    <row r="43" spans="1:14" x14ac:dyDescent="0.25">
      <c r="A43" s="1" t="s">
        <v>41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3"/>
    </row>
    <row r="44" spans="1:14" x14ac:dyDescent="0.25">
      <c r="A44" s="13" t="s">
        <v>42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10"/>
    </row>
    <row r="45" spans="1:14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3"/>
    </row>
    <row r="46" spans="1:14" x14ac:dyDescent="0.25">
      <c r="A46" s="14" t="s">
        <v>43</v>
      </c>
      <c r="B46" s="48">
        <f>B44+B39+B35+B31+B23+B19+B14+B10</f>
        <v>0</v>
      </c>
      <c r="C46" s="4">
        <f t="shared" ref="C46:N46" si="7">C44+C39+C35+C31+C23+C19+C14+C10</f>
        <v>0</v>
      </c>
      <c r="D46" s="4">
        <f t="shared" si="7"/>
        <v>0</v>
      </c>
      <c r="E46" s="4">
        <f t="shared" si="7"/>
        <v>0</v>
      </c>
      <c r="F46" s="4">
        <f t="shared" si="7"/>
        <v>0</v>
      </c>
      <c r="G46" s="4">
        <f t="shared" si="7"/>
        <v>0</v>
      </c>
      <c r="H46" s="4">
        <f t="shared" si="7"/>
        <v>0</v>
      </c>
      <c r="I46" s="4">
        <f t="shared" si="7"/>
        <v>0</v>
      </c>
      <c r="J46" s="4">
        <f t="shared" si="7"/>
        <v>0</v>
      </c>
      <c r="K46" s="4">
        <f t="shared" si="7"/>
        <v>0</v>
      </c>
      <c r="L46" s="4">
        <f t="shared" si="7"/>
        <v>0</v>
      </c>
      <c r="M46" s="4">
        <f t="shared" si="7"/>
        <v>0</v>
      </c>
      <c r="N46" s="5">
        <f t="shared" si="7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BEEB9-FC27-44B8-A2F2-C40F72B1C6A0}">
  <sheetPr>
    <pageSetUpPr fitToPage="1"/>
  </sheetPr>
  <dimension ref="A1:I48"/>
  <sheetViews>
    <sheetView tabSelected="1" topLeftCell="A16" zoomScale="90" zoomScaleNormal="90" workbookViewId="0">
      <selection activeCell="D26" sqref="D26"/>
    </sheetView>
  </sheetViews>
  <sheetFormatPr baseColWidth="10" defaultRowHeight="15" x14ac:dyDescent="0.25"/>
  <cols>
    <col min="1" max="1" width="24.7109375" customWidth="1"/>
    <col min="2" max="9" width="15.7109375" customWidth="1"/>
  </cols>
  <sheetData>
    <row r="1" spans="1:9" ht="26.25" x14ac:dyDescent="0.4">
      <c r="A1" s="24" t="s">
        <v>55</v>
      </c>
    </row>
    <row r="2" spans="1:9" ht="15.75" x14ac:dyDescent="0.25">
      <c r="A2" s="23" t="s">
        <v>62</v>
      </c>
    </row>
    <row r="4" spans="1:9" x14ac:dyDescent="0.25">
      <c r="A4" s="44" t="s">
        <v>44</v>
      </c>
      <c r="B4" s="69" t="s">
        <v>45</v>
      </c>
      <c r="C4" s="70"/>
      <c r="D4" s="70"/>
      <c r="E4" s="71"/>
      <c r="F4" s="69" t="s">
        <v>46</v>
      </c>
      <c r="G4" s="70"/>
      <c r="H4" s="70"/>
      <c r="I4" s="71"/>
    </row>
    <row r="5" spans="1:9" x14ac:dyDescent="0.25">
      <c r="A5" s="45"/>
      <c r="B5" s="31">
        <v>2020</v>
      </c>
      <c r="C5" s="27" t="s">
        <v>57</v>
      </c>
      <c r="D5" s="27" t="s">
        <v>47</v>
      </c>
      <c r="E5" s="32" t="s">
        <v>48</v>
      </c>
      <c r="F5" s="31">
        <v>2020</v>
      </c>
      <c r="G5" s="27" t="s">
        <v>57</v>
      </c>
      <c r="H5" s="27" t="s">
        <v>47</v>
      </c>
      <c r="I5" s="32" t="s">
        <v>48</v>
      </c>
    </row>
    <row r="6" spans="1:9" x14ac:dyDescent="0.25">
      <c r="A6" s="45" t="s">
        <v>14</v>
      </c>
      <c r="B6" s="33">
        <f>'2020'!K6</f>
        <v>137428</v>
      </c>
      <c r="C6" s="28">
        <f>'2019 justert'!K6</f>
        <v>168619</v>
      </c>
      <c r="D6" s="54">
        <f>B6-C6</f>
        <v>-31191</v>
      </c>
      <c r="E6" s="59">
        <f>D6/C6</f>
        <v>-0.18497915418784361</v>
      </c>
      <c r="F6" s="33">
        <f>SUM('2020'!B6:K6)</f>
        <v>1154780</v>
      </c>
      <c r="G6" s="28">
        <f>SUM('2019 justert'!B6:K6)</f>
        <v>1582027</v>
      </c>
      <c r="H6" s="64">
        <f>F6-G6</f>
        <v>-427247</v>
      </c>
      <c r="I6" s="59">
        <f>H6/G6</f>
        <v>-0.27006302673721749</v>
      </c>
    </row>
    <row r="7" spans="1:9" x14ac:dyDescent="0.25">
      <c r="A7" s="45" t="s">
        <v>15</v>
      </c>
      <c r="B7" s="33">
        <f>'2020'!K7</f>
        <v>196722</v>
      </c>
      <c r="C7" s="28">
        <f>'2019 justert'!K7</f>
        <v>246686</v>
      </c>
      <c r="D7" s="54">
        <f>B7-C7</f>
        <v>-49964</v>
      </c>
      <c r="E7" s="59">
        <f>D7/C7</f>
        <v>-0.20254088193087569</v>
      </c>
      <c r="F7" s="33">
        <f>SUM('2020'!B7:K7)</f>
        <v>1589790</v>
      </c>
      <c r="G7" s="28">
        <f>SUM('2019 justert'!B7:K7)</f>
        <v>2228723</v>
      </c>
      <c r="H7" s="64">
        <f t="shared" ref="H7:H46" si="0">F7-G7</f>
        <v>-638933</v>
      </c>
      <c r="I7" s="59">
        <f t="shared" ref="I7:I10" si="1">H7/G7</f>
        <v>-0.28668120713072015</v>
      </c>
    </row>
    <row r="8" spans="1:9" x14ac:dyDescent="0.25">
      <c r="A8" s="45" t="s">
        <v>16</v>
      </c>
      <c r="B8" s="33">
        <f>'2020'!K8</f>
        <v>32525</v>
      </c>
      <c r="C8" s="28">
        <f>'2019 justert'!K8</f>
        <v>37863</v>
      </c>
      <c r="D8" s="54">
        <f>B8-C8</f>
        <v>-5338</v>
      </c>
      <c r="E8" s="59">
        <f>D8/C8</f>
        <v>-0.14098196128146212</v>
      </c>
      <c r="F8" s="33">
        <f>SUM('2020'!B8:K8)</f>
        <v>265808</v>
      </c>
      <c r="G8" s="28">
        <f>SUM('2019 justert'!B8:K8)</f>
        <v>362707</v>
      </c>
      <c r="H8" s="64">
        <f t="shared" si="0"/>
        <v>-96899</v>
      </c>
      <c r="I8" s="59">
        <f t="shared" si="1"/>
        <v>-0.26715503147168373</v>
      </c>
    </row>
    <row r="9" spans="1:9" x14ac:dyDescent="0.25">
      <c r="A9" s="45" t="s">
        <v>17</v>
      </c>
      <c r="B9" s="33">
        <f>'2020'!K9</f>
        <v>4166</v>
      </c>
      <c r="C9" s="28">
        <f>'2019 justert'!K9</f>
        <v>5020</v>
      </c>
      <c r="D9" s="54">
        <f>B9-C9</f>
        <v>-854</v>
      </c>
      <c r="E9" s="59">
        <f>D9/C9</f>
        <v>-0.17011952191235061</v>
      </c>
      <c r="F9" s="33">
        <f>SUM('2020'!B9:K9)</f>
        <v>33008</v>
      </c>
      <c r="G9" s="28">
        <f>SUM('2019 justert'!B9:K9)</f>
        <v>44652</v>
      </c>
      <c r="H9" s="64">
        <f t="shared" si="0"/>
        <v>-11644</v>
      </c>
      <c r="I9" s="59">
        <f t="shared" si="1"/>
        <v>-0.26077219385469858</v>
      </c>
    </row>
    <row r="10" spans="1:9" x14ac:dyDescent="0.25">
      <c r="A10" s="46" t="s">
        <v>51</v>
      </c>
      <c r="B10" s="35">
        <f>SUM(B6:B9)</f>
        <v>370841</v>
      </c>
      <c r="C10" s="29">
        <f>SUM(C6:C9)</f>
        <v>458188</v>
      </c>
      <c r="D10" s="55">
        <f>SUM(D6:D9)</f>
        <v>-87347</v>
      </c>
      <c r="E10" s="60">
        <f>D10/C10</f>
        <v>-0.19063572158153422</v>
      </c>
      <c r="F10" s="35">
        <f>SUM(F6:F9)</f>
        <v>3043386</v>
      </c>
      <c r="G10" s="29">
        <f>SUM(G6:G9)</f>
        <v>4218109</v>
      </c>
      <c r="H10" s="65">
        <f t="shared" si="0"/>
        <v>-1174723</v>
      </c>
      <c r="I10" s="60">
        <f t="shared" si="1"/>
        <v>-0.2784951740222929</v>
      </c>
    </row>
    <row r="11" spans="1:9" x14ac:dyDescent="0.25">
      <c r="A11" s="45"/>
      <c r="B11" s="33"/>
      <c r="C11" s="28"/>
      <c r="D11" s="54"/>
      <c r="E11" s="34"/>
      <c r="F11" s="33"/>
      <c r="G11" s="28"/>
      <c r="H11" s="64"/>
      <c r="I11" s="34"/>
    </row>
    <row r="12" spans="1:9" x14ac:dyDescent="0.25">
      <c r="A12" s="45" t="s">
        <v>18</v>
      </c>
      <c r="B12" s="33">
        <f>'2020'!K12</f>
        <v>28988</v>
      </c>
      <c r="C12" s="28">
        <f>'2019 justert'!K12</f>
        <v>27670</v>
      </c>
      <c r="D12" s="54">
        <f>B12-C12</f>
        <v>1318</v>
      </c>
      <c r="E12" s="59">
        <f>D12/C12</f>
        <v>4.7632815323455008E-2</v>
      </c>
      <c r="F12" s="33">
        <f>SUM('2020'!B12:K12)</f>
        <v>305097</v>
      </c>
      <c r="G12" s="28">
        <f>SUM('2019 justert'!B12:K12)</f>
        <v>350624</v>
      </c>
      <c r="H12" s="64">
        <f t="shared" si="0"/>
        <v>-45527</v>
      </c>
      <c r="I12" s="59">
        <f t="shared" ref="I12:I14" si="2">H12/G12</f>
        <v>-0.12984564661859999</v>
      </c>
    </row>
    <row r="13" spans="1:9" x14ac:dyDescent="0.25">
      <c r="A13" s="45" t="s">
        <v>19</v>
      </c>
      <c r="B13" s="33">
        <f>'2020'!K13</f>
        <v>7262</v>
      </c>
      <c r="C13" s="28">
        <f>'2019 justert'!K13</f>
        <v>7912</v>
      </c>
      <c r="D13" s="54">
        <f>B13-C13</f>
        <v>-650</v>
      </c>
      <c r="E13" s="59">
        <f>D13/C13</f>
        <v>-8.215369059656219E-2</v>
      </c>
      <c r="F13" s="33">
        <f>SUM('2020'!B13:K13)</f>
        <v>49433</v>
      </c>
      <c r="G13" s="28">
        <f>SUM('2019 justert'!B13:K13)</f>
        <v>67632</v>
      </c>
      <c r="H13" s="64">
        <f t="shared" si="0"/>
        <v>-18199</v>
      </c>
      <c r="I13" s="59">
        <f t="shared" si="2"/>
        <v>-0.26908859711379229</v>
      </c>
    </row>
    <row r="14" spans="1:9" x14ac:dyDescent="0.25">
      <c r="A14" s="46" t="s">
        <v>52</v>
      </c>
      <c r="B14" s="35">
        <f>SUM(B12:B13)</f>
        <v>36250</v>
      </c>
      <c r="C14" s="29">
        <f>SUM(C12:C13)</f>
        <v>35582</v>
      </c>
      <c r="D14" s="55">
        <f>SUM(D12:D13)</f>
        <v>668</v>
      </c>
      <c r="E14" s="60">
        <f>D14/C14</f>
        <v>1.8773537181721096E-2</v>
      </c>
      <c r="F14" s="35">
        <f>SUM(F12:F13)</f>
        <v>354530</v>
      </c>
      <c r="G14" s="29">
        <f>SUM(G12:G13)</f>
        <v>418256</v>
      </c>
      <c r="H14" s="65">
        <f t="shared" si="0"/>
        <v>-63726</v>
      </c>
      <c r="I14" s="60">
        <f t="shared" si="2"/>
        <v>-0.15236123331165602</v>
      </c>
    </row>
    <row r="15" spans="1:9" x14ac:dyDescent="0.25">
      <c r="A15" s="45"/>
      <c r="B15" s="37"/>
      <c r="C15" s="26"/>
      <c r="D15" s="56"/>
      <c r="E15" s="38"/>
      <c r="F15" s="37"/>
      <c r="G15" s="26"/>
      <c r="H15" s="64"/>
      <c r="I15" s="38"/>
    </row>
    <row r="16" spans="1:9" x14ac:dyDescent="0.25">
      <c r="A16" s="45" t="s">
        <v>20</v>
      </c>
      <c r="B16" s="33">
        <f>'2020'!K16</f>
        <v>14187</v>
      </c>
      <c r="C16" s="28">
        <f>'2019 justert'!K16</f>
        <v>17031</v>
      </c>
      <c r="D16" s="54">
        <f>B16-C16</f>
        <v>-2844</v>
      </c>
      <c r="E16" s="59">
        <f>D16/C16</f>
        <v>-0.16698960718689448</v>
      </c>
      <c r="F16" s="33">
        <f>SUM('2020'!B16:K16)</f>
        <v>111476</v>
      </c>
      <c r="G16" s="28">
        <f>SUM('2019 justert'!B16:K16)</f>
        <v>159892</v>
      </c>
      <c r="H16" s="64">
        <f t="shared" si="0"/>
        <v>-48416</v>
      </c>
      <c r="I16" s="59">
        <f t="shared" ref="I16:I19" si="3">H16/G16</f>
        <v>-0.30280439296525152</v>
      </c>
    </row>
    <row r="17" spans="1:9" x14ac:dyDescent="0.25">
      <c r="A17" s="45" t="s">
        <v>21</v>
      </c>
      <c r="B17" s="33">
        <f>'2020'!K17</f>
        <v>8981</v>
      </c>
      <c r="C17" s="28">
        <f>'2019 justert'!K17</f>
        <v>11327</v>
      </c>
      <c r="D17" s="54">
        <f>B17-C17</f>
        <v>-2346</v>
      </c>
      <c r="E17" s="59">
        <f>D17/C17</f>
        <v>-0.20711574114946588</v>
      </c>
      <c r="F17" s="33">
        <f>SUM('2020'!B17:K17)</f>
        <v>73395</v>
      </c>
      <c r="G17" s="28">
        <f>SUM('2019 justert'!B17:K17)</f>
        <v>106916</v>
      </c>
      <c r="H17" s="64">
        <f t="shared" si="0"/>
        <v>-33521</v>
      </c>
      <c r="I17" s="59">
        <f t="shared" si="3"/>
        <v>-0.31352650679037747</v>
      </c>
    </row>
    <row r="18" spans="1:9" x14ac:dyDescent="0.25">
      <c r="A18" s="45" t="s">
        <v>22</v>
      </c>
      <c r="B18" s="33">
        <f>'2020'!K18</f>
        <v>1522</v>
      </c>
      <c r="C18" s="28">
        <f>'2019 justert'!K18</f>
        <v>2009</v>
      </c>
      <c r="D18" s="54">
        <f>B18-C18</f>
        <v>-487</v>
      </c>
      <c r="E18" s="59">
        <f>D18/C18</f>
        <v>-0.2424091587854654</v>
      </c>
      <c r="F18" s="33">
        <f>SUM('2020'!B18:K18)</f>
        <v>12353</v>
      </c>
      <c r="G18" s="28">
        <f>SUM('2019 justert'!B18:K18)</f>
        <v>17622</v>
      </c>
      <c r="H18" s="64">
        <f t="shared" si="0"/>
        <v>-5269</v>
      </c>
      <c r="I18" s="59">
        <f t="shared" si="3"/>
        <v>-0.2990012484394507</v>
      </c>
    </row>
    <row r="19" spans="1:9" x14ac:dyDescent="0.25">
      <c r="A19" s="46" t="s">
        <v>23</v>
      </c>
      <c r="B19" s="35">
        <f>SUM(B16:B18)</f>
        <v>24690</v>
      </c>
      <c r="C19" s="29">
        <f>SUM(C16:C18)</f>
        <v>30367</v>
      </c>
      <c r="D19" s="55">
        <f>SUM(D16:D18)</f>
        <v>-5677</v>
      </c>
      <c r="E19" s="60">
        <f>D19/C19</f>
        <v>-0.1869463562419732</v>
      </c>
      <c r="F19" s="35">
        <f t="shared" ref="F19:G19" si="4">SUM(F16:F18)</f>
        <v>197224</v>
      </c>
      <c r="G19" s="29">
        <f t="shared" si="4"/>
        <v>284430</v>
      </c>
      <c r="H19" s="65">
        <f t="shared" si="0"/>
        <v>-87206</v>
      </c>
      <c r="I19" s="60">
        <f t="shared" si="3"/>
        <v>-0.30659916323875824</v>
      </c>
    </row>
    <row r="20" spans="1:9" x14ac:dyDescent="0.25">
      <c r="A20" s="45"/>
      <c r="B20" s="37"/>
      <c r="C20" s="26"/>
      <c r="D20" s="56"/>
      <c r="E20" s="38"/>
      <c r="F20" s="37"/>
      <c r="G20" s="26"/>
      <c r="H20" s="64"/>
      <c r="I20" s="38"/>
    </row>
    <row r="21" spans="1:9" x14ac:dyDescent="0.25">
      <c r="A21" s="45" t="s">
        <v>25</v>
      </c>
      <c r="B21" s="33">
        <f>'2020'!K21</f>
        <v>12749</v>
      </c>
      <c r="C21" s="28">
        <f>'2019 justert'!K21</f>
        <v>15985</v>
      </c>
      <c r="D21" s="54">
        <f>B21-C21</f>
        <v>-3236</v>
      </c>
      <c r="E21" s="59">
        <f>D21/C21</f>
        <v>-0.20243978730059431</v>
      </c>
      <c r="F21" s="33">
        <f>SUM('2020'!B21:K21)</f>
        <v>95748</v>
      </c>
      <c r="G21" s="28">
        <f>SUM('2019 justert'!B21:K21)</f>
        <v>141517</v>
      </c>
      <c r="H21" s="64">
        <f t="shared" si="0"/>
        <v>-45769</v>
      </c>
      <c r="I21" s="59">
        <f t="shared" ref="I21:I23" si="5">H21/G21</f>
        <v>-0.32341697463908931</v>
      </c>
    </row>
    <row r="22" spans="1:9" x14ac:dyDescent="0.25">
      <c r="A22" s="45" t="s">
        <v>24</v>
      </c>
      <c r="B22" s="33">
        <f>'2020'!K22</f>
        <v>10007</v>
      </c>
      <c r="C22" s="28">
        <f>'2019 justert'!K22</f>
        <v>11922</v>
      </c>
      <c r="D22" s="54">
        <f>B22-C22</f>
        <v>-1915</v>
      </c>
      <c r="E22" s="59">
        <f>D22/C22</f>
        <v>-0.16062741150813623</v>
      </c>
      <c r="F22" s="33">
        <f>SUM('2020'!B22:K22)</f>
        <v>62579</v>
      </c>
      <c r="G22" s="28">
        <f>SUM('2019 justert'!B22:K22)</f>
        <v>109054</v>
      </c>
      <c r="H22" s="64">
        <f t="shared" si="0"/>
        <v>-46475</v>
      </c>
      <c r="I22" s="59">
        <f t="shared" si="5"/>
        <v>-0.42616501916481742</v>
      </c>
    </row>
    <row r="23" spans="1:9" x14ac:dyDescent="0.25">
      <c r="A23" s="46" t="s">
        <v>25</v>
      </c>
      <c r="B23" s="35">
        <f>SUM(B21:B22)</f>
        <v>22756</v>
      </c>
      <c r="C23" s="29">
        <f>SUM(C21:C22)</f>
        <v>27907</v>
      </c>
      <c r="D23" s="55">
        <f>SUM(D21:D22)</f>
        <v>-5151</v>
      </c>
      <c r="E23" s="60">
        <f>D23/C23</f>
        <v>-0.18457734618554483</v>
      </c>
      <c r="F23" s="35">
        <f t="shared" ref="F23:G23" si="6">SUM(F21:F22)</f>
        <v>158327</v>
      </c>
      <c r="G23" s="29">
        <f t="shared" si="6"/>
        <v>250571</v>
      </c>
      <c r="H23" s="65">
        <f t="shared" si="0"/>
        <v>-92244</v>
      </c>
      <c r="I23" s="60">
        <f t="shared" si="5"/>
        <v>-0.36813517925059164</v>
      </c>
    </row>
    <row r="24" spans="1:9" x14ac:dyDescent="0.25">
      <c r="A24" s="45"/>
      <c r="B24" s="33"/>
      <c r="C24" s="28"/>
      <c r="D24" s="54"/>
      <c r="E24" s="34"/>
      <c r="F24" s="33"/>
      <c r="G24" s="28"/>
      <c r="H24" s="64"/>
      <c r="I24" s="34"/>
    </row>
    <row r="25" spans="1:9" x14ac:dyDescent="0.25">
      <c r="A25" s="45" t="s">
        <v>26</v>
      </c>
      <c r="B25" s="33">
        <f>'2020'!K25</f>
        <v>2298</v>
      </c>
      <c r="C25" s="28">
        <f>'2019 justert'!K25</f>
        <v>3541</v>
      </c>
      <c r="D25" s="54">
        <f t="shared" ref="D25:D30" si="7">B25-C25</f>
        <v>-1243</v>
      </c>
      <c r="E25" s="59">
        <f t="shared" ref="E25:E31" si="8">D25/C25</f>
        <v>-0.35103078226489692</v>
      </c>
      <c r="F25" s="33">
        <f>SUM('2020'!B25:K25)</f>
        <v>18852</v>
      </c>
      <c r="G25" s="28">
        <f>SUM('2019 justert'!B25:K25)</f>
        <v>27423</v>
      </c>
      <c r="H25" s="64">
        <f t="shared" si="0"/>
        <v>-8571</v>
      </c>
      <c r="I25" s="59">
        <f t="shared" ref="I25:I30" si="9">H25/G25</f>
        <v>-0.31254786128432338</v>
      </c>
    </row>
    <row r="26" spans="1:9" x14ac:dyDescent="0.25">
      <c r="A26" s="45" t="s">
        <v>27</v>
      </c>
      <c r="B26" s="33">
        <f>'2020'!K26</f>
        <v>3630</v>
      </c>
      <c r="C26" s="28">
        <f>'2019 justert'!K26</f>
        <v>4222</v>
      </c>
      <c r="D26" s="54">
        <f t="shared" si="7"/>
        <v>-592</v>
      </c>
      <c r="E26" s="59">
        <f t="shared" si="8"/>
        <v>-0.14021790620558977</v>
      </c>
      <c r="F26" s="33">
        <f>SUM('2020'!B26:K26)</f>
        <v>26606</v>
      </c>
      <c r="G26" s="28">
        <f>SUM('2019 justert'!B26:K26)</f>
        <v>35030</v>
      </c>
      <c r="H26" s="64">
        <f t="shared" si="0"/>
        <v>-8424</v>
      </c>
      <c r="I26" s="59">
        <f t="shared" si="9"/>
        <v>-0.24047958892377963</v>
      </c>
    </row>
    <row r="27" spans="1:9" x14ac:dyDescent="0.25">
      <c r="A27" s="45" t="s">
        <v>28</v>
      </c>
      <c r="B27" s="33">
        <f>'2020'!K27</f>
        <v>1913</v>
      </c>
      <c r="C27" s="28">
        <f>'2019 justert'!K27</f>
        <v>2186</v>
      </c>
      <c r="D27" s="54">
        <f t="shared" si="7"/>
        <v>-273</v>
      </c>
      <c r="E27" s="59">
        <f t="shared" si="8"/>
        <v>-0.12488563586459286</v>
      </c>
      <c r="F27" s="33">
        <f>SUM('2020'!B27:K27)</f>
        <v>13306</v>
      </c>
      <c r="G27" s="28">
        <f>SUM('2019 justert'!B27:K27)</f>
        <v>16748</v>
      </c>
      <c r="H27" s="64">
        <f t="shared" si="0"/>
        <v>-3442</v>
      </c>
      <c r="I27" s="59">
        <f t="shared" si="9"/>
        <v>-0.20551707666587055</v>
      </c>
    </row>
    <row r="28" spans="1:9" x14ac:dyDescent="0.25">
      <c r="A28" s="45" t="s">
        <v>29</v>
      </c>
      <c r="B28" s="33">
        <f>'2020'!K28</f>
        <v>1811</v>
      </c>
      <c r="C28" s="28">
        <f>'2019 justert'!K28</f>
        <v>1772</v>
      </c>
      <c r="D28" s="54">
        <f t="shared" si="7"/>
        <v>39</v>
      </c>
      <c r="E28" s="59">
        <f t="shared" si="8"/>
        <v>2.2009029345372459E-2</v>
      </c>
      <c r="F28" s="33">
        <f>SUM('2020'!B28:K28)</f>
        <v>12323</v>
      </c>
      <c r="G28" s="28">
        <f>SUM('2019 justert'!B28:K28)</f>
        <v>16725</v>
      </c>
      <c r="H28" s="64">
        <f t="shared" si="0"/>
        <v>-4402</v>
      </c>
      <c r="I28" s="59">
        <f t="shared" si="9"/>
        <v>-0.2631988041853513</v>
      </c>
    </row>
    <row r="29" spans="1:9" x14ac:dyDescent="0.25">
      <c r="A29" s="45" t="s">
        <v>30</v>
      </c>
      <c r="B29" s="33">
        <f>'2020'!K29</f>
        <v>4101</v>
      </c>
      <c r="C29" s="28">
        <f>'2019 justert'!K29</f>
        <v>4193</v>
      </c>
      <c r="D29" s="54">
        <f t="shared" si="7"/>
        <v>-92</v>
      </c>
      <c r="E29" s="59">
        <f t="shared" si="8"/>
        <v>-2.1941330789410924E-2</v>
      </c>
      <c r="F29" s="33">
        <f>SUM('2020'!B29:K29)</f>
        <v>28771</v>
      </c>
      <c r="G29" s="28">
        <f>SUM('2019 justert'!B29:K29)</f>
        <v>37360</v>
      </c>
      <c r="H29" s="64">
        <f t="shared" si="0"/>
        <v>-8589</v>
      </c>
      <c r="I29" s="59">
        <f t="shared" si="9"/>
        <v>-0.22989828693790149</v>
      </c>
    </row>
    <row r="30" spans="1:9" x14ac:dyDescent="0.25">
      <c r="A30" s="45" t="s">
        <v>31</v>
      </c>
      <c r="B30" s="33">
        <f>'2020'!K30</f>
        <v>4782</v>
      </c>
      <c r="C30" s="28">
        <f>'2019 justert'!K30</f>
        <v>5358</v>
      </c>
      <c r="D30" s="54">
        <f t="shared" si="7"/>
        <v>-576</v>
      </c>
      <c r="E30" s="59">
        <f t="shared" si="8"/>
        <v>-0.10750279955207166</v>
      </c>
      <c r="F30" s="33">
        <f>SUM('2020'!B30:K30)</f>
        <v>36568</v>
      </c>
      <c r="G30" s="28">
        <f>SUM('2019 justert'!B30:K30)</f>
        <v>49683</v>
      </c>
      <c r="H30" s="64">
        <f t="shared" si="0"/>
        <v>-13115</v>
      </c>
      <c r="I30" s="59">
        <f t="shared" si="9"/>
        <v>-0.26397359257693781</v>
      </c>
    </row>
    <row r="31" spans="1:9" x14ac:dyDescent="0.25">
      <c r="A31" s="46" t="s">
        <v>32</v>
      </c>
      <c r="B31" s="35">
        <f>SUM(B25:B30)</f>
        <v>18535</v>
      </c>
      <c r="C31" s="29">
        <f>SUM(C25:C30)</f>
        <v>21272</v>
      </c>
      <c r="D31" s="55">
        <f>SUM(D25:D30)</f>
        <v>-2737</v>
      </c>
      <c r="E31" s="60">
        <f t="shared" si="8"/>
        <v>-0.12866679202707784</v>
      </c>
      <c r="F31" s="35">
        <f t="shared" ref="F31:G31" si="10">SUM(F25:F30)</f>
        <v>136426</v>
      </c>
      <c r="G31" s="29">
        <f t="shared" si="10"/>
        <v>182969</v>
      </c>
      <c r="H31" s="65">
        <f t="shared" si="0"/>
        <v>-46543</v>
      </c>
      <c r="I31" s="60">
        <f>H31/G31</f>
        <v>-0.25437642442162334</v>
      </c>
    </row>
    <row r="32" spans="1:9" x14ac:dyDescent="0.25">
      <c r="A32" s="45"/>
      <c r="B32" s="33"/>
      <c r="C32" s="28"/>
      <c r="D32" s="54"/>
      <c r="E32" s="34"/>
      <c r="F32" s="33"/>
      <c r="G32" s="28"/>
      <c r="H32" s="64"/>
      <c r="I32" s="34"/>
    </row>
    <row r="33" spans="1:9" x14ac:dyDescent="0.25">
      <c r="A33" s="45" t="s">
        <v>33</v>
      </c>
      <c r="B33" s="33">
        <f>'2020'!K33</f>
        <v>137104</v>
      </c>
      <c r="C33" s="28">
        <f>'2019 justert'!K33</f>
        <v>171751</v>
      </c>
      <c r="D33" s="54">
        <f>B33-C33</f>
        <v>-34647</v>
      </c>
      <c r="E33" s="59">
        <f>D33/C33</f>
        <v>-0.20172808309704165</v>
      </c>
      <c r="F33" s="33">
        <f>SUM('2020'!B33:K33)</f>
        <v>1079678</v>
      </c>
      <c r="G33" s="28">
        <f>SUM('2019 justert'!B33:K33)</f>
        <v>1520266</v>
      </c>
      <c r="H33" s="64">
        <f t="shared" si="0"/>
        <v>-440588</v>
      </c>
      <c r="I33" s="59">
        <f t="shared" ref="I33:I35" si="11">H33/G33</f>
        <v>-0.28980980959910962</v>
      </c>
    </row>
    <row r="34" spans="1:9" x14ac:dyDescent="0.25">
      <c r="A34" s="45" t="s">
        <v>34</v>
      </c>
      <c r="B34" s="33">
        <f>'2020'!K34</f>
        <v>93804</v>
      </c>
      <c r="C34" s="28">
        <f>'2019 justert'!K34</f>
        <v>117852</v>
      </c>
      <c r="D34" s="54">
        <f>B34-C34</f>
        <v>-24048</v>
      </c>
      <c r="E34" s="59">
        <f>D34/C34</f>
        <v>-0.20405254047449342</v>
      </c>
      <c r="F34" s="33">
        <f>SUM('2020'!B34:K34)</f>
        <v>791356</v>
      </c>
      <c r="G34" s="28">
        <f>SUM('2019 justert'!B34:K34)</f>
        <v>1082196</v>
      </c>
      <c r="H34" s="64">
        <f t="shared" si="0"/>
        <v>-290840</v>
      </c>
      <c r="I34" s="59">
        <f t="shared" si="11"/>
        <v>-0.26874983829176968</v>
      </c>
    </row>
    <row r="35" spans="1:9" x14ac:dyDescent="0.25">
      <c r="A35" s="46" t="s">
        <v>35</v>
      </c>
      <c r="B35" s="39">
        <f>SUM(B33:B34)</f>
        <v>230908</v>
      </c>
      <c r="C35" s="30">
        <f>SUM(C33:C34)</f>
        <v>289603</v>
      </c>
      <c r="D35" s="57">
        <f>SUM(D33:D34)</f>
        <v>-58695</v>
      </c>
      <c r="E35" s="60">
        <f>D35/C35</f>
        <v>-0.2026740054488386</v>
      </c>
      <c r="F35" s="39">
        <f t="shared" ref="F35:G35" si="12">SUM(F33:F34)</f>
        <v>1871034</v>
      </c>
      <c r="G35" s="30">
        <f t="shared" si="12"/>
        <v>2602462</v>
      </c>
      <c r="H35" s="65">
        <f t="shared" si="0"/>
        <v>-731428</v>
      </c>
      <c r="I35" s="60">
        <f t="shared" si="11"/>
        <v>-0.28105232660457674</v>
      </c>
    </row>
    <row r="36" spans="1:9" x14ac:dyDescent="0.25">
      <c r="A36" s="45"/>
      <c r="B36" s="37"/>
      <c r="C36" s="26"/>
      <c r="D36" s="56"/>
      <c r="E36" s="38"/>
      <c r="F36" s="37"/>
      <c r="G36" s="26"/>
      <c r="H36" s="64"/>
      <c r="I36" s="38"/>
    </row>
    <row r="37" spans="1:9" x14ac:dyDescent="0.25">
      <c r="A37" s="45" t="s">
        <v>36</v>
      </c>
      <c r="B37" s="33">
        <f>'2020'!K37</f>
        <v>278968</v>
      </c>
      <c r="C37" s="28">
        <f>'2019 justert'!K37</f>
        <v>345724</v>
      </c>
      <c r="D37" s="54">
        <f>B37-C37</f>
        <v>-66756</v>
      </c>
      <c r="E37" s="59">
        <f>D37/C37</f>
        <v>-0.19309044208675127</v>
      </c>
      <c r="F37" s="33">
        <f>SUM('2020'!B37:J37)</f>
        <v>2002847</v>
      </c>
      <c r="G37" s="28">
        <f>SUM('2019 justert'!B37:J37)</f>
        <v>2780902</v>
      </c>
      <c r="H37" s="64">
        <f t="shared" si="0"/>
        <v>-778055</v>
      </c>
      <c r="I37" s="59">
        <f t="shared" ref="I37:I39" si="13">H37/G37</f>
        <v>-0.27978512007974393</v>
      </c>
    </row>
    <row r="38" spans="1:9" x14ac:dyDescent="0.25">
      <c r="A38" s="45" t="s">
        <v>37</v>
      </c>
      <c r="B38" s="33">
        <f>'2020'!K38</f>
        <v>73184</v>
      </c>
      <c r="C38" s="28">
        <f>'2019 justert'!K38</f>
        <v>96363</v>
      </c>
      <c r="D38" s="54">
        <f>B38-C38</f>
        <v>-23179</v>
      </c>
      <c r="E38" s="59">
        <f>D38/C38</f>
        <v>-0.24053838091383622</v>
      </c>
      <c r="F38" s="33">
        <f>SUM('2020'!B38:J38)</f>
        <v>579883</v>
      </c>
      <c r="G38" s="28">
        <f>SUM('2019 justert'!B38:J38)</f>
        <v>794629</v>
      </c>
      <c r="H38" s="64">
        <f t="shared" si="0"/>
        <v>-214746</v>
      </c>
      <c r="I38" s="59">
        <f t="shared" si="13"/>
        <v>-0.27024686992294517</v>
      </c>
    </row>
    <row r="39" spans="1:9" x14ac:dyDescent="0.25">
      <c r="A39" s="46" t="s">
        <v>38</v>
      </c>
      <c r="B39" s="39">
        <f>SUM(B37:B38)</f>
        <v>352152</v>
      </c>
      <c r="C39" s="30">
        <f>SUM(C37:C38)</f>
        <v>442087</v>
      </c>
      <c r="D39" s="57">
        <f t="shared" ref="D39:G39" si="14">SUM(D37:D38)</f>
        <v>-89935</v>
      </c>
      <c r="E39" s="60">
        <f>D39/C39</f>
        <v>-0.20343280847435008</v>
      </c>
      <c r="F39" s="39">
        <f t="shared" si="14"/>
        <v>2582730</v>
      </c>
      <c r="G39" s="30">
        <f t="shared" si="14"/>
        <v>3575531</v>
      </c>
      <c r="H39" s="65">
        <f t="shared" si="0"/>
        <v>-992801</v>
      </c>
      <c r="I39" s="60">
        <f t="shared" si="13"/>
        <v>-0.27766533138714222</v>
      </c>
    </row>
    <row r="40" spans="1:9" x14ac:dyDescent="0.25">
      <c r="A40" s="45"/>
      <c r="B40" s="37"/>
      <c r="C40" s="26"/>
      <c r="D40" s="56"/>
      <c r="E40" s="38"/>
      <c r="F40" s="37"/>
      <c r="G40" s="26"/>
      <c r="H40" s="64"/>
      <c r="I40" s="38"/>
    </row>
    <row r="41" spans="1:9" x14ac:dyDescent="0.25">
      <c r="A41" s="45" t="s">
        <v>39</v>
      </c>
      <c r="B41" s="33">
        <f>'2020'!K41</f>
        <v>74989</v>
      </c>
      <c r="C41" s="28">
        <f>'2019 justert'!K41</f>
        <v>99627</v>
      </c>
      <c r="D41" s="54">
        <f>B41-C41</f>
        <v>-24638</v>
      </c>
      <c r="E41" s="59">
        <f>D41/C41</f>
        <v>-0.24730243809409097</v>
      </c>
      <c r="F41" s="33">
        <f>SUM('2020'!B41:K41)</f>
        <v>617329</v>
      </c>
      <c r="G41" s="28">
        <f>SUM('2019 justert'!B41:K41)</f>
        <v>865659</v>
      </c>
      <c r="H41" s="64">
        <f t="shared" si="0"/>
        <v>-248330</v>
      </c>
      <c r="I41" s="59">
        <f t="shared" ref="I41:I44" si="15">H41/G41</f>
        <v>-0.28686815478150174</v>
      </c>
    </row>
    <row r="42" spans="1:9" x14ac:dyDescent="0.25">
      <c r="A42" s="45" t="s">
        <v>40</v>
      </c>
      <c r="B42" s="33">
        <f>'2020'!K42</f>
        <v>48619</v>
      </c>
      <c r="C42" s="28">
        <f>'2019 justert'!K42</f>
        <v>60713</v>
      </c>
      <c r="D42" s="54">
        <f>B42-C42</f>
        <v>-12094</v>
      </c>
      <c r="E42" s="59">
        <f>D42/C42</f>
        <v>-0.19919951246026388</v>
      </c>
      <c r="F42" s="33">
        <f>SUM('2020'!B42:K42)</f>
        <v>368669</v>
      </c>
      <c r="G42" s="28">
        <f>SUM('2019 justert'!B42:K42)</f>
        <v>502148</v>
      </c>
      <c r="H42" s="64">
        <f t="shared" si="0"/>
        <v>-133479</v>
      </c>
      <c r="I42" s="59">
        <f t="shared" si="15"/>
        <v>-0.2658160542310235</v>
      </c>
    </row>
    <row r="43" spans="1:9" x14ac:dyDescent="0.25">
      <c r="A43" s="45" t="s">
        <v>41</v>
      </c>
      <c r="B43" s="33">
        <f>'2020'!K43</f>
        <v>10907</v>
      </c>
      <c r="C43" s="28">
        <f>'2019 justert'!K43</f>
        <v>12679</v>
      </c>
      <c r="D43" s="54">
        <f>B43-C43</f>
        <v>-1772</v>
      </c>
      <c r="E43" s="59">
        <f>D43/C43</f>
        <v>-0.13975865604542945</v>
      </c>
      <c r="F43" s="33">
        <f>SUM('2020'!B43:K43)</f>
        <v>93399</v>
      </c>
      <c r="G43" s="28">
        <f>SUM('2019 justert'!B43:K43)</f>
        <v>135597</v>
      </c>
      <c r="H43" s="64">
        <f t="shared" si="0"/>
        <v>-42198</v>
      </c>
      <c r="I43" s="59">
        <f t="shared" si="15"/>
        <v>-0.31120157525608971</v>
      </c>
    </row>
    <row r="44" spans="1:9" x14ac:dyDescent="0.25">
      <c r="A44" s="46" t="s">
        <v>42</v>
      </c>
      <c r="B44" s="39">
        <f>SUM(B41:B43)</f>
        <v>134515</v>
      </c>
      <c r="C44" s="30">
        <f>SUM(C41:C43)</f>
        <v>173019</v>
      </c>
      <c r="D44" s="57">
        <f>SUM(D41:D43)</f>
        <v>-38504</v>
      </c>
      <c r="E44" s="60">
        <f>D44/C44</f>
        <v>-0.22254203295591812</v>
      </c>
      <c r="F44" s="39">
        <f>SUM(F41:F43)</f>
        <v>1079397</v>
      </c>
      <c r="G44" s="30">
        <f t="shared" ref="G44" si="16">SUM(G41:G43)</f>
        <v>1503404</v>
      </c>
      <c r="H44" s="65">
        <f t="shared" si="0"/>
        <v>-424007</v>
      </c>
      <c r="I44" s="60">
        <f t="shared" si="15"/>
        <v>-0.28203131027987155</v>
      </c>
    </row>
    <row r="45" spans="1:9" x14ac:dyDescent="0.25">
      <c r="A45" s="45"/>
      <c r="B45" s="37"/>
      <c r="C45" s="26"/>
      <c r="D45" s="56"/>
      <c r="E45" s="38"/>
      <c r="F45" s="37"/>
      <c r="G45" s="26"/>
      <c r="H45" s="64"/>
      <c r="I45" s="38"/>
    </row>
    <row r="46" spans="1:9" ht="15.75" thickBot="1" x14ac:dyDescent="0.3">
      <c r="A46" s="47" t="s">
        <v>43</v>
      </c>
      <c r="B46" s="41">
        <f>B44+B39+B35+B31+B23+B19+B14+B10</f>
        <v>1190647</v>
      </c>
      <c r="C46" s="42">
        <f>C44+C39+C35+C31+C23+C19+C14+C10</f>
        <v>1478025</v>
      </c>
      <c r="D46" s="58">
        <f>D44+D39+D35+D31+D23+D19+D14+D10</f>
        <v>-287378</v>
      </c>
      <c r="E46" s="61">
        <f>D46/C46</f>
        <v>-0.19443378833240305</v>
      </c>
      <c r="F46" s="41">
        <f>F44+F39+F35+F31+F23+F19+F14+F10</f>
        <v>9423054</v>
      </c>
      <c r="G46" s="42">
        <f>G44+G39+G35+G31+G23+G19+G14+G10</f>
        <v>13035732</v>
      </c>
      <c r="H46" s="66">
        <f t="shared" si="0"/>
        <v>-3612678</v>
      </c>
      <c r="I46" s="61">
        <f>H46/G46</f>
        <v>-0.27713656586373514</v>
      </c>
    </row>
    <row r="48" spans="1:9" x14ac:dyDescent="0.25">
      <c r="A48" t="s">
        <v>56</v>
      </c>
    </row>
  </sheetData>
  <mergeCells count="2">
    <mergeCell ref="B4:E4"/>
    <mergeCell ref="F4:I4"/>
  </mergeCells>
  <pageMargins left="0.7" right="0.7" top="0.75" bottom="0.75" header="0.3" footer="0.3"/>
  <pageSetup paperSize="9" scale="6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6"/>
  <sheetViews>
    <sheetView topLeftCell="A11" workbookViewId="0">
      <selection activeCell="K48" sqref="K48"/>
    </sheetView>
  </sheetViews>
  <sheetFormatPr baseColWidth="10" defaultRowHeight="15" x14ac:dyDescent="0.25"/>
  <cols>
    <col min="1" max="1" width="25.7109375" customWidth="1"/>
    <col min="3" max="3" width="12.42578125" bestFit="1" customWidth="1"/>
    <col min="10" max="10" width="13" customWidth="1"/>
    <col min="12" max="12" width="12.5703125" customWidth="1"/>
    <col min="13" max="13" width="12.28515625" customWidth="1"/>
  </cols>
  <sheetData>
    <row r="1" spans="1:14" ht="21" x14ac:dyDescent="0.35">
      <c r="A1" s="25" t="s">
        <v>50</v>
      </c>
    </row>
    <row r="4" spans="1:14" x14ac:dyDescent="0.25">
      <c r="A4" s="15" t="s">
        <v>44</v>
      </c>
      <c r="B4" s="16" t="s">
        <v>0</v>
      </c>
      <c r="C4" s="16" t="s">
        <v>1</v>
      </c>
      <c r="D4" s="16" t="s">
        <v>2</v>
      </c>
      <c r="E4" s="16" t="s">
        <v>3</v>
      </c>
      <c r="F4" s="16" t="s">
        <v>4</v>
      </c>
      <c r="G4" s="16" t="s">
        <v>5</v>
      </c>
      <c r="H4" s="16" t="s">
        <v>6</v>
      </c>
      <c r="I4" s="16" t="s">
        <v>7</v>
      </c>
      <c r="J4" s="16" t="s">
        <v>8</v>
      </c>
      <c r="K4" s="16" t="s">
        <v>9</v>
      </c>
      <c r="L4" s="16" t="s">
        <v>10</v>
      </c>
      <c r="M4" s="16" t="s">
        <v>11</v>
      </c>
      <c r="N4" s="17" t="s">
        <v>12</v>
      </c>
    </row>
    <row r="5" spans="1:14" x14ac:dyDescent="0.25">
      <c r="A5" s="18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3" t="s">
        <v>13</v>
      </c>
    </row>
    <row r="6" spans="1:14" x14ac:dyDescent="0.25">
      <c r="A6" s="18" t="s">
        <v>14</v>
      </c>
      <c r="B6" s="6">
        <v>179555</v>
      </c>
      <c r="C6" s="6">
        <v>158540</v>
      </c>
      <c r="D6" s="6">
        <v>191102</v>
      </c>
      <c r="E6" s="6">
        <v>151553</v>
      </c>
      <c r="F6" s="6">
        <v>161096</v>
      </c>
      <c r="G6" s="6">
        <v>136418</v>
      </c>
      <c r="H6" s="6">
        <v>103111</v>
      </c>
      <c r="I6" s="6">
        <v>147712</v>
      </c>
      <c r="J6" s="6">
        <v>184321</v>
      </c>
      <c r="K6" s="6">
        <v>168619</v>
      </c>
      <c r="L6" s="6"/>
      <c r="M6" s="6"/>
      <c r="N6" s="11">
        <f t="shared" ref="N6:N13" si="0">SUM(B6:M6)</f>
        <v>1582027</v>
      </c>
    </row>
    <row r="7" spans="1:14" x14ac:dyDescent="0.25">
      <c r="A7" s="18" t="s">
        <v>15</v>
      </c>
      <c r="B7" s="6">
        <v>267359</v>
      </c>
      <c r="C7" s="6">
        <v>234547</v>
      </c>
      <c r="D7" s="6">
        <v>281304</v>
      </c>
      <c r="E7" s="6">
        <v>214833</v>
      </c>
      <c r="F7" s="6">
        <v>219065</v>
      </c>
      <c r="G7" s="6">
        <v>177465</v>
      </c>
      <c r="H7" s="6">
        <v>123404</v>
      </c>
      <c r="I7" s="6">
        <v>201415</v>
      </c>
      <c r="J7" s="6">
        <v>262645</v>
      </c>
      <c r="K7" s="6">
        <v>246686</v>
      </c>
      <c r="L7" s="6"/>
      <c r="M7" s="6"/>
      <c r="N7" s="11">
        <f t="shared" si="0"/>
        <v>2228723</v>
      </c>
    </row>
    <row r="8" spans="1:14" x14ac:dyDescent="0.25">
      <c r="A8" s="18" t="s">
        <v>16</v>
      </c>
      <c r="B8" s="6">
        <v>40521</v>
      </c>
      <c r="C8" s="6">
        <v>35039</v>
      </c>
      <c r="D8" s="6">
        <v>43403</v>
      </c>
      <c r="E8" s="6">
        <v>34562</v>
      </c>
      <c r="F8" s="6">
        <v>37267</v>
      </c>
      <c r="G8" s="6">
        <v>31272</v>
      </c>
      <c r="H8" s="6">
        <v>25700</v>
      </c>
      <c r="I8" s="6">
        <v>33332</v>
      </c>
      <c r="J8" s="6">
        <v>43748</v>
      </c>
      <c r="K8" s="6">
        <v>37863</v>
      </c>
      <c r="L8" s="6"/>
      <c r="M8" s="6"/>
      <c r="N8" s="11">
        <f t="shared" si="0"/>
        <v>362707</v>
      </c>
    </row>
    <row r="9" spans="1:14" x14ac:dyDescent="0.25">
      <c r="A9" s="18" t="s">
        <v>17</v>
      </c>
      <c r="B9" s="6">
        <v>6204</v>
      </c>
      <c r="C9" s="6">
        <v>4846</v>
      </c>
      <c r="D9" s="6">
        <v>6216</v>
      </c>
      <c r="E9" s="6">
        <v>4446</v>
      </c>
      <c r="F9" s="6">
        <v>4815</v>
      </c>
      <c r="G9" s="6">
        <v>3344</v>
      </c>
      <c r="H9" s="6">
        <v>1039</v>
      </c>
      <c r="I9" s="6">
        <v>3166</v>
      </c>
      <c r="J9" s="6">
        <v>5556</v>
      </c>
      <c r="K9" s="6">
        <v>5020</v>
      </c>
      <c r="L9" s="6"/>
      <c r="M9" s="6"/>
      <c r="N9" s="11">
        <f t="shared" si="0"/>
        <v>44652</v>
      </c>
    </row>
    <row r="10" spans="1:14" x14ac:dyDescent="0.25">
      <c r="A10" s="19" t="s">
        <v>51</v>
      </c>
      <c r="B10" s="9">
        <f>SUM(B6:B9)</f>
        <v>493639</v>
      </c>
      <c r="C10" s="9">
        <f t="shared" ref="C10:N10" si="1">SUM(C6:C9)</f>
        <v>432972</v>
      </c>
      <c r="D10" s="9">
        <f t="shared" si="1"/>
        <v>522025</v>
      </c>
      <c r="E10" s="9">
        <f t="shared" si="1"/>
        <v>405394</v>
      </c>
      <c r="F10" s="9">
        <f t="shared" si="1"/>
        <v>422243</v>
      </c>
      <c r="G10" s="9">
        <f t="shared" si="1"/>
        <v>348499</v>
      </c>
      <c r="H10" s="9">
        <f t="shared" si="1"/>
        <v>253254</v>
      </c>
      <c r="I10" s="9">
        <f t="shared" si="1"/>
        <v>385625</v>
      </c>
      <c r="J10" s="9">
        <f t="shared" si="1"/>
        <v>496270</v>
      </c>
      <c r="K10" s="9">
        <f t="shared" si="1"/>
        <v>458188</v>
      </c>
      <c r="L10" s="9">
        <f t="shared" si="1"/>
        <v>0</v>
      </c>
      <c r="M10" s="9">
        <f t="shared" si="1"/>
        <v>0</v>
      </c>
      <c r="N10" s="11">
        <f t="shared" si="1"/>
        <v>4218109</v>
      </c>
    </row>
    <row r="11" spans="1:14" x14ac:dyDescent="0.25">
      <c r="A11" s="18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11"/>
    </row>
    <row r="12" spans="1:14" x14ac:dyDescent="0.25">
      <c r="A12" s="18" t="s">
        <v>18</v>
      </c>
      <c r="B12" s="6">
        <v>31116</v>
      </c>
      <c r="C12" s="6">
        <v>26216</v>
      </c>
      <c r="D12" s="6">
        <v>32556</v>
      </c>
      <c r="E12" s="6">
        <v>35558</v>
      </c>
      <c r="F12" s="6">
        <v>34456</v>
      </c>
      <c r="G12" s="6">
        <v>35776</v>
      </c>
      <c r="H12" s="6">
        <v>58830</v>
      </c>
      <c r="I12" s="6">
        <v>35628</v>
      </c>
      <c r="J12" s="6">
        <v>32818</v>
      </c>
      <c r="K12" s="6">
        <v>27670</v>
      </c>
      <c r="L12" s="6"/>
      <c r="M12" s="6"/>
      <c r="N12" s="11">
        <f t="shared" si="0"/>
        <v>350624</v>
      </c>
    </row>
    <row r="13" spans="1:14" x14ac:dyDescent="0.25">
      <c r="A13" s="18" t="s">
        <v>19</v>
      </c>
      <c r="B13" s="6">
        <v>9017</v>
      </c>
      <c r="C13" s="6">
        <v>6615</v>
      </c>
      <c r="D13" s="6">
        <v>9504</v>
      </c>
      <c r="E13" s="6">
        <v>6810</v>
      </c>
      <c r="F13" s="6">
        <v>8019</v>
      </c>
      <c r="G13" s="6">
        <v>4907</v>
      </c>
      <c r="H13" s="6">
        <v>458</v>
      </c>
      <c r="I13" s="6">
        <v>4371</v>
      </c>
      <c r="J13" s="6">
        <v>10019</v>
      </c>
      <c r="K13" s="6">
        <v>7912</v>
      </c>
      <c r="L13" s="6"/>
      <c r="M13" s="6"/>
      <c r="N13" s="11">
        <f t="shared" si="0"/>
        <v>67632</v>
      </c>
    </row>
    <row r="14" spans="1:14" x14ac:dyDescent="0.25">
      <c r="A14" s="19" t="s">
        <v>52</v>
      </c>
      <c r="B14" s="9">
        <f>SUM(B12:B13)</f>
        <v>40133</v>
      </c>
      <c r="C14" s="9">
        <f t="shared" ref="C14:N14" si="2">SUM(C12:C13)</f>
        <v>32831</v>
      </c>
      <c r="D14" s="9">
        <f t="shared" si="2"/>
        <v>42060</v>
      </c>
      <c r="E14" s="9">
        <f t="shared" si="2"/>
        <v>42368</v>
      </c>
      <c r="F14" s="9">
        <f t="shared" si="2"/>
        <v>42475</v>
      </c>
      <c r="G14" s="9">
        <f t="shared" si="2"/>
        <v>40683</v>
      </c>
      <c r="H14" s="9">
        <f t="shared" si="2"/>
        <v>59288</v>
      </c>
      <c r="I14" s="9">
        <f t="shared" si="2"/>
        <v>39999</v>
      </c>
      <c r="J14" s="9">
        <f t="shared" si="2"/>
        <v>42837</v>
      </c>
      <c r="K14" s="9">
        <f t="shared" si="2"/>
        <v>35582</v>
      </c>
      <c r="L14" s="9">
        <f t="shared" si="2"/>
        <v>0</v>
      </c>
      <c r="M14" s="9">
        <f t="shared" si="2"/>
        <v>0</v>
      </c>
      <c r="N14" s="11">
        <f t="shared" si="2"/>
        <v>418256</v>
      </c>
    </row>
    <row r="15" spans="1:14" x14ac:dyDescent="0.25">
      <c r="A15" s="18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3"/>
    </row>
    <row r="16" spans="1:14" x14ac:dyDescent="0.25">
      <c r="A16" s="18" t="s">
        <v>20</v>
      </c>
      <c r="B16" s="6">
        <v>20520</v>
      </c>
      <c r="C16" s="6">
        <v>16434</v>
      </c>
      <c r="D16" s="6">
        <v>20919</v>
      </c>
      <c r="E16" s="6">
        <v>15370</v>
      </c>
      <c r="F16" s="6">
        <v>15413</v>
      </c>
      <c r="G16" s="6">
        <v>10986</v>
      </c>
      <c r="H16" s="6">
        <v>5823</v>
      </c>
      <c r="I16" s="6">
        <v>17209</v>
      </c>
      <c r="J16" s="6">
        <v>20187</v>
      </c>
      <c r="K16" s="6">
        <v>17031</v>
      </c>
      <c r="L16" s="6"/>
      <c r="M16" s="6"/>
      <c r="N16" s="11">
        <f>SUM(B16:M16)</f>
        <v>159892</v>
      </c>
    </row>
    <row r="17" spans="1:14" x14ac:dyDescent="0.25">
      <c r="A17" s="18" t="s">
        <v>21</v>
      </c>
      <c r="B17" s="6">
        <v>13704</v>
      </c>
      <c r="C17" s="6">
        <v>10914</v>
      </c>
      <c r="D17" s="6">
        <v>13928</v>
      </c>
      <c r="E17" s="6">
        <v>10408</v>
      </c>
      <c r="F17" s="6">
        <v>10619</v>
      </c>
      <c r="G17" s="6">
        <v>7571</v>
      </c>
      <c r="H17" s="6">
        <v>6798</v>
      </c>
      <c r="I17" s="6">
        <v>8526</v>
      </c>
      <c r="J17" s="6">
        <v>13121</v>
      </c>
      <c r="K17" s="6">
        <v>11327</v>
      </c>
      <c r="L17" s="6"/>
      <c r="M17" s="6"/>
      <c r="N17" s="11">
        <f>SUM(B17:M17)</f>
        <v>106916</v>
      </c>
    </row>
    <row r="18" spans="1:14" x14ac:dyDescent="0.25">
      <c r="A18" s="18" t="s">
        <v>22</v>
      </c>
      <c r="B18" s="6">
        <v>2342</v>
      </c>
      <c r="C18" s="6">
        <v>1810</v>
      </c>
      <c r="D18" s="6">
        <v>2217</v>
      </c>
      <c r="E18" s="6">
        <v>1594</v>
      </c>
      <c r="F18" s="6">
        <v>1895</v>
      </c>
      <c r="G18" s="6">
        <v>1074</v>
      </c>
      <c r="H18" s="6">
        <v>593</v>
      </c>
      <c r="I18" s="6">
        <v>1382</v>
      </c>
      <c r="J18" s="6">
        <v>2706</v>
      </c>
      <c r="K18" s="6">
        <v>2009</v>
      </c>
      <c r="L18" s="6"/>
      <c r="M18" s="6"/>
      <c r="N18" s="11">
        <f>SUM(B18:M18)</f>
        <v>17622</v>
      </c>
    </row>
    <row r="19" spans="1:14" x14ac:dyDescent="0.25">
      <c r="A19" s="19" t="s">
        <v>23</v>
      </c>
      <c r="B19" s="9">
        <f>SUM(B16:B18)</f>
        <v>36566</v>
      </c>
      <c r="C19" s="9">
        <f t="shared" ref="C19:M19" si="3">SUM(C16:C18)</f>
        <v>29158</v>
      </c>
      <c r="D19" s="9">
        <f t="shared" si="3"/>
        <v>37064</v>
      </c>
      <c r="E19" s="9">
        <f t="shared" si="3"/>
        <v>27372</v>
      </c>
      <c r="F19" s="9">
        <f t="shared" si="3"/>
        <v>27927</v>
      </c>
      <c r="G19" s="9">
        <f t="shared" si="3"/>
        <v>19631</v>
      </c>
      <c r="H19" s="9">
        <f t="shared" si="3"/>
        <v>13214</v>
      </c>
      <c r="I19" s="9">
        <f t="shared" si="3"/>
        <v>27117</v>
      </c>
      <c r="J19" s="9">
        <f t="shared" si="3"/>
        <v>36014</v>
      </c>
      <c r="K19" s="9">
        <f t="shared" si="3"/>
        <v>30367</v>
      </c>
      <c r="L19" s="9">
        <f t="shared" si="3"/>
        <v>0</v>
      </c>
      <c r="M19" s="9">
        <f t="shared" si="3"/>
        <v>0</v>
      </c>
      <c r="N19" s="11">
        <f>SUM(N16:N18)</f>
        <v>284430</v>
      </c>
    </row>
    <row r="20" spans="1:14" x14ac:dyDescent="0.25">
      <c r="A20" s="18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3"/>
    </row>
    <row r="21" spans="1:14" x14ac:dyDescent="0.25">
      <c r="A21" s="18" t="s">
        <v>25</v>
      </c>
      <c r="B21" s="6">
        <v>18729</v>
      </c>
      <c r="C21" s="6">
        <v>13865</v>
      </c>
      <c r="D21" s="6">
        <v>18985</v>
      </c>
      <c r="E21" s="6">
        <v>13788</v>
      </c>
      <c r="F21" s="6">
        <v>14508</v>
      </c>
      <c r="G21" s="6">
        <v>9867</v>
      </c>
      <c r="H21" s="6">
        <v>5164</v>
      </c>
      <c r="I21" s="6">
        <v>11323</v>
      </c>
      <c r="J21" s="6">
        <v>19303</v>
      </c>
      <c r="K21" s="6">
        <v>15985</v>
      </c>
      <c r="L21" s="6"/>
      <c r="M21" s="6"/>
      <c r="N21" s="11">
        <f>SUM(B21:M21)</f>
        <v>141517</v>
      </c>
    </row>
    <row r="22" spans="1:14" x14ac:dyDescent="0.25">
      <c r="A22" s="18" t="s">
        <v>24</v>
      </c>
      <c r="B22" s="6">
        <v>14439</v>
      </c>
      <c r="C22" s="6">
        <v>11121</v>
      </c>
      <c r="D22" s="6">
        <v>15072</v>
      </c>
      <c r="E22" s="6">
        <v>11236</v>
      </c>
      <c r="F22" s="6">
        <v>12972</v>
      </c>
      <c r="G22" s="6">
        <v>7397</v>
      </c>
      <c r="H22" s="6">
        <v>2762</v>
      </c>
      <c r="I22" s="6">
        <v>7637</v>
      </c>
      <c r="J22" s="6">
        <v>14496</v>
      </c>
      <c r="K22" s="6">
        <v>11922</v>
      </c>
      <c r="L22" s="6"/>
      <c r="M22" s="6"/>
      <c r="N22" s="11">
        <f>SUM(B22:M22)</f>
        <v>109054</v>
      </c>
    </row>
    <row r="23" spans="1:14" x14ac:dyDescent="0.25">
      <c r="A23" s="19" t="s">
        <v>25</v>
      </c>
      <c r="B23" s="9">
        <f t="shared" ref="B23:N23" si="4">SUM(B21:B22)</f>
        <v>33168</v>
      </c>
      <c r="C23" s="9">
        <f t="shared" si="4"/>
        <v>24986</v>
      </c>
      <c r="D23" s="9">
        <f t="shared" si="4"/>
        <v>34057</v>
      </c>
      <c r="E23" s="9">
        <f t="shared" si="4"/>
        <v>25024</v>
      </c>
      <c r="F23" s="9">
        <f t="shared" si="4"/>
        <v>27480</v>
      </c>
      <c r="G23" s="9">
        <f t="shared" si="4"/>
        <v>17264</v>
      </c>
      <c r="H23" s="9">
        <f t="shared" si="4"/>
        <v>7926</v>
      </c>
      <c r="I23" s="9">
        <f t="shared" si="4"/>
        <v>18960</v>
      </c>
      <c r="J23" s="9">
        <f t="shared" si="4"/>
        <v>33799</v>
      </c>
      <c r="K23" s="9">
        <f t="shared" si="4"/>
        <v>27907</v>
      </c>
      <c r="L23" s="9">
        <f t="shared" si="4"/>
        <v>0</v>
      </c>
      <c r="M23" s="9">
        <f t="shared" si="4"/>
        <v>0</v>
      </c>
      <c r="N23" s="11">
        <f t="shared" si="4"/>
        <v>250571</v>
      </c>
    </row>
    <row r="24" spans="1:14" x14ac:dyDescent="0.25">
      <c r="A24" s="18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12"/>
    </row>
    <row r="25" spans="1:14" x14ac:dyDescent="0.25">
      <c r="A25" s="18" t="s">
        <v>26</v>
      </c>
      <c r="B25" s="6">
        <v>3610</v>
      </c>
      <c r="C25" s="6">
        <v>2777</v>
      </c>
      <c r="D25" s="6">
        <v>3766</v>
      </c>
      <c r="E25" s="6">
        <v>2709</v>
      </c>
      <c r="F25" s="6">
        <v>3022</v>
      </c>
      <c r="G25" s="6">
        <v>2066</v>
      </c>
      <c r="H25" s="6">
        <v>367</v>
      </c>
      <c r="I25" s="6">
        <v>1727</v>
      </c>
      <c r="J25" s="6">
        <v>3838</v>
      </c>
      <c r="K25" s="6">
        <v>3541</v>
      </c>
      <c r="L25" s="6"/>
      <c r="M25" s="6"/>
      <c r="N25" s="11">
        <f t="shared" ref="N25:N30" si="5">SUM(B25:M25)</f>
        <v>27423</v>
      </c>
    </row>
    <row r="26" spans="1:14" x14ac:dyDescent="0.25">
      <c r="A26" s="18" t="s">
        <v>27</v>
      </c>
      <c r="B26" s="6">
        <v>4506</v>
      </c>
      <c r="C26" s="6">
        <v>3398</v>
      </c>
      <c r="D26" s="6">
        <v>4668</v>
      </c>
      <c r="E26" s="6">
        <v>3748</v>
      </c>
      <c r="F26" s="6">
        <v>4061</v>
      </c>
      <c r="G26" s="6">
        <v>2521</v>
      </c>
      <c r="H26" s="6">
        <v>398</v>
      </c>
      <c r="I26" s="6">
        <v>2075</v>
      </c>
      <c r="J26" s="6">
        <v>5433</v>
      </c>
      <c r="K26" s="6">
        <v>4222</v>
      </c>
      <c r="L26" s="6"/>
      <c r="M26" s="6"/>
      <c r="N26" s="11">
        <f t="shared" si="5"/>
        <v>35030</v>
      </c>
    </row>
    <row r="27" spans="1:14" x14ac:dyDescent="0.25">
      <c r="A27" s="18" t="s">
        <v>28</v>
      </c>
      <c r="B27" s="6">
        <v>2192</v>
      </c>
      <c r="C27" s="6">
        <v>1509</v>
      </c>
      <c r="D27" s="6">
        <v>2306</v>
      </c>
      <c r="E27" s="6">
        <v>1727</v>
      </c>
      <c r="F27" s="6">
        <v>1720</v>
      </c>
      <c r="G27" s="6">
        <v>1271</v>
      </c>
      <c r="H27" s="6">
        <v>121</v>
      </c>
      <c r="I27" s="6">
        <v>1192</v>
      </c>
      <c r="J27" s="6">
        <v>2524</v>
      </c>
      <c r="K27" s="6">
        <v>2186</v>
      </c>
      <c r="L27" s="6"/>
      <c r="M27" s="6"/>
      <c r="N27" s="11">
        <f t="shared" si="5"/>
        <v>16748</v>
      </c>
    </row>
    <row r="28" spans="1:14" x14ac:dyDescent="0.25">
      <c r="A28" s="18" t="s">
        <v>29</v>
      </c>
      <c r="B28" s="6">
        <v>2258</v>
      </c>
      <c r="C28" s="6">
        <v>1739</v>
      </c>
      <c r="D28" s="6">
        <v>2323</v>
      </c>
      <c r="E28" s="6">
        <v>1731</v>
      </c>
      <c r="F28" s="6">
        <v>1889</v>
      </c>
      <c r="G28" s="6">
        <v>1224</v>
      </c>
      <c r="H28" s="6">
        <v>142</v>
      </c>
      <c r="I28" s="6">
        <v>1319</v>
      </c>
      <c r="J28" s="6">
        <v>2328</v>
      </c>
      <c r="K28" s="6">
        <v>1772</v>
      </c>
      <c r="L28" s="6"/>
      <c r="M28" s="6"/>
      <c r="N28" s="11">
        <f t="shared" si="5"/>
        <v>16725</v>
      </c>
    </row>
    <row r="29" spans="1:14" x14ac:dyDescent="0.25">
      <c r="A29" s="18" t="s">
        <v>30</v>
      </c>
      <c r="B29" s="6">
        <v>5072</v>
      </c>
      <c r="C29" s="6">
        <v>3543</v>
      </c>
      <c r="D29" s="6">
        <v>4970</v>
      </c>
      <c r="E29" s="6">
        <v>3821</v>
      </c>
      <c r="F29" s="6">
        <v>3959</v>
      </c>
      <c r="G29" s="6">
        <v>2877</v>
      </c>
      <c r="H29" s="6">
        <v>880</v>
      </c>
      <c r="I29" s="6">
        <v>2632</v>
      </c>
      <c r="J29" s="6">
        <v>5413</v>
      </c>
      <c r="K29" s="6">
        <v>4193</v>
      </c>
      <c r="L29" s="6"/>
      <c r="M29" s="6"/>
      <c r="N29" s="11">
        <f t="shared" si="5"/>
        <v>37360</v>
      </c>
    </row>
    <row r="30" spans="1:14" x14ac:dyDescent="0.25">
      <c r="A30" s="18" t="s">
        <v>31</v>
      </c>
      <c r="B30" s="6">
        <v>7121</v>
      </c>
      <c r="C30" s="6">
        <v>5730</v>
      </c>
      <c r="D30" s="6">
        <v>7175</v>
      </c>
      <c r="E30" s="6">
        <v>5248</v>
      </c>
      <c r="F30" s="6">
        <v>5115</v>
      </c>
      <c r="G30" s="6">
        <v>3563</v>
      </c>
      <c r="H30" s="6">
        <v>503</v>
      </c>
      <c r="I30" s="6">
        <v>3100</v>
      </c>
      <c r="J30" s="6">
        <v>6770</v>
      </c>
      <c r="K30" s="6">
        <v>5358</v>
      </c>
      <c r="L30" s="6"/>
      <c r="M30" s="6"/>
      <c r="N30" s="11">
        <f t="shared" si="5"/>
        <v>49683</v>
      </c>
    </row>
    <row r="31" spans="1:14" x14ac:dyDescent="0.25">
      <c r="A31" s="19" t="s">
        <v>32</v>
      </c>
      <c r="B31" s="9">
        <f>SUM(B25:B30)</f>
        <v>24759</v>
      </c>
      <c r="C31" s="9">
        <f t="shared" ref="C31:N31" si="6">SUM(C25:C30)</f>
        <v>18696</v>
      </c>
      <c r="D31" s="9">
        <f t="shared" si="6"/>
        <v>25208</v>
      </c>
      <c r="E31" s="9">
        <f t="shared" si="6"/>
        <v>18984</v>
      </c>
      <c r="F31" s="9">
        <f t="shared" si="6"/>
        <v>19766</v>
      </c>
      <c r="G31" s="9">
        <f t="shared" si="6"/>
        <v>13522</v>
      </c>
      <c r="H31" s="9">
        <f t="shared" si="6"/>
        <v>2411</v>
      </c>
      <c r="I31" s="9">
        <f t="shared" si="6"/>
        <v>12045</v>
      </c>
      <c r="J31" s="9">
        <f t="shared" si="6"/>
        <v>26306</v>
      </c>
      <c r="K31" s="9">
        <f t="shared" si="6"/>
        <v>21272</v>
      </c>
      <c r="L31" s="9">
        <f t="shared" si="6"/>
        <v>0</v>
      </c>
      <c r="M31" s="9">
        <f t="shared" si="6"/>
        <v>0</v>
      </c>
      <c r="N31" s="11">
        <f t="shared" si="6"/>
        <v>182969</v>
      </c>
    </row>
    <row r="32" spans="1:14" x14ac:dyDescent="0.25">
      <c r="A32" s="18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12"/>
    </row>
    <row r="33" spans="1:14" s="7" customFormat="1" x14ac:dyDescent="0.25">
      <c r="A33" s="18" t="s">
        <v>33</v>
      </c>
      <c r="B33" s="6">
        <v>186591</v>
      </c>
      <c r="C33" s="6">
        <v>157393</v>
      </c>
      <c r="D33" s="6">
        <v>194804</v>
      </c>
      <c r="E33" s="6">
        <v>143946</v>
      </c>
      <c r="F33" s="6">
        <v>148822</v>
      </c>
      <c r="G33" s="6">
        <v>122199</v>
      </c>
      <c r="H33" s="6">
        <v>87303</v>
      </c>
      <c r="I33" s="6">
        <v>132564</v>
      </c>
      <c r="J33" s="6">
        <v>174893</v>
      </c>
      <c r="K33" s="6">
        <v>171751</v>
      </c>
      <c r="L33" s="6"/>
      <c r="M33" s="6"/>
      <c r="N33" s="12">
        <f>SUM(B33:M33)</f>
        <v>1520266</v>
      </c>
    </row>
    <row r="34" spans="1:14" x14ac:dyDescent="0.25">
      <c r="A34" s="18" t="s">
        <v>34</v>
      </c>
      <c r="B34" s="6">
        <v>129312</v>
      </c>
      <c r="C34" s="6">
        <v>108949</v>
      </c>
      <c r="D34" s="6">
        <v>133749</v>
      </c>
      <c r="E34" s="6">
        <v>100673</v>
      </c>
      <c r="F34" s="6">
        <v>106553</v>
      </c>
      <c r="G34" s="6">
        <v>85743</v>
      </c>
      <c r="H34" s="6">
        <v>82839</v>
      </c>
      <c r="I34" s="6">
        <v>92849</v>
      </c>
      <c r="J34" s="2">
        <v>123677</v>
      </c>
      <c r="K34" s="2">
        <v>117852</v>
      </c>
      <c r="L34" s="2"/>
      <c r="M34" s="2"/>
      <c r="N34" s="3">
        <f>SUM(B34:M34)</f>
        <v>1082196</v>
      </c>
    </row>
    <row r="35" spans="1:14" x14ac:dyDescent="0.25">
      <c r="A35" s="19" t="s">
        <v>35</v>
      </c>
      <c r="B35" s="49">
        <f>SUM(B33:B34)</f>
        <v>315903</v>
      </c>
      <c r="C35" s="49">
        <f t="shared" ref="C35:M35" si="7">SUM(C33:C34)</f>
        <v>266342</v>
      </c>
      <c r="D35" s="49">
        <f t="shared" si="7"/>
        <v>328553</v>
      </c>
      <c r="E35" s="49">
        <f t="shared" si="7"/>
        <v>244619</v>
      </c>
      <c r="F35" s="49">
        <f t="shared" si="7"/>
        <v>255375</v>
      </c>
      <c r="G35" s="49">
        <f t="shared" si="7"/>
        <v>207942</v>
      </c>
      <c r="H35" s="49">
        <f t="shared" si="7"/>
        <v>170142</v>
      </c>
      <c r="I35" s="49">
        <f t="shared" si="7"/>
        <v>225413</v>
      </c>
      <c r="J35" s="49">
        <f t="shared" si="7"/>
        <v>298570</v>
      </c>
      <c r="K35" s="49">
        <f t="shared" si="7"/>
        <v>289603</v>
      </c>
      <c r="L35" s="49">
        <f t="shared" si="7"/>
        <v>0</v>
      </c>
      <c r="M35" s="49">
        <f t="shared" si="7"/>
        <v>0</v>
      </c>
      <c r="N35" s="50">
        <f>SUM(N33)</f>
        <v>1520266</v>
      </c>
    </row>
    <row r="36" spans="1:14" x14ac:dyDescent="0.25">
      <c r="A36" s="20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2"/>
    </row>
    <row r="37" spans="1:14" s="7" customFormat="1" x14ac:dyDescent="0.25">
      <c r="A37" s="1" t="s">
        <v>36</v>
      </c>
      <c r="B37" s="6">
        <v>364454</v>
      </c>
      <c r="C37" s="6">
        <v>318652</v>
      </c>
      <c r="D37" s="6">
        <v>383831</v>
      </c>
      <c r="E37" s="6">
        <v>294080</v>
      </c>
      <c r="F37" s="6">
        <v>314758</v>
      </c>
      <c r="G37" s="6">
        <v>264778</v>
      </c>
      <c r="H37" s="6">
        <v>193672</v>
      </c>
      <c r="I37" s="6">
        <v>287159</v>
      </c>
      <c r="J37" s="6">
        <v>359518</v>
      </c>
      <c r="K37" s="6">
        <v>345724</v>
      </c>
      <c r="L37" s="6"/>
      <c r="M37" s="6"/>
      <c r="N37" s="51">
        <f>SUM(B37:M37)</f>
        <v>3126626</v>
      </c>
    </row>
    <row r="38" spans="1:14" x14ac:dyDescent="0.25">
      <c r="A38" s="1" t="s">
        <v>37</v>
      </c>
      <c r="B38" s="6">
        <v>101329</v>
      </c>
      <c r="C38" s="6">
        <v>87593</v>
      </c>
      <c r="D38" s="6">
        <v>107323</v>
      </c>
      <c r="E38" s="6">
        <v>84071</v>
      </c>
      <c r="F38" s="6">
        <v>88799</v>
      </c>
      <c r="G38" s="6">
        <v>78744</v>
      </c>
      <c r="H38" s="6">
        <v>62575</v>
      </c>
      <c r="I38" s="6">
        <v>82980</v>
      </c>
      <c r="J38" s="6">
        <v>101215</v>
      </c>
      <c r="K38" s="6">
        <v>96363</v>
      </c>
      <c r="L38" s="6"/>
      <c r="M38" s="6"/>
      <c r="N38" s="51">
        <f>SUM(B38:M38)</f>
        <v>890992</v>
      </c>
    </row>
    <row r="39" spans="1:14" x14ac:dyDescent="0.25">
      <c r="A39" s="13" t="s">
        <v>38</v>
      </c>
      <c r="B39" s="49">
        <f>SUM(B37:B38)</f>
        <v>465783</v>
      </c>
      <c r="C39" s="49">
        <f t="shared" ref="C39:M39" si="8">SUM(C37:C38)</f>
        <v>406245</v>
      </c>
      <c r="D39" s="49">
        <f t="shared" si="8"/>
        <v>491154</v>
      </c>
      <c r="E39" s="49">
        <f t="shared" si="8"/>
        <v>378151</v>
      </c>
      <c r="F39" s="49">
        <f t="shared" si="8"/>
        <v>403557</v>
      </c>
      <c r="G39" s="49">
        <f t="shared" si="8"/>
        <v>343522</v>
      </c>
      <c r="H39" s="49">
        <f t="shared" si="8"/>
        <v>256247</v>
      </c>
      <c r="I39" s="49">
        <f t="shared" si="8"/>
        <v>370139</v>
      </c>
      <c r="J39" s="49">
        <f t="shared" si="8"/>
        <v>460733</v>
      </c>
      <c r="K39" s="49">
        <f t="shared" si="8"/>
        <v>442087</v>
      </c>
      <c r="L39" s="49">
        <f t="shared" si="8"/>
        <v>0</v>
      </c>
      <c r="M39" s="49">
        <f t="shared" si="8"/>
        <v>0</v>
      </c>
      <c r="N39" s="50">
        <f>SUM(B39:M39)</f>
        <v>4017618</v>
      </c>
    </row>
    <row r="40" spans="1:14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3"/>
    </row>
    <row r="41" spans="1:14" x14ac:dyDescent="0.25">
      <c r="A41" s="1" t="s">
        <v>39</v>
      </c>
      <c r="B41" s="6">
        <v>101106</v>
      </c>
      <c r="C41" s="6">
        <v>89791</v>
      </c>
      <c r="D41" s="6">
        <v>107252</v>
      </c>
      <c r="E41" s="6">
        <v>81735</v>
      </c>
      <c r="F41" s="6">
        <v>82531</v>
      </c>
      <c r="G41" s="6">
        <v>66842</v>
      </c>
      <c r="H41" s="6">
        <v>48447</v>
      </c>
      <c r="I41" s="6">
        <v>84191</v>
      </c>
      <c r="J41" s="6">
        <v>104137</v>
      </c>
      <c r="K41" s="6">
        <v>99627</v>
      </c>
      <c r="L41" s="6"/>
      <c r="M41" s="6"/>
      <c r="N41" s="51">
        <f>SUM(B41:M41)</f>
        <v>865659</v>
      </c>
    </row>
    <row r="42" spans="1:14" s="7" customFormat="1" x14ac:dyDescent="0.25">
      <c r="A42" s="1" t="s">
        <v>40</v>
      </c>
      <c r="B42" s="6">
        <v>66693</v>
      </c>
      <c r="C42" s="6">
        <v>52444</v>
      </c>
      <c r="D42" s="6">
        <v>67803</v>
      </c>
      <c r="E42" s="6">
        <v>50257</v>
      </c>
      <c r="F42" s="6">
        <v>50552</v>
      </c>
      <c r="G42" s="6">
        <v>35728</v>
      </c>
      <c r="H42" s="6">
        <v>15161</v>
      </c>
      <c r="I42" s="6">
        <v>39608</v>
      </c>
      <c r="J42" s="6">
        <v>63189</v>
      </c>
      <c r="K42" s="6">
        <v>60713</v>
      </c>
      <c r="L42" s="6"/>
      <c r="M42" s="6"/>
      <c r="N42" s="51">
        <f>SUM(B42:M42)</f>
        <v>502148</v>
      </c>
    </row>
    <row r="43" spans="1:14" x14ac:dyDescent="0.25">
      <c r="A43" s="1" t="s">
        <v>41</v>
      </c>
      <c r="B43" s="6">
        <v>14900</v>
      </c>
      <c r="C43" s="6">
        <v>13910</v>
      </c>
      <c r="D43" s="6">
        <v>17986</v>
      </c>
      <c r="E43" s="6">
        <v>13407</v>
      </c>
      <c r="F43" s="6">
        <v>15487</v>
      </c>
      <c r="G43" s="6">
        <v>12813</v>
      </c>
      <c r="H43" s="6">
        <v>5845</v>
      </c>
      <c r="I43" s="6">
        <v>13976</v>
      </c>
      <c r="J43" s="6">
        <v>14594</v>
      </c>
      <c r="K43" s="6">
        <v>12679</v>
      </c>
      <c r="L43" s="6"/>
      <c r="M43" s="6"/>
      <c r="N43" s="51">
        <f>SUM(B43:M43)</f>
        <v>135597</v>
      </c>
    </row>
    <row r="44" spans="1:14" x14ac:dyDescent="0.25">
      <c r="A44" s="13" t="s">
        <v>42</v>
      </c>
      <c r="B44" s="9">
        <f>SUM(B41:B43)</f>
        <v>182699</v>
      </c>
      <c r="C44" s="9">
        <f t="shared" ref="C44:M44" si="9">SUM(C41:C43)</f>
        <v>156145</v>
      </c>
      <c r="D44" s="9">
        <f t="shared" si="9"/>
        <v>193041</v>
      </c>
      <c r="E44" s="9">
        <f t="shared" si="9"/>
        <v>145399</v>
      </c>
      <c r="F44" s="9">
        <f t="shared" si="9"/>
        <v>148570</v>
      </c>
      <c r="G44" s="9">
        <f t="shared" si="9"/>
        <v>115383</v>
      </c>
      <c r="H44" s="9">
        <f t="shared" si="9"/>
        <v>69453</v>
      </c>
      <c r="I44" s="9">
        <f t="shared" si="9"/>
        <v>137775</v>
      </c>
      <c r="J44" s="9">
        <f t="shared" si="9"/>
        <v>181920</v>
      </c>
      <c r="K44" s="9">
        <f t="shared" si="9"/>
        <v>173019</v>
      </c>
      <c r="L44" s="9">
        <f t="shared" si="9"/>
        <v>0</v>
      </c>
      <c r="M44" s="9">
        <f t="shared" si="9"/>
        <v>0</v>
      </c>
      <c r="N44" s="50">
        <f>SUM(B44:M44)</f>
        <v>1503404</v>
      </c>
    </row>
    <row r="45" spans="1:14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3"/>
    </row>
    <row r="46" spans="1:14" x14ac:dyDescent="0.25">
      <c r="A46" s="14" t="s">
        <v>43</v>
      </c>
      <c r="B46" s="67">
        <f>B44+B39+B35+B31+B23+B19+B14+B10</f>
        <v>1592650</v>
      </c>
      <c r="C46" s="53">
        <f t="shared" ref="C46:M46" si="10">C44+C39+C35+C31+C23+C19+C14+C10</f>
        <v>1367375</v>
      </c>
      <c r="D46" s="53">
        <f t="shared" si="10"/>
        <v>1673162</v>
      </c>
      <c r="E46" s="53">
        <f t="shared" si="10"/>
        <v>1287311</v>
      </c>
      <c r="F46" s="53">
        <f t="shared" si="10"/>
        <v>1347393</v>
      </c>
      <c r="G46" s="53">
        <f t="shared" si="10"/>
        <v>1106446</v>
      </c>
      <c r="H46" s="53">
        <f t="shared" si="10"/>
        <v>831935</v>
      </c>
      <c r="I46" s="53">
        <f t="shared" si="10"/>
        <v>1217073</v>
      </c>
      <c r="J46" s="53">
        <f t="shared" si="10"/>
        <v>1576449</v>
      </c>
      <c r="K46" s="53">
        <f t="shared" si="10"/>
        <v>1478025</v>
      </c>
      <c r="L46" s="53">
        <f t="shared" si="10"/>
        <v>0</v>
      </c>
      <c r="M46" s="53">
        <f t="shared" si="10"/>
        <v>0</v>
      </c>
      <c r="N46" s="68">
        <f>SUM(B46:M46)</f>
        <v>13477819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6"/>
  <sheetViews>
    <sheetView topLeftCell="A12" workbookViewId="0">
      <selection activeCell="L29" sqref="L29"/>
    </sheetView>
  </sheetViews>
  <sheetFormatPr baseColWidth="10" defaultRowHeight="15" x14ac:dyDescent="0.25"/>
  <cols>
    <col min="1" max="1" width="24.7109375" customWidth="1"/>
    <col min="2" max="2" width="12.85546875" bestFit="1" customWidth="1"/>
    <col min="3" max="13" width="11.5703125" bestFit="1" customWidth="1"/>
    <col min="14" max="14" width="12.85546875" bestFit="1" customWidth="1"/>
  </cols>
  <sheetData>
    <row r="1" spans="1:14" ht="21" x14ac:dyDescent="0.35">
      <c r="A1" s="25" t="s">
        <v>54</v>
      </c>
    </row>
    <row r="4" spans="1:14" x14ac:dyDescent="0.25">
      <c r="A4" s="15" t="s">
        <v>44</v>
      </c>
      <c r="B4" s="16" t="s">
        <v>0</v>
      </c>
      <c r="C4" s="16" t="s">
        <v>1</v>
      </c>
      <c r="D4" s="16" t="s">
        <v>2</v>
      </c>
      <c r="E4" s="16" t="s">
        <v>3</v>
      </c>
      <c r="F4" s="16" t="s">
        <v>4</v>
      </c>
      <c r="G4" s="16" t="s">
        <v>5</v>
      </c>
      <c r="H4" s="16" t="s">
        <v>6</v>
      </c>
      <c r="I4" s="16" t="s">
        <v>7</v>
      </c>
      <c r="J4" s="16" t="s">
        <v>8</v>
      </c>
      <c r="K4" s="16" t="s">
        <v>9</v>
      </c>
      <c r="L4" s="16" t="s">
        <v>10</v>
      </c>
      <c r="M4" s="16" t="s">
        <v>11</v>
      </c>
      <c r="N4" s="17" t="s">
        <v>12</v>
      </c>
    </row>
    <row r="5" spans="1:14" x14ac:dyDescent="0.25">
      <c r="A5" s="18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3" t="s">
        <v>13</v>
      </c>
    </row>
    <row r="6" spans="1:14" x14ac:dyDescent="0.25">
      <c r="A6" s="18" t="s">
        <v>14</v>
      </c>
      <c r="B6" s="6">
        <v>182238</v>
      </c>
      <c r="C6" s="6">
        <v>159253</v>
      </c>
      <c r="D6" s="6">
        <v>96174</v>
      </c>
      <c r="E6" s="6">
        <v>45324</v>
      </c>
      <c r="F6" s="6">
        <v>80556</v>
      </c>
      <c r="G6" s="6">
        <v>107321</v>
      </c>
      <c r="H6" s="6">
        <v>90141</v>
      </c>
      <c r="I6" s="6">
        <v>112023</v>
      </c>
      <c r="J6" s="6">
        <v>144322</v>
      </c>
      <c r="K6" s="6">
        <v>137428</v>
      </c>
      <c r="L6" s="6"/>
      <c r="M6" s="6"/>
      <c r="N6" s="11">
        <f t="shared" ref="N6:N13" si="0">SUM(B6:M6)</f>
        <v>1154780</v>
      </c>
    </row>
    <row r="7" spans="1:14" x14ac:dyDescent="0.25">
      <c r="A7" s="18" t="s">
        <v>15</v>
      </c>
      <c r="B7" s="6">
        <v>264877</v>
      </c>
      <c r="C7" s="6">
        <v>228943</v>
      </c>
      <c r="D7" s="6">
        <v>136628</v>
      </c>
      <c r="E7" s="6">
        <v>56948</v>
      </c>
      <c r="F7" s="6">
        <v>103866</v>
      </c>
      <c r="G7" s="6">
        <v>133596</v>
      </c>
      <c r="H7" s="6">
        <v>112177</v>
      </c>
      <c r="I7" s="6">
        <v>152405</v>
      </c>
      <c r="J7" s="6">
        <v>203628</v>
      </c>
      <c r="K7" s="6">
        <v>196722</v>
      </c>
      <c r="L7" s="6"/>
      <c r="M7" s="6"/>
      <c r="N7" s="11">
        <f t="shared" si="0"/>
        <v>1589790</v>
      </c>
    </row>
    <row r="8" spans="1:14" x14ac:dyDescent="0.25">
      <c r="A8" s="18" t="s">
        <v>16</v>
      </c>
      <c r="B8" s="6">
        <v>41734</v>
      </c>
      <c r="C8" s="6">
        <v>35311</v>
      </c>
      <c r="D8" s="6">
        <v>21220</v>
      </c>
      <c r="E8" s="6">
        <v>9220</v>
      </c>
      <c r="F8" s="6">
        <v>19570</v>
      </c>
      <c r="G8" s="6">
        <v>24982</v>
      </c>
      <c r="H8" s="6">
        <v>20315</v>
      </c>
      <c r="I8" s="6">
        <v>26189</v>
      </c>
      <c r="J8" s="6">
        <v>34742</v>
      </c>
      <c r="K8" s="6">
        <v>32525</v>
      </c>
      <c r="L8" s="6"/>
      <c r="M8" s="6"/>
      <c r="N8" s="11">
        <f t="shared" si="0"/>
        <v>265808</v>
      </c>
    </row>
    <row r="9" spans="1:14" x14ac:dyDescent="0.25">
      <c r="A9" s="18" t="s">
        <v>17</v>
      </c>
      <c r="B9" s="6">
        <v>6426</v>
      </c>
      <c r="C9" s="6">
        <v>4995</v>
      </c>
      <c r="D9" s="6">
        <v>2779</v>
      </c>
      <c r="E9" s="6">
        <v>649</v>
      </c>
      <c r="F9" s="6">
        <v>2652</v>
      </c>
      <c r="G9" s="6">
        <v>2669</v>
      </c>
      <c r="H9" s="6">
        <v>1124</v>
      </c>
      <c r="I9" s="6">
        <v>2851</v>
      </c>
      <c r="J9" s="6">
        <v>4697</v>
      </c>
      <c r="K9" s="6">
        <v>4166</v>
      </c>
      <c r="L9" s="6"/>
      <c r="M9" s="6"/>
      <c r="N9" s="11">
        <f t="shared" si="0"/>
        <v>33008</v>
      </c>
    </row>
    <row r="10" spans="1:14" s="7" customFormat="1" x14ac:dyDescent="0.25">
      <c r="A10" s="19" t="s">
        <v>51</v>
      </c>
      <c r="B10" s="9">
        <f>SUM(B6:B9)</f>
        <v>495275</v>
      </c>
      <c r="C10" s="9">
        <f t="shared" ref="C10:N10" si="1">SUM(C6:C9)</f>
        <v>428502</v>
      </c>
      <c r="D10" s="9">
        <f t="shared" si="1"/>
        <v>256801</v>
      </c>
      <c r="E10" s="9">
        <f t="shared" si="1"/>
        <v>112141</v>
      </c>
      <c r="F10" s="9">
        <f t="shared" si="1"/>
        <v>206644</v>
      </c>
      <c r="G10" s="9">
        <f t="shared" si="1"/>
        <v>268568</v>
      </c>
      <c r="H10" s="9">
        <f t="shared" si="1"/>
        <v>223757</v>
      </c>
      <c r="I10" s="9">
        <f t="shared" si="1"/>
        <v>293468</v>
      </c>
      <c r="J10" s="9">
        <f t="shared" si="1"/>
        <v>387389</v>
      </c>
      <c r="K10" s="9">
        <f t="shared" si="1"/>
        <v>370841</v>
      </c>
      <c r="L10" s="9">
        <f t="shared" si="1"/>
        <v>0</v>
      </c>
      <c r="M10" s="9">
        <f t="shared" si="1"/>
        <v>0</v>
      </c>
      <c r="N10" s="11">
        <f t="shared" si="1"/>
        <v>3043386</v>
      </c>
    </row>
    <row r="11" spans="1:14" x14ac:dyDescent="0.25">
      <c r="A11" s="18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11"/>
    </row>
    <row r="12" spans="1:14" x14ac:dyDescent="0.25">
      <c r="A12" s="18" t="s">
        <v>18</v>
      </c>
      <c r="B12" s="6">
        <v>30110</v>
      </c>
      <c r="C12" s="6">
        <v>25008</v>
      </c>
      <c r="D12" s="6">
        <v>15013</v>
      </c>
      <c r="E12" s="6">
        <v>8792</v>
      </c>
      <c r="F12" s="6">
        <v>27201</v>
      </c>
      <c r="G12" s="6">
        <v>36177</v>
      </c>
      <c r="H12" s="6">
        <v>62988</v>
      </c>
      <c r="I12" s="6">
        <v>37351</v>
      </c>
      <c r="J12" s="6">
        <v>33469</v>
      </c>
      <c r="K12" s="6">
        <v>28988</v>
      </c>
      <c r="L12" s="6"/>
      <c r="M12" s="6"/>
      <c r="N12" s="11">
        <f t="shared" si="0"/>
        <v>305097</v>
      </c>
    </row>
    <row r="13" spans="1:14" x14ac:dyDescent="0.25">
      <c r="A13" s="18" t="s">
        <v>19</v>
      </c>
      <c r="B13" s="6">
        <v>9063</v>
      </c>
      <c r="C13" s="6">
        <v>6312</v>
      </c>
      <c r="D13" s="6">
        <v>3725</v>
      </c>
      <c r="E13" s="6">
        <v>415</v>
      </c>
      <c r="F13" s="6">
        <v>4394</v>
      </c>
      <c r="G13" s="6">
        <v>4151</v>
      </c>
      <c r="H13" s="6">
        <v>453</v>
      </c>
      <c r="I13" s="6">
        <v>4657</v>
      </c>
      <c r="J13" s="6">
        <v>9001</v>
      </c>
      <c r="K13" s="6">
        <v>7262</v>
      </c>
      <c r="L13" s="6"/>
      <c r="M13" s="6"/>
      <c r="N13" s="11">
        <f t="shared" si="0"/>
        <v>49433</v>
      </c>
    </row>
    <row r="14" spans="1:14" x14ac:dyDescent="0.25">
      <c r="A14" s="19" t="s">
        <v>52</v>
      </c>
      <c r="B14" s="9">
        <f>SUM(B12:B13)</f>
        <v>39173</v>
      </c>
      <c r="C14" s="9">
        <f t="shared" ref="C14:N14" si="2">SUM(C12:C13)</f>
        <v>31320</v>
      </c>
      <c r="D14" s="9">
        <f t="shared" si="2"/>
        <v>18738</v>
      </c>
      <c r="E14" s="9">
        <f t="shared" si="2"/>
        <v>9207</v>
      </c>
      <c r="F14" s="9">
        <f t="shared" si="2"/>
        <v>31595</v>
      </c>
      <c r="G14" s="9">
        <f t="shared" si="2"/>
        <v>40328</v>
      </c>
      <c r="H14" s="9">
        <f t="shared" si="2"/>
        <v>63441</v>
      </c>
      <c r="I14" s="9">
        <f t="shared" si="2"/>
        <v>42008</v>
      </c>
      <c r="J14" s="9">
        <f t="shared" si="2"/>
        <v>42470</v>
      </c>
      <c r="K14" s="9">
        <f t="shared" si="2"/>
        <v>36250</v>
      </c>
      <c r="L14" s="9">
        <f t="shared" si="2"/>
        <v>0</v>
      </c>
      <c r="M14" s="9">
        <f t="shared" si="2"/>
        <v>0</v>
      </c>
      <c r="N14" s="11">
        <f t="shared" si="2"/>
        <v>354530</v>
      </c>
    </row>
    <row r="15" spans="1:14" x14ac:dyDescent="0.25">
      <c r="A15" s="18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3"/>
    </row>
    <row r="16" spans="1:14" x14ac:dyDescent="0.25">
      <c r="A16" s="18" t="s">
        <v>20</v>
      </c>
      <c r="B16" s="6">
        <v>22586</v>
      </c>
      <c r="C16" s="6">
        <v>17293</v>
      </c>
      <c r="D16" s="6">
        <v>9662</v>
      </c>
      <c r="E16" s="6">
        <v>2338</v>
      </c>
      <c r="F16" s="6">
        <v>7372</v>
      </c>
      <c r="G16" s="6">
        <v>8747</v>
      </c>
      <c r="H16" s="6">
        <v>4580</v>
      </c>
      <c r="I16" s="6">
        <v>9124</v>
      </c>
      <c r="J16" s="6">
        <v>15587</v>
      </c>
      <c r="K16" s="6">
        <v>14187</v>
      </c>
      <c r="L16" s="6"/>
      <c r="M16" s="6"/>
      <c r="N16" s="11">
        <f>SUM(B16:M16)</f>
        <v>111476</v>
      </c>
    </row>
    <row r="17" spans="1:14" x14ac:dyDescent="0.25">
      <c r="A17" s="18" t="s">
        <v>21</v>
      </c>
      <c r="B17" s="6">
        <v>14138</v>
      </c>
      <c r="C17" s="6">
        <v>11972</v>
      </c>
      <c r="D17" s="6">
        <v>6284</v>
      </c>
      <c r="E17" s="6">
        <v>1235</v>
      </c>
      <c r="F17" s="6">
        <v>4679</v>
      </c>
      <c r="G17" s="6">
        <v>5199</v>
      </c>
      <c r="H17" s="6">
        <v>4729</v>
      </c>
      <c r="I17" s="6">
        <v>6310</v>
      </c>
      <c r="J17" s="6">
        <v>9868</v>
      </c>
      <c r="K17" s="6">
        <v>8981</v>
      </c>
      <c r="L17" s="6"/>
      <c r="M17" s="6"/>
      <c r="N17" s="11">
        <f>SUM(B17:M17)</f>
        <v>73395</v>
      </c>
    </row>
    <row r="18" spans="1:14" x14ac:dyDescent="0.25">
      <c r="A18" s="18" t="s">
        <v>22</v>
      </c>
      <c r="B18" s="6">
        <v>2180</v>
      </c>
      <c r="C18" s="6">
        <v>1711</v>
      </c>
      <c r="D18" s="6">
        <v>942</v>
      </c>
      <c r="E18" s="6">
        <v>42</v>
      </c>
      <c r="F18" s="6">
        <v>793</v>
      </c>
      <c r="G18" s="6">
        <v>696</v>
      </c>
      <c r="H18" s="6">
        <v>967</v>
      </c>
      <c r="I18" s="6">
        <v>1418</v>
      </c>
      <c r="J18" s="6">
        <v>2082</v>
      </c>
      <c r="K18" s="6">
        <v>1522</v>
      </c>
      <c r="L18" s="6"/>
      <c r="M18" s="6"/>
      <c r="N18" s="11">
        <f>SUM(B18:M18)</f>
        <v>12353</v>
      </c>
    </row>
    <row r="19" spans="1:14" x14ac:dyDescent="0.25">
      <c r="A19" s="19" t="s">
        <v>23</v>
      </c>
      <c r="B19" s="9">
        <f>SUM(B16:B18)</f>
        <v>38904</v>
      </c>
      <c r="C19" s="9">
        <f t="shared" ref="C19:M19" si="3">SUM(C16:C18)</f>
        <v>30976</v>
      </c>
      <c r="D19" s="9">
        <f t="shared" si="3"/>
        <v>16888</v>
      </c>
      <c r="E19" s="9">
        <f t="shared" si="3"/>
        <v>3615</v>
      </c>
      <c r="F19" s="9">
        <f t="shared" si="3"/>
        <v>12844</v>
      </c>
      <c r="G19" s="9">
        <f t="shared" si="3"/>
        <v>14642</v>
      </c>
      <c r="H19" s="9">
        <f t="shared" si="3"/>
        <v>10276</v>
      </c>
      <c r="I19" s="9">
        <f t="shared" si="3"/>
        <v>16852</v>
      </c>
      <c r="J19" s="9">
        <f t="shared" si="3"/>
        <v>27537</v>
      </c>
      <c r="K19" s="9">
        <f t="shared" si="3"/>
        <v>24690</v>
      </c>
      <c r="L19" s="9">
        <f t="shared" si="3"/>
        <v>0</v>
      </c>
      <c r="M19" s="9">
        <f t="shared" si="3"/>
        <v>0</v>
      </c>
      <c r="N19" s="11">
        <f>SUM(N16:N18)</f>
        <v>197224</v>
      </c>
    </row>
    <row r="20" spans="1:14" x14ac:dyDescent="0.25">
      <c r="A20" s="18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3"/>
    </row>
    <row r="21" spans="1:14" x14ac:dyDescent="0.25">
      <c r="A21" s="18" t="s">
        <v>25</v>
      </c>
      <c r="B21" s="6">
        <v>18138</v>
      </c>
      <c r="C21" s="6">
        <v>13644</v>
      </c>
      <c r="D21" s="6">
        <v>8025</v>
      </c>
      <c r="E21" s="6">
        <v>1355</v>
      </c>
      <c r="F21" s="6">
        <v>6159</v>
      </c>
      <c r="G21" s="6">
        <v>7167</v>
      </c>
      <c r="H21" s="6">
        <v>3830</v>
      </c>
      <c r="I21" s="6">
        <v>9169</v>
      </c>
      <c r="J21" s="6">
        <v>15512</v>
      </c>
      <c r="K21" s="6">
        <v>12749</v>
      </c>
      <c r="L21" s="6"/>
      <c r="M21" s="6"/>
      <c r="N21" s="11">
        <f>SUM(B21:M21)</f>
        <v>95748</v>
      </c>
    </row>
    <row r="22" spans="1:14" x14ac:dyDescent="0.25">
      <c r="A22" s="18" t="s">
        <v>24</v>
      </c>
      <c r="B22" s="6">
        <v>11067</v>
      </c>
      <c r="C22" s="6">
        <v>8071</v>
      </c>
      <c r="D22" s="6">
        <v>4963</v>
      </c>
      <c r="E22" s="6">
        <v>797</v>
      </c>
      <c r="F22" s="6">
        <v>3697</v>
      </c>
      <c r="G22" s="6">
        <v>4136</v>
      </c>
      <c r="H22" s="6">
        <v>2267</v>
      </c>
      <c r="I22" s="6">
        <v>5561</v>
      </c>
      <c r="J22" s="6">
        <v>12013</v>
      </c>
      <c r="K22" s="6">
        <v>10007</v>
      </c>
      <c r="L22" s="6"/>
      <c r="M22" s="6"/>
      <c r="N22" s="11">
        <f>SUM(B22:M22)</f>
        <v>62579</v>
      </c>
    </row>
    <row r="23" spans="1:14" x14ac:dyDescent="0.25">
      <c r="A23" s="19" t="s">
        <v>25</v>
      </c>
      <c r="B23" s="9">
        <f t="shared" ref="B23:N23" si="4">SUM(B21:B22)</f>
        <v>29205</v>
      </c>
      <c r="C23" s="9">
        <f t="shared" si="4"/>
        <v>21715</v>
      </c>
      <c r="D23" s="9">
        <f t="shared" si="4"/>
        <v>12988</v>
      </c>
      <c r="E23" s="9">
        <f t="shared" si="4"/>
        <v>2152</v>
      </c>
      <c r="F23" s="9">
        <f t="shared" si="4"/>
        <v>9856</v>
      </c>
      <c r="G23" s="9">
        <f t="shared" si="4"/>
        <v>11303</v>
      </c>
      <c r="H23" s="9">
        <f t="shared" si="4"/>
        <v>6097</v>
      </c>
      <c r="I23" s="9">
        <f t="shared" si="4"/>
        <v>14730</v>
      </c>
      <c r="J23" s="9">
        <f t="shared" si="4"/>
        <v>27525</v>
      </c>
      <c r="K23" s="9">
        <f t="shared" si="4"/>
        <v>22756</v>
      </c>
      <c r="L23" s="9">
        <f t="shared" si="4"/>
        <v>0</v>
      </c>
      <c r="M23" s="9">
        <f t="shared" si="4"/>
        <v>0</v>
      </c>
      <c r="N23" s="11">
        <f t="shared" si="4"/>
        <v>158327</v>
      </c>
    </row>
    <row r="24" spans="1:14" x14ac:dyDescent="0.25">
      <c r="A24" s="18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12"/>
    </row>
    <row r="25" spans="1:14" x14ac:dyDescent="0.25">
      <c r="A25" s="18" t="s">
        <v>26</v>
      </c>
      <c r="B25" s="6">
        <v>3935</v>
      </c>
      <c r="C25" s="6">
        <v>2952</v>
      </c>
      <c r="D25" s="6">
        <v>1639</v>
      </c>
      <c r="E25" s="6">
        <v>218</v>
      </c>
      <c r="F25" s="6">
        <v>1727</v>
      </c>
      <c r="G25" s="6">
        <v>1740</v>
      </c>
      <c r="H25" s="6">
        <v>372</v>
      </c>
      <c r="I25" s="6">
        <v>1251</v>
      </c>
      <c r="J25" s="6">
        <v>2720</v>
      </c>
      <c r="K25" s="6">
        <v>2298</v>
      </c>
      <c r="L25" s="6"/>
      <c r="M25" s="6"/>
      <c r="N25" s="11">
        <f t="shared" ref="N25:N30" si="5">SUM(B25:M25)</f>
        <v>18852</v>
      </c>
    </row>
    <row r="26" spans="1:14" x14ac:dyDescent="0.25">
      <c r="A26" s="18" t="s">
        <v>27</v>
      </c>
      <c r="B26" s="6">
        <v>5008</v>
      </c>
      <c r="C26" s="6">
        <v>3519</v>
      </c>
      <c r="D26" s="6">
        <v>2192</v>
      </c>
      <c r="E26" s="6">
        <v>151</v>
      </c>
      <c r="F26" s="6">
        <v>2114</v>
      </c>
      <c r="G26" s="6">
        <v>2411</v>
      </c>
      <c r="H26" s="6">
        <v>403</v>
      </c>
      <c r="I26" s="6">
        <v>2494</v>
      </c>
      <c r="J26" s="6">
        <v>4684</v>
      </c>
      <c r="K26" s="6">
        <v>3630</v>
      </c>
      <c r="L26" s="6"/>
      <c r="M26" s="6"/>
      <c r="N26" s="11">
        <f t="shared" si="5"/>
        <v>26606</v>
      </c>
    </row>
    <row r="27" spans="1:14" x14ac:dyDescent="0.25">
      <c r="A27" s="18" t="s">
        <v>28</v>
      </c>
      <c r="B27" s="6">
        <v>2412</v>
      </c>
      <c r="C27" s="6">
        <v>1741</v>
      </c>
      <c r="D27" s="6">
        <v>993</v>
      </c>
      <c r="E27" s="6">
        <v>177</v>
      </c>
      <c r="F27" s="6">
        <v>1215</v>
      </c>
      <c r="G27" s="6">
        <v>1255</v>
      </c>
      <c r="H27" s="6">
        <v>101</v>
      </c>
      <c r="I27" s="6">
        <v>1180</v>
      </c>
      <c r="J27" s="6">
        <v>2319</v>
      </c>
      <c r="K27" s="6">
        <v>1913</v>
      </c>
      <c r="L27" s="6"/>
      <c r="M27" s="6"/>
      <c r="N27" s="11">
        <f t="shared" si="5"/>
        <v>13306</v>
      </c>
    </row>
    <row r="28" spans="1:14" x14ac:dyDescent="0.25">
      <c r="A28" s="18" t="s">
        <v>29</v>
      </c>
      <c r="B28" s="6">
        <v>2077</v>
      </c>
      <c r="C28" s="6">
        <v>1591</v>
      </c>
      <c r="D28" s="6">
        <v>991</v>
      </c>
      <c r="E28" s="6">
        <v>130</v>
      </c>
      <c r="F28" s="6">
        <v>961</v>
      </c>
      <c r="G28" s="6">
        <v>1137</v>
      </c>
      <c r="H28" s="6">
        <v>131</v>
      </c>
      <c r="I28" s="6">
        <v>1280</v>
      </c>
      <c r="J28" s="6">
        <v>2214</v>
      </c>
      <c r="K28" s="6">
        <v>1811</v>
      </c>
      <c r="L28" s="6"/>
      <c r="M28" s="6"/>
      <c r="N28" s="11">
        <f t="shared" si="5"/>
        <v>12323</v>
      </c>
    </row>
    <row r="29" spans="1:14" x14ac:dyDescent="0.25">
      <c r="A29" s="18" t="s">
        <v>30</v>
      </c>
      <c r="B29" s="6">
        <v>4535</v>
      </c>
      <c r="C29" s="6">
        <v>3497</v>
      </c>
      <c r="D29" s="6">
        <v>2060</v>
      </c>
      <c r="E29" s="6">
        <v>143</v>
      </c>
      <c r="F29" s="6">
        <v>2236</v>
      </c>
      <c r="G29" s="6">
        <v>2475</v>
      </c>
      <c r="H29" s="6">
        <v>1029</v>
      </c>
      <c r="I29" s="6">
        <v>3249</v>
      </c>
      <c r="J29" s="6">
        <v>5446</v>
      </c>
      <c r="K29" s="6">
        <v>4101</v>
      </c>
      <c r="L29" s="6"/>
      <c r="M29" s="6"/>
      <c r="N29" s="11">
        <f t="shared" si="5"/>
        <v>28771</v>
      </c>
    </row>
    <row r="30" spans="1:14" x14ac:dyDescent="0.25">
      <c r="A30" s="18" t="s">
        <v>31</v>
      </c>
      <c r="B30" s="6">
        <v>6221</v>
      </c>
      <c r="C30" s="6">
        <v>4995</v>
      </c>
      <c r="D30" s="6">
        <v>2902</v>
      </c>
      <c r="E30" s="6">
        <v>327</v>
      </c>
      <c r="F30" s="6">
        <v>3523</v>
      </c>
      <c r="G30" s="6">
        <v>3451</v>
      </c>
      <c r="H30" s="6">
        <v>520</v>
      </c>
      <c r="I30" s="6">
        <v>3361</v>
      </c>
      <c r="J30" s="6">
        <v>6486</v>
      </c>
      <c r="K30" s="6">
        <v>4782</v>
      </c>
      <c r="L30" s="6"/>
      <c r="M30" s="6"/>
      <c r="N30" s="11">
        <f t="shared" si="5"/>
        <v>36568</v>
      </c>
    </row>
    <row r="31" spans="1:14" x14ac:dyDescent="0.25">
      <c r="A31" s="19" t="s">
        <v>32</v>
      </c>
      <c r="B31" s="9">
        <f>SUM(B25:B30)</f>
        <v>24188</v>
      </c>
      <c r="C31" s="9">
        <f t="shared" ref="C31:N31" si="6">SUM(C25:C30)</f>
        <v>18295</v>
      </c>
      <c r="D31" s="9">
        <f t="shared" si="6"/>
        <v>10777</v>
      </c>
      <c r="E31" s="9">
        <f t="shared" si="6"/>
        <v>1146</v>
      </c>
      <c r="F31" s="9">
        <f t="shared" si="6"/>
        <v>11776</v>
      </c>
      <c r="G31" s="9">
        <f t="shared" si="6"/>
        <v>12469</v>
      </c>
      <c r="H31" s="9">
        <f t="shared" si="6"/>
        <v>2556</v>
      </c>
      <c r="I31" s="9">
        <f t="shared" si="6"/>
        <v>12815</v>
      </c>
      <c r="J31" s="9">
        <f t="shared" si="6"/>
        <v>23869</v>
      </c>
      <c r="K31" s="9">
        <f t="shared" si="6"/>
        <v>18535</v>
      </c>
      <c r="L31" s="9">
        <f t="shared" si="6"/>
        <v>0</v>
      </c>
      <c r="M31" s="9">
        <f t="shared" si="6"/>
        <v>0</v>
      </c>
      <c r="N31" s="11">
        <f t="shared" si="6"/>
        <v>136426</v>
      </c>
    </row>
    <row r="32" spans="1:14" x14ac:dyDescent="0.25">
      <c r="A32" s="18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12"/>
    </row>
    <row r="33" spans="1:19" x14ac:dyDescent="0.25">
      <c r="A33" s="18" t="s">
        <v>33</v>
      </c>
      <c r="B33" s="6">
        <v>188301</v>
      </c>
      <c r="C33" s="6">
        <v>159115</v>
      </c>
      <c r="D33" s="6">
        <v>92759</v>
      </c>
      <c r="E33" s="6">
        <v>33213</v>
      </c>
      <c r="F33" s="6">
        <v>70652</v>
      </c>
      <c r="G33" s="6">
        <v>89737</v>
      </c>
      <c r="H33" s="6">
        <v>66814</v>
      </c>
      <c r="I33" s="6">
        <v>98531</v>
      </c>
      <c r="J33" s="6">
        <v>143452</v>
      </c>
      <c r="K33" s="6">
        <v>137104</v>
      </c>
      <c r="L33" s="6"/>
      <c r="M33" s="6"/>
      <c r="N33" s="12">
        <f>SUM(B33:M33)</f>
        <v>1079678</v>
      </c>
    </row>
    <row r="34" spans="1:19" x14ac:dyDescent="0.25">
      <c r="A34" s="18" t="s">
        <v>34</v>
      </c>
      <c r="B34" s="6">
        <v>126670</v>
      </c>
      <c r="C34" s="6">
        <v>108131</v>
      </c>
      <c r="D34" s="6">
        <v>66207</v>
      </c>
      <c r="E34" s="6">
        <v>27693</v>
      </c>
      <c r="F34" s="6">
        <v>59255</v>
      </c>
      <c r="G34" s="6">
        <v>72802</v>
      </c>
      <c r="H34" s="6">
        <v>59911</v>
      </c>
      <c r="I34" s="6">
        <v>75214</v>
      </c>
      <c r="J34" s="6">
        <v>101669</v>
      </c>
      <c r="K34" s="6">
        <v>93804</v>
      </c>
      <c r="L34" s="6"/>
      <c r="M34" s="6"/>
      <c r="N34" s="12">
        <f>SUM(B34:M34)</f>
        <v>791356</v>
      </c>
      <c r="S34">
        <v>44</v>
      </c>
    </row>
    <row r="35" spans="1:19" x14ac:dyDescent="0.25">
      <c r="A35" s="19" t="s">
        <v>35</v>
      </c>
      <c r="B35" s="49">
        <f>SUM(B33:B34)</f>
        <v>314971</v>
      </c>
      <c r="C35" s="49">
        <f t="shared" ref="C35:M35" si="7">SUM(C33:C34)</f>
        <v>267246</v>
      </c>
      <c r="D35" s="49">
        <f t="shared" si="7"/>
        <v>158966</v>
      </c>
      <c r="E35" s="49">
        <f t="shared" si="7"/>
        <v>60906</v>
      </c>
      <c r="F35" s="49">
        <f t="shared" si="7"/>
        <v>129907</v>
      </c>
      <c r="G35" s="49">
        <f t="shared" si="7"/>
        <v>162539</v>
      </c>
      <c r="H35" s="49">
        <f t="shared" si="7"/>
        <v>126725</v>
      </c>
      <c r="I35" s="49">
        <f t="shared" si="7"/>
        <v>173745</v>
      </c>
      <c r="J35" s="49">
        <f t="shared" si="7"/>
        <v>245121</v>
      </c>
      <c r="K35" s="49">
        <f t="shared" si="7"/>
        <v>230908</v>
      </c>
      <c r="L35" s="49">
        <f t="shared" si="7"/>
        <v>0</v>
      </c>
      <c r="M35" s="49">
        <f t="shared" si="7"/>
        <v>0</v>
      </c>
      <c r="N35" s="50">
        <f>SUM(B35:M35)</f>
        <v>1871034</v>
      </c>
    </row>
    <row r="36" spans="1:19" x14ac:dyDescent="0.25">
      <c r="A36" s="20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2"/>
    </row>
    <row r="37" spans="1:19" x14ac:dyDescent="0.25">
      <c r="A37" s="1" t="s">
        <v>36</v>
      </c>
      <c r="B37" s="6">
        <v>368949</v>
      </c>
      <c r="C37" s="6">
        <v>321379</v>
      </c>
      <c r="D37" s="6">
        <v>175799</v>
      </c>
      <c r="E37" s="6">
        <v>73178</v>
      </c>
      <c r="F37" s="6">
        <v>159666</v>
      </c>
      <c r="G37" s="6">
        <v>201301</v>
      </c>
      <c r="H37" s="6">
        <v>170638</v>
      </c>
      <c r="I37" s="6">
        <v>235326</v>
      </c>
      <c r="J37" s="6">
        <v>296611</v>
      </c>
      <c r="K37" s="6">
        <v>278968</v>
      </c>
      <c r="L37" s="6"/>
      <c r="M37" s="6"/>
      <c r="N37" s="51">
        <f>SUM(B37:M37)</f>
        <v>2281815</v>
      </c>
    </row>
    <row r="38" spans="1:19" x14ac:dyDescent="0.25">
      <c r="A38" s="1" t="s">
        <v>37</v>
      </c>
      <c r="B38" s="6">
        <v>100840</v>
      </c>
      <c r="C38" s="6">
        <v>87953</v>
      </c>
      <c r="D38" s="6">
        <v>49691</v>
      </c>
      <c r="E38" s="6">
        <v>23442</v>
      </c>
      <c r="F38" s="6">
        <v>50189</v>
      </c>
      <c r="G38" s="6">
        <v>64495</v>
      </c>
      <c r="H38" s="6">
        <v>55775</v>
      </c>
      <c r="I38" s="6">
        <v>68325</v>
      </c>
      <c r="J38" s="6">
        <v>79173</v>
      </c>
      <c r="K38" s="6">
        <v>73184</v>
      </c>
      <c r="L38" s="6"/>
      <c r="M38" s="6"/>
      <c r="N38" s="51">
        <f>SUM(B38:M38)</f>
        <v>653067</v>
      </c>
    </row>
    <row r="39" spans="1:19" x14ac:dyDescent="0.25">
      <c r="A39" s="13" t="s">
        <v>38</v>
      </c>
      <c r="B39" s="9">
        <f>SUM(B37:B38)</f>
        <v>469789</v>
      </c>
      <c r="C39" s="9">
        <f>SUM(C37:C38)</f>
        <v>409332</v>
      </c>
      <c r="D39" s="9">
        <f t="shared" ref="D39:M39" si="8">SUM(D37:D38)</f>
        <v>225490</v>
      </c>
      <c r="E39" s="9">
        <f t="shared" si="8"/>
        <v>96620</v>
      </c>
      <c r="F39" s="9">
        <f t="shared" si="8"/>
        <v>209855</v>
      </c>
      <c r="G39" s="9">
        <f t="shared" si="8"/>
        <v>265796</v>
      </c>
      <c r="H39" s="9">
        <f t="shared" si="8"/>
        <v>226413</v>
      </c>
      <c r="I39" s="9">
        <f t="shared" si="8"/>
        <v>303651</v>
      </c>
      <c r="J39" s="9">
        <f t="shared" si="8"/>
        <v>375784</v>
      </c>
      <c r="K39" s="9">
        <f t="shared" si="8"/>
        <v>352152</v>
      </c>
      <c r="L39" s="9">
        <f t="shared" si="8"/>
        <v>0</v>
      </c>
      <c r="M39" s="9">
        <f t="shared" si="8"/>
        <v>0</v>
      </c>
      <c r="N39" s="50">
        <f>SUM(B39:M39)</f>
        <v>2934882</v>
      </c>
    </row>
    <row r="40" spans="1:19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3"/>
    </row>
    <row r="41" spans="1:19" x14ac:dyDescent="0.25">
      <c r="A41" s="1" t="s">
        <v>39</v>
      </c>
      <c r="B41" s="6">
        <v>106230</v>
      </c>
      <c r="C41" s="6">
        <v>92395</v>
      </c>
      <c r="D41" s="6">
        <v>52623</v>
      </c>
      <c r="E41" s="6">
        <v>21659</v>
      </c>
      <c r="F41" s="6">
        <v>40755</v>
      </c>
      <c r="G41" s="6">
        <v>50215</v>
      </c>
      <c r="H41" s="6">
        <v>42353</v>
      </c>
      <c r="I41" s="6">
        <v>59582</v>
      </c>
      <c r="J41" s="6">
        <v>76528</v>
      </c>
      <c r="K41" s="6">
        <v>74989</v>
      </c>
      <c r="L41" s="6"/>
      <c r="M41" s="6"/>
      <c r="N41" s="12">
        <f>SUM(B41:M41)</f>
        <v>617329</v>
      </c>
    </row>
    <row r="42" spans="1:19" x14ac:dyDescent="0.25">
      <c r="A42" s="1" t="s">
        <v>40</v>
      </c>
      <c r="B42" s="6">
        <v>67421</v>
      </c>
      <c r="C42" s="6">
        <v>54262</v>
      </c>
      <c r="D42" s="6">
        <v>32745</v>
      </c>
      <c r="E42" s="6">
        <v>8713</v>
      </c>
      <c r="F42" s="6">
        <v>25679</v>
      </c>
      <c r="G42" s="6">
        <v>31761</v>
      </c>
      <c r="H42" s="6">
        <v>16507</v>
      </c>
      <c r="I42" s="6">
        <v>32509</v>
      </c>
      <c r="J42" s="6">
        <v>50453</v>
      </c>
      <c r="K42" s="6">
        <v>48619</v>
      </c>
      <c r="L42" s="6"/>
      <c r="M42" s="6"/>
      <c r="N42" s="12">
        <f>SUM(B42:M42)</f>
        <v>368669</v>
      </c>
    </row>
    <row r="43" spans="1:19" x14ac:dyDescent="0.25">
      <c r="A43" s="1" t="s">
        <v>41</v>
      </c>
      <c r="B43" s="6">
        <v>13950</v>
      </c>
      <c r="C43" s="6">
        <v>12235</v>
      </c>
      <c r="D43" s="6">
        <v>7359</v>
      </c>
      <c r="E43" s="6">
        <v>3497</v>
      </c>
      <c r="F43" s="6">
        <v>7385</v>
      </c>
      <c r="G43" s="6">
        <v>10040</v>
      </c>
      <c r="H43" s="6">
        <v>8039</v>
      </c>
      <c r="I43" s="6">
        <v>9300</v>
      </c>
      <c r="J43" s="6">
        <v>10687</v>
      </c>
      <c r="K43" s="6">
        <v>10907</v>
      </c>
      <c r="L43" s="6"/>
      <c r="M43" s="6"/>
      <c r="N43" s="12">
        <f>SUM(B43:M43)</f>
        <v>93399</v>
      </c>
    </row>
    <row r="44" spans="1:19" x14ac:dyDescent="0.25">
      <c r="A44" s="13" t="s">
        <v>42</v>
      </c>
      <c r="B44" s="9">
        <f>SUM(B41:B43)</f>
        <v>187601</v>
      </c>
      <c r="C44" s="9">
        <f t="shared" ref="C44:M44" si="9">SUM(C41:C43)</f>
        <v>158892</v>
      </c>
      <c r="D44" s="9">
        <f t="shared" si="9"/>
        <v>92727</v>
      </c>
      <c r="E44" s="9">
        <f t="shared" si="9"/>
        <v>33869</v>
      </c>
      <c r="F44" s="9">
        <f t="shared" si="9"/>
        <v>73819</v>
      </c>
      <c r="G44" s="9">
        <f t="shared" si="9"/>
        <v>92016</v>
      </c>
      <c r="H44" s="9">
        <f t="shared" si="9"/>
        <v>66899</v>
      </c>
      <c r="I44" s="9">
        <f t="shared" si="9"/>
        <v>101391</v>
      </c>
      <c r="J44" s="9">
        <f t="shared" si="9"/>
        <v>137668</v>
      </c>
      <c r="K44" s="9">
        <f t="shared" si="9"/>
        <v>134515</v>
      </c>
      <c r="L44" s="9">
        <f t="shared" si="9"/>
        <v>0</v>
      </c>
      <c r="M44" s="9">
        <f t="shared" si="9"/>
        <v>0</v>
      </c>
      <c r="N44" s="11">
        <f>SUM(B44:M44)</f>
        <v>1079397</v>
      </c>
    </row>
    <row r="45" spans="1:19" x14ac:dyDescent="0.25">
      <c r="A45" s="1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12"/>
    </row>
    <row r="46" spans="1:19" x14ac:dyDescent="0.25">
      <c r="A46" s="14" t="s">
        <v>43</v>
      </c>
      <c r="B46" s="53">
        <f>B44+B39+B35+B31+B23+B19+B14+B10</f>
        <v>1599106</v>
      </c>
      <c r="C46" s="53">
        <f t="shared" ref="C46:M46" si="10">C44+C39+C35+C31+C23+C19+C14+C10</f>
        <v>1366278</v>
      </c>
      <c r="D46" s="53">
        <f t="shared" si="10"/>
        <v>793375</v>
      </c>
      <c r="E46" s="53">
        <f t="shared" si="10"/>
        <v>319656</v>
      </c>
      <c r="F46" s="53">
        <f t="shared" si="10"/>
        <v>686296</v>
      </c>
      <c r="G46" s="53">
        <f t="shared" si="10"/>
        <v>867661</v>
      </c>
      <c r="H46" s="53">
        <f t="shared" si="10"/>
        <v>726164</v>
      </c>
      <c r="I46" s="53">
        <f t="shared" si="10"/>
        <v>958660</v>
      </c>
      <c r="J46" s="53">
        <f t="shared" si="10"/>
        <v>1267363</v>
      </c>
      <c r="K46" s="53">
        <f t="shared" si="10"/>
        <v>1190647</v>
      </c>
      <c r="L46" s="53">
        <f t="shared" si="10"/>
        <v>0</v>
      </c>
      <c r="M46" s="53">
        <f t="shared" si="10"/>
        <v>0</v>
      </c>
      <c r="N46" s="52">
        <f t="shared" ref="N46" si="11">N44+N39+N35+N31+N23+N19+N14+N10</f>
        <v>9775206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S48"/>
  <sheetViews>
    <sheetView zoomScaleNormal="100" workbookViewId="0">
      <selection sqref="A1:XFD1048576"/>
    </sheetView>
  </sheetViews>
  <sheetFormatPr baseColWidth="10" defaultRowHeight="15" x14ac:dyDescent="0.25"/>
  <cols>
    <col min="1" max="1" width="24.7109375" customWidth="1"/>
    <col min="2" max="9" width="15.7109375" customWidth="1"/>
  </cols>
  <sheetData>
    <row r="1" spans="1:9" ht="26.25" x14ac:dyDescent="0.4">
      <c r="A1" s="24" t="s">
        <v>55</v>
      </c>
    </row>
    <row r="2" spans="1:9" ht="15" customHeight="1" x14ac:dyDescent="0.25">
      <c r="A2" s="23" t="s">
        <v>49</v>
      </c>
    </row>
    <row r="4" spans="1:9" x14ac:dyDescent="0.25">
      <c r="A4" s="44" t="s">
        <v>44</v>
      </c>
      <c r="B4" s="69" t="s">
        <v>45</v>
      </c>
      <c r="C4" s="70"/>
      <c r="D4" s="70"/>
      <c r="E4" s="71"/>
      <c r="F4" s="69" t="s">
        <v>46</v>
      </c>
      <c r="G4" s="70"/>
      <c r="H4" s="70"/>
      <c r="I4" s="71"/>
    </row>
    <row r="5" spans="1:9" x14ac:dyDescent="0.25">
      <c r="A5" s="45"/>
      <c r="B5" s="31">
        <v>2020</v>
      </c>
      <c r="C5" s="27" t="s">
        <v>57</v>
      </c>
      <c r="D5" s="27" t="s">
        <v>47</v>
      </c>
      <c r="E5" s="32" t="s">
        <v>48</v>
      </c>
      <c r="F5" s="31">
        <v>2020</v>
      </c>
      <c r="G5" s="27" t="s">
        <v>57</v>
      </c>
      <c r="H5" s="27" t="s">
        <v>47</v>
      </c>
      <c r="I5" s="32" t="s">
        <v>48</v>
      </c>
    </row>
    <row r="6" spans="1:9" x14ac:dyDescent="0.25">
      <c r="A6" s="45" t="s">
        <v>14</v>
      </c>
      <c r="B6" s="33">
        <f>'2020'!B6</f>
        <v>182238</v>
      </c>
      <c r="C6" s="28">
        <f>'2019 justert'!B6</f>
        <v>179555</v>
      </c>
      <c r="D6" s="54">
        <f>B6-C6</f>
        <v>2683</v>
      </c>
      <c r="E6" s="59">
        <f>D6/C6</f>
        <v>1.4942496728022054E-2</v>
      </c>
      <c r="F6" s="33"/>
      <c r="G6" s="28"/>
      <c r="H6" s="28"/>
      <c r="I6" s="34"/>
    </row>
    <row r="7" spans="1:9" x14ac:dyDescent="0.25">
      <c r="A7" s="45" t="s">
        <v>15</v>
      </c>
      <c r="B7" s="33">
        <f>'2020'!B7</f>
        <v>264877</v>
      </c>
      <c r="C7" s="28">
        <f>'2019 justert'!B7</f>
        <v>267359</v>
      </c>
      <c r="D7" s="54">
        <f>B7-C7</f>
        <v>-2482</v>
      </c>
      <c r="E7" s="59">
        <f>D7/C7</f>
        <v>-9.2833979779996193E-3</v>
      </c>
      <c r="F7" s="33"/>
      <c r="G7" s="28"/>
      <c r="H7" s="28"/>
      <c r="I7" s="34"/>
    </row>
    <row r="8" spans="1:9" x14ac:dyDescent="0.25">
      <c r="A8" s="45" t="s">
        <v>16</v>
      </c>
      <c r="B8" s="33">
        <f>'2020'!B8</f>
        <v>41734</v>
      </c>
      <c r="C8" s="28">
        <f>'2019 justert'!B8</f>
        <v>40521</v>
      </c>
      <c r="D8" s="54">
        <f>B8-C8</f>
        <v>1213</v>
      </c>
      <c r="E8" s="59">
        <f>D8/C8</f>
        <v>2.9935095382641101E-2</v>
      </c>
      <c r="F8" s="33"/>
      <c r="G8" s="28"/>
      <c r="H8" s="28"/>
      <c r="I8" s="34"/>
    </row>
    <row r="9" spans="1:9" x14ac:dyDescent="0.25">
      <c r="A9" s="45" t="s">
        <v>17</v>
      </c>
      <c r="B9" s="33">
        <f>'2020'!B9</f>
        <v>6426</v>
      </c>
      <c r="C9" s="28">
        <f>'2019 justert'!B9</f>
        <v>6204</v>
      </c>
      <c r="D9" s="54">
        <f>B9-C9</f>
        <v>222</v>
      </c>
      <c r="E9" s="59">
        <f>D9/C9</f>
        <v>3.5783365570599614E-2</v>
      </c>
      <c r="F9" s="33"/>
      <c r="G9" s="28"/>
      <c r="H9" s="28"/>
      <c r="I9" s="34"/>
    </row>
    <row r="10" spans="1:9" s="7" customFormat="1" x14ac:dyDescent="0.25">
      <c r="A10" s="46" t="s">
        <v>51</v>
      </c>
      <c r="B10" s="35">
        <f>SUM(B6:B9)</f>
        <v>495275</v>
      </c>
      <c r="C10" s="29">
        <f>SUM(C6:C9)</f>
        <v>493639</v>
      </c>
      <c r="D10" s="55">
        <f>SUM(D6:D9)</f>
        <v>1636</v>
      </c>
      <c r="E10" s="60">
        <f>D10/C10</f>
        <v>3.3141627788728198E-3</v>
      </c>
      <c r="F10" s="35">
        <f>SUM(F6:F9)</f>
        <v>0</v>
      </c>
      <c r="G10" s="29">
        <f>SUM(G6:G9)</f>
        <v>0</v>
      </c>
      <c r="H10" s="29">
        <f>H6-H9</f>
        <v>0</v>
      </c>
      <c r="I10" s="36"/>
    </row>
    <row r="11" spans="1:9" x14ac:dyDescent="0.25">
      <c r="A11" s="45"/>
      <c r="B11" s="33"/>
      <c r="C11" s="28"/>
      <c r="D11" s="54"/>
      <c r="E11" s="34"/>
      <c r="F11" s="33"/>
      <c r="G11" s="28"/>
      <c r="H11" s="28"/>
      <c r="I11" s="34"/>
    </row>
    <row r="12" spans="1:9" x14ac:dyDescent="0.25">
      <c r="A12" s="45" t="s">
        <v>18</v>
      </c>
      <c r="B12" s="33">
        <f>'2020'!B12</f>
        <v>30110</v>
      </c>
      <c r="C12" s="28">
        <f>'2019 justert'!B12</f>
        <v>31116</v>
      </c>
      <c r="D12" s="54">
        <f>B12-C12</f>
        <v>-1006</v>
      </c>
      <c r="E12" s="59">
        <f>D12/C12</f>
        <v>-3.2330633757552386E-2</v>
      </c>
      <c r="F12" s="33"/>
      <c r="G12" s="28"/>
      <c r="H12" s="28"/>
      <c r="I12" s="34"/>
    </row>
    <row r="13" spans="1:9" x14ac:dyDescent="0.25">
      <c r="A13" s="45" t="s">
        <v>19</v>
      </c>
      <c r="B13" s="33">
        <f>'2020'!B13</f>
        <v>9063</v>
      </c>
      <c r="C13" s="28">
        <f>'2019 justert'!B13</f>
        <v>9017</v>
      </c>
      <c r="D13" s="54">
        <f>B13-C13</f>
        <v>46</v>
      </c>
      <c r="E13" s="59">
        <f>D13/C13</f>
        <v>5.1014749916823776E-3</v>
      </c>
      <c r="F13" s="33"/>
      <c r="G13" s="28"/>
      <c r="H13" s="28"/>
      <c r="I13" s="34"/>
    </row>
    <row r="14" spans="1:9" x14ac:dyDescent="0.25">
      <c r="A14" s="46" t="s">
        <v>52</v>
      </c>
      <c r="B14" s="35">
        <f>SUM(B12:B13)</f>
        <v>39173</v>
      </c>
      <c r="C14" s="29">
        <f>SUM(C12:C13)</f>
        <v>40133</v>
      </c>
      <c r="D14" s="55">
        <f>SUM(D12:D13)</f>
        <v>-960</v>
      </c>
      <c r="E14" s="60">
        <f>D14/C14</f>
        <v>-2.3920464455684846E-2</v>
      </c>
      <c r="F14" s="35">
        <f>SUM(F12:F13)</f>
        <v>0</v>
      </c>
      <c r="G14" s="29">
        <f>SUM(G12:G13)</f>
        <v>0</v>
      </c>
      <c r="H14" s="29">
        <f>SUM(H12:H13)</f>
        <v>0</v>
      </c>
      <c r="I14" s="36">
        <f t="shared" ref="I14" si="0">SUM(I6:I13)</f>
        <v>0</v>
      </c>
    </row>
    <row r="15" spans="1:9" x14ac:dyDescent="0.25">
      <c r="A15" s="45"/>
      <c r="B15" s="37"/>
      <c r="C15" s="26"/>
      <c r="D15" s="56"/>
      <c r="E15" s="38"/>
      <c r="F15" s="37"/>
      <c r="G15" s="26"/>
      <c r="H15" s="26"/>
      <c r="I15" s="38"/>
    </row>
    <row r="16" spans="1:9" x14ac:dyDescent="0.25">
      <c r="A16" s="45" t="s">
        <v>20</v>
      </c>
      <c r="B16" s="33">
        <f>'2020'!B16</f>
        <v>22586</v>
      </c>
      <c r="C16" s="28">
        <f>'2019 justert'!B16</f>
        <v>20520</v>
      </c>
      <c r="D16" s="54">
        <f>B16-C16</f>
        <v>2066</v>
      </c>
      <c r="E16" s="59">
        <f>D16/C16</f>
        <v>0.100682261208577</v>
      </c>
      <c r="F16" s="33"/>
      <c r="G16" s="28"/>
      <c r="H16" s="28"/>
      <c r="I16" s="34"/>
    </row>
    <row r="17" spans="1:9" x14ac:dyDescent="0.25">
      <c r="A17" s="45" t="s">
        <v>21</v>
      </c>
      <c r="B17" s="33">
        <f>'2020'!B17</f>
        <v>14138</v>
      </c>
      <c r="C17" s="28">
        <f>'2019 justert'!B17</f>
        <v>13704</v>
      </c>
      <c r="D17" s="54">
        <f>B17-C17</f>
        <v>434</v>
      </c>
      <c r="E17" s="59">
        <f>D17/C17</f>
        <v>3.1669585522475188E-2</v>
      </c>
      <c r="F17" s="33"/>
      <c r="G17" s="28"/>
      <c r="H17" s="28"/>
      <c r="I17" s="34"/>
    </row>
    <row r="18" spans="1:9" x14ac:dyDescent="0.25">
      <c r="A18" s="45" t="s">
        <v>22</v>
      </c>
      <c r="B18" s="33">
        <f>'2020'!B18</f>
        <v>2180</v>
      </c>
      <c r="C18" s="28">
        <f>'2019 justert'!B18</f>
        <v>2342</v>
      </c>
      <c r="D18" s="54">
        <f>B18-C18</f>
        <v>-162</v>
      </c>
      <c r="E18" s="59">
        <f>D18/C18</f>
        <v>-6.9171648163962429E-2</v>
      </c>
      <c r="F18" s="33"/>
      <c r="G18" s="28"/>
      <c r="H18" s="28"/>
      <c r="I18" s="34"/>
    </row>
    <row r="19" spans="1:9" x14ac:dyDescent="0.25">
      <c r="A19" s="46" t="s">
        <v>23</v>
      </c>
      <c r="B19" s="35">
        <f>SUM(B16:B18)</f>
        <v>38904</v>
      </c>
      <c r="C19" s="29">
        <f>SUM(C16:C18)</f>
        <v>36566</v>
      </c>
      <c r="D19" s="55">
        <f>SUM(D16:D18)</f>
        <v>2338</v>
      </c>
      <c r="E19" s="60">
        <f>D19/C19</f>
        <v>6.3939178471804414E-2</v>
      </c>
      <c r="F19" s="35">
        <f t="shared" ref="F19:I19" si="1">SUM(F16:F18)</f>
        <v>0</v>
      </c>
      <c r="G19" s="29">
        <f t="shared" si="1"/>
        <v>0</v>
      </c>
      <c r="H19" s="29">
        <f t="shared" si="1"/>
        <v>0</v>
      </c>
      <c r="I19" s="36">
        <f t="shared" si="1"/>
        <v>0</v>
      </c>
    </row>
    <row r="20" spans="1:9" x14ac:dyDescent="0.25">
      <c r="A20" s="45"/>
      <c r="B20" s="37"/>
      <c r="C20" s="26"/>
      <c r="D20" s="56"/>
      <c r="E20" s="38"/>
      <c r="F20" s="37"/>
      <c r="G20" s="26"/>
      <c r="H20" s="26"/>
      <c r="I20" s="38"/>
    </row>
    <row r="21" spans="1:9" x14ac:dyDescent="0.25">
      <c r="A21" s="45" t="s">
        <v>25</v>
      </c>
      <c r="B21" s="33">
        <f>'2020'!B21</f>
        <v>18138</v>
      </c>
      <c r="C21" s="28">
        <f>'2019 justert'!B21</f>
        <v>18729</v>
      </c>
      <c r="D21" s="54">
        <f>B21-C21</f>
        <v>-591</v>
      </c>
      <c r="E21" s="59">
        <f>D21/C21</f>
        <v>-3.1555341983020985E-2</v>
      </c>
      <c r="F21" s="33"/>
      <c r="G21" s="28"/>
      <c r="H21" s="28"/>
      <c r="I21" s="34"/>
    </row>
    <row r="22" spans="1:9" x14ac:dyDescent="0.25">
      <c r="A22" s="45" t="s">
        <v>24</v>
      </c>
      <c r="B22" s="33">
        <f>'2020'!B22</f>
        <v>11067</v>
      </c>
      <c r="C22" s="28">
        <f>'2019 justert'!B22</f>
        <v>14439</v>
      </c>
      <c r="D22" s="54">
        <f>B22-C22</f>
        <v>-3372</v>
      </c>
      <c r="E22" s="59">
        <f>D22/C22</f>
        <v>-0.23353417826719303</v>
      </c>
      <c r="F22" s="33"/>
      <c r="G22" s="28"/>
      <c r="H22" s="28"/>
      <c r="I22" s="34"/>
    </row>
    <row r="23" spans="1:9" x14ac:dyDescent="0.25">
      <c r="A23" s="46" t="s">
        <v>25</v>
      </c>
      <c r="B23" s="35">
        <f>SUM(B21:B22)</f>
        <v>29205</v>
      </c>
      <c r="C23" s="29">
        <f>SUM(C21:C22)</f>
        <v>33168</v>
      </c>
      <c r="D23" s="55">
        <f>SUM(D21:D22)</f>
        <v>-3963</v>
      </c>
      <c r="E23" s="60">
        <f>D23/C23</f>
        <v>-0.11948263386396527</v>
      </c>
      <c r="F23" s="35">
        <f t="shared" ref="F23:I23" si="2">SUM(F21:F22)</f>
        <v>0</v>
      </c>
      <c r="G23" s="29">
        <f t="shared" si="2"/>
        <v>0</v>
      </c>
      <c r="H23" s="29">
        <f t="shared" si="2"/>
        <v>0</v>
      </c>
      <c r="I23" s="36">
        <f t="shared" si="2"/>
        <v>0</v>
      </c>
    </row>
    <row r="24" spans="1:9" x14ac:dyDescent="0.25">
      <c r="A24" s="45"/>
      <c r="B24" s="33"/>
      <c r="C24" s="28"/>
      <c r="D24" s="54"/>
      <c r="E24" s="34"/>
      <c r="F24" s="33"/>
      <c r="G24" s="28"/>
      <c r="H24" s="28"/>
      <c r="I24" s="34"/>
    </row>
    <row r="25" spans="1:9" x14ac:dyDescent="0.25">
      <c r="A25" s="45" t="s">
        <v>26</v>
      </c>
      <c r="B25" s="33">
        <f>'2020'!B25</f>
        <v>3935</v>
      </c>
      <c r="C25" s="28">
        <f>'2019 justert'!B25</f>
        <v>3610</v>
      </c>
      <c r="D25" s="54">
        <f t="shared" ref="D25:D30" si="3">B25-C25</f>
        <v>325</v>
      </c>
      <c r="E25" s="59">
        <f t="shared" ref="E25:E31" si="4">D25/C25</f>
        <v>9.0027700831024932E-2</v>
      </c>
      <c r="F25" s="33"/>
      <c r="G25" s="28"/>
      <c r="H25" s="28"/>
      <c r="I25" s="34"/>
    </row>
    <row r="26" spans="1:9" x14ac:dyDescent="0.25">
      <c r="A26" s="45" t="s">
        <v>27</v>
      </c>
      <c r="B26" s="33">
        <f>'2020'!B26</f>
        <v>5008</v>
      </c>
      <c r="C26" s="28">
        <f>'2019 justert'!B26</f>
        <v>4506</v>
      </c>
      <c r="D26" s="54">
        <f t="shared" si="3"/>
        <v>502</v>
      </c>
      <c r="E26" s="59">
        <f t="shared" si="4"/>
        <v>0.11140701287172659</v>
      </c>
      <c r="F26" s="33"/>
      <c r="G26" s="28"/>
      <c r="H26" s="28"/>
      <c r="I26" s="34"/>
    </row>
    <row r="27" spans="1:9" x14ac:dyDescent="0.25">
      <c r="A27" s="45" t="s">
        <v>28</v>
      </c>
      <c r="B27" s="33">
        <f>'2020'!B27</f>
        <v>2412</v>
      </c>
      <c r="C27" s="28">
        <f>'2019 justert'!B27</f>
        <v>2192</v>
      </c>
      <c r="D27" s="54">
        <f t="shared" si="3"/>
        <v>220</v>
      </c>
      <c r="E27" s="59">
        <f t="shared" si="4"/>
        <v>0.10036496350364964</v>
      </c>
      <c r="F27" s="33"/>
      <c r="G27" s="28"/>
      <c r="H27" s="28"/>
      <c r="I27" s="34"/>
    </row>
    <row r="28" spans="1:9" x14ac:dyDescent="0.25">
      <c r="A28" s="45" t="s">
        <v>29</v>
      </c>
      <c r="B28" s="33">
        <f>'2020'!B28</f>
        <v>2077</v>
      </c>
      <c r="C28" s="28">
        <f>'2019 justert'!B28</f>
        <v>2258</v>
      </c>
      <c r="D28" s="54">
        <f t="shared" si="3"/>
        <v>-181</v>
      </c>
      <c r="E28" s="59">
        <f t="shared" si="4"/>
        <v>-8.0159433126660767E-2</v>
      </c>
      <c r="F28" s="33"/>
      <c r="G28" s="28"/>
      <c r="H28" s="28"/>
      <c r="I28" s="34"/>
    </row>
    <row r="29" spans="1:9" x14ac:dyDescent="0.25">
      <c r="A29" s="45" t="s">
        <v>30</v>
      </c>
      <c r="B29" s="33">
        <f>'2020'!B29</f>
        <v>4535</v>
      </c>
      <c r="C29" s="28">
        <f>'2019 justert'!B29</f>
        <v>5072</v>
      </c>
      <c r="D29" s="54">
        <f t="shared" si="3"/>
        <v>-537</v>
      </c>
      <c r="E29" s="59">
        <f t="shared" si="4"/>
        <v>-0.10587539432176656</v>
      </c>
      <c r="F29" s="33"/>
      <c r="G29" s="28"/>
      <c r="H29" s="28"/>
      <c r="I29" s="34"/>
    </row>
    <row r="30" spans="1:9" x14ac:dyDescent="0.25">
      <c r="A30" s="45" t="s">
        <v>31</v>
      </c>
      <c r="B30" s="33">
        <f>'2020'!B30</f>
        <v>6221</v>
      </c>
      <c r="C30" s="28">
        <f>'2019 justert'!B30</f>
        <v>7121</v>
      </c>
      <c r="D30" s="54">
        <f t="shared" si="3"/>
        <v>-900</v>
      </c>
      <c r="E30" s="59">
        <f t="shared" si="4"/>
        <v>-0.12638674343491083</v>
      </c>
      <c r="F30" s="33"/>
      <c r="G30" s="28"/>
      <c r="H30" s="28"/>
      <c r="I30" s="34"/>
    </row>
    <row r="31" spans="1:9" x14ac:dyDescent="0.25">
      <c r="A31" s="46" t="s">
        <v>32</v>
      </c>
      <c r="B31" s="35">
        <f>SUM(B25:B30)</f>
        <v>24188</v>
      </c>
      <c r="C31" s="29">
        <f>SUM(C25:C30)</f>
        <v>24759</v>
      </c>
      <c r="D31" s="55">
        <f>SUM(D25:D30)</f>
        <v>-571</v>
      </c>
      <c r="E31" s="60">
        <f t="shared" si="4"/>
        <v>-2.3062320772244436E-2</v>
      </c>
      <c r="F31" s="35">
        <f t="shared" ref="F31:I31" si="5">SUM(F25:F30)</f>
        <v>0</v>
      </c>
      <c r="G31" s="29">
        <f t="shared" si="5"/>
        <v>0</v>
      </c>
      <c r="H31" s="29">
        <f t="shared" si="5"/>
        <v>0</v>
      </c>
      <c r="I31" s="36">
        <f t="shared" si="5"/>
        <v>0</v>
      </c>
    </row>
    <row r="32" spans="1:9" x14ac:dyDescent="0.25">
      <c r="A32" s="45"/>
      <c r="B32" s="33"/>
      <c r="C32" s="28"/>
      <c r="D32" s="54"/>
      <c r="E32" s="34"/>
      <c r="F32" s="33"/>
      <c r="G32" s="28"/>
      <c r="H32" s="28"/>
      <c r="I32" s="34"/>
    </row>
    <row r="33" spans="1:19" x14ac:dyDescent="0.25">
      <c r="A33" s="45" t="s">
        <v>33</v>
      </c>
      <c r="B33" s="33">
        <f>'2020'!B33</f>
        <v>188301</v>
      </c>
      <c r="C33" s="28">
        <f>'2019 justert'!B33</f>
        <v>186591</v>
      </c>
      <c r="D33" s="54">
        <f>B33-C33</f>
        <v>1710</v>
      </c>
      <c r="E33" s="59">
        <f>D33/C33</f>
        <v>9.1644291525314718E-3</v>
      </c>
      <c r="F33" s="33"/>
      <c r="G33" s="28"/>
      <c r="H33" s="28"/>
      <c r="I33" s="34"/>
    </row>
    <row r="34" spans="1:19" x14ac:dyDescent="0.25">
      <c r="A34" s="45" t="s">
        <v>34</v>
      </c>
      <c r="B34" s="33">
        <f>'2020'!B34</f>
        <v>126670</v>
      </c>
      <c r="C34" s="28">
        <f>'2019 justert'!B34</f>
        <v>129312</v>
      </c>
      <c r="D34" s="54">
        <f>B34-C34</f>
        <v>-2642</v>
      </c>
      <c r="E34" s="59">
        <f>D34/C34</f>
        <v>-2.0431205147240783E-2</v>
      </c>
      <c r="F34" s="37"/>
      <c r="G34" s="26"/>
      <c r="H34" s="26"/>
      <c r="I34" s="38"/>
    </row>
    <row r="35" spans="1:19" x14ac:dyDescent="0.25">
      <c r="A35" s="46" t="s">
        <v>35</v>
      </c>
      <c r="B35" s="39">
        <f>SUM(B33:B34)</f>
        <v>314971</v>
      </c>
      <c r="C35" s="30">
        <f>SUM(C33:C34)</f>
        <v>315903</v>
      </c>
      <c r="D35" s="57">
        <f>SUM(D33:D34)</f>
        <v>-932</v>
      </c>
      <c r="E35" s="60">
        <f>D35/C35</f>
        <v>-2.9502727102939828E-3</v>
      </c>
      <c r="F35" s="39">
        <f t="shared" ref="F35:I35" si="6">SUM(F33:F34)</f>
        <v>0</v>
      </c>
      <c r="G35" s="30">
        <f t="shared" si="6"/>
        <v>0</v>
      </c>
      <c r="H35" s="30">
        <f t="shared" si="6"/>
        <v>0</v>
      </c>
      <c r="I35" s="40">
        <f t="shared" si="6"/>
        <v>0</v>
      </c>
    </row>
    <row r="36" spans="1:19" x14ac:dyDescent="0.25">
      <c r="A36" s="45"/>
      <c r="B36" s="37"/>
      <c r="C36" s="26"/>
      <c r="D36" s="56"/>
      <c r="E36" s="38"/>
      <c r="F36" s="37"/>
      <c r="G36" s="26"/>
      <c r="H36" s="26"/>
      <c r="I36" s="38"/>
    </row>
    <row r="37" spans="1:19" x14ac:dyDescent="0.25">
      <c r="A37" s="45" t="s">
        <v>36</v>
      </c>
      <c r="B37" s="33">
        <f>'2020'!B37</f>
        <v>368949</v>
      </c>
      <c r="C37" s="28">
        <f>'2019 justert'!B37</f>
        <v>364454</v>
      </c>
      <c r="D37" s="54">
        <f>B37-C37</f>
        <v>4495</v>
      </c>
      <c r="E37" s="59">
        <f>D37/C37</f>
        <v>1.2333518084586806E-2</v>
      </c>
      <c r="F37" s="37"/>
      <c r="G37" s="26"/>
      <c r="H37" s="26"/>
      <c r="I37" s="38"/>
    </row>
    <row r="38" spans="1:19" x14ac:dyDescent="0.25">
      <c r="A38" s="45" t="s">
        <v>37</v>
      </c>
      <c r="B38" s="33">
        <f>'2020'!B38</f>
        <v>100840</v>
      </c>
      <c r="C38" s="28">
        <f>'2019 justert'!B38</f>
        <v>101329</v>
      </c>
      <c r="D38" s="54">
        <f>B38-C38</f>
        <v>-489</v>
      </c>
      <c r="E38" s="59">
        <f>D38/C38</f>
        <v>-4.8258642639323395E-3</v>
      </c>
      <c r="F38" s="37"/>
      <c r="G38" s="26"/>
      <c r="H38" s="26"/>
      <c r="I38" s="38"/>
    </row>
    <row r="39" spans="1:19" x14ac:dyDescent="0.25">
      <c r="A39" s="46" t="s">
        <v>38</v>
      </c>
      <c r="B39" s="39">
        <f>SUM(B37:B38)</f>
        <v>469789</v>
      </c>
      <c r="C39" s="30">
        <f>SUM(C37:C38)</f>
        <v>465783</v>
      </c>
      <c r="D39" s="57">
        <f t="shared" ref="D39:I39" si="7">SUM(D37:D38)</f>
        <v>4006</v>
      </c>
      <c r="E39" s="60">
        <f>D39/C39</f>
        <v>8.6005715107678894E-3</v>
      </c>
      <c r="F39" s="39">
        <f t="shared" si="7"/>
        <v>0</v>
      </c>
      <c r="G39" s="30">
        <f t="shared" si="7"/>
        <v>0</v>
      </c>
      <c r="H39" s="30">
        <f t="shared" si="7"/>
        <v>0</v>
      </c>
      <c r="I39" s="40">
        <f t="shared" si="7"/>
        <v>0</v>
      </c>
    </row>
    <row r="40" spans="1:19" x14ac:dyDescent="0.25">
      <c r="A40" s="45"/>
      <c r="B40" s="37"/>
      <c r="C40" s="26"/>
      <c r="D40" s="56"/>
      <c r="E40" s="38"/>
      <c r="F40" s="37"/>
      <c r="G40" s="26"/>
      <c r="H40" s="26"/>
      <c r="I40" s="38"/>
    </row>
    <row r="41" spans="1:19" x14ac:dyDescent="0.25">
      <c r="A41" s="45" t="s">
        <v>39</v>
      </c>
      <c r="B41" s="33">
        <f>'2020'!B41</f>
        <v>106230</v>
      </c>
      <c r="C41" s="28">
        <f>'2019 justert'!B41</f>
        <v>101106</v>
      </c>
      <c r="D41" s="54">
        <f>B41-C41</f>
        <v>5124</v>
      </c>
      <c r="E41" s="59">
        <f>D41/C41</f>
        <v>5.0679484897038753E-2</v>
      </c>
      <c r="F41" s="37"/>
      <c r="G41" s="26"/>
      <c r="H41" s="26"/>
      <c r="I41" s="38"/>
    </row>
    <row r="42" spans="1:19" x14ac:dyDescent="0.25">
      <c r="A42" s="45" t="s">
        <v>40</v>
      </c>
      <c r="B42" s="33">
        <f>'2020'!B42</f>
        <v>67421</v>
      </c>
      <c r="C42" s="28">
        <f>'2019 justert'!B42</f>
        <v>66693</v>
      </c>
      <c r="D42" s="54">
        <f>B42-C42</f>
        <v>728</v>
      </c>
      <c r="E42" s="59">
        <f>D42/C42</f>
        <v>1.0915688303120268E-2</v>
      </c>
      <c r="F42" s="37"/>
      <c r="G42" s="26"/>
      <c r="H42" s="26"/>
      <c r="I42" s="38"/>
      <c r="O42" t="s">
        <v>58</v>
      </c>
      <c r="P42" s="62">
        <f>B35+B39+B44</f>
        <v>972361</v>
      </c>
      <c r="Q42" s="62">
        <f>C35+C39+C44</f>
        <v>964385</v>
      </c>
      <c r="R42" s="62">
        <f>P42-Q42</f>
        <v>7976</v>
      </c>
      <c r="S42" s="63">
        <f>R42/Q42</f>
        <v>8.2705558464721048E-3</v>
      </c>
    </row>
    <row r="43" spans="1:19" x14ac:dyDescent="0.25">
      <c r="A43" s="45" t="s">
        <v>41</v>
      </c>
      <c r="B43" s="33">
        <f>'2020'!B43</f>
        <v>13950</v>
      </c>
      <c r="C43" s="28">
        <f>'2019 justert'!B43</f>
        <v>14900</v>
      </c>
      <c r="D43" s="54">
        <f>B43-C43</f>
        <v>-950</v>
      </c>
      <c r="E43" s="59">
        <f>D43/C43</f>
        <v>-6.3758389261744972E-2</v>
      </c>
      <c r="F43" s="37"/>
      <c r="G43" s="26"/>
      <c r="H43" s="26"/>
      <c r="I43" s="38"/>
    </row>
    <row r="44" spans="1:19" x14ac:dyDescent="0.25">
      <c r="A44" s="46" t="s">
        <v>42</v>
      </c>
      <c r="B44" s="39">
        <f>SUM(B41:B43)</f>
        <v>187601</v>
      </c>
      <c r="C44" s="30">
        <f>SUM(C41:C43)</f>
        <v>182699</v>
      </c>
      <c r="D44" s="57">
        <f>SUM(D41:D43)</f>
        <v>4902</v>
      </c>
      <c r="E44" s="60">
        <f>D44/C44</f>
        <v>2.683101713747749E-2</v>
      </c>
      <c r="F44" s="39">
        <f>SUM(F41:F43)</f>
        <v>0</v>
      </c>
      <c r="G44" s="30">
        <f t="shared" ref="G44" si="8">SUM(G41:G43)</f>
        <v>0</v>
      </c>
      <c r="H44" s="30">
        <f t="shared" ref="H44" si="9">SUM(H41:H43)</f>
        <v>0</v>
      </c>
      <c r="I44" s="40">
        <f t="shared" ref="I44" si="10">SUM(I41:I43)</f>
        <v>0</v>
      </c>
    </row>
    <row r="45" spans="1:19" x14ac:dyDescent="0.25">
      <c r="A45" s="45"/>
      <c r="B45" s="37"/>
      <c r="C45" s="26"/>
      <c r="D45" s="56"/>
      <c r="E45" s="38"/>
      <c r="F45" s="37"/>
      <c r="G45" s="26"/>
      <c r="H45" s="26"/>
      <c r="I45" s="38"/>
    </row>
    <row r="46" spans="1:19" ht="15.75" thickBot="1" x14ac:dyDescent="0.3">
      <c r="A46" s="47" t="s">
        <v>43</v>
      </c>
      <c r="B46" s="41">
        <f>B44+B39+B35+B31+B23+B19+B14+B10</f>
        <v>1599106</v>
      </c>
      <c r="C46" s="42">
        <f>C44+C39+C35+C31+C23+C19+C14+C10</f>
        <v>1592650</v>
      </c>
      <c r="D46" s="58">
        <f>D44+D39+D35+D31+D23+D19+D14+D10</f>
        <v>6456</v>
      </c>
      <c r="E46" s="61">
        <f>D46/C46</f>
        <v>4.0536213229523119E-3</v>
      </c>
      <c r="F46" s="41">
        <f>F44+F39+F35+F31+F23+F19+F14+F10</f>
        <v>0</v>
      </c>
      <c r="G46" s="42">
        <f>G44+G39+G35+G31+G23+G19+G14+G10</f>
        <v>0</v>
      </c>
      <c r="H46" s="42">
        <f>H44+H39+H35+H31+H23+H19+H14+H10</f>
        <v>0</v>
      </c>
      <c r="I46" s="43">
        <f t="shared" ref="I46" si="11">I44+I39+I35+I31+I23+I19+I14</f>
        <v>0</v>
      </c>
    </row>
    <row r="48" spans="1:19" x14ac:dyDescent="0.25">
      <c r="A48" t="s">
        <v>56</v>
      </c>
    </row>
  </sheetData>
  <mergeCells count="2">
    <mergeCell ref="B4:E4"/>
    <mergeCell ref="F4:I4"/>
  </mergeCells>
  <pageMargins left="0.7" right="0.7" top="0.75" bottom="0.75" header="0.3" footer="0.3"/>
  <pageSetup paperSize="9" scale="74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S48"/>
  <sheetViews>
    <sheetView zoomScale="115" zoomScaleNormal="115" workbookViewId="0">
      <selection sqref="A1:I48"/>
    </sheetView>
  </sheetViews>
  <sheetFormatPr baseColWidth="10" defaultRowHeight="15" x14ac:dyDescent="0.25"/>
  <cols>
    <col min="1" max="1" width="24.7109375" customWidth="1"/>
    <col min="2" max="9" width="15.7109375" customWidth="1"/>
  </cols>
  <sheetData>
    <row r="1" spans="1:9" ht="26.25" x14ac:dyDescent="0.4">
      <c r="A1" s="24" t="s">
        <v>55</v>
      </c>
    </row>
    <row r="2" spans="1:9" ht="15" customHeight="1" x14ac:dyDescent="0.25">
      <c r="A2" s="23" t="s">
        <v>59</v>
      </c>
    </row>
    <row r="4" spans="1:9" x14ac:dyDescent="0.25">
      <c r="A4" s="44" t="s">
        <v>44</v>
      </c>
      <c r="B4" s="69" t="s">
        <v>45</v>
      </c>
      <c r="C4" s="70"/>
      <c r="D4" s="70"/>
      <c r="E4" s="71"/>
      <c r="F4" s="69" t="s">
        <v>46</v>
      </c>
      <c r="G4" s="70"/>
      <c r="H4" s="70"/>
      <c r="I4" s="71"/>
    </row>
    <row r="5" spans="1:9" x14ac:dyDescent="0.25">
      <c r="A5" s="45"/>
      <c r="B5" s="31">
        <v>2020</v>
      </c>
      <c r="C5" s="27" t="s">
        <v>57</v>
      </c>
      <c r="D5" s="27" t="s">
        <v>47</v>
      </c>
      <c r="E5" s="32" t="s">
        <v>48</v>
      </c>
      <c r="F5" s="31">
        <v>2020</v>
      </c>
      <c r="G5" s="27" t="s">
        <v>57</v>
      </c>
      <c r="H5" s="27" t="s">
        <v>47</v>
      </c>
      <c r="I5" s="32" t="s">
        <v>48</v>
      </c>
    </row>
    <row r="6" spans="1:9" x14ac:dyDescent="0.25">
      <c r="A6" s="45" t="s">
        <v>14</v>
      </c>
      <c r="B6" s="33">
        <f>'2020'!C6</f>
        <v>159253</v>
      </c>
      <c r="C6" s="28">
        <f>'2019 justert'!C6</f>
        <v>158540</v>
      </c>
      <c r="D6" s="54">
        <f>B6-C6</f>
        <v>713</v>
      </c>
      <c r="E6" s="59">
        <f>D6/C6</f>
        <v>4.497287750725369E-3</v>
      </c>
      <c r="F6" s="33">
        <f>SUM('2020'!B6:C6)</f>
        <v>341491</v>
      </c>
      <c r="G6" s="28">
        <f>SUM('2019 justert'!B6:C6)</f>
        <v>338095</v>
      </c>
      <c r="H6" s="64">
        <f>F6-G6</f>
        <v>3396</v>
      </c>
      <c r="I6" s="59">
        <f>H6/G6</f>
        <v>1.0044514115855011E-2</v>
      </c>
    </row>
    <row r="7" spans="1:9" x14ac:dyDescent="0.25">
      <c r="A7" s="45" t="s">
        <v>15</v>
      </c>
      <c r="B7" s="33">
        <f>'2020'!C7</f>
        <v>228943</v>
      </c>
      <c r="C7" s="28">
        <f>'2019 justert'!C7</f>
        <v>234547</v>
      </c>
      <c r="D7" s="54">
        <f>B7-C7</f>
        <v>-5604</v>
      </c>
      <c r="E7" s="59">
        <f>D7/C7</f>
        <v>-2.3892865822201948E-2</v>
      </c>
      <c r="F7" s="33">
        <f>SUM('2020'!B7:C7)</f>
        <v>493820</v>
      </c>
      <c r="G7" s="28">
        <f>SUM('2019 justert'!B7:C7)</f>
        <v>501906</v>
      </c>
      <c r="H7" s="64">
        <f t="shared" ref="H7:H46" si="0">F7-G7</f>
        <v>-8086</v>
      </c>
      <c r="I7" s="59">
        <f t="shared" ref="I7:I10" si="1">H7/G7</f>
        <v>-1.6110586444473666E-2</v>
      </c>
    </row>
    <row r="8" spans="1:9" x14ac:dyDescent="0.25">
      <c r="A8" s="45" t="s">
        <v>16</v>
      </c>
      <c r="B8" s="33">
        <f>'2020'!C8</f>
        <v>35311</v>
      </c>
      <c r="C8" s="28">
        <f>'2019 justert'!C8</f>
        <v>35039</v>
      </c>
      <c r="D8" s="54">
        <f>B8-C8</f>
        <v>272</v>
      </c>
      <c r="E8" s="59">
        <f>D8/C8</f>
        <v>7.7627786181112476E-3</v>
      </c>
      <c r="F8" s="33">
        <f>SUM('2020'!B8:C8)</f>
        <v>77045</v>
      </c>
      <c r="G8" s="28">
        <f>SUM('2019 justert'!B8:C8)</f>
        <v>75560</v>
      </c>
      <c r="H8" s="64">
        <f t="shared" si="0"/>
        <v>1485</v>
      </c>
      <c r="I8" s="59">
        <f t="shared" si="1"/>
        <v>1.9653255690841715E-2</v>
      </c>
    </row>
    <row r="9" spans="1:9" x14ac:dyDescent="0.25">
      <c r="A9" s="45" t="s">
        <v>17</v>
      </c>
      <c r="B9" s="33">
        <f>'2020'!C9</f>
        <v>4995</v>
      </c>
      <c r="C9" s="28">
        <f>'2019 justert'!C9</f>
        <v>4846</v>
      </c>
      <c r="D9" s="54">
        <f>B9-C9</f>
        <v>149</v>
      </c>
      <c r="E9" s="59">
        <f>D9/C9</f>
        <v>3.0747007841518778E-2</v>
      </c>
      <c r="F9" s="33">
        <f>SUM('2020'!B9:C9)</f>
        <v>11421</v>
      </c>
      <c r="G9" s="28">
        <f>SUM('2019 justert'!B9:C9)</f>
        <v>11050</v>
      </c>
      <c r="H9" s="64">
        <f t="shared" si="0"/>
        <v>371</v>
      </c>
      <c r="I9" s="59">
        <f t="shared" si="1"/>
        <v>3.357466063348416E-2</v>
      </c>
    </row>
    <row r="10" spans="1:9" s="7" customFormat="1" x14ac:dyDescent="0.25">
      <c r="A10" s="46" t="s">
        <v>51</v>
      </c>
      <c r="B10" s="35">
        <f>SUM(B6:B9)</f>
        <v>428502</v>
      </c>
      <c r="C10" s="29">
        <f>SUM(C6:C9)</f>
        <v>432972</v>
      </c>
      <c r="D10" s="55">
        <f>SUM(D6:D9)</f>
        <v>-4470</v>
      </c>
      <c r="E10" s="60">
        <f>D10/C10</f>
        <v>-1.0323993237437986E-2</v>
      </c>
      <c r="F10" s="35">
        <f>SUM(F6:F9)</f>
        <v>923777</v>
      </c>
      <c r="G10" s="29">
        <f>SUM(G6:G9)</f>
        <v>926611</v>
      </c>
      <c r="H10" s="65">
        <f t="shared" si="0"/>
        <v>-2834</v>
      </c>
      <c r="I10" s="60">
        <f t="shared" si="1"/>
        <v>-3.058457108754375E-3</v>
      </c>
    </row>
    <row r="11" spans="1:9" x14ac:dyDescent="0.25">
      <c r="A11" s="45"/>
      <c r="B11" s="33"/>
      <c r="C11" s="28"/>
      <c r="D11" s="54"/>
      <c r="E11" s="34"/>
      <c r="F11" s="33"/>
      <c r="G11" s="28"/>
      <c r="H11" s="64"/>
      <c r="I11" s="34"/>
    </row>
    <row r="12" spans="1:9" x14ac:dyDescent="0.25">
      <c r="A12" s="45" t="s">
        <v>18</v>
      </c>
      <c r="B12" s="33">
        <f>'2020'!C12</f>
        <v>25008</v>
      </c>
      <c r="C12" s="28">
        <f>'2019 justert'!C12</f>
        <v>26216</v>
      </c>
      <c r="D12" s="54">
        <f>B12-C12</f>
        <v>-1208</v>
      </c>
      <c r="E12" s="59">
        <f>D12/C12</f>
        <v>-4.6078730546231308E-2</v>
      </c>
      <c r="F12" s="33">
        <f>SUM('2020'!B12:C12)</f>
        <v>55118</v>
      </c>
      <c r="G12" s="28">
        <f>SUM('2019 justert'!B12:C12)</f>
        <v>57332</v>
      </c>
      <c r="H12" s="64">
        <f t="shared" si="0"/>
        <v>-2214</v>
      </c>
      <c r="I12" s="59">
        <f t="shared" ref="I12:I14" si="2">H12/G12</f>
        <v>-3.8617177143654501E-2</v>
      </c>
    </row>
    <row r="13" spans="1:9" x14ac:dyDescent="0.25">
      <c r="A13" s="45" t="s">
        <v>19</v>
      </c>
      <c r="B13" s="33">
        <f>'2020'!C13</f>
        <v>6312</v>
      </c>
      <c r="C13" s="28">
        <f>'2019 justert'!C13</f>
        <v>6615</v>
      </c>
      <c r="D13" s="54">
        <f>B13-C13</f>
        <v>-303</v>
      </c>
      <c r="E13" s="59">
        <f>D13/C13</f>
        <v>-4.5804988662131521E-2</v>
      </c>
      <c r="F13" s="33">
        <f>SUM('2020'!B13:C13)</f>
        <v>15375</v>
      </c>
      <c r="G13" s="28">
        <f>SUM('2019 justert'!B13:C13)</f>
        <v>15632</v>
      </c>
      <c r="H13" s="64">
        <f t="shared" si="0"/>
        <v>-257</v>
      </c>
      <c r="I13" s="59">
        <f t="shared" si="2"/>
        <v>-1.6440634595701126E-2</v>
      </c>
    </row>
    <row r="14" spans="1:9" x14ac:dyDescent="0.25">
      <c r="A14" s="46" t="s">
        <v>52</v>
      </c>
      <c r="B14" s="35">
        <f>SUM(B12:B13)</f>
        <v>31320</v>
      </c>
      <c r="C14" s="29">
        <f>SUM(C12:C13)</f>
        <v>32831</v>
      </c>
      <c r="D14" s="55">
        <f>SUM(D12:D13)</f>
        <v>-1511</v>
      </c>
      <c r="E14" s="60">
        <f>D14/C14</f>
        <v>-4.6023575279461486E-2</v>
      </c>
      <c r="F14" s="35">
        <f>SUM(F12:F13)</f>
        <v>70493</v>
      </c>
      <c r="G14" s="29">
        <f>SUM(G12:G13)</f>
        <v>72964</v>
      </c>
      <c r="H14" s="65">
        <f t="shared" si="0"/>
        <v>-2471</v>
      </c>
      <c r="I14" s="60">
        <f t="shared" si="2"/>
        <v>-3.3866016117537416E-2</v>
      </c>
    </row>
    <row r="15" spans="1:9" x14ac:dyDescent="0.25">
      <c r="A15" s="45"/>
      <c r="B15" s="37"/>
      <c r="C15" s="26"/>
      <c r="D15" s="56"/>
      <c r="E15" s="38"/>
      <c r="F15" s="37"/>
      <c r="G15" s="26"/>
      <c r="H15" s="64"/>
      <c r="I15" s="38"/>
    </row>
    <row r="16" spans="1:9" x14ac:dyDescent="0.25">
      <c r="A16" s="45" t="s">
        <v>20</v>
      </c>
      <c r="B16" s="33">
        <f>'2020'!C16</f>
        <v>17293</v>
      </c>
      <c r="C16" s="28">
        <f>'2019 justert'!C16</f>
        <v>16434</v>
      </c>
      <c r="D16" s="54">
        <f>B16-C16</f>
        <v>859</v>
      </c>
      <c r="E16" s="59">
        <f>D16/C16</f>
        <v>5.2269684799805281E-2</v>
      </c>
      <c r="F16" s="33">
        <f>SUM('2020'!B16:C16)</f>
        <v>39879</v>
      </c>
      <c r="G16" s="28">
        <f>SUM('2019 justert'!B16:C16)</f>
        <v>36954</v>
      </c>
      <c r="H16" s="64">
        <f t="shared" si="0"/>
        <v>2925</v>
      </c>
      <c r="I16" s="59">
        <f t="shared" ref="I16:I19" si="3">H16/G16</f>
        <v>7.9152459814905013E-2</v>
      </c>
    </row>
    <row r="17" spans="1:9" x14ac:dyDescent="0.25">
      <c r="A17" s="45" t="s">
        <v>21</v>
      </c>
      <c r="B17" s="33">
        <f>'2020'!C17</f>
        <v>11972</v>
      </c>
      <c r="C17" s="28">
        <f>'2019 justert'!C17</f>
        <v>10914</v>
      </c>
      <c r="D17" s="54">
        <f>B17-C17</f>
        <v>1058</v>
      </c>
      <c r="E17" s="59">
        <f>D17/C17</f>
        <v>9.6939710463624706E-2</v>
      </c>
      <c r="F17" s="33">
        <f>SUM('2020'!B17:C17)</f>
        <v>26110</v>
      </c>
      <c r="G17" s="28">
        <f>SUM('2019 justert'!B17:C17)</f>
        <v>24618</v>
      </c>
      <c r="H17" s="64">
        <f t="shared" si="0"/>
        <v>1492</v>
      </c>
      <c r="I17" s="59">
        <f t="shared" si="3"/>
        <v>6.0606060606060608E-2</v>
      </c>
    </row>
    <row r="18" spans="1:9" x14ac:dyDescent="0.25">
      <c r="A18" s="45" t="s">
        <v>22</v>
      </c>
      <c r="B18" s="33">
        <f>'2020'!C18</f>
        <v>1711</v>
      </c>
      <c r="C18" s="28">
        <f>'2019 justert'!C18</f>
        <v>1810</v>
      </c>
      <c r="D18" s="54">
        <f>B18-C18</f>
        <v>-99</v>
      </c>
      <c r="E18" s="59">
        <f>D18/C18</f>
        <v>-5.4696132596685085E-2</v>
      </c>
      <c r="F18" s="33">
        <f>SUM('2020'!B18:C18)</f>
        <v>3891</v>
      </c>
      <c r="G18" s="28">
        <f>SUM('2019 justert'!B18:C18)</f>
        <v>4152</v>
      </c>
      <c r="H18" s="64">
        <f t="shared" si="0"/>
        <v>-261</v>
      </c>
      <c r="I18" s="59">
        <f t="shared" si="3"/>
        <v>-6.2861271676300581E-2</v>
      </c>
    </row>
    <row r="19" spans="1:9" x14ac:dyDescent="0.25">
      <c r="A19" s="46" t="s">
        <v>23</v>
      </c>
      <c r="B19" s="35">
        <f>SUM(B16:B18)</f>
        <v>30976</v>
      </c>
      <c r="C19" s="29">
        <f>SUM(C16:C18)</f>
        <v>29158</v>
      </c>
      <c r="D19" s="55">
        <f>SUM(D16:D18)</f>
        <v>1818</v>
      </c>
      <c r="E19" s="60">
        <f>D19/C19</f>
        <v>6.2349955415323413E-2</v>
      </c>
      <c r="F19" s="35">
        <f t="shared" ref="F19:G19" si="4">SUM(F16:F18)</f>
        <v>69880</v>
      </c>
      <c r="G19" s="29">
        <f t="shared" si="4"/>
        <v>65724</v>
      </c>
      <c r="H19" s="65">
        <f t="shared" si="0"/>
        <v>4156</v>
      </c>
      <c r="I19" s="60">
        <f t="shared" si="3"/>
        <v>6.3234130606779862E-2</v>
      </c>
    </row>
    <row r="20" spans="1:9" x14ac:dyDescent="0.25">
      <c r="A20" s="45"/>
      <c r="B20" s="37"/>
      <c r="C20" s="26"/>
      <c r="D20" s="56"/>
      <c r="E20" s="38"/>
      <c r="F20" s="37"/>
      <c r="G20" s="26"/>
      <c r="H20" s="64"/>
      <c r="I20" s="38"/>
    </row>
    <row r="21" spans="1:9" x14ac:dyDescent="0.25">
      <c r="A21" s="45" t="s">
        <v>25</v>
      </c>
      <c r="B21" s="33">
        <f>'2020'!C21</f>
        <v>13644</v>
      </c>
      <c r="C21" s="28">
        <f>'2019 justert'!C21</f>
        <v>13865</v>
      </c>
      <c r="D21" s="54">
        <f>B21-C21</f>
        <v>-221</v>
      </c>
      <c r="E21" s="59">
        <f>D21/C21</f>
        <v>-1.5939415795167687E-2</v>
      </c>
      <c r="F21" s="33">
        <f>SUM('2020'!B21:C21)</f>
        <v>31782</v>
      </c>
      <c r="G21" s="28">
        <f>SUM('2019 justert'!B21:C21)</f>
        <v>32594</v>
      </c>
      <c r="H21" s="64">
        <f t="shared" si="0"/>
        <v>-812</v>
      </c>
      <c r="I21" s="59">
        <f t="shared" ref="I21:I23" si="5">H21/G21</f>
        <v>-2.4912560593974353E-2</v>
      </c>
    </row>
    <row r="22" spans="1:9" x14ac:dyDescent="0.25">
      <c r="A22" s="45" t="s">
        <v>24</v>
      </c>
      <c r="B22" s="33">
        <f>'2020'!C22</f>
        <v>8071</v>
      </c>
      <c r="C22" s="28">
        <f>'2019 justert'!C22</f>
        <v>11121</v>
      </c>
      <c r="D22" s="54">
        <f>B22-C22</f>
        <v>-3050</v>
      </c>
      <c r="E22" s="59">
        <f>D22/C22</f>
        <v>-0.27425591223810808</v>
      </c>
      <c r="F22" s="33">
        <f>SUM('2020'!B22:C22)</f>
        <v>19138</v>
      </c>
      <c r="G22" s="28">
        <f>SUM('2019 justert'!B22:C22)</f>
        <v>25560</v>
      </c>
      <c r="H22" s="64">
        <f t="shared" si="0"/>
        <v>-6422</v>
      </c>
      <c r="I22" s="59">
        <f t="shared" si="5"/>
        <v>-0.25125195618153362</v>
      </c>
    </row>
    <row r="23" spans="1:9" x14ac:dyDescent="0.25">
      <c r="A23" s="46" t="s">
        <v>25</v>
      </c>
      <c r="B23" s="35">
        <f>SUM(B21:B22)</f>
        <v>21715</v>
      </c>
      <c r="C23" s="29">
        <f>SUM(C21:C22)</f>
        <v>24986</v>
      </c>
      <c r="D23" s="55">
        <f>SUM(D21:D22)</f>
        <v>-3271</v>
      </c>
      <c r="E23" s="60">
        <f>D23/C23</f>
        <v>-0.13091331145441448</v>
      </c>
      <c r="F23" s="35">
        <f t="shared" ref="F23:G23" si="6">SUM(F21:F22)</f>
        <v>50920</v>
      </c>
      <c r="G23" s="29">
        <f t="shared" si="6"/>
        <v>58154</v>
      </c>
      <c r="H23" s="65">
        <f t="shared" si="0"/>
        <v>-7234</v>
      </c>
      <c r="I23" s="60">
        <f t="shared" si="5"/>
        <v>-0.12439385080991849</v>
      </c>
    </row>
    <row r="24" spans="1:9" x14ac:dyDescent="0.25">
      <c r="A24" s="45"/>
      <c r="B24" s="33"/>
      <c r="C24" s="28"/>
      <c r="D24" s="54"/>
      <c r="E24" s="34"/>
      <c r="F24" s="33"/>
      <c r="G24" s="28"/>
      <c r="H24" s="64"/>
      <c r="I24" s="34"/>
    </row>
    <row r="25" spans="1:9" x14ac:dyDescent="0.25">
      <c r="A25" s="45" t="s">
        <v>26</v>
      </c>
      <c r="B25" s="33">
        <f>'2020'!C25</f>
        <v>2952</v>
      </c>
      <c r="C25" s="28">
        <f>'2019 justert'!C25</f>
        <v>2777</v>
      </c>
      <c r="D25" s="54">
        <f t="shared" ref="D25:D30" si="7">B25-C25</f>
        <v>175</v>
      </c>
      <c r="E25" s="59">
        <f t="shared" ref="E25:E31" si="8">D25/C25</f>
        <v>6.3017644940583359E-2</v>
      </c>
      <c r="F25" s="33">
        <f>SUM('2020'!B25:C25)</f>
        <v>6887</v>
      </c>
      <c r="G25" s="28">
        <f>SUM('2019 justert'!B25:C25)</f>
        <v>6387</v>
      </c>
      <c r="H25" s="64">
        <f t="shared" si="0"/>
        <v>500</v>
      </c>
      <c r="I25" s="59">
        <f t="shared" ref="I25:I30" si="9">H25/G25</f>
        <v>7.8284014404258653E-2</v>
      </c>
    </row>
    <row r="26" spans="1:9" x14ac:dyDescent="0.25">
      <c r="A26" s="45" t="s">
        <v>27</v>
      </c>
      <c r="B26" s="33">
        <f>'2020'!C26</f>
        <v>3519</v>
      </c>
      <c r="C26" s="28">
        <f>'2019 justert'!C26</f>
        <v>3398</v>
      </c>
      <c r="D26" s="54">
        <f t="shared" si="7"/>
        <v>121</v>
      </c>
      <c r="E26" s="59">
        <f t="shared" si="8"/>
        <v>3.5609181871689231E-2</v>
      </c>
      <c r="F26" s="33">
        <f>SUM('2020'!B26:C26)</f>
        <v>8527</v>
      </c>
      <c r="G26" s="28">
        <f>SUM('2019 justert'!B26:C26)</f>
        <v>7904</v>
      </c>
      <c r="H26" s="64">
        <f t="shared" si="0"/>
        <v>623</v>
      </c>
      <c r="I26" s="59">
        <f t="shared" si="9"/>
        <v>7.8820850202429155E-2</v>
      </c>
    </row>
    <row r="27" spans="1:9" x14ac:dyDescent="0.25">
      <c r="A27" s="45" t="s">
        <v>28</v>
      </c>
      <c r="B27" s="33">
        <f>'2020'!C27</f>
        <v>1741</v>
      </c>
      <c r="C27" s="28">
        <f>'2019 justert'!C27</f>
        <v>1509</v>
      </c>
      <c r="D27" s="54">
        <f t="shared" si="7"/>
        <v>232</v>
      </c>
      <c r="E27" s="59">
        <f t="shared" si="8"/>
        <v>0.15374420145791914</v>
      </c>
      <c r="F27" s="33">
        <f>SUM('2020'!B27:C27)</f>
        <v>4153</v>
      </c>
      <c r="G27" s="28">
        <f>SUM('2019 justert'!B27:C27)</f>
        <v>3701</v>
      </c>
      <c r="H27" s="64">
        <f t="shared" si="0"/>
        <v>452</v>
      </c>
      <c r="I27" s="59">
        <f t="shared" si="9"/>
        <v>0.12212915428262631</v>
      </c>
    </row>
    <row r="28" spans="1:9" x14ac:dyDescent="0.25">
      <c r="A28" s="45" t="s">
        <v>29</v>
      </c>
      <c r="B28" s="33">
        <f>'2020'!C28</f>
        <v>1591</v>
      </c>
      <c r="C28" s="28">
        <f>'2019 justert'!C28</f>
        <v>1739</v>
      </c>
      <c r="D28" s="54">
        <f t="shared" si="7"/>
        <v>-148</v>
      </c>
      <c r="E28" s="59">
        <f t="shared" si="8"/>
        <v>-8.5106382978723402E-2</v>
      </c>
      <c r="F28" s="33">
        <f>SUM('2020'!B28:C28)</f>
        <v>3668</v>
      </c>
      <c r="G28" s="28">
        <f>SUM('2019 justert'!B28:C28)</f>
        <v>3997</v>
      </c>
      <c r="H28" s="64">
        <f t="shared" si="0"/>
        <v>-329</v>
      </c>
      <c r="I28" s="59">
        <f t="shared" si="9"/>
        <v>-8.2311733800350256E-2</v>
      </c>
    </row>
    <row r="29" spans="1:9" x14ac:dyDescent="0.25">
      <c r="A29" s="45" t="s">
        <v>30</v>
      </c>
      <c r="B29" s="33">
        <f>'2020'!C29</f>
        <v>3497</v>
      </c>
      <c r="C29" s="28">
        <f>'2019 justert'!C29</f>
        <v>3543</v>
      </c>
      <c r="D29" s="54">
        <f t="shared" si="7"/>
        <v>-46</v>
      </c>
      <c r="E29" s="59">
        <f t="shared" si="8"/>
        <v>-1.2983347445667513E-2</v>
      </c>
      <c r="F29" s="33">
        <f>SUM('2020'!B29:C29)</f>
        <v>8032</v>
      </c>
      <c r="G29" s="28">
        <f>SUM('2019 justert'!B29:C29)</f>
        <v>8615</v>
      </c>
      <c r="H29" s="64">
        <f t="shared" si="0"/>
        <v>-583</v>
      </c>
      <c r="I29" s="59">
        <f t="shared" si="9"/>
        <v>-6.767266395821242E-2</v>
      </c>
    </row>
    <row r="30" spans="1:9" x14ac:dyDescent="0.25">
      <c r="A30" s="45" t="s">
        <v>31</v>
      </c>
      <c r="B30" s="33">
        <f>'2020'!C30</f>
        <v>4995</v>
      </c>
      <c r="C30" s="28">
        <f>'2019 justert'!C30</f>
        <v>5730</v>
      </c>
      <c r="D30" s="54">
        <f t="shared" si="7"/>
        <v>-735</v>
      </c>
      <c r="E30" s="59">
        <f t="shared" si="8"/>
        <v>-0.12827225130890052</v>
      </c>
      <c r="F30" s="33">
        <f>SUM('2020'!B30:C30)</f>
        <v>11216</v>
      </c>
      <c r="G30" s="28">
        <f>SUM('2019 justert'!B30:C30)</f>
        <v>12851</v>
      </c>
      <c r="H30" s="64">
        <f t="shared" si="0"/>
        <v>-1635</v>
      </c>
      <c r="I30" s="59">
        <f t="shared" si="9"/>
        <v>-0.12722745311648898</v>
      </c>
    </row>
    <row r="31" spans="1:9" x14ac:dyDescent="0.25">
      <c r="A31" s="46" t="s">
        <v>32</v>
      </c>
      <c r="B31" s="35">
        <f>SUM(B25:B30)</f>
        <v>18295</v>
      </c>
      <c r="C31" s="29">
        <f>SUM(C25:C30)</f>
        <v>18696</v>
      </c>
      <c r="D31" s="55">
        <f>SUM(D25:D30)</f>
        <v>-401</v>
      </c>
      <c r="E31" s="60">
        <f t="shared" si="8"/>
        <v>-2.1448438168592213E-2</v>
      </c>
      <c r="F31" s="35">
        <f t="shared" ref="F31:G31" si="10">SUM(F25:F30)</f>
        <v>42483</v>
      </c>
      <c r="G31" s="29">
        <f t="shared" si="10"/>
        <v>43455</v>
      </c>
      <c r="H31" s="65">
        <f t="shared" si="0"/>
        <v>-972</v>
      </c>
      <c r="I31" s="60">
        <f>H31/G31</f>
        <v>-2.2367966862271316E-2</v>
      </c>
    </row>
    <row r="32" spans="1:9" x14ac:dyDescent="0.25">
      <c r="A32" s="45"/>
      <c r="B32" s="33"/>
      <c r="C32" s="28"/>
      <c r="D32" s="54"/>
      <c r="E32" s="34"/>
      <c r="F32" s="33"/>
      <c r="G32" s="28"/>
      <c r="H32" s="64"/>
      <c r="I32" s="34"/>
    </row>
    <row r="33" spans="1:19" x14ac:dyDescent="0.25">
      <c r="A33" s="45" t="s">
        <v>33</v>
      </c>
      <c r="B33" s="33">
        <f>'2020'!C33</f>
        <v>159115</v>
      </c>
      <c r="C33" s="28">
        <f>'2019 justert'!C33</f>
        <v>157393</v>
      </c>
      <c r="D33" s="54">
        <f>B33-C33</f>
        <v>1722</v>
      </c>
      <c r="E33" s="59">
        <f>D33/C33</f>
        <v>1.0940766107768451E-2</v>
      </c>
      <c r="F33" s="33">
        <f>SUM('2020'!B33:C33)</f>
        <v>347416</v>
      </c>
      <c r="G33" s="28">
        <f>SUM('2019 justert'!B33:C33)</f>
        <v>343984</v>
      </c>
      <c r="H33" s="64">
        <f t="shared" si="0"/>
        <v>3432</v>
      </c>
      <c r="I33" s="59">
        <f t="shared" ref="I33:I35" si="11">H33/G33</f>
        <v>9.9772082422438253E-3</v>
      </c>
    </row>
    <row r="34" spans="1:19" x14ac:dyDescent="0.25">
      <c r="A34" s="45" t="s">
        <v>34</v>
      </c>
      <c r="B34" s="33">
        <f>'2020'!C34</f>
        <v>108131</v>
      </c>
      <c r="C34" s="28">
        <f>'2019 justert'!C34</f>
        <v>108949</v>
      </c>
      <c r="D34" s="54">
        <f>B34-C34</f>
        <v>-818</v>
      </c>
      <c r="E34" s="59">
        <f>D34/C34</f>
        <v>-7.5081001202397454E-3</v>
      </c>
      <c r="F34" s="37">
        <f>SUM('2020'!B34:C34)</f>
        <v>234801</v>
      </c>
      <c r="G34" s="26">
        <f>SUM('2019 justert'!B34:C34)</f>
        <v>238261</v>
      </c>
      <c r="H34" s="64">
        <f t="shared" si="0"/>
        <v>-3460</v>
      </c>
      <c r="I34" s="59">
        <f t="shared" si="11"/>
        <v>-1.4521889860279273E-2</v>
      </c>
    </row>
    <row r="35" spans="1:19" x14ac:dyDescent="0.25">
      <c r="A35" s="46" t="s">
        <v>35</v>
      </c>
      <c r="B35" s="39">
        <f>SUM(B33:B34)</f>
        <v>267246</v>
      </c>
      <c r="C35" s="30">
        <f>SUM(C33:C34)</f>
        <v>266342</v>
      </c>
      <c r="D35" s="57">
        <f>SUM(D33:D34)</f>
        <v>904</v>
      </c>
      <c r="E35" s="60">
        <f>D35/C35</f>
        <v>3.3941323561436048E-3</v>
      </c>
      <c r="F35" s="39">
        <f t="shared" ref="F35:G35" si="12">SUM(F33:F34)</f>
        <v>582217</v>
      </c>
      <c r="G35" s="30">
        <f t="shared" si="12"/>
        <v>582245</v>
      </c>
      <c r="H35" s="65">
        <f t="shared" si="0"/>
        <v>-28</v>
      </c>
      <c r="I35" s="60">
        <f t="shared" si="11"/>
        <v>-4.8089721680735774E-5</v>
      </c>
    </row>
    <row r="36" spans="1:19" x14ac:dyDescent="0.25">
      <c r="A36" s="45"/>
      <c r="B36" s="37"/>
      <c r="C36" s="26"/>
      <c r="D36" s="56"/>
      <c r="E36" s="38"/>
      <c r="F36" s="37"/>
      <c r="G36" s="26"/>
      <c r="H36" s="64"/>
      <c r="I36" s="38"/>
    </row>
    <row r="37" spans="1:19" x14ac:dyDescent="0.25">
      <c r="A37" s="45" t="s">
        <v>36</v>
      </c>
      <c r="B37" s="33">
        <f>'2020'!C37</f>
        <v>321379</v>
      </c>
      <c r="C37" s="28">
        <f>'2019 justert'!C37</f>
        <v>318652</v>
      </c>
      <c r="D37" s="54">
        <f>B37-C37</f>
        <v>2727</v>
      </c>
      <c r="E37" s="59">
        <f>D37/C37</f>
        <v>8.5579252601584166E-3</v>
      </c>
      <c r="F37" s="37">
        <f>SUM('2020'!B37:C37)</f>
        <v>690328</v>
      </c>
      <c r="G37" s="26">
        <f>SUM('2019 justert'!B37:C37)</f>
        <v>683106</v>
      </c>
      <c r="H37" s="64">
        <f t="shared" si="0"/>
        <v>7222</v>
      </c>
      <c r="I37" s="59">
        <f t="shared" ref="I37:I39" si="13">H37/G37</f>
        <v>1.05722977107506E-2</v>
      </c>
    </row>
    <row r="38" spans="1:19" x14ac:dyDescent="0.25">
      <c r="A38" s="45" t="s">
        <v>37</v>
      </c>
      <c r="B38" s="33">
        <f>'2020'!C38</f>
        <v>87953</v>
      </c>
      <c r="C38" s="28">
        <f>'2019 justert'!C38</f>
        <v>87593</v>
      </c>
      <c r="D38" s="54">
        <f>B38-C38</f>
        <v>360</v>
      </c>
      <c r="E38" s="59">
        <f>D38/C38</f>
        <v>4.1099174591576956E-3</v>
      </c>
      <c r="F38" s="37">
        <f>SUM('2020'!B38:C38)</f>
        <v>188793</v>
      </c>
      <c r="G38" s="26">
        <f>SUM('2019 justert'!B38:C38)</f>
        <v>188922</v>
      </c>
      <c r="H38" s="64">
        <f t="shared" si="0"/>
        <v>-129</v>
      </c>
      <c r="I38" s="59">
        <f t="shared" si="13"/>
        <v>-6.8282148188141142E-4</v>
      </c>
    </row>
    <row r="39" spans="1:19" x14ac:dyDescent="0.25">
      <c r="A39" s="46" t="s">
        <v>38</v>
      </c>
      <c r="B39" s="39">
        <f>SUM(B37:B38)</f>
        <v>409332</v>
      </c>
      <c r="C39" s="30">
        <f>SUM(C37:C38)</f>
        <v>406245</v>
      </c>
      <c r="D39" s="57">
        <f t="shared" ref="D39:G39" si="14">SUM(D37:D38)</f>
        <v>3087</v>
      </c>
      <c r="E39" s="60">
        <f>D39/C39</f>
        <v>7.5988627552339106E-3</v>
      </c>
      <c r="F39" s="39">
        <f t="shared" si="14"/>
        <v>879121</v>
      </c>
      <c r="G39" s="30">
        <f t="shared" si="14"/>
        <v>872028</v>
      </c>
      <c r="H39" s="65">
        <f t="shared" si="0"/>
        <v>7093</v>
      </c>
      <c r="I39" s="60">
        <f t="shared" si="13"/>
        <v>8.1339131312297315E-3</v>
      </c>
    </row>
    <row r="40" spans="1:19" x14ac:dyDescent="0.25">
      <c r="A40" s="45"/>
      <c r="B40" s="37"/>
      <c r="C40" s="26"/>
      <c r="D40" s="56"/>
      <c r="E40" s="38"/>
      <c r="F40" s="37"/>
      <c r="G40" s="26"/>
      <c r="H40" s="64"/>
      <c r="I40" s="38"/>
    </row>
    <row r="41" spans="1:19" x14ac:dyDescent="0.25">
      <c r="A41" s="45" t="s">
        <v>39</v>
      </c>
      <c r="B41" s="33">
        <f>'2020'!C41</f>
        <v>92395</v>
      </c>
      <c r="C41" s="28">
        <f>'2019 justert'!C41</f>
        <v>89791</v>
      </c>
      <c r="D41" s="54">
        <f>B41-C41</f>
        <v>2604</v>
      </c>
      <c r="E41" s="59">
        <f>D41/C41</f>
        <v>2.9000679355391967E-2</v>
      </c>
      <c r="F41" s="37">
        <f>SUM('2020'!B41:C41)</f>
        <v>198625</v>
      </c>
      <c r="G41" s="26">
        <f>SUM('2019 justert'!B41:C41)</f>
        <v>190897</v>
      </c>
      <c r="H41" s="64">
        <f t="shared" si="0"/>
        <v>7728</v>
      </c>
      <c r="I41" s="59">
        <f t="shared" ref="I41:I44" si="15">H41/G41</f>
        <v>4.0482563895713398E-2</v>
      </c>
    </row>
    <row r="42" spans="1:19" x14ac:dyDescent="0.25">
      <c r="A42" s="45" t="s">
        <v>40</v>
      </c>
      <c r="B42" s="33">
        <f>'2020'!C42</f>
        <v>54262</v>
      </c>
      <c r="C42" s="28">
        <f>'2019 justert'!C42</f>
        <v>52444</v>
      </c>
      <c r="D42" s="54">
        <f>B42-C42</f>
        <v>1818</v>
      </c>
      <c r="E42" s="59">
        <f>D42/C42</f>
        <v>3.4665548013118754E-2</v>
      </c>
      <c r="F42" s="37">
        <f>SUM('2020'!B42:C42)</f>
        <v>121683</v>
      </c>
      <c r="G42" s="26">
        <f>SUM('2019 justert'!B42:C42)</f>
        <v>119137</v>
      </c>
      <c r="H42" s="64">
        <f t="shared" si="0"/>
        <v>2546</v>
      </c>
      <c r="I42" s="59">
        <f t="shared" si="15"/>
        <v>2.1370355137362868E-2</v>
      </c>
      <c r="O42" t="s">
        <v>58</v>
      </c>
      <c r="P42" s="62">
        <f>B35+B39+B44</f>
        <v>835470</v>
      </c>
      <c r="Q42" s="62">
        <f>C35+C39+C44</f>
        <v>828732</v>
      </c>
      <c r="R42" s="62">
        <f>P42-Q42</f>
        <v>6738</v>
      </c>
      <c r="S42" s="63">
        <f>R42/Q42</f>
        <v>8.1304933319818716E-3</v>
      </c>
    </row>
    <row r="43" spans="1:19" x14ac:dyDescent="0.25">
      <c r="A43" s="45" t="s">
        <v>41</v>
      </c>
      <c r="B43" s="33">
        <f>'2020'!C43</f>
        <v>12235</v>
      </c>
      <c r="C43" s="28">
        <f>'2019 justert'!C43</f>
        <v>13910</v>
      </c>
      <c r="D43" s="54">
        <f>B43-C43</f>
        <v>-1675</v>
      </c>
      <c r="E43" s="59">
        <f>D43/C43</f>
        <v>-0.12041696621135874</v>
      </c>
      <c r="F43" s="37">
        <f>SUM('2020'!B43:C43)</f>
        <v>26185</v>
      </c>
      <c r="G43" s="26">
        <f>SUM('2019 justert'!B43:C43)</f>
        <v>28810</v>
      </c>
      <c r="H43" s="64">
        <f t="shared" si="0"/>
        <v>-2625</v>
      </c>
      <c r="I43" s="59">
        <f t="shared" si="15"/>
        <v>-9.1114196459562646E-2</v>
      </c>
    </row>
    <row r="44" spans="1:19" x14ac:dyDescent="0.25">
      <c r="A44" s="46" t="s">
        <v>42</v>
      </c>
      <c r="B44" s="39">
        <f>SUM(B41:B43)</f>
        <v>158892</v>
      </c>
      <c r="C44" s="30">
        <f>SUM(C41:C43)</f>
        <v>156145</v>
      </c>
      <c r="D44" s="57">
        <f>SUM(D41:D43)</f>
        <v>2747</v>
      </c>
      <c r="E44" s="60">
        <f>D44/C44</f>
        <v>1.7592622242146722E-2</v>
      </c>
      <c r="F44" s="39">
        <f>SUM(F41:F43)</f>
        <v>346493</v>
      </c>
      <c r="G44" s="30">
        <f t="shared" ref="G44" si="16">SUM(G41:G43)</f>
        <v>338844</v>
      </c>
      <c r="H44" s="65">
        <f t="shared" si="0"/>
        <v>7649</v>
      </c>
      <c r="I44" s="60">
        <f t="shared" si="15"/>
        <v>2.2573809776770433E-2</v>
      </c>
    </row>
    <row r="45" spans="1:19" x14ac:dyDescent="0.25">
      <c r="A45" s="45"/>
      <c r="B45" s="37"/>
      <c r="C45" s="26"/>
      <c r="D45" s="56"/>
      <c r="E45" s="38"/>
      <c r="F45" s="37"/>
      <c r="G45" s="26"/>
      <c r="H45" s="64"/>
      <c r="I45" s="38"/>
    </row>
    <row r="46" spans="1:19" ht="15.75" thickBot="1" x14ac:dyDescent="0.3">
      <c r="A46" s="47" t="s">
        <v>43</v>
      </c>
      <c r="B46" s="41">
        <f>B44+B39+B35+B31+B23+B19+B14+B10</f>
        <v>1366278</v>
      </c>
      <c r="C46" s="42">
        <f>C44+C39+C35+C31+C23+C19+C14+C10</f>
        <v>1367375</v>
      </c>
      <c r="D46" s="58">
        <f>D44+D39+D35+D31+D23+D19+D14+D10</f>
        <v>-1097</v>
      </c>
      <c r="E46" s="61">
        <f>D46/C46</f>
        <v>-8.0226711765243625E-4</v>
      </c>
      <c r="F46" s="41">
        <f>F44+F39+F35+F31+F23+F19+F14+F10</f>
        <v>2965384</v>
      </c>
      <c r="G46" s="42">
        <f>G44+G39+G35+G31+G23+G19+G14+G10</f>
        <v>2960025</v>
      </c>
      <c r="H46" s="66">
        <f t="shared" si="0"/>
        <v>5359</v>
      </c>
      <c r="I46" s="61">
        <f>H46/G46</f>
        <v>1.8104576819452539E-3</v>
      </c>
    </row>
    <row r="48" spans="1:19" x14ac:dyDescent="0.25">
      <c r="A48" t="s">
        <v>56</v>
      </c>
    </row>
  </sheetData>
  <mergeCells count="2">
    <mergeCell ref="B4:E4"/>
    <mergeCell ref="F4:I4"/>
  </mergeCells>
  <pageMargins left="0.7" right="0.7" top="0.75" bottom="0.75" header="0.3" footer="0.3"/>
  <pageSetup paperSize="9" scale="50" orientation="landscape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I48"/>
  <sheetViews>
    <sheetView topLeftCell="A16" workbookViewId="0">
      <selection sqref="A1:XFD1048576"/>
    </sheetView>
  </sheetViews>
  <sheetFormatPr baseColWidth="10" defaultRowHeight="15" x14ac:dyDescent="0.25"/>
  <cols>
    <col min="1" max="1" width="24.7109375" customWidth="1"/>
    <col min="2" max="9" width="15.7109375" customWidth="1"/>
  </cols>
  <sheetData>
    <row r="1" spans="1:9" ht="26.25" x14ac:dyDescent="0.4">
      <c r="A1" s="24" t="s">
        <v>55</v>
      </c>
    </row>
    <row r="2" spans="1:9" ht="15.75" x14ac:dyDescent="0.25">
      <c r="A2" s="23" t="s">
        <v>60</v>
      </c>
    </row>
    <row r="4" spans="1:9" x14ac:dyDescent="0.25">
      <c r="A4" s="44" t="s">
        <v>44</v>
      </c>
      <c r="B4" s="69" t="s">
        <v>45</v>
      </c>
      <c r="C4" s="70"/>
      <c r="D4" s="70"/>
      <c r="E4" s="71"/>
      <c r="F4" s="69" t="s">
        <v>46</v>
      </c>
      <c r="G4" s="70"/>
      <c r="H4" s="70"/>
      <c r="I4" s="71"/>
    </row>
    <row r="5" spans="1:9" x14ac:dyDescent="0.25">
      <c r="A5" s="45"/>
      <c r="B5" s="31">
        <v>2020</v>
      </c>
      <c r="C5" s="27" t="s">
        <v>57</v>
      </c>
      <c r="D5" s="27" t="s">
        <v>47</v>
      </c>
      <c r="E5" s="32" t="s">
        <v>48</v>
      </c>
      <c r="F5" s="31">
        <v>2020</v>
      </c>
      <c r="G5" s="27" t="s">
        <v>57</v>
      </c>
      <c r="H5" s="27" t="s">
        <v>47</v>
      </c>
      <c r="I5" s="32" t="s">
        <v>48</v>
      </c>
    </row>
    <row r="6" spans="1:9" x14ac:dyDescent="0.25">
      <c r="A6" s="45" t="s">
        <v>14</v>
      </c>
      <c r="B6" s="33">
        <f>'2020'!D6</f>
        <v>96174</v>
      </c>
      <c r="C6" s="28">
        <f>'2019 justert'!D6</f>
        <v>191102</v>
      </c>
      <c r="D6" s="54">
        <f>B6-C6</f>
        <v>-94928</v>
      </c>
      <c r="E6" s="59">
        <f>D6/C6</f>
        <v>-0.49673996085859906</v>
      </c>
      <c r="F6" s="33">
        <f>SUM('2020'!B6:D6)</f>
        <v>437665</v>
      </c>
      <c r="G6" s="28">
        <f>SUM('2019 justert'!B6:D6)</f>
        <v>529197</v>
      </c>
      <c r="H6" s="64">
        <f>F6-G6</f>
        <v>-91532</v>
      </c>
      <c r="I6" s="59">
        <f>H6/G6</f>
        <v>-0.17296394348418453</v>
      </c>
    </row>
    <row r="7" spans="1:9" x14ac:dyDescent="0.25">
      <c r="A7" s="45" t="s">
        <v>15</v>
      </c>
      <c r="B7" s="33">
        <f>'2020'!D7</f>
        <v>136628</v>
      </c>
      <c r="C7" s="28">
        <f>'2019 justert'!D7</f>
        <v>281304</v>
      </c>
      <c r="D7" s="54">
        <f>B7-C7</f>
        <v>-144676</v>
      </c>
      <c r="E7" s="59">
        <f>D7/C7</f>
        <v>-0.51430480903222142</v>
      </c>
      <c r="F7" s="33">
        <f>SUM('2020'!B7:D7)</f>
        <v>630448</v>
      </c>
      <c r="G7" s="28">
        <f>SUM('2019 justert'!B7:D7)</f>
        <v>783210</v>
      </c>
      <c r="H7" s="64">
        <f t="shared" ref="H7:H46" si="0">F7-G7</f>
        <v>-152762</v>
      </c>
      <c r="I7" s="59">
        <f t="shared" ref="I7:I10" si="1">H7/G7</f>
        <v>-0.19504602852363989</v>
      </c>
    </row>
    <row r="8" spans="1:9" x14ac:dyDescent="0.25">
      <c r="A8" s="45" t="s">
        <v>16</v>
      </c>
      <c r="B8" s="33">
        <f>'2020'!D8</f>
        <v>21220</v>
      </c>
      <c r="C8" s="28">
        <f>'2019 justert'!D8</f>
        <v>43403</v>
      </c>
      <c r="D8" s="54">
        <f>B8-C8</f>
        <v>-22183</v>
      </c>
      <c r="E8" s="59">
        <f>D8/C8</f>
        <v>-0.51109370320023961</v>
      </c>
      <c r="F8" s="33">
        <f>SUM('2020'!B8:D8)</f>
        <v>98265</v>
      </c>
      <c r="G8" s="28">
        <f>SUM('2019 justert'!B8:D8)</f>
        <v>118963</v>
      </c>
      <c r="H8" s="64">
        <f t="shared" si="0"/>
        <v>-20698</v>
      </c>
      <c r="I8" s="59">
        <f t="shared" si="1"/>
        <v>-0.17398686986710155</v>
      </c>
    </row>
    <row r="9" spans="1:9" x14ac:dyDescent="0.25">
      <c r="A9" s="45" t="s">
        <v>17</v>
      </c>
      <c r="B9" s="33">
        <f>'2020'!D9</f>
        <v>2779</v>
      </c>
      <c r="C9" s="28">
        <f>'2019 justert'!D9</f>
        <v>6216</v>
      </c>
      <c r="D9" s="54">
        <f>B9-C9</f>
        <v>-3437</v>
      </c>
      <c r="E9" s="59">
        <f>D9/C9</f>
        <v>-0.55292792792792789</v>
      </c>
      <c r="F9" s="33">
        <f>SUM('2020'!B9:D9)</f>
        <v>14200</v>
      </c>
      <c r="G9" s="28">
        <f>SUM('2019 justert'!B9:D9)</f>
        <v>17266</v>
      </c>
      <c r="H9" s="64">
        <f t="shared" si="0"/>
        <v>-3066</v>
      </c>
      <c r="I9" s="59">
        <f t="shared" si="1"/>
        <v>-0.17757442372292367</v>
      </c>
    </row>
    <row r="10" spans="1:9" x14ac:dyDescent="0.25">
      <c r="A10" s="46" t="s">
        <v>51</v>
      </c>
      <c r="B10" s="35">
        <f>SUM(B6:B9)</f>
        <v>256801</v>
      </c>
      <c r="C10" s="29">
        <f>SUM(C6:C9)</f>
        <v>522025</v>
      </c>
      <c r="D10" s="55">
        <f>SUM(D6:D9)</f>
        <v>-265224</v>
      </c>
      <c r="E10" s="60">
        <f>D10/C10</f>
        <v>-0.5080676212825056</v>
      </c>
      <c r="F10" s="35">
        <f>SUM(F6:F9)</f>
        <v>1180578</v>
      </c>
      <c r="G10" s="29">
        <f>SUM(G6:G9)</f>
        <v>1448636</v>
      </c>
      <c r="H10" s="65">
        <f t="shared" si="0"/>
        <v>-268058</v>
      </c>
      <c r="I10" s="60">
        <f t="shared" si="1"/>
        <v>-0.18504165297562672</v>
      </c>
    </row>
    <row r="11" spans="1:9" x14ac:dyDescent="0.25">
      <c r="A11" s="45"/>
      <c r="B11" s="33"/>
      <c r="C11" s="28"/>
      <c r="D11" s="54"/>
      <c r="E11" s="34"/>
      <c r="F11" s="33"/>
      <c r="G11" s="28"/>
      <c r="H11" s="64"/>
      <c r="I11" s="34"/>
    </row>
    <row r="12" spans="1:9" x14ac:dyDescent="0.25">
      <c r="A12" s="45" t="s">
        <v>18</v>
      </c>
      <c r="B12" s="33">
        <f>'2020'!D12</f>
        <v>15013</v>
      </c>
      <c r="C12" s="28">
        <f>'2019 justert'!D12</f>
        <v>32556</v>
      </c>
      <c r="D12" s="54">
        <f>B12-C12</f>
        <v>-17543</v>
      </c>
      <c r="E12" s="59">
        <f>D12/C12</f>
        <v>-0.53885612483106038</v>
      </c>
      <c r="F12" s="33">
        <f>SUM('2020'!B12:D12)</f>
        <v>70131</v>
      </c>
      <c r="G12" s="28">
        <f>SUM('2019 justert'!B12:D12)</f>
        <v>89888</v>
      </c>
      <c r="H12" s="64">
        <f t="shared" si="0"/>
        <v>-19757</v>
      </c>
      <c r="I12" s="59">
        <f t="shared" ref="I12:I14" si="2">H12/G12</f>
        <v>-0.21979574581701672</v>
      </c>
    </row>
    <row r="13" spans="1:9" x14ac:dyDescent="0.25">
      <c r="A13" s="45" t="s">
        <v>19</v>
      </c>
      <c r="B13" s="33">
        <f>'2020'!D13</f>
        <v>3725</v>
      </c>
      <c r="C13" s="28">
        <f>'2019 justert'!D13</f>
        <v>9504</v>
      </c>
      <c r="D13" s="54">
        <f>B13-C13</f>
        <v>-5779</v>
      </c>
      <c r="E13" s="59">
        <f>D13/C13</f>
        <v>-0.60805976430976427</v>
      </c>
      <c r="F13" s="33">
        <f>SUM('2020'!B13:D13)</f>
        <v>19100</v>
      </c>
      <c r="G13" s="28">
        <f>SUM('2019 justert'!B13:D13)</f>
        <v>25136</v>
      </c>
      <c r="H13" s="64">
        <f t="shared" si="0"/>
        <v>-6036</v>
      </c>
      <c r="I13" s="59">
        <f t="shared" si="2"/>
        <v>-0.24013367281985995</v>
      </c>
    </row>
    <row r="14" spans="1:9" x14ac:dyDescent="0.25">
      <c r="A14" s="46" t="s">
        <v>52</v>
      </c>
      <c r="B14" s="35">
        <f>SUM(B12:B13)</f>
        <v>18738</v>
      </c>
      <c r="C14" s="29">
        <f>SUM(C12:C13)</f>
        <v>42060</v>
      </c>
      <c r="D14" s="55">
        <f>SUM(D12:D13)</f>
        <v>-23322</v>
      </c>
      <c r="E14" s="60">
        <f>D14/C14</f>
        <v>-0.55449358059914411</v>
      </c>
      <c r="F14" s="35">
        <f>SUM(F12:F13)</f>
        <v>89231</v>
      </c>
      <c r="G14" s="29">
        <f>SUM(G12:G13)</f>
        <v>115024</v>
      </c>
      <c r="H14" s="65">
        <f t="shared" si="0"/>
        <v>-25793</v>
      </c>
      <c r="I14" s="60">
        <f t="shared" si="2"/>
        <v>-0.22424015857560162</v>
      </c>
    </row>
    <row r="15" spans="1:9" x14ac:dyDescent="0.25">
      <c r="A15" s="45"/>
      <c r="B15" s="37"/>
      <c r="C15" s="26"/>
      <c r="D15" s="56"/>
      <c r="E15" s="38"/>
      <c r="F15" s="37"/>
      <c r="G15" s="26"/>
      <c r="H15" s="64"/>
      <c r="I15" s="38"/>
    </row>
    <row r="16" spans="1:9" x14ac:dyDescent="0.25">
      <c r="A16" s="45" t="s">
        <v>20</v>
      </c>
      <c r="B16" s="33">
        <f>'2020'!D16</f>
        <v>9662</v>
      </c>
      <c r="C16" s="28">
        <f>'2019 justert'!D16</f>
        <v>20919</v>
      </c>
      <c r="D16" s="54">
        <f>B16-C16</f>
        <v>-11257</v>
      </c>
      <c r="E16" s="59">
        <f>D16/C16</f>
        <v>-0.53812323724843447</v>
      </c>
      <c r="F16" s="33">
        <f>SUM('2020'!B16:D16)</f>
        <v>49541</v>
      </c>
      <c r="G16" s="28">
        <f>SUM('2019 justert'!B16:D16)</f>
        <v>57873</v>
      </c>
      <c r="H16" s="64">
        <f t="shared" si="0"/>
        <v>-8332</v>
      </c>
      <c r="I16" s="59">
        <f t="shared" ref="I16:I19" si="3">H16/G16</f>
        <v>-0.14397041798420679</v>
      </c>
    </row>
    <row r="17" spans="1:9" x14ac:dyDescent="0.25">
      <c r="A17" s="45" t="s">
        <v>21</v>
      </c>
      <c r="B17" s="33">
        <f>'2020'!D17</f>
        <v>6284</v>
      </c>
      <c r="C17" s="28">
        <f>'2019 justert'!D17</f>
        <v>13928</v>
      </c>
      <c r="D17" s="54">
        <f>B17-C17</f>
        <v>-7644</v>
      </c>
      <c r="E17" s="59">
        <f>D17/C17</f>
        <v>-0.54882251579551977</v>
      </c>
      <c r="F17" s="33">
        <f>SUM('2020'!B17:D17)</f>
        <v>32394</v>
      </c>
      <c r="G17" s="28">
        <f>SUM('2019 justert'!B17:D17)</f>
        <v>38546</v>
      </c>
      <c r="H17" s="64">
        <f t="shared" si="0"/>
        <v>-6152</v>
      </c>
      <c r="I17" s="59">
        <f t="shared" si="3"/>
        <v>-0.15960151507289991</v>
      </c>
    </row>
    <row r="18" spans="1:9" x14ac:dyDescent="0.25">
      <c r="A18" s="45" t="s">
        <v>22</v>
      </c>
      <c r="B18" s="33">
        <f>'2020'!D18</f>
        <v>942</v>
      </c>
      <c r="C18" s="28">
        <f>'2019 justert'!D18</f>
        <v>2217</v>
      </c>
      <c r="D18" s="54">
        <f>B18-C18</f>
        <v>-1275</v>
      </c>
      <c r="E18" s="59">
        <f>D18/C18</f>
        <v>-0.57510148849797027</v>
      </c>
      <c r="F18" s="33">
        <f>SUM('2020'!B18:D18)</f>
        <v>4833</v>
      </c>
      <c r="G18" s="28">
        <f>SUM('2019 justert'!B18:D18)</f>
        <v>6369</v>
      </c>
      <c r="H18" s="64">
        <f t="shared" si="0"/>
        <v>-1536</v>
      </c>
      <c r="I18" s="59">
        <f t="shared" si="3"/>
        <v>-0.24116815826660387</v>
      </c>
    </row>
    <row r="19" spans="1:9" x14ac:dyDescent="0.25">
      <c r="A19" s="46" t="s">
        <v>23</v>
      </c>
      <c r="B19" s="35">
        <f>SUM(B16:B18)</f>
        <v>16888</v>
      </c>
      <c r="C19" s="29">
        <f>SUM(C16:C18)</f>
        <v>37064</v>
      </c>
      <c r="D19" s="55">
        <f>SUM(D16:D18)</f>
        <v>-20176</v>
      </c>
      <c r="E19" s="60">
        <f>D19/C19</f>
        <v>-0.54435570904381614</v>
      </c>
      <c r="F19" s="35">
        <f t="shared" ref="F19:G19" si="4">SUM(F16:F18)</f>
        <v>86768</v>
      </c>
      <c r="G19" s="29">
        <f t="shared" si="4"/>
        <v>102788</v>
      </c>
      <c r="H19" s="65">
        <f t="shared" si="0"/>
        <v>-16020</v>
      </c>
      <c r="I19" s="60">
        <f t="shared" si="3"/>
        <v>-0.15585476903918746</v>
      </c>
    </row>
    <row r="20" spans="1:9" x14ac:dyDescent="0.25">
      <c r="A20" s="45"/>
      <c r="B20" s="37"/>
      <c r="C20" s="26"/>
      <c r="D20" s="56"/>
      <c r="E20" s="38"/>
      <c r="F20" s="37"/>
      <c r="G20" s="26"/>
      <c r="H20" s="64"/>
      <c r="I20" s="38"/>
    </row>
    <row r="21" spans="1:9" x14ac:dyDescent="0.25">
      <c r="A21" s="45" t="s">
        <v>25</v>
      </c>
      <c r="B21" s="33">
        <f>'2020'!D21</f>
        <v>8025</v>
      </c>
      <c r="C21" s="28">
        <f>'2019 justert'!D21</f>
        <v>18985</v>
      </c>
      <c r="D21" s="54">
        <f>B21-C21</f>
        <v>-10960</v>
      </c>
      <c r="E21" s="59">
        <f>D21/C21</f>
        <v>-0.57729786673689754</v>
      </c>
      <c r="F21" s="33">
        <f>SUM('2020'!B21:D21)</f>
        <v>39807</v>
      </c>
      <c r="G21" s="28">
        <f>SUM('2019 justert'!B21:D21)</f>
        <v>51579</v>
      </c>
      <c r="H21" s="64">
        <f t="shared" si="0"/>
        <v>-11772</v>
      </c>
      <c r="I21" s="59">
        <f t="shared" ref="I21:I23" si="5">H21/G21</f>
        <v>-0.22823242017099982</v>
      </c>
    </row>
    <row r="22" spans="1:9" x14ac:dyDescent="0.25">
      <c r="A22" s="45" t="s">
        <v>24</v>
      </c>
      <c r="B22" s="33">
        <f>'2020'!D22</f>
        <v>4963</v>
      </c>
      <c r="C22" s="28">
        <f>'2019 justert'!D22</f>
        <v>15072</v>
      </c>
      <c r="D22" s="54">
        <f>B22-C22</f>
        <v>-10109</v>
      </c>
      <c r="E22" s="59">
        <f>D22/C22</f>
        <v>-0.67071390658174102</v>
      </c>
      <c r="F22" s="33">
        <f>SUM('2020'!B22:D22)</f>
        <v>24101</v>
      </c>
      <c r="G22" s="28">
        <f>SUM('2019 justert'!B22:D22)</f>
        <v>40632</v>
      </c>
      <c r="H22" s="64">
        <f t="shared" si="0"/>
        <v>-16531</v>
      </c>
      <c r="I22" s="59">
        <f t="shared" si="5"/>
        <v>-0.40684682024020474</v>
      </c>
    </row>
    <row r="23" spans="1:9" x14ac:dyDescent="0.25">
      <c r="A23" s="46" t="s">
        <v>25</v>
      </c>
      <c r="B23" s="35">
        <f>SUM(B21:B22)</f>
        <v>12988</v>
      </c>
      <c r="C23" s="29">
        <f>SUM(C21:C22)</f>
        <v>34057</v>
      </c>
      <c r="D23" s="55">
        <f>SUM(D21:D22)</f>
        <v>-21069</v>
      </c>
      <c r="E23" s="60">
        <f>D23/C23</f>
        <v>-0.6186393399301171</v>
      </c>
      <c r="F23" s="35">
        <f t="shared" ref="F23:G23" si="6">SUM(F21:F22)</f>
        <v>63908</v>
      </c>
      <c r="G23" s="29">
        <f t="shared" si="6"/>
        <v>92211</v>
      </c>
      <c r="H23" s="65">
        <f t="shared" si="0"/>
        <v>-28303</v>
      </c>
      <c r="I23" s="60">
        <f t="shared" si="5"/>
        <v>-0.30693735020767587</v>
      </c>
    </row>
    <row r="24" spans="1:9" x14ac:dyDescent="0.25">
      <c r="A24" s="45"/>
      <c r="B24" s="33"/>
      <c r="C24" s="28"/>
      <c r="D24" s="54"/>
      <c r="E24" s="34"/>
      <c r="F24" s="33"/>
      <c r="G24" s="28"/>
      <c r="H24" s="64"/>
      <c r="I24" s="34"/>
    </row>
    <row r="25" spans="1:9" x14ac:dyDescent="0.25">
      <c r="A25" s="45" t="s">
        <v>26</v>
      </c>
      <c r="B25" s="33">
        <f>'2020'!D25</f>
        <v>1639</v>
      </c>
      <c r="C25" s="28">
        <f>'2019 justert'!D25</f>
        <v>3766</v>
      </c>
      <c r="D25" s="54">
        <f t="shared" ref="D25:D30" si="7">B25-C25</f>
        <v>-2127</v>
      </c>
      <c r="E25" s="59">
        <f t="shared" ref="E25:E31" si="8">D25/C25</f>
        <v>-0.56479022835900161</v>
      </c>
      <c r="F25" s="33">
        <f>SUM('2020'!B25:D25)</f>
        <v>8526</v>
      </c>
      <c r="G25" s="28">
        <f>SUM('2019 justert'!B25:D25)</f>
        <v>10153</v>
      </c>
      <c r="H25" s="64">
        <f t="shared" si="0"/>
        <v>-1627</v>
      </c>
      <c r="I25" s="59">
        <f t="shared" ref="I25:I30" si="9">H25/G25</f>
        <v>-0.16024820250172364</v>
      </c>
    </row>
    <row r="26" spans="1:9" x14ac:dyDescent="0.25">
      <c r="A26" s="45" t="s">
        <v>27</v>
      </c>
      <c r="B26" s="33">
        <f>'2020'!D26</f>
        <v>2192</v>
      </c>
      <c r="C26" s="28">
        <f>'2019 justert'!D26</f>
        <v>4668</v>
      </c>
      <c r="D26" s="54">
        <f t="shared" si="7"/>
        <v>-2476</v>
      </c>
      <c r="E26" s="59">
        <f t="shared" si="8"/>
        <v>-0.53041988003427587</v>
      </c>
      <c r="F26" s="33">
        <f>SUM('2020'!B26:D26)</f>
        <v>10719</v>
      </c>
      <c r="G26" s="28">
        <f>SUM('2019 justert'!B26:D26)</f>
        <v>12572</v>
      </c>
      <c r="H26" s="64">
        <f t="shared" si="0"/>
        <v>-1853</v>
      </c>
      <c r="I26" s="59">
        <f t="shared" si="9"/>
        <v>-0.14739102768055998</v>
      </c>
    </row>
    <row r="27" spans="1:9" x14ac:dyDescent="0.25">
      <c r="A27" s="45" t="s">
        <v>28</v>
      </c>
      <c r="B27" s="33">
        <f>'2020'!D27</f>
        <v>993</v>
      </c>
      <c r="C27" s="28">
        <f>'2019 justert'!D27</f>
        <v>2306</v>
      </c>
      <c r="D27" s="54">
        <f t="shared" si="7"/>
        <v>-1313</v>
      </c>
      <c r="E27" s="59">
        <f t="shared" si="8"/>
        <v>-0.56938421509106674</v>
      </c>
      <c r="F27" s="33">
        <f>SUM('2020'!B27:D27)</f>
        <v>5146</v>
      </c>
      <c r="G27" s="28">
        <f>SUM('2019 justert'!B27:D27)</f>
        <v>6007</v>
      </c>
      <c r="H27" s="64">
        <f t="shared" si="0"/>
        <v>-861</v>
      </c>
      <c r="I27" s="59">
        <f t="shared" si="9"/>
        <v>-0.14333277842517064</v>
      </c>
    </row>
    <row r="28" spans="1:9" x14ac:dyDescent="0.25">
      <c r="A28" s="45" t="s">
        <v>29</v>
      </c>
      <c r="B28" s="33">
        <f>'2020'!D28</f>
        <v>991</v>
      </c>
      <c r="C28" s="28">
        <f>'2019 justert'!D28</f>
        <v>2323</v>
      </c>
      <c r="D28" s="54">
        <f t="shared" si="7"/>
        <v>-1332</v>
      </c>
      <c r="E28" s="59">
        <f t="shared" si="8"/>
        <v>-0.57339647008179073</v>
      </c>
      <c r="F28" s="33">
        <f>SUM('2020'!B28:D28)</f>
        <v>4659</v>
      </c>
      <c r="G28" s="28">
        <f>SUM('2019 justert'!B28:D28)</f>
        <v>6320</v>
      </c>
      <c r="H28" s="64">
        <f t="shared" si="0"/>
        <v>-1661</v>
      </c>
      <c r="I28" s="59">
        <f t="shared" si="9"/>
        <v>-0.26281645569620254</v>
      </c>
    </row>
    <row r="29" spans="1:9" x14ac:dyDescent="0.25">
      <c r="A29" s="45" t="s">
        <v>30</v>
      </c>
      <c r="B29" s="33">
        <f>'2020'!D29</f>
        <v>2060</v>
      </c>
      <c r="C29" s="28">
        <f>'2019 justert'!D29</f>
        <v>4970</v>
      </c>
      <c r="D29" s="54">
        <f t="shared" si="7"/>
        <v>-2910</v>
      </c>
      <c r="E29" s="59">
        <f t="shared" si="8"/>
        <v>-0.5855130784708249</v>
      </c>
      <c r="F29" s="33">
        <f>SUM('2020'!B29:D29)</f>
        <v>10092</v>
      </c>
      <c r="G29" s="28">
        <f>SUM('2019 justert'!B29:D29)</f>
        <v>13585</v>
      </c>
      <c r="H29" s="64">
        <f t="shared" si="0"/>
        <v>-3493</v>
      </c>
      <c r="I29" s="59">
        <f t="shared" si="9"/>
        <v>-0.25712182554287816</v>
      </c>
    </row>
    <row r="30" spans="1:9" x14ac:dyDescent="0.25">
      <c r="A30" s="45" t="s">
        <v>31</v>
      </c>
      <c r="B30" s="33">
        <f>'2020'!D30</f>
        <v>2902</v>
      </c>
      <c r="C30" s="28">
        <f>'2019 justert'!D30</f>
        <v>7175</v>
      </c>
      <c r="D30" s="54">
        <f t="shared" si="7"/>
        <v>-4273</v>
      </c>
      <c r="E30" s="59">
        <f t="shared" si="8"/>
        <v>-0.59554006968641116</v>
      </c>
      <c r="F30" s="33">
        <f>SUM('2020'!B30:D30)</f>
        <v>14118</v>
      </c>
      <c r="G30" s="28">
        <f>SUM('2019 justert'!B30:D30)</f>
        <v>20026</v>
      </c>
      <c r="H30" s="64">
        <f t="shared" si="0"/>
        <v>-5908</v>
      </c>
      <c r="I30" s="59">
        <f t="shared" si="9"/>
        <v>-0.2950164785778488</v>
      </c>
    </row>
    <row r="31" spans="1:9" x14ac:dyDescent="0.25">
      <c r="A31" s="46" t="s">
        <v>32</v>
      </c>
      <c r="B31" s="35">
        <f>SUM(B25:B30)</f>
        <v>10777</v>
      </c>
      <c r="C31" s="29">
        <f>SUM(C25:C30)</f>
        <v>25208</v>
      </c>
      <c r="D31" s="55">
        <f>SUM(D25:D30)</f>
        <v>-14431</v>
      </c>
      <c r="E31" s="60">
        <f t="shared" si="8"/>
        <v>-0.5724769914312916</v>
      </c>
      <c r="F31" s="35">
        <f t="shared" ref="F31:G31" si="10">SUM(F25:F30)</f>
        <v>53260</v>
      </c>
      <c r="G31" s="29">
        <f t="shared" si="10"/>
        <v>68663</v>
      </c>
      <c r="H31" s="65">
        <f t="shared" si="0"/>
        <v>-15403</v>
      </c>
      <c r="I31" s="60">
        <f>H31/G31</f>
        <v>-0.22432751263416978</v>
      </c>
    </row>
    <row r="32" spans="1:9" x14ac:dyDescent="0.25">
      <c r="A32" s="45"/>
      <c r="B32" s="33"/>
      <c r="C32" s="28"/>
      <c r="D32" s="54"/>
      <c r="E32" s="34"/>
      <c r="F32" s="33"/>
      <c r="G32" s="28"/>
      <c r="H32" s="64"/>
      <c r="I32" s="34"/>
    </row>
    <row r="33" spans="1:9" x14ac:dyDescent="0.25">
      <c r="A33" s="45" t="s">
        <v>33</v>
      </c>
      <c r="B33" s="33">
        <f>'2020'!D33</f>
        <v>92759</v>
      </c>
      <c r="C33" s="28">
        <f>'2019 justert'!D33</f>
        <v>194804</v>
      </c>
      <c r="D33" s="54">
        <f>B33-C33</f>
        <v>-102045</v>
      </c>
      <c r="E33" s="59">
        <f>D33/C33</f>
        <v>-0.52383421284983878</v>
      </c>
      <c r="F33" s="33">
        <f>SUM('2020'!B33:D33)</f>
        <v>440175</v>
      </c>
      <c r="G33" s="28">
        <f>SUM('2019 justert'!B33:D33)</f>
        <v>538788</v>
      </c>
      <c r="H33" s="64">
        <f t="shared" si="0"/>
        <v>-98613</v>
      </c>
      <c r="I33" s="59">
        <f t="shared" ref="I33:I35" si="11">H33/G33</f>
        <v>-0.18302746163611661</v>
      </c>
    </row>
    <row r="34" spans="1:9" x14ac:dyDescent="0.25">
      <c r="A34" s="45" t="s">
        <v>34</v>
      </c>
      <c r="B34" s="33">
        <f>'2020'!D34</f>
        <v>66207</v>
      </c>
      <c r="C34" s="28">
        <f>'2019 justert'!D34</f>
        <v>133749</v>
      </c>
      <c r="D34" s="54">
        <f>B34-C34</f>
        <v>-67542</v>
      </c>
      <c r="E34" s="59">
        <f>D34/C34</f>
        <v>-0.50499069151918896</v>
      </c>
      <c r="F34" s="33">
        <f>SUM('2020'!B34:D34)</f>
        <v>301008</v>
      </c>
      <c r="G34" s="28">
        <f>SUM('2019 justert'!B34:D34)</f>
        <v>372010</v>
      </c>
      <c r="H34" s="64">
        <f t="shared" si="0"/>
        <v>-71002</v>
      </c>
      <c r="I34" s="59">
        <f t="shared" si="11"/>
        <v>-0.19086046074030269</v>
      </c>
    </row>
    <row r="35" spans="1:9" x14ac:dyDescent="0.25">
      <c r="A35" s="46" t="s">
        <v>35</v>
      </c>
      <c r="B35" s="39">
        <f>SUM(B33:B34)</f>
        <v>158966</v>
      </c>
      <c r="C35" s="30">
        <f>SUM(C33:C34)</f>
        <v>328553</v>
      </c>
      <c r="D35" s="57">
        <f>SUM(D33:D34)</f>
        <v>-169587</v>
      </c>
      <c r="E35" s="60">
        <f>D35/C35</f>
        <v>-0.51616329785453186</v>
      </c>
      <c r="F35" s="39">
        <f t="shared" ref="F35:G35" si="12">SUM(F33:F34)</f>
        <v>741183</v>
      </c>
      <c r="G35" s="30">
        <f t="shared" si="12"/>
        <v>910798</v>
      </c>
      <c r="H35" s="65">
        <f t="shared" si="0"/>
        <v>-169615</v>
      </c>
      <c r="I35" s="60">
        <f t="shared" si="11"/>
        <v>-0.18622680330874683</v>
      </c>
    </row>
    <row r="36" spans="1:9" x14ac:dyDescent="0.25">
      <c r="A36" s="45"/>
      <c r="B36" s="37"/>
      <c r="C36" s="26"/>
      <c r="D36" s="56"/>
      <c r="E36" s="38"/>
      <c r="F36" s="37"/>
      <c r="G36" s="26"/>
      <c r="H36" s="64"/>
      <c r="I36" s="38"/>
    </row>
    <row r="37" spans="1:9" x14ac:dyDescent="0.25">
      <c r="A37" s="45" t="s">
        <v>36</v>
      </c>
      <c r="B37" s="33">
        <f>'2020'!D37</f>
        <v>175799</v>
      </c>
      <c r="C37" s="28">
        <f>'2019 justert'!D37</f>
        <v>383831</v>
      </c>
      <c r="D37" s="54">
        <f>B37-C37</f>
        <v>-208032</v>
      </c>
      <c r="E37" s="59">
        <f>D37/C37</f>
        <v>-0.54198853141095948</v>
      </c>
      <c r="F37" s="33">
        <f>SUM('2020'!B37:D37)</f>
        <v>866127</v>
      </c>
      <c r="G37" s="28">
        <f>SUM('2019 justert'!B37:D37)</f>
        <v>1066937</v>
      </c>
      <c r="H37" s="64">
        <f t="shared" si="0"/>
        <v>-200810</v>
      </c>
      <c r="I37" s="59">
        <f t="shared" ref="I37:I39" si="13">H37/G37</f>
        <v>-0.18821167510359094</v>
      </c>
    </row>
    <row r="38" spans="1:9" x14ac:dyDescent="0.25">
      <c r="A38" s="45" t="s">
        <v>37</v>
      </c>
      <c r="B38" s="33">
        <f>'2020'!D38</f>
        <v>49691</v>
      </c>
      <c r="C38" s="28">
        <f>'2019 justert'!D38</f>
        <v>107323</v>
      </c>
      <c r="D38" s="54">
        <f>B38-C38</f>
        <v>-57632</v>
      </c>
      <c r="E38" s="59">
        <f>D38/C38</f>
        <v>-0.53699579773207984</v>
      </c>
      <c r="F38" s="33">
        <f>SUM('2020'!B38:D38)</f>
        <v>238484</v>
      </c>
      <c r="G38" s="28">
        <f>SUM('2019 justert'!B38:D38)</f>
        <v>296245</v>
      </c>
      <c r="H38" s="64">
        <f t="shared" si="0"/>
        <v>-57761</v>
      </c>
      <c r="I38" s="59">
        <f t="shared" si="13"/>
        <v>-0.19497713041570322</v>
      </c>
    </row>
    <row r="39" spans="1:9" x14ac:dyDescent="0.25">
      <c r="A39" s="46" t="s">
        <v>38</v>
      </c>
      <c r="B39" s="39">
        <f>SUM(B37:B38)</f>
        <v>225490</v>
      </c>
      <c r="C39" s="30">
        <f>SUM(C37:C38)</f>
        <v>491154</v>
      </c>
      <c r="D39" s="57">
        <f t="shared" ref="D39:G39" si="14">SUM(D37:D38)</f>
        <v>-265664</v>
      </c>
      <c r="E39" s="60">
        <f>D39/C39</f>
        <v>-0.5408975596248834</v>
      </c>
      <c r="F39" s="39">
        <f t="shared" si="14"/>
        <v>1104611</v>
      </c>
      <c r="G39" s="30">
        <f t="shared" si="14"/>
        <v>1363182</v>
      </c>
      <c r="H39" s="65">
        <f t="shared" si="0"/>
        <v>-258571</v>
      </c>
      <c r="I39" s="60">
        <f t="shared" si="13"/>
        <v>-0.18968193535419334</v>
      </c>
    </row>
    <row r="40" spans="1:9" x14ac:dyDescent="0.25">
      <c r="A40" s="45"/>
      <c r="B40" s="37"/>
      <c r="C40" s="26"/>
      <c r="D40" s="56"/>
      <c r="E40" s="38"/>
      <c r="F40" s="37"/>
      <c r="G40" s="26"/>
      <c r="H40" s="64"/>
      <c r="I40" s="38"/>
    </row>
    <row r="41" spans="1:9" x14ac:dyDescent="0.25">
      <c r="A41" s="45" t="s">
        <v>39</v>
      </c>
      <c r="B41" s="33">
        <f>'2020'!D41</f>
        <v>52623</v>
      </c>
      <c r="C41" s="28">
        <f>'2019 justert'!D41</f>
        <v>107252</v>
      </c>
      <c r="D41" s="54">
        <f>B41-C41</f>
        <v>-54629</v>
      </c>
      <c r="E41" s="59">
        <f>D41/C41</f>
        <v>-0.50935180695931082</v>
      </c>
      <c r="F41" s="33">
        <f>SUM('2020'!B41:D41)</f>
        <v>251248</v>
      </c>
      <c r="G41" s="28">
        <f>SUM('2019 justert'!B41:D41)</f>
        <v>298149</v>
      </c>
      <c r="H41" s="64">
        <f t="shared" si="0"/>
        <v>-46901</v>
      </c>
      <c r="I41" s="59">
        <f t="shared" ref="I41:I44" si="15">H41/G41</f>
        <v>-0.15730725241406143</v>
      </c>
    </row>
    <row r="42" spans="1:9" x14ac:dyDescent="0.25">
      <c r="A42" s="45" t="s">
        <v>40</v>
      </c>
      <c r="B42" s="33">
        <f>'2020'!D42</f>
        <v>32745</v>
      </c>
      <c r="C42" s="28">
        <f>'2019 justert'!D42</f>
        <v>67803</v>
      </c>
      <c r="D42" s="54">
        <f>B42-C42</f>
        <v>-35058</v>
      </c>
      <c r="E42" s="59">
        <f>D42/C42</f>
        <v>-0.51705676739967255</v>
      </c>
      <c r="F42" s="33">
        <f>SUM('2020'!B42:D42)</f>
        <v>154428</v>
      </c>
      <c r="G42" s="28">
        <f>SUM('2019 justert'!B42:D42)</f>
        <v>186940</v>
      </c>
      <c r="H42" s="64">
        <f t="shared" si="0"/>
        <v>-32512</v>
      </c>
      <c r="I42" s="59">
        <f t="shared" si="15"/>
        <v>-0.17391676473734888</v>
      </c>
    </row>
    <row r="43" spans="1:9" x14ac:dyDescent="0.25">
      <c r="A43" s="45" t="s">
        <v>41</v>
      </c>
      <c r="B43" s="33">
        <f>'2020'!D43</f>
        <v>7359</v>
      </c>
      <c r="C43" s="28">
        <f>'2019 justert'!D43</f>
        <v>17986</v>
      </c>
      <c r="D43" s="54">
        <f>B43-C43</f>
        <v>-10627</v>
      </c>
      <c r="E43" s="59">
        <f>D43/C43</f>
        <v>-0.59084843767374629</v>
      </c>
      <c r="F43" s="33">
        <f>SUM('2020'!B43:D43)</f>
        <v>33544</v>
      </c>
      <c r="G43" s="28">
        <f>SUM('2019 justert'!B43:D43)</f>
        <v>46796</v>
      </c>
      <c r="H43" s="64">
        <f t="shared" si="0"/>
        <v>-13252</v>
      </c>
      <c r="I43" s="59">
        <f t="shared" si="15"/>
        <v>-0.28318659714505512</v>
      </c>
    </row>
    <row r="44" spans="1:9" x14ac:dyDescent="0.25">
      <c r="A44" s="46" t="s">
        <v>42</v>
      </c>
      <c r="B44" s="39">
        <f>SUM(B41:B43)</f>
        <v>92727</v>
      </c>
      <c r="C44" s="30">
        <f>SUM(C41:C43)</f>
        <v>193041</v>
      </c>
      <c r="D44" s="57">
        <f>SUM(D41:D43)</f>
        <v>-100314</v>
      </c>
      <c r="E44" s="60">
        <f>D44/C44</f>
        <v>-0.51965126579327703</v>
      </c>
      <c r="F44" s="39">
        <f>SUM(F41:F43)</f>
        <v>439220</v>
      </c>
      <c r="G44" s="30">
        <f t="shared" ref="G44" si="16">SUM(G41:G43)</f>
        <v>531885</v>
      </c>
      <c r="H44" s="65">
        <f t="shared" si="0"/>
        <v>-92665</v>
      </c>
      <c r="I44" s="60">
        <f t="shared" si="15"/>
        <v>-0.1742199911635034</v>
      </c>
    </row>
    <row r="45" spans="1:9" x14ac:dyDescent="0.25">
      <c r="A45" s="45"/>
      <c r="B45" s="37"/>
      <c r="C45" s="26"/>
      <c r="D45" s="56"/>
      <c r="E45" s="38"/>
      <c r="F45" s="37"/>
      <c r="G45" s="26"/>
      <c r="H45" s="64"/>
      <c r="I45" s="38"/>
    </row>
    <row r="46" spans="1:9" ht="15.75" thickBot="1" x14ac:dyDescent="0.3">
      <c r="A46" s="47" t="s">
        <v>43</v>
      </c>
      <c r="B46" s="41">
        <f>B44+B39+B35+B31+B23+B19+B14+B10</f>
        <v>793375</v>
      </c>
      <c r="C46" s="42">
        <f>C44+C39+C35+C31+C23+C19+C14+C10</f>
        <v>1673162</v>
      </c>
      <c r="D46" s="58">
        <f>D44+D39+D35+D31+D23+D19+D14+D10</f>
        <v>-879787</v>
      </c>
      <c r="E46" s="61">
        <f>D46/C46</f>
        <v>-0.52582296274957241</v>
      </c>
      <c r="F46" s="41">
        <f>F44+F39+F35+F31+F23+F19+F14+F10</f>
        <v>3758759</v>
      </c>
      <c r="G46" s="42">
        <f>G44+G39+G35+G31+G23+G19+G14+G10</f>
        <v>4633187</v>
      </c>
      <c r="H46" s="66">
        <f t="shared" si="0"/>
        <v>-874428</v>
      </c>
      <c r="I46" s="61">
        <f>H46/G46</f>
        <v>-0.1887314282803608</v>
      </c>
    </row>
    <row r="48" spans="1:9" x14ac:dyDescent="0.25">
      <c r="A48" t="s">
        <v>56</v>
      </c>
    </row>
  </sheetData>
  <mergeCells count="2">
    <mergeCell ref="B4:E4"/>
    <mergeCell ref="F4:I4"/>
  </mergeCells>
  <pageMargins left="0.7" right="0.7" top="0.75" bottom="0.75" header="0.3" footer="0.3"/>
  <pageSetup paperSize="9" scale="69" orientation="landscape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8"/>
  <sheetViews>
    <sheetView workbookViewId="0">
      <selection activeCell="K28" sqref="K28"/>
    </sheetView>
  </sheetViews>
  <sheetFormatPr baseColWidth="10" defaultRowHeight="15" x14ac:dyDescent="0.25"/>
  <cols>
    <col min="1" max="1" width="24.7109375" customWidth="1"/>
    <col min="2" max="9" width="15.7109375" customWidth="1"/>
  </cols>
  <sheetData>
    <row r="1" spans="1:9" ht="26.25" x14ac:dyDescent="0.4">
      <c r="A1" s="24" t="s">
        <v>55</v>
      </c>
    </row>
    <row r="2" spans="1:9" ht="15.75" x14ac:dyDescent="0.25">
      <c r="A2" s="23" t="s">
        <v>61</v>
      </c>
    </row>
    <row r="4" spans="1:9" x14ac:dyDescent="0.25">
      <c r="A4" s="44" t="s">
        <v>44</v>
      </c>
      <c r="B4" s="69" t="s">
        <v>45</v>
      </c>
      <c r="C4" s="70"/>
      <c r="D4" s="70"/>
      <c r="E4" s="71"/>
      <c r="F4" s="69" t="s">
        <v>46</v>
      </c>
      <c r="G4" s="70"/>
      <c r="H4" s="70"/>
      <c r="I4" s="71"/>
    </row>
    <row r="5" spans="1:9" x14ac:dyDescent="0.25">
      <c r="A5" s="45"/>
      <c r="B5" s="31">
        <v>2020</v>
      </c>
      <c r="C5" s="27" t="s">
        <v>57</v>
      </c>
      <c r="D5" s="27" t="s">
        <v>47</v>
      </c>
      <c r="E5" s="32" t="s">
        <v>48</v>
      </c>
      <c r="F5" s="31">
        <v>2020</v>
      </c>
      <c r="G5" s="27" t="s">
        <v>57</v>
      </c>
      <c r="H5" s="27" t="s">
        <v>47</v>
      </c>
      <c r="I5" s="32" t="s">
        <v>48</v>
      </c>
    </row>
    <row r="6" spans="1:9" x14ac:dyDescent="0.25">
      <c r="A6" s="45" t="s">
        <v>14</v>
      </c>
      <c r="B6" s="33">
        <f>'2020'!E6</f>
        <v>45324</v>
      </c>
      <c r="C6" s="28">
        <f>'2019 justert'!E6</f>
        <v>151553</v>
      </c>
      <c r="D6" s="54">
        <f>B6-C6</f>
        <v>-106229</v>
      </c>
      <c r="E6" s="59">
        <f>D6/C6</f>
        <v>-0.70093630611073354</v>
      </c>
      <c r="F6" s="33">
        <f>SUM('2020'!B6:E6)</f>
        <v>482989</v>
      </c>
      <c r="G6" s="28">
        <f>SUM('2019 justert'!B6:E6)</f>
        <v>680750</v>
      </c>
      <c r="H6" s="64">
        <f>F6-G6</f>
        <v>-197761</v>
      </c>
      <c r="I6" s="59">
        <f>H6/G6</f>
        <v>-0.29050459052515609</v>
      </c>
    </row>
    <row r="7" spans="1:9" x14ac:dyDescent="0.25">
      <c r="A7" s="45" t="s">
        <v>15</v>
      </c>
      <c r="B7" s="33">
        <f>'2020'!E7</f>
        <v>56948</v>
      </c>
      <c r="C7" s="28">
        <f>'2019 justert'!E7</f>
        <v>214833</v>
      </c>
      <c r="D7" s="54">
        <f>B7-C7</f>
        <v>-157885</v>
      </c>
      <c r="E7" s="59">
        <f>D7/C7</f>
        <v>-0.73491968179935108</v>
      </c>
      <c r="F7" s="33">
        <f>SUM('2020'!B7:E7)</f>
        <v>687396</v>
      </c>
      <c r="G7" s="28">
        <f>SUM('2019 justert'!B7:E7)</f>
        <v>998043</v>
      </c>
      <c r="H7" s="64">
        <f t="shared" ref="H7:H46" si="0">F7-G7</f>
        <v>-310647</v>
      </c>
      <c r="I7" s="59">
        <f t="shared" ref="I7:I10" si="1">H7/G7</f>
        <v>-0.3112561282429715</v>
      </c>
    </row>
    <row r="8" spans="1:9" x14ac:dyDescent="0.25">
      <c r="A8" s="45" t="s">
        <v>16</v>
      </c>
      <c r="B8" s="33">
        <f>'2020'!E8</f>
        <v>9220</v>
      </c>
      <c r="C8" s="28">
        <f>'2019 justert'!E8</f>
        <v>34562</v>
      </c>
      <c r="D8" s="54">
        <f>B8-C8</f>
        <v>-25342</v>
      </c>
      <c r="E8" s="59">
        <f>D8/C8</f>
        <v>-0.73323303049592037</v>
      </c>
      <c r="F8" s="33">
        <f>SUM('2020'!B8:E8)</f>
        <v>107485</v>
      </c>
      <c r="G8" s="28">
        <f>SUM('2019 justert'!B8:E8)</f>
        <v>153525</v>
      </c>
      <c r="H8" s="64">
        <f t="shared" si="0"/>
        <v>-46040</v>
      </c>
      <c r="I8" s="59">
        <f t="shared" si="1"/>
        <v>-0.29988601205015469</v>
      </c>
    </row>
    <row r="9" spans="1:9" x14ac:dyDescent="0.25">
      <c r="A9" s="45" t="s">
        <v>17</v>
      </c>
      <c r="B9" s="33">
        <f>'2020'!E9</f>
        <v>649</v>
      </c>
      <c r="C9" s="28">
        <f>'2019 justert'!E9</f>
        <v>4446</v>
      </c>
      <c r="D9" s="54">
        <f>B9-C9</f>
        <v>-3797</v>
      </c>
      <c r="E9" s="59">
        <f>D9/C9</f>
        <v>-0.85402609086819614</v>
      </c>
      <c r="F9" s="33">
        <f>SUM('2020'!B9:E9)</f>
        <v>14849</v>
      </c>
      <c r="G9" s="28">
        <f>SUM('2019 justert'!B9:E9)</f>
        <v>21712</v>
      </c>
      <c r="H9" s="64">
        <f t="shared" si="0"/>
        <v>-6863</v>
      </c>
      <c r="I9" s="59">
        <f t="shared" si="1"/>
        <v>-0.31609248341930729</v>
      </c>
    </row>
    <row r="10" spans="1:9" x14ac:dyDescent="0.25">
      <c r="A10" s="46" t="s">
        <v>51</v>
      </c>
      <c r="B10" s="35">
        <f>SUM(B6:B9)</f>
        <v>112141</v>
      </c>
      <c r="C10" s="29">
        <f>SUM(C6:C9)</f>
        <v>405394</v>
      </c>
      <c r="D10" s="55">
        <f>SUM(D6:D9)</f>
        <v>-293253</v>
      </c>
      <c r="E10" s="60">
        <f>D10/C10</f>
        <v>-0.72337775102739554</v>
      </c>
      <c r="F10" s="35">
        <f>SUM(F6:F9)</f>
        <v>1292719</v>
      </c>
      <c r="G10" s="29">
        <f>SUM(G6:G9)</f>
        <v>1854030</v>
      </c>
      <c r="H10" s="65">
        <f t="shared" si="0"/>
        <v>-561311</v>
      </c>
      <c r="I10" s="60">
        <f t="shared" si="1"/>
        <v>-0.30275184328193178</v>
      </c>
    </row>
    <row r="11" spans="1:9" x14ac:dyDescent="0.25">
      <c r="A11" s="45"/>
      <c r="B11" s="33"/>
      <c r="C11" s="28"/>
      <c r="D11" s="54"/>
      <c r="E11" s="34"/>
      <c r="F11" s="33"/>
      <c r="G11" s="28"/>
      <c r="H11" s="64"/>
      <c r="I11" s="34"/>
    </row>
    <row r="12" spans="1:9" x14ac:dyDescent="0.25">
      <c r="A12" s="45" t="s">
        <v>18</v>
      </c>
      <c r="B12" s="33">
        <f>'2020'!E12</f>
        <v>8792</v>
      </c>
      <c r="C12" s="28">
        <f>'2019 justert'!E12</f>
        <v>35558</v>
      </c>
      <c r="D12" s="54">
        <f>B12-C12</f>
        <v>-26766</v>
      </c>
      <c r="E12" s="59">
        <f>D12/C12</f>
        <v>-0.75274199898756955</v>
      </c>
      <c r="F12" s="33">
        <f>SUM('2020'!B12:E12)</f>
        <v>78923</v>
      </c>
      <c r="G12" s="28">
        <f>SUM('2019 justert'!B12:E12)</f>
        <v>125446</v>
      </c>
      <c r="H12" s="64">
        <f t="shared" si="0"/>
        <v>-46523</v>
      </c>
      <c r="I12" s="59">
        <f t="shared" ref="I12:I14" si="2">H12/G12</f>
        <v>-0.37086076877700364</v>
      </c>
    </row>
    <row r="13" spans="1:9" x14ac:dyDescent="0.25">
      <c r="A13" s="45" t="s">
        <v>19</v>
      </c>
      <c r="B13" s="33">
        <f>'2020'!E13</f>
        <v>415</v>
      </c>
      <c r="C13" s="28">
        <f>'2019 justert'!E13</f>
        <v>6810</v>
      </c>
      <c r="D13" s="54">
        <f>B13-C13</f>
        <v>-6395</v>
      </c>
      <c r="E13" s="59">
        <f>D13/C13</f>
        <v>-0.93906020558002934</v>
      </c>
      <c r="F13" s="33">
        <f>SUM('2020'!B13:E13)</f>
        <v>19515</v>
      </c>
      <c r="G13" s="28">
        <f>SUM('2019 justert'!B13:E13)</f>
        <v>31946</v>
      </c>
      <c r="H13" s="64">
        <f t="shared" si="0"/>
        <v>-12431</v>
      </c>
      <c r="I13" s="59">
        <f t="shared" si="2"/>
        <v>-0.3891253991109998</v>
      </c>
    </row>
    <row r="14" spans="1:9" x14ac:dyDescent="0.25">
      <c r="A14" s="46" t="s">
        <v>52</v>
      </c>
      <c r="B14" s="35">
        <f>SUM(B12:B13)</f>
        <v>9207</v>
      </c>
      <c r="C14" s="29">
        <f>SUM(C12:C13)</f>
        <v>42368</v>
      </c>
      <c r="D14" s="55">
        <f>SUM(D12:D13)</f>
        <v>-33161</v>
      </c>
      <c r="E14" s="60">
        <f>D14/C14</f>
        <v>-0.78268976586102723</v>
      </c>
      <c r="F14" s="35">
        <f>SUM(F12:F13)</f>
        <v>98438</v>
      </c>
      <c r="G14" s="29">
        <f>SUM(G12:G13)</f>
        <v>157392</v>
      </c>
      <c r="H14" s="65">
        <f t="shared" si="0"/>
        <v>-58954</v>
      </c>
      <c r="I14" s="60">
        <f t="shared" si="2"/>
        <v>-0.37456795771068413</v>
      </c>
    </row>
    <row r="15" spans="1:9" x14ac:dyDescent="0.25">
      <c r="A15" s="45"/>
      <c r="B15" s="37"/>
      <c r="C15" s="26"/>
      <c r="D15" s="56"/>
      <c r="E15" s="38"/>
      <c r="F15" s="37"/>
      <c r="G15" s="26"/>
      <c r="H15" s="64"/>
      <c r="I15" s="38"/>
    </row>
    <row r="16" spans="1:9" x14ac:dyDescent="0.25">
      <c r="A16" s="45" t="s">
        <v>20</v>
      </c>
      <c r="B16" s="33">
        <f>'2020'!E16</f>
        <v>2338</v>
      </c>
      <c r="C16" s="28">
        <f>'2019 justert'!E16</f>
        <v>15370</v>
      </c>
      <c r="D16" s="54">
        <f>B16-C16</f>
        <v>-13032</v>
      </c>
      <c r="E16" s="59">
        <f>D16/C16</f>
        <v>-0.8478854912166558</v>
      </c>
      <c r="F16" s="33">
        <f>SUM('2020'!B16:E16)</f>
        <v>51879</v>
      </c>
      <c r="G16" s="28">
        <f>SUM('2019 justert'!B16:E16)</f>
        <v>73243</v>
      </c>
      <c r="H16" s="64">
        <f t="shared" si="0"/>
        <v>-21364</v>
      </c>
      <c r="I16" s="59">
        <f t="shared" ref="I16:I19" si="3">H16/G16</f>
        <v>-0.29168657755689964</v>
      </c>
    </row>
    <row r="17" spans="1:9" x14ac:dyDescent="0.25">
      <c r="A17" s="45" t="s">
        <v>21</v>
      </c>
      <c r="B17" s="33">
        <f>'2020'!E17</f>
        <v>1235</v>
      </c>
      <c r="C17" s="28">
        <f>'2019 justert'!E17</f>
        <v>10408</v>
      </c>
      <c r="D17" s="54">
        <f>B17-C17</f>
        <v>-9173</v>
      </c>
      <c r="E17" s="59">
        <f>D17/C17</f>
        <v>-0.8813412759415834</v>
      </c>
      <c r="F17" s="33">
        <f>SUM('2020'!B17:E17)</f>
        <v>33629</v>
      </c>
      <c r="G17" s="28">
        <f>SUM('2019 justert'!B17:E17)</f>
        <v>48954</v>
      </c>
      <c r="H17" s="64">
        <f t="shared" si="0"/>
        <v>-15325</v>
      </c>
      <c r="I17" s="59">
        <f t="shared" si="3"/>
        <v>-0.31304898476120441</v>
      </c>
    </row>
    <row r="18" spans="1:9" x14ac:dyDescent="0.25">
      <c r="A18" s="45" t="s">
        <v>22</v>
      </c>
      <c r="B18" s="33">
        <f>'2020'!E18</f>
        <v>42</v>
      </c>
      <c r="C18" s="28">
        <f>'2019 justert'!E18</f>
        <v>1594</v>
      </c>
      <c r="D18" s="54">
        <f>B18-C18</f>
        <v>-1552</v>
      </c>
      <c r="E18" s="59">
        <f>D18/C18</f>
        <v>-0.97365119196988703</v>
      </c>
      <c r="F18" s="33">
        <f>SUM('2020'!B18:E18)</f>
        <v>4875</v>
      </c>
      <c r="G18" s="28">
        <f>SUM('2019 justert'!B18:E18)</f>
        <v>7963</v>
      </c>
      <c r="H18" s="64">
        <f t="shared" si="0"/>
        <v>-3088</v>
      </c>
      <c r="I18" s="59">
        <f t="shared" si="3"/>
        <v>-0.38779354514630165</v>
      </c>
    </row>
    <row r="19" spans="1:9" x14ac:dyDescent="0.25">
      <c r="A19" s="46" t="s">
        <v>23</v>
      </c>
      <c r="B19" s="35">
        <f>SUM(B16:B18)</f>
        <v>3615</v>
      </c>
      <c r="C19" s="29">
        <f>SUM(C16:C18)</f>
        <v>27372</v>
      </c>
      <c r="D19" s="55">
        <f>SUM(D16:D18)</f>
        <v>-23757</v>
      </c>
      <c r="E19" s="60">
        <f>D19/C19</f>
        <v>-0.86793073213502847</v>
      </c>
      <c r="F19" s="35">
        <f t="shared" ref="F19:G19" si="4">SUM(F16:F18)</f>
        <v>90383</v>
      </c>
      <c r="G19" s="29">
        <f t="shared" si="4"/>
        <v>130160</v>
      </c>
      <c r="H19" s="65">
        <f t="shared" si="0"/>
        <v>-39777</v>
      </c>
      <c r="I19" s="60">
        <f t="shared" si="3"/>
        <v>-0.30560079901659498</v>
      </c>
    </row>
    <row r="20" spans="1:9" x14ac:dyDescent="0.25">
      <c r="A20" s="45"/>
      <c r="B20" s="37"/>
      <c r="C20" s="26"/>
      <c r="D20" s="56"/>
      <c r="E20" s="38"/>
      <c r="F20" s="37"/>
      <c r="G20" s="26"/>
      <c r="H20" s="64"/>
      <c r="I20" s="38"/>
    </row>
    <row r="21" spans="1:9" x14ac:dyDescent="0.25">
      <c r="A21" s="45" t="s">
        <v>25</v>
      </c>
      <c r="B21" s="33">
        <f>'2020'!E21</f>
        <v>1355</v>
      </c>
      <c r="C21" s="28">
        <f>'2019 justert'!E21</f>
        <v>13788</v>
      </c>
      <c r="D21" s="54">
        <f>B21-C21</f>
        <v>-12433</v>
      </c>
      <c r="E21" s="59">
        <f>D21/C21</f>
        <v>-0.90172613867130835</v>
      </c>
      <c r="F21" s="33">
        <f>SUM('2020'!B21:E21)</f>
        <v>41162</v>
      </c>
      <c r="G21" s="28">
        <f>SUM('2019 justert'!B21:E21)</f>
        <v>65367</v>
      </c>
      <c r="H21" s="64">
        <f t="shared" si="0"/>
        <v>-24205</v>
      </c>
      <c r="I21" s="59">
        <f t="shared" ref="I21:I23" si="5">H21/G21</f>
        <v>-0.37029387917450701</v>
      </c>
    </row>
    <row r="22" spans="1:9" x14ac:dyDescent="0.25">
      <c r="A22" s="45" t="s">
        <v>24</v>
      </c>
      <c r="B22" s="33">
        <f>'2020'!E22</f>
        <v>797</v>
      </c>
      <c r="C22" s="28">
        <f>'2019 justert'!E22</f>
        <v>11236</v>
      </c>
      <c r="D22" s="54">
        <f>B22-C22</f>
        <v>-10439</v>
      </c>
      <c r="E22" s="59">
        <f>D22/C22</f>
        <v>-0.92906728373086511</v>
      </c>
      <c r="F22" s="33">
        <f>SUM('2020'!B22:E22)</f>
        <v>24898</v>
      </c>
      <c r="G22" s="28">
        <f>SUM('2019 justert'!B22:E22)</f>
        <v>51868</v>
      </c>
      <c r="H22" s="64">
        <f t="shared" si="0"/>
        <v>-26970</v>
      </c>
      <c r="I22" s="59">
        <f t="shared" si="5"/>
        <v>-0.51997377959435487</v>
      </c>
    </row>
    <row r="23" spans="1:9" x14ac:dyDescent="0.25">
      <c r="A23" s="46" t="s">
        <v>25</v>
      </c>
      <c r="B23" s="35">
        <f>SUM(B21:B22)</f>
        <v>2152</v>
      </c>
      <c r="C23" s="29">
        <f>SUM(C21:C22)</f>
        <v>25024</v>
      </c>
      <c r="D23" s="55">
        <f>SUM(D21:D22)</f>
        <v>-22872</v>
      </c>
      <c r="E23" s="60">
        <f>D23/C23</f>
        <v>-0.91400255754475701</v>
      </c>
      <c r="F23" s="35">
        <f t="shared" ref="F23:G23" si="6">SUM(F21:F22)</f>
        <v>66060</v>
      </c>
      <c r="G23" s="29">
        <f t="shared" si="6"/>
        <v>117235</v>
      </c>
      <c r="H23" s="65">
        <f t="shared" si="0"/>
        <v>-51175</v>
      </c>
      <c r="I23" s="60">
        <f t="shared" si="5"/>
        <v>-0.43651639868639913</v>
      </c>
    </row>
    <row r="24" spans="1:9" x14ac:dyDescent="0.25">
      <c r="A24" s="45"/>
      <c r="B24" s="33"/>
      <c r="C24" s="28"/>
      <c r="D24" s="54"/>
      <c r="E24" s="34"/>
      <c r="F24" s="33"/>
      <c r="G24" s="28"/>
      <c r="H24" s="64"/>
      <c r="I24" s="34"/>
    </row>
    <row r="25" spans="1:9" x14ac:dyDescent="0.25">
      <c r="A25" s="45" t="s">
        <v>26</v>
      </c>
      <c r="B25" s="33">
        <f>'2020'!E25</f>
        <v>218</v>
      </c>
      <c r="C25" s="28">
        <f>'2019 justert'!E25</f>
        <v>2709</v>
      </c>
      <c r="D25" s="54">
        <f t="shared" ref="D25:D30" si="7">B25-C25</f>
        <v>-2491</v>
      </c>
      <c r="E25" s="59">
        <f t="shared" ref="E25:E31" si="8">D25/C25</f>
        <v>-0.91952750092284974</v>
      </c>
      <c r="F25" s="33">
        <f>SUM('2020'!B25:E25)</f>
        <v>8744</v>
      </c>
      <c r="G25" s="28">
        <f>SUM('2019 justert'!B25:E25)</f>
        <v>12862</v>
      </c>
      <c r="H25" s="64">
        <f t="shared" si="0"/>
        <v>-4118</v>
      </c>
      <c r="I25" s="59">
        <f t="shared" ref="I25:I30" si="9">H25/G25</f>
        <v>-0.32016793655730058</v>
      </c>
    </row>
    <row r="26" spans="1:9" x14ac:dyDescent="0.25">
      <c r="A26" s="45" t="s">
        <v>27</v>
      </c>
      <c r="B26" s="33">
        <f>'2020'!E26</f>
        <v>151</v>
      </c>
      <c r="C26" s="28">
        <f>'2019 justert'!E26</f>
        <v>3748</v>
      </c>
      <c r="D26" s="54">
        <f t="shared" si="7"/>
        <v>-3597</v>
      </c>
      <c r="E26" s="59">
        <f t="shared" si="8"/>
        <v>-0.9597118463180363</v>
      </c>
      <c r="F26" s="33">
        <f>SUM('2020'!B26:E26)</f>
        <v>10870</v>
      </c>
      <c r="G26" s="28">
        <f>SUM('2019 justert'!B26:E26)</f>
        <v>16320</v>
      </c>
      <c r="H26" s="64">
        <f t="shared" si="0"/>
        <v>-5450</v>
      </c>
      <c r="I26" s="59">
        <f t="shared" si="9"/>
        <v>-0.33394607843137253</v>
      </c>
    </row>
    <row r="27" spans="1:9" x14ac:dyDescent="0.25">
      <c r="A27" s="45" t="s">
        <v>28</v>
      </c>
      <c r="B27" s="33">
        <f>'2020'!E27</f>
        <v>177</v>
      </c>
      <c r="C27" s="28">
        <f>'2019 justert'!E27</f>
        <v>1727</v>
      </c>
      <c r="D27" s="54">
        <f t="shared" si="7"/>
        <v>-1550</v>
      </c>
      <c r="E27" s="59">
        <f t="shared" si="8"/>
        <v>-0.89751013317892303</v>
      </c>
      <c r="F27" s="33">
        <f>SUM('2020'!B27:E27)</f>
        <v>5323</v>
      </c>
      <c r="G27" s="28">
        <f>SUM('2019 justert'!B27:E27)</f>
        <v>7734</v>
      </c>
      <c r="H27" s="64">
        <f t="shared" si="0"/>
        <v>-2411</v>
      </c>
      <c r="I27" s="59">
        <f t="shared" si="9"/>
        <v>-0.31174036720972331</v>
      </c>
    </row>
    <row r="28" spans="1:9" x14ac:dyDescent="0.25">
      <c r="A28" s="45" t="s">
        <v>29</v>
      </c>
      <c r="B28" s="33">
        <f>'2020'!E28</f>
        <v>130</v>
      </c>
      <c r="C28" s="28">
        <f>'2019 justert'!E28</f>
        <v>1731</v>
      </c>
      <c r="D28" s="54">
        <f t="shared" si="7"/>
        <v>-1601</v>
      </c>
      <c r="E28" s="59">
        <f t="shared" si="8"/>
        <v>-0.92489890236857308</v>
      </c>
      <c r="F28" s="33">
        <f>SUM('2020'!B28:E28)</f>
        <v>4789</v>
      </c>
      <c r="G28" s="28">
        <f>SUM('2019 justert'!B28:E28)</f>
        <v>8051</v>
      </c>
      <c r="H28" s="64">
        <f t="shared" si="0"/>
        <v>-3262</v>
      </c>
      <c r="I28" s="59">
        <f t="shared" si="9"/>
        <v>-0.40516705999254748</v>
      </c>
    </row>
    <row r="29" spans="1:9" x14ac:dyDescent="0.25">
      <c r="A29" s="45" t="s">
        <v>30</v>
      </c>
      <c r="B29" s="33">
        <f>'2020'!E29</f>
        <v>143</v>
      </c>
      <c r="C29" s="28">
        <f>'2019 justert'!E29</f>
        <v>3821</v>
      </c>
      <c r="D29" s="54">
        <f t="shared" si="7"/>
        <v>-3678</v>
      </c>
      <c r="E29" s="59">
        <f t="shared" si="8"/>
        <v>-0.96257524208322431</v>
      </c>
      <c r="F29" s="33">
        <f>SUM('2020'!B29:E29)</f>
        <v>10235</v>
      </c>
      <c r="G29" s="28">
        <f>SUM('2019 justert'!B29:E29)</f>
        <v>17406</v>
      </c>
      <c r="H29" s="64">
        <f t="shared" si="0"/>
        <v>-7171</v>
      </c>
      <c r="I29" s="59">
        <f t="shared" si="9"/>
        <v>-0.4119843732046421</v>
      </c>
    </row>
    <row r="30" spans="1:9" x14ac:dyDescent="0.25">
      <c r="A30" s="45" t="s">
        <v>31</v>
      </c>
      <c r="B30" s="33">
        <f>'2020'!E30</f>
        <v>327</v>
      </c>
      <c r="C30" s="28">
        <f>'2019 justert'!E30</f>
        <v>5248</v>
      </c>
      <c r="D30" s="54">
        <f t="shared" si="7"/>
        <v>-4921</v>
      </c>
      <c r="E30" s="59">
        <f t="shared" si="8"/>
        <v>-0.93769054878048785</v>
      </c>
      <c r="F30" s="33">
        <f>SUM('2020'!B30:E30)</f>
        <v>14445</v>
      </c>
      <c r="G30" s="28">
        <f>SUM('2019 justert'!B30:E30)</f>
        <v>25274</v>
      </c>
      <c r="H30" s="64">
        <f t="shared" si="0"/>
        <v>-10829</v>
      </c>
      <c r="I30" s="59">
        <f t="shared" si="9"/>
        <v>-0.4284640341853288</v>
      </c>
    </row>
    <row r="31" spans="1:9" x14ac:dyDescent="0.25">
      <c r="A31" s="46" t="s">
        <v>32</v>
      </c>
      <c r="B31" s="35">
        <f>SUM(B25:B30)</f>
        <v>1146</v>
      </c>
      <c r="C31" s="29">
        <f>SUM(C25:C30)</f>
        <v>18984</v>
      </c>
      <c r="D31" s="55">
        <f>SUM(D25:D30)</f>
        <v>-17838</v>
      </c>
      <c r="E31" s="60">
        <f t="shared" si="8"/>
        <v>-0.93963337547408343</v>
      </c>
      <c r="F31" s="35">
        <f t="shared" ref="F31:G31" si="10">SUM(F25:F30)</f>
        <v>54406</v>
      </c>
      <c r="G31" s="29">
        <f t="shared" si="10"/>
        <v>87647</v>
      </c>
      <c r="H31" s="65">
        <f t="shared" si="0"/>
        <v>-33241</v>
      </c>
      <c r="I31" s="60">
        <f>H31/G31</f>
        <v>-0.37925998608052758</v>
      </c>
    </row>
    <row r="32" spans="1:9" x14ac:dyDescent="0.25">
      <c r="A32" s="45"/>
      <c r="B32" s="33"/>
      <c r="C32" s="28"/>
      <c r="D32" s="54"/>
      <c r="E32" s="34"/>
      <c r="F32" s="33"/>
      <c r="G32" s="28"/>
      <c r="H32" s="64"/>
      <c r="I32" s="34"/>
    </row>
    <row r="33" spans="1:9" x14ac:dyDescent="0.25">
      <c r="A33" s="45" t="s">
        <v>33</v>
      </c>
      <c r="B33" s="33">
        <f>'2020'!E33</f>
        <v>33213</v>
      </c>
      <c r="C33" s="28">
        <f>'2019 justert'!E33</f>
        <v>143946</v>
      </c>
      <c r="D33" s="54">
        <f>B33-C33</f>
        <v>-110733</v>
      </c>
      <c r="E33" s="59">
        <f>D33/C33</f>
        <v>-0.76926764203242881</v>
      </c>
      <c r="F33" s="33">
        <f>SUM('2020'!B33:E33)</f>
        <v>473388</v>
      </c>
      <c r="G33" s="28">
        <f>SUM('2019 justert'!B33:E33)</f>
        <v>682734</v>
      </c>
      <c r="H33" s="64">
        <f t="shared" si="0"/>
        <v>-209346</v>
      </c>
      <c r="I33" s="59">
        <f t="shared" ref="I33:I35" si="11">H33/G33</f>
        <v>-0.30662893601314711</v>
      </c>
    </row>
    <row r="34" spans="1:9" x14ac:dyDescent="0.25">
      <c r="A34" s="45" t="s">
        <v>34</v>
      </c>
      <c r="B34" s="33">
        <f>'2020'!E34</f>
        <v>27693</v>
      </c>
      <c r="C34" s="28">
        <f>'2019 justert'!E34</f>
        <v>100673</v>
      </c>
      <c r="D34" s="54">
        <f>B34-C34</f>
        <v>-72980</v>
      </c>
      <c r="E34" s="59">
        <f>D34/C34</f>
        <v>-0.72492127978703325</v>
      </c>
      <c r="F34" s="33">
        <f>SUM('2020'!B34:E34)</f>
        <v>328701</v>
      </c>
      <c r="G34" s="28">
        <f>SUM('2019 justert'!B34:E34)</f>
        <v>472683</v>
      </c>
      <c r="H34" s="64">
        <f t="shared" si="0"/>
        <v>-143982</v>
      </c>
      <c r="I34" s="59">
        <f t="shared" si="11"/>
        <v>-0.30460583520033513</v>
      </c>
    </row>
    <row r="35" spans="1:9" x14ac:dyDescent="0.25">
      <c r="A35" s="46" t="s">
        <v>35</v>
      </c>
      <c r="B35" s="39">
        <f>SUM(B33:B34)</f>
        <v>60906</v>
      </c>
      <c r="C35" s="30">
        <f>SUM(C33:C34)</f>
        <v>244619</v>
      </c>
      <c r="D35" s="57">
        <f>SUM(D33:D34)</f>
        <v>-183713</v>
      </c>
      <c r="E35" s="60">
        <f>D35/C35</f>
        <v>-0.75101688748625417</v>
      </c>
      <c r="F35" s="39">
        <f t="shared" ref="F35:G35" si="12">SUM(F33:F34)</f>
        <v>802089</v>
      </c>
      <c r="G35" s="30">
        <f t="shared" si="12"/>
        <v>1155417</v>
      </c>
      <c r="H35" s="65">
        <f t="shared" si="0"/>
        <v>-353328</v>
      </c>
      <c r="I35" s="60">
        <f t="shared" si="11"/>
        <v>-0.30580128213450208</v>
      </c>
    </row>
    <row r="36" spans="1:9" x14ac:dyDescent="0.25">
      <c r="A36" s="45"/>
      <c r="B36" s="37"/>
      <c r="C36" s="26"/>
      <c r="D36" s="56"/>
      <c r="E36" s="38"/>
      <c r="F36" s="37"/>
      <c r="G36" s="26"/>
      <c r="H36" s="64"/>
      <c r="I36" s="38"/>
    </row>
    <row r="37" spans="1:9" x14ac:dyDescent="0.25">
      <c r="A37" s="45" t="s">
        <v>36</v>
      </c>
      <c r="B37" s="33">
        <f>'2020'!E37</f>
        <v>73178</v>
      </c>
      <c r="C37" s="28">
        <f>'2019 justert'!E37</f>
        <v>294080</v>
      </c>
      <c r="D37" s="54">
        <f>B37-C37</f>
        <v>-220902</v>
      </c>
      <c r="E37" s="59">
        <f>D37/C37</f>
        <v>-0.75116294885745372</v>
      </c>
      <c r="F37" s="33">
        <f>SUM('2020'!B37:E37)</f>
        <v>939305</v>
      </c>
      <c r="G37" s="28">
        <f>SUM('2019 justert'!B37:E37)</f>
        <v>1361017</v>
      </c>
      <c r="H37" s="64">
        <f t="shared" si="0"/>
        <v>-421712</v>
      </c>
      <c r="I37" s="59">
        <f t="shared" ref="I37:I39" si="13">H37/G37</f>
        <v>-0.30985064844891724</v>
      </c>
    </row>
    <row r="38" spans="1:9" x14ac:dyDescent="0.25">
      <c r="A38" s="45" t="s">
        <v>37</v>
      </c>
      <c r="B38" s="33">
        <f>'2020'!E38</f>
        <v>23442</v>
      </c>
      <c r="C38" s="28">
        <f>'2019 justert'!E38</f>
        <v>84071</v>
      </c>
      <c r="D38" s="54">
        <f>B38-C38</f>
        <v>-60629</v>
      </c>
      <c r="E38" s="59">
        <f>D38/C38</f>
        <v>-0.72116425402338502</v>
      </c>
      <c r="F38" s="33">
        <f>SUM('2020'!B38:E38)</f>
        <v>261926</v>
      </c>
      <c r="G38" s="28">
        <f>SUM('2019 justert'!B38:E38)</f>
        <v>380316</v>
      </c>
      <c r="H38" s="64">
        <f t="shared" si="0"/>
        <v>-118390</v>
      </c>
      <c r="I38" s="59">
        <f t="shared" si="13"/>
        <v>-0.31129376623649807</v>
      </c>
    </row>
    <row r="39" spans="1:9" x14ac:dyDescent="0.25">
      <c r="A39" s="46" t="s">
        <v>38</v>
      </c>
      <c r="B39" s="39">
        <f>SUM(B37:B38)</f>
        <v>96620</v>
      </c>
      <c r="C39" s="30">
        <f>SUM(C37:C38)</f>
        <v>378151</v>
      </c>
      <c r="D39" s="57">
        <f t="shared" ref="D39:G39" si="14">SUM(D37:D38)</f>
        <v>-281531</v>
      </c>
      <c r="E39" s="60">
        <f>D39/C39</f>
        <v>-0.74449360176225898</v>
      </c>
      <c r="F39" s="39">
        <f t="shared" si="14"/>
        <v>1201231</v>
      </c>
      <c r="G39" s="30">
        <f t="shared" si="14"/>
        <v>1741333</v>
      </c>
      <c r="H39" s="65">
        <f t="shared" si="0"/>
        <v>-540102</v>
      </c>
      <c r="I39" s="60">
        <f t="shared" si="13"/>
        <v>-0.3101658327269971</v>
      </c>
    </row>
    <row r="40" spans="1:9" x14ac:dyDescent="0.25">
      <c r="A40" s="45"/>
      <c r="B40" s="37"/>
      <c r="C40" s="26"/>
      <c r="D40" s="56"/>
      <c r="E40" s="38"/>
      <c r="F40" s="37"/>
      <c r="G40" s="26"/>
      <c r="H40" s="64"/>
      <c r="I40" s="38"/>
    </row>
    <row r="41" spans="1:9" x14ac:dyDescent="0.25">
      <c r="A41" s="45" t="s">
        <v>39</v>
      </c>
      <c r="B41" s="33">
        <f>'2020'!E41</f>
        <v>21659</v>
      </c>
      <c r="C41" s="28">
        <f>'2019 justert'!E41</f>
        <v>81735</v>
      </c>
      <c r="D41" s="54">
        <f>B41-C41</f>
        <v>-60076</v>
      </c>
      <c r="E41" s="59">
        <f>D41/C41</f>
        <v>-0.73500948186211534</v>
      </c>
      <c r="F41" s="33">
        <f>SUM('2020'!B41:E41)</f>
        <v>272907</v>
      </c>
      <c r="G41" s="28">
        <f>SUM('2019 justert'!B41:E41)</f>
        <v>379884</v>
      </c>
      <c r="H41" s="64">
        <f t="shared" si="0"/>
        <v>-106977</v>
      </c>
      <c r="I41" s="59">
        <f t="shared" ref="I41:I44" si="15">H41/G41</f>
        <v>-0.28160438449631991</v>
      </c>
    </row>
    <row r="42" spans="1:9" x14ac:dyDescent="0.25">
      <c r="A42" s="45" t="s">
        <v>40</v>
      </c>
      <c r="B42" s="33">
        <f>'2020'!E42</f>
        <v>8713</v>
      </c>
      <c r="C42" s="28">
        <f>'2019 justert'!E42</f>
        <v>50257</v>
      </c>
      <c r="D42" s="54">
        <f>B42-C42</f>
        <v>-41544</v>
      </c>
      <c r="E42" s="59">
        <f>D42/C42</f>
        <v>-0.82663111606343398</v>
      </c>
      <c r="F42" s="33">
        <f>SUM('2020'!B42:E42)</f>
        <v>163141</v>
      </c>
      <c r="G42" s="28">
        <f>SUM('2019 justert'!B42:E42)</f>
        <v>237197</v>
      </c>
      <c r="H42" s="64">
        <f t="shared" si="0"/>
        <v>-74056</v>
      </c>
      <c r="I42" s="59">
        <f t="shared" si="15"/>
        <v>-0.31221305497118429</v>
      </c>
    </row>
    <row r="43" spans="1:9" x14ac:dyDescent="0.25">
      <c r="A43" s="45" t="s">
        <v>41</v>
      </c>
      <c r="B43" s="33">
        <f>'2020'!E43</f>
        <v>3497</v>
      </c>
      <c r="C43" s="28">
        <f>'2019 justert'!E43</f>
        <v>13407</v>
      </c>
      <c r="D43" s="54">
        <f>B43-C43</f>
        <v>-9910</v>
      </c>
      <c r="E43" s="59">
        <f>D43/C43</f>
        <v>-0.73916610725740284</v>
      </c>
      <c r="F43" s="33">
        <f>SUM('2020'!B43:E43)</f>
        <v>37041</v>
      </c>
      <c r="G43" s="28">
        <f>SUM('2019 justert'!B43:E43)</f>
        <v>60203</v>
      </c>
      <c r="H43" s="64">
        <f t="shared" si="0"/>
        <v>-23162</v>
      </c>
      <c r="I43" s="59">
        <f t="shared" si="15"/>
        <v>-0.38473165789080277</v>
      </c>
    </row>
    <row r="44" spans="1:9" x14ac:dyDescent="0.25">
      <c r="A44" s="46" t="s">
        <v>42</v>
      </c>
      <c r="B44" s="39">
        <f>SUM(B41:B43)</f>
        <v>33869</v>
      </c>
      <c r="C44" s="30">
        <f>SUM(C41:C43)</f>
        <v>145399</v>
      </c>
      <c r="D44" s="57">
        <f>SUM(D41:D43)</f>
        <v>-111530</v>
      </c>
      <c r="E44" s="60">
        <f>D44/C44</f>
        <v>-0.76706167167587125</v>
      </c>
      <c r="F44" s="39">
        <f>SUM(F41:F43)</f>
        <v>473089</v>
      </c>
      <c r="G44" s="30">
        <f t="shared" ref="G44" si="16">SUM(G41:G43)</f>
        <v>677284</v>
      </c>
      <c r="H44" s="65">
        <f t="shared" si="0"/>
        <v>-204195</v>
      </c>
      <c r="I44" s="60">
        <f t="shared" si="15"/>
        <v>-0.30149095504987566</v>
      </c>
    </row>
    <row r="45" spans="1:9" x14ac:dyDescent="0.25">
      <c r="A45" s="45"/>
      <c r="B45" s="37"/>
      <c r="C45" s="26"/>
      <c r="D45" s="56"/>
      <c r="E45" s="38"/>
      <c r="F45" s="37"/>
      <c r="G45" s="26"/>
      <c r="H45" s="64"/>
      <c r="I45" s="38"/>
    </row>
    <row r="46" spans="1:9" ht="15.75" thickBot="1" x14ac:dyDescent="0.3">
      <c r="A46" s="47" t="s">
        <v>43</v>
      </c>
      <c r="B46" s="41">
        <f>B44+B39+B35+B31+B23+B19+B14+B10</f>
        <v>319656</v>
      </c>
      <c r="C46" s="42">
        <f>C44+C39+C35+C31+C23+C19+C14+C10</f>
        <v>1287311</v>
      </c>
      <c r="D46" s="58">
        <f>D44+D39+D35+D31+D23+D19+D14+D10</f>
        <v>-967655</v>
      </c>
      <c r="E46" s="61">
        <f>D46/C46</f>
        <v>-0.75168704376797835</v>
      </c>
      <c r="F46" s="41">
        <f>F44+F39+F35+F31+F23+F19+F14+F10</f>
        <v>4078415</v>
      </c>
      <c r="G46" s="42">
        <f>G44+G39+G35+G31+G23+G19+G14+G10</f>
        <v>5920498</v>
      </c>
      <c r="H46" s="66">
        <f t="shared" si="0"/>
        <v>-1842083</v>
      </c>
      <c r="I46" s="61">
        <f>H46/G46</f>
        <v>-0.31113649561236234</v>
      </c>
    </row>
    <row r="48" spans="1:9" x14ac:dyDescent="0.25">
      <c r="A48" t="s">
        <v>56</v>
      </c>
    </row>
  </sheetData>
  <mergeCells count="2">
    <mergeCell ref="B4:E4"/>
    <mergeCell ref="F4:I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48"/>
  <sheetViews>
    <sheetView workbookViewId="0">
      <selection activeCell="N9" sqref="N9"/>
    </sheetView>
  </sheetViews>
  <sheetFormatPr baseColWidth="10" defaultRowHeight="15" x14ac:dyDescent="0.25"/>
  <cols>
    <col min="1" max="1" width="24.7109375" customWidth="1"/>
    <col min="2" max="9" width="15.7109375" customWidth="1"/>
  </cols>
  <sheetData>
    <row r="1" spans="1:9" ht="26.25" x14ac:dyDescent="0.4">
      <c r="A1" s="24" t="s">
        <v>55</v>
      </c>
    </row>
    <row r="2" spans="1:9" ht="15.75" x14ac:dyDescent="0.25">
      <c r="A2" s="23" t="s">
        <v>64</v>
      </c>
    </row>
    <row r="4" spans="1:9" x14ac:dyDescent="0.25">
      <c r="A4" s="44" t="s">
        <v>44</v>
      </c>
      <c r="B4" s="69" t="s">
        <v>45</v>
      </c>
      <c r="C4" s="70"/>
      <c r="D4" s="70"/>
      <c r="E4" s="71"/>
      <c r="F4" s="69" t="s">
        <v>46</v>
      </c>
      <c r="G4" s="70"/>
      <c r="H4" s="70"/>
      <c r="I4" s="71"/>
    </row>
    <row r="5" spans="1:9" x14ac:dyDescent="0.25">
      <c r="A5" s="45"/>
      <c r="B5" s="31">
        <v>2020</v>
      </c>
      <c r="C5" s="27" t="s">
        <v>57</v>
      </c>
      <c r="D5" s="27" t="s">
        <v>47</v>
      </c>
      <c r="E5" s="32" t="s">
        <v>48</v>
      </c>
      <c r="F5" s="31">
        <v>2020</v>
      </c>
      <c r="G5" s="27" t="s">
        <v>57</v>
      </c>
      <c r="H5" s="27" t="s">
        <v>47</v>
      </c>
      <c r="I5" s="32" t="s">
        <v>48</v>
      </c>
    </row>
    <row r="6" spans="1:9" x14ac:dyDescent="0.25">
      <c r="A6" s="45" t="s">
        <v>14</v>
      </c>
      <c r="B6" s="33">
        <f>'2020'!F6</f>
        <v>80556</v>
      </c>
      <c r="C6" s="28">
        <f>'2019 justert'!F6</f>
        <v>161096</v>
      </c>
      <c r="D6" s="54">
        <f>B6-C6</f>
        <v>-80540</v>
      </c>
      <c r="E6" s="59">
        <f>D6/C6</f>
        <v>-0.49995034016983664</v>
      </c>
      <c r="F6" s="33">
        <f>SUM('2020'!B6:F6)</f>
        <v>563545</v>
      </c>
      <c r="G6" s="28">
        <f>SUM('2019 justert'!B6:F6)</f>
        <v>841846</v>
      </c>
      <c r="H6" s="64">
        <f>F6-G6</f>
        <v>-278301</v>
      </c>
      <c r="I6" s="59">
        <f>H6/G6</f>
        <v>-0.33058421611553657</v>
      </c>
    </row>
    <row r="7" spans="1:9" x14ac:dyDescent="0.25">
      <c r="A7" s="45" t="s">
        <v>15</v>
      </c>
      <c r="B7" s="33">
        <f>'2020'!F7</f>
        <v>103866</v>
      </c>
      <c r="C7" s="28">
        <f>'2019 justert'!F7</f>
        <v>219065</v>
      </c>
      <c r="D7" s="54">
        <f>B7-C7</f>
        <v>-115199</v>
      </c>
      <c r="E7" s="59">
        <f>D7/C7</f>
        <v>-0.5258667518772967</v>
      </c>
      <c r="F7" s="33">
        <f>SUM('2020'!B7:F7)</f>
        <v>791262</v>
      </c>
      <c r="G7" s="28">
        <f>SUM('2019 justert'!B7:F7)</f>
        <v>1217108</v>
      </c>
      <c r="H7" s="64">
        <f t="shared" ref="H7:H46" si="0">F7-G7</f>
        <v>-425846</v>
      </c>
      <c r="I7" s="59">
        <f t="shared" ref="I7:I10" si="1">H7/G7</f>
        <v>-0.34988349431603438</v>
      </c>
    </row>
    <row r="8" spans="1:9" x14ac:dyDescent="0.25">
      <c r="A8" s="45" t="s">
        <v>16</v>
      </c>
      <c r="B8" s="33">
        <f>'2020'!F8</f>
        <v>19570</v>
      </c>
      <c r="C8" s="28">
        <f>'2019 justert'!F8</f>
        <v>37267</v>
      </c>
      <c r="D8" s="54">
        <f>B8-C8</f>
        <v>-17697</v>
      </c>
      <c r="E8" s="59">
        <f>D8/C8</f>
        <v>-0.47487052888614589</v>
      </c>
      <c r="F8" s="33">
        <f>SUM('2020'!B8:F8)</f>
        <v>127055</v>
      </c>
      <c r="G8" s="28">
        <f>SUM('2019 justert'!B8:F8)</f>
        <v>190792</v>
      </c>
      <c r="H8" s="64">
        <f t="shared" si="0"/>
        <v>-63737</v>
      </c>
      <c r="I8" s="59">
        <f t="shared" si="1"/>
        <v>-0.3340653696171747</v>
      </c>
    </row>
    <row r="9" spans="1:9" x14ac:dyDescent="0.25">
      <c r="A9" s="45" t="s">
        <v>17</v>
      </c>
      <c r="B9" s="33">
        <f>'2020'!F9</f>
        <v>2652</v>
      </c>
      <c r="C9" s="28">
        <f>'2019 justert'!F9</f>
        <v>4815</v>
      </c>
      <c r="D9" s="54">
        <f>B9-C9</f>
        <v>-2163</v>
      </c>
      <c r="E9" s="59">
        <f>D9/C9</f>
        <v>-0.44922118380062304</v>
      </c>
      <c r="F9" s="33">
        <f>SUM('2020'!B9:F9)</f>
        <v>17501</v>
      </c>
      <c r="G9" s="28">
        <f>SUM('2019 justert'!B9:F9)</f>
        <v>26527</v>
      </c>
      <c r="H9" s="64">
        <f t="shared" si="0"/>
        <v>-9026</v>
      </c>
      <c r="I9" s="59">
        <f t="shared" si="1"/>
        <v>-0.34025709654314473</v>
      </c>
    </row>
    <row r="10" spans="1:9" x14ac:dyDescent="0.25">
      <c r="A10" s="46" t="s">
        <v>51</v>
      </c>
      <c r="B10" s="35">
        <f>SUM(B6:B9)</f>
        <v>206644</v>
      </c>
      <c r="C10" s="29">
        <f>SUM(C6:C9)</f>
        <v>422243</v>
      </c>
      <c r="D10" s="55">
        <f>SUM(D6:D9)</f>
        <v>-215599</v>
      </c>
      <c r="E10" s="60">
        <f>D10/C10</f>
        <v>-0.51060408343063113</v>
      </c>
      <c r="F10" s="35">
        <f>SUM(F6:F9)</f>
        <v>1499363</v>
      </c>
      <c r="G10" s="29">
        <f>SUM(G6:G9)</f>
        <v>2276273</v>
      </c>
      <c r="H10" s="65">
        <f t="shared" si="0"/>
        <v>-776910</v>
      </c>
      <c r="I10" s="60">
        <f t="shared" si="1"/>
        <v>-0.34130791868989352</v>
      </c>
    </row>
    <row r="11" spans="1:9" x14ac:dyDescent="0.25">
      <c r="A11" s="45"/>
      <c r="B11" s="33"/>
      <c r="C11" s="28"/>
      <c r="D11" s="54"/>
      <c r="E11" s="34"/>
      <c r="F11" s="33"/>
      <c r="G11" s="28"/>
      <c r="H11" s="64"/>
      <c r="I11" s="34"/>
    </row>
    <row r="12" spans="1:9" x14ac:dyDescent="0.25">
      <c r="A12" s="45" t="s">
        <v>18</v>
      </c>
      <c r="B12" s="33">
        <f>'2020'!F12</f>
        <v>27201</v>
      </c>
      <c r="C12" s="28">
        <f>'2019 justert'!F12</f>
        <v>34456</v>
      </c>
      <c r="D12" s="54">
        <f>B12-C12</f>
        <v>-7255</v>
      </c>
      <c r="E12" s="59">
        <f>D12/C12</f>
        <v>-0.21055839331321105</v>
      </c>
      <c r="F12" s="33">
        <f>SUM('2020'!B12:F12)</f>
        <v>106124</v>
      </c>
      <c r="G12" s="28">
        <f>SUM('2019 justert'!B12:F12)</f>
        <v>159902</v>
      </c>
      <c r="H12" s="64">
        <f t="shared" si="0"/>
        <v>-53778</v>
      </c>
      <c r="I12" s="59">
        <f t="shared" ref="I12:I14" si="2">H12/G12</f>
        <v>-0.33631849507823541</v>
      </c>
    </row>
    <row r="13" spans="1:9" x14ac:dyDescent="0.25">
      <c r="A13" s="45" t="s">
        <v>19</v>
      </c>
      <c r="B13" s="33">
        <f>'2020'!F13</f>
        <v>4394</v>
      </c>
      <c r="C13" s="28">
        <f>'2019 justert'!F13</f>
        <v>8019</v>
      </c>
      <c r="D13" s="54">
        <f>B13-C13</f>
        <v>-3625</v>
      </c>
      <c r="E13" s="59">
        <f>D13/C13</f>
        <v>-0.45205137797730388</v>
      </c>
      <c r="F13" s="33">
        <f>SUM('2020'!B13:F13)</f>
        <v>23909</v>
      </c>
      <c r="G13" s="28">
        <f>SUM('2019 justert'!B13:F13)</f>
        <v>39965</v>
      </c>
      <c r="H13" s="64">
        <f t="shared" si="0"/>
        <v>-16056</v>
      </c>
      <c r="I13" s="59">
        <f t="shared" si="2"/>
        <v>-0.40175153259101715</v>
      </c>
    </row>
    <row r="14" spans="1:9" x14ac:dyDescent="0.25">
      <c r="A14" s="46" t="s">
        <v>52</v>
      </c>
      <c r="B14" s="35">
        <f>SUM(B12:B13)</f>
        <v>31595</v>
      </c>
      <c r="C14" s="29">
        <f>SUM(C12:C13)</f>
        <v>42475</v>
      </c>
      <c r="D14" s="55">
        <f>SUM(D12:D13)</f>
        <v>-10880</v>
      </c>
      <c r="E14" s="60">
        <f>D14/C14</f>
        <v>-0.25615067686874632</v>
      </c>
      <c r="F14" s="35">
        <f>SUM(F12:F13)</f>
        <v>130033</v>
      </c>
      <c r="G14" s="29">
        <f>SUM(G12:G13)</f>
        <v>199867</v>
      </c>
      <c r="H14" s="65">
        <f t="shared" si="0"/>
        <v>-69834</v>
      </c>
      <c r="I14" s="60">
        <f t="shared" si="2"/>
        <v>-0.34940235256445534</v>
      </c>
    </row>
    <row r="15" spans="1:9" x14ac:dyDescent="0.25">
      <c r="A15" s="45"/>
      <c r="B15" s="37"/>
      <c r="C15" s="26"/>
      <c r="D15" s="56"/>
      <c r="E15" s="38"/>
      <c r="F15" s="37"/>
      <c r="G15" s="26"/>
      <c r="H15" s="64"/>
      <c r="I15" s="38"/>
    </row>
    <row r="16" spans="1:9" x14ac:dyDescent="0.25">
      <c r="A16" s="45" t="s">
        <v>20</v>
      </c>
      <c r="B16" s="33">
        <f>'2020'!F16</f>
        <v>7372</v>
      </c>
      <c r="C16" s="28">
        <f>'2019 justert'!F16</f>
        <v>15413</v>
      </c>
      <c r="D16" s="54">
        <f>B16-C16</f>
        <v>-8041</v>
      </c>
      <c r="E16" s="59">
        <f>D16/C16</f>
        <v>-0.52170245896321288</v>
      </c>
      <c r="F16" s="33">
        <f>SUM('2020'!B16:F16)</f>
        <v>59251</v>
      </c>
      <c r="G16" s="28">
        <f>SUM('2019 justert'!B16:F16)</f>
        <v>88656</v>
      </c>
      <c r="H16" s="64">
        <f t="shared" si="0"/>
        <v>-29405</v>
      </c>
      <c r="I16" s="59">
        <f t="shared" ref="I16:I19" si="3">H16/G16</f>
        <v>-0.33167523912651148</v>
      </c>
    </row>
    <row r="17" spans="1:9" x14ac:dyDescent="0.25">
      <c r="A17" s="45" t="s">
        <v>21</v>
      </c>
      <c r="B17" s="33">
        <f>'2020'!F17</f>
        <v>4679</v>
      </c>
      <c r="C17" s="28">
        <f>'2019 justert'!F17</f>
        <v>10619</v>
      </c>
      <c r="D17" s="54">
        <f>B17-C17</f>
        <v>-5940</v>
      </c>
      <c r="E17" s="59">
        <f>D17/C17</f>
        <v>-0.5593747057161691</v>
      </c>
      <c r="F17" s="33">
        <f>SUM('2020'!B17:F17)</f>
        <v>38308</v>
      </c>
      <c r="G17" s="28">
        <f>SUM('2019 justert'!B17:F17)</f>
        <v>59573</v>
      </c>
      <c r="H17" s="64">
        <f t="shared" si="0"/>
        <v>-21265</v>
      </c>
      <c r="I17" s="59">
        <f t="shared" si="3"/>
        <v>-0.35695701072633573</v>
      </c>
    </row>
    <row r="18" spans="1:9" x14ac:dyDescent="0.25">
      <c r="A18" s="45" t="s">
        <v>22</v>
      </c>
      <c r="B18" s="33">
        <f>'2020'!F18</f>
        <v>793</v>
      </c>
      <c r="C18" s="28">
        <f>'2019 justert'!F18</f>
        <v>1895</v>
      </c>
      <c r="D18" s="54">
        <f>B18-C18</f>
        <v>-1102</v>
      </c>
      <c r="E18" s="59">
        <f>D18/C18</f>
        <v>-0.58153034300791562</v>
      </c>
      <c r="F18" s="33">
        <f>SUM('2020'!B18:F18)</f>
        <v>5668</v>
      </c>
      <c r="G18" s="28">
        <f>SUM('2019 justert'!B18:F18)</f>
        <v>9858</v>
      </c>
      <c r="H18" s="64">
        <f t="shared" si="0"/>
        <v>-4190</v>
      </c>
      <c r="I18" s="59">
        <f t="shared" si="3"/>
        <v>-0.42503550415905861</v>
      </c>
    </row>
    <row r="19" spans="1:9" x14ac:dyDescent="0.25">
      <c r="A19" s="46" t="s">
        <v>23</v>
      </c>
      <c r="B19" s="35">
        <f>SUM(B16:B18)</f>
        <v>12844</v>
      </c>
      <c r="C19" s="29">
        <f>SUM(C16:C18)</f>
        <v>27927</v>
      </c>
      <c r="D19" s="55">
        <f>SUM(D16:D18)</f>
        <v>-15083</v>
      </c>
      <c r="E19" s="60">
        <f>D19/C19</f>
        <v>-0.54008665449206861</v>
      </c>
      <c r="F19" s="35">
        <f t="shared" ref="F19:G19" si="4">SUM(F16:F18)</f>
        <v>103227</v>
      </c>
      <c r="G19" s="29">
        <f t="shared" si="4"/>
        <v>158087</v>
      </c>
      <c r="H19" s="65">
        <f t="shared" si="0"/>
        <v>-54860</v>
      </c>
      <c r="I19" s="60">
        <f t="shared" si="3"/>
        <v>-0.34702410697906849</v>
      </c>
    </row>
    <row r="20" spans="1:9" x14ac:dyDescent="0.25">
      <c r="A20" s="45"/>
      <c r="B20" s="37"/>
      <c r="C20" s="26"/>
      <c r="D20" s="56"/>
      <c r="E20" s="38"/>
      <c r="F20" s="37"/>
      <c r="G20" s="26"/>
      <c r="H20" s="64"/>
      <c r="I20" s="38"/>
    </row>
    <row r="21" spans="1:9" x14ac:dyDescent="0.25">
      <c r="A21" s="45" t="s">
        <v>25</v>
      </c>
      <c r="B21" s="33">
        <f>'2020'!F21</f>
        <v>6159</v>
      </c>
      <c r="C21" s="28">
        <f>'2019 justert'!F21</f>
        <v>14508</v>
      </c>
      <c r="D21" s="54">
        <f>B21-C21</f>
        <v>-8349</v>
      </c>
      <c r="E21" s="59">
        <f>D21/C21</f>
        <v>-0.57547559966914807</v>
      </c>
      <c r="F21" s="33">
        <f>SUM('2020'!B21:F21)</f>
        <v>47321</v>
      </c>
      <c r="G21" s="28">
        <f>SUM('2019 justert'!B21:F21)</f>
        <v>79875</v>
      </c>
      <c r="H21" s="64">
        <f t="shared" si="0"/>
        <v>-32554</v>
      </c>
      <c r="I21" s="59">
        <f t="shared" ref="I21:I23" si="5">H21/G21</f>
        <v>-0.40756181533646324</v>
      </c>
    </row>
    <row r="22" spans="1:9" x14ac:dyDescent="0.25">
      <c r="A22" s="45" t="s">
        <v>24</v>
      </c>
      <c r="B22" s="33">
        <f>'2020'!F22</f>
        <v>3697</v>
      </c>
      <c r="C22" s="28">
        <f>'2019 justert'!F22</f>
        <v>12972</v>
      </c>
      <c r="D22" s="54">
        <f>B22-C22</f>
        <v>-9275</v>
      </c>
      <c r="E22" s="59">
        <f>D22/C22</f>
        <v>-0.71500154178230035</v>
      </c>
      <c r="F22" s="33">
        <f>SUM('2020'!B22:F22)</f>
        <v>28595</v>
      </c>
      <c r="G22" s="28">
        <f>SUM('2019 justert'!B22:F22)</f>
        <v>64840</v>
      </c>
      <c r="H22" s="64">
        <f t="shared" si="0"/>
        <v>-36245</v>
      </c>
      <c r="I22" s="59">
        <f t="shared" si="5"/>
        <v>-0.55899136335595312</v>
      </c>
    </row>
    <row r="23" spans="1:9" x14ac:dyDescent="0.25">
      <c r="A23" s="46" t="s">
        <v>25</v>
      </c>
      <c r="B23" s="35">
        <f>SUM(B21:B22)</f>
        <v>9856</v>
      </c>
      <c r="C23" s="29">
        <f>SUM(C21:C22)</f>
        <v>27480</v>
      </c>
      <c r="D23" s="55">
        <f>SUM(D21:D22)</f>
        <v>-17624</v>
      </c>
      <c r="E23" s="60">
        <f>D23/C23</f>
        <v>-0.64133915574963607</v>
      </c>
      <c r="F23" s="35">
        <f t="shared" ref="F23:G23" si="6">SUM(F21:F22)</f>
        <v>75916</v>
      </c>
      <c r="G23" s="29">
        <f t="shared" si="6"/>
        <v>144715</v>
      </c>
      <c r="H23" s="65">
        <f t="shared" si="0"/>
        <v>-68799</v>
      </c>
      <c r="I23" s="60">
        <f t="shared" si="5"/>
        <v>-0.47541028918909584</v>
      </c>
    </row>
    <row r="24" spans="1:9" x14ac:dyDescent="0.25">
      <c r="A24" s="45"/>
      <c r="B24" s="33"/>
      <c r="C24" s="28"/>
      <c r="D24" s="54"/>
      <c r="E24" s="34"/>
      <c r="F24" s="33"/>
      <c r="G24" s="28"/>
      <c r="H24" s="64"/>
      <c r="I24" s="34"/>
    </row>
    <row r="25" spans="1:9" x14ac:dyDescent="0.25">
      <c r="A25" s="45" t="s">
        <v>26</v>
      </c>
      <c r="B25" s="33">
        <f>'2020'!F25</f>
        <v>1727</v>
      </c>
      <c r="C25" s="28">
        <f>'2019 justert'!F25</f>
        <v>3022</v>
      </c>
      <c r="D25" s="54">
        <f t="shared" ref="D25:D30" si="7">B25-C25</f>
        <v>-1295</v>
      </c>
      <c r="E25" s="59">
        <f t="shared" ref="E25:E31" si="8">D25/C25</f>
        <v>-0.42852415618795497</v>
      </c>
      <c r="F25" s="33">
        <f>SUM('2020'!B25:F25)</f>
        <v>10471</v>
      </c>
      <c r="G25" s="28">
        <f>SUM('2019 justert'!B25:F25)</f>
        <v>15884</v>
      </c>
      <c r="H25" s="64">
        <f t="shared" si="0"/>
        <v>-5413</v>
      </c>
      <c r="I25" s="59">
        <f t="shared" ref="I25:I30" si="9">H25/G25</f>
        <v>-0.34078317804079578</v>
      </c>
    </row>
    <row r="26" spans="1:9" x14ac:dyDescent="0.25">
      <c r="A26" s="45" t="s">
        <v>27</v>
      </c>
      <c r="B26" s="33">
        <f>'2020'!F26</f>
        <v>2114</v>
      </c>
      <c r="C26" s="28">
        <f>'2019 justert'!F26</f>
        <v>4061</v>
      </c>
      <c r="D26" s="54">
        <f t="shared" si="7"/>
        <v>-1947</v>
      </c>
      <c r="E26" s="59">
        <f t="shared" si="8"/>
        <v>-0.47943856193055895</v>
      </c>
      <c r="F26" s="33">
        <f>SUM('2020'!B26:F26)</f>
        <v>12984</v>
      </c>
      <c r="G26" s="28">
        <f>SUM('2019 justert'!B26:F26)</f>
        <v>20381</v>
      </c>
      <c r="H26" s="64">
        <f t="shared" si="0"/>
        <v>-7397</v>
      </c>
      <c r="I26" s="59">
        <f t="shared" si="9"/>
        <v>-0.36293606790638339</v>
      </c>
    </row>
    <row r="27" spans="1:9" x14ac:dyDescent="0.25">
      <c r="A27" s="45" t="s">
        <v>28</v>
      </c>
      <c r="B27" s="33">
        <f>'2020'!F27</f>
        <v>1215</v>
      </c>
      <c r="C27" s="28">
        <f>'2019 justert'!F27</f>
        <v>1720</v>
      </c>
      <c r="D27" s="54">
        <f t="shared" si="7"/>
        <v>-505</v>
      </c>
      <c r="E27" s="59">
        <f t="shared" si="8"/>
        <v>-0.29360465116279072</v>
      </c>
      <c r="F27" s="33">
        <f>SUM('2020'!B27:F27)</f>
        <v>6538</v>
      </c>
      <c r="G27" s="28">
        <f>SUM('2019 justert'!B27:F27)</f>
        <v>9454</v>
      </c>
      <c r="H27" s="64">
        <f t="shared" si="0"/>
        <v>-2916</v>
      </c>
      <c r="I27" s="59">
        <f t="shared" si="9"/>
        <v>-0.3084408715887455</v>
      </c>
    </row>
    <row r="28" spans="1:9" x14ac:dyDescent="0.25">
      <c r="A28" s="45" t="s">
        <v>29</v>
      </c>
      <c r="B28" s="33">
        <f>'2020'!F28</f>
        <v>961</v>
      </c>
      <c r="C28" s="28">
        <f>'2019 justert'!F28</f>
        <v>1889</v>
      </c>
      <c r="D28" s="54">
        <f t="shared" si="7"/>
        <v>-928</v>
      </c>
      <c r="E28" s="59">
        <f t="shared" si="8"/>
        <v>-0.49126521969295922</v>
      </c>
      <c r="F28" s="33">
        <f>SUM('2020'!B28:F28)</f>
        <v>5750</v>
      </c>
      <c r="G28" s="28">
        <f>SUM('2019 justert'!B28:F28)</f>
        <v>9940</v>
      </c>
      <c r="H28" s="64">
        <f t="shared" si="0"/>
        <v>-4190</v>
      </c>
      <c r="I28" s="59">
        <f t="shared" si="9"/>
        <v>-0.4215291750503018</v>
      </c>
    </row>
    <row r="29" spans="1:9" x14ac:dyDescent="0.25">
      <c r="A29" s="45" t="s">
        <v>30</v>
      </c>
      <c r="B29" s="33">
        <f>'2020'!F29</f>
        <v>2236</v>
      </c>
      <c r="C29" s="28">
        <f>'2019 justert'!F29</f>
        <v>3959</v>
      </c>
      <c r="D29" s="54">
        <f t="shared" si="7"/>
        <v>-1723</v>
      </c>
      <c r="E29" s="59">
        <f t="shared" si="8"/>
        <v>-0.43521091184642585</v>
      </c>
      <c r="F29" s="33">
        <f>SUM('2020'!B29:F29)</f>
        <v>12471</v>
      </c>
      <c r="G29" s="28">
        <f>SUM('2019 justert'!B29:F29)</f>
        <v>21365</v>
      </c>
      <c r="H29" s="64">
        <f t="shared" si="0"/>
        <v>-8894</v>
      </c>
      <c r="I29" s="59">
        <f t="shared" si="9"/>
        <v>-0.41628832202199861</v>
      </c>
    </row>
    <row r="30" spans="1:9" x14ac:dyDescent="0.25">
      <c r="A30" s="45" t="s">
        <v>31</v>
      </c>
      <c r="B30" s="33">
        <f>'2020'!F30</f>
        <v>3523</v>
      </c>
      <c r="C30" s="28">
        <f>'2019 justert'!F30</f>
        <v>5115</v>
      </c>
      <c r="D30" s="54">
        <f t="shared" si="7"/>
        <v>-1592</v>
      </c>
      <c r="E30" s="59">
        <f t="shared" si="8"/>
        <v>-0.31124144672531767</v>
      </c>
      <c r="F30" s="33">
        <f>SUM('2020'!B30:F30)</f>
        <v>17968</v>
      </c>
      <c r="G30" s="28">
        <f>SUM('2019 justert'!B30:F30)</f>
        <v>30389</v>
      </c>
      <c r="H30" s="64">
        <f t="shared" si="0"/>
        <v>-12421</v>
      </c>
      <c r="I30" s="59">
        <f t="shared" si="9"/>
        <v>-0.40873342327815987</v>
      </c>
    </row>
    <row r="31" spans="1:9" x14ac:dyDescent="0.25">
      <c r="A31" s="46" t="s">
        <v>32</v>
      </c>
      <c r="B31" s="35">
        <f>SUM(B25:B30)</f>
        <v>11776</v>
      </c>
      <c r="C31" s="29">
        <f>SUM(C25:C30)</f>
        <v>19766</v>
      </c>
      <c r="D31" s="55">
        <f>SUM(D25:D30)</f>
        <v>-7990</v>
      </c>
      <c r="E31" s="60">
        <f t="shared" si="8"/>
        <v>-0.40422948497419814</v>
      </c>
      <c r="F31" s="35">
        <f t="shared" ref="F31:G31" si="10">SUM(F25:F30)</f>
        <v>66182</v>
      </c>
      <c r="G31" s="29">
        <f t="shared" si="10"/>
        <v>107413</v>
      </c>
      <c r="H31" s="65">
        <f t="shared" si="0"/>
        <v>-41231</v>
      </c>
      <c r="I31" s="60">
        <f>H31/G31</f>
        <v>-0.38385484066174486</v>
      </c>
    </row>
    <row r="32" spans="1:9" x14ac:dyDescent="0.25">
      <c r="A32" s="45"/>
      <c r="B32" s="33"/>
      <c r="C32" s="28"/>
      <c r="D32" s="54"/>
      <c r="E32" s="34"/>
      <c r="F32" s="33"/>
      <c r="G32" s="28"/>
      <c r="H32" s="64"/>
      <c r="I32" s="34"/>
    </row>
    <row r="33" spans="1:9" x14ac:dyDescent="0.25">
      <c r="A33" s="45" t="s">
        <v>33</v>
      </c>
      <c r="B33" s="33">
        <f>'2020'!F33</f>
        <v>70652</v>
      </c>
      <c r="C33" s="28">
        <f>'2019 justert'!F33</f>
        <v>148822</v>
      </c>
      <c r="D33" s="54">
        <f>B33-C33</f>
        <v>-78170</v>
      </c>
      <c r="E33" s="59">
        <f>D33/C33</f>
        <v>-0.52525836233890155</v>
      </c>
      <c r="F33" s="33">
        <f>SUM('2020'!B33:F33)</f>
        <v>544040</v>
      </c>
      <c r="G33" s="28">
        <f>SUM('2019 justert'!B33:F33)</f>
        <v>831556</v>
      </c>
      <c r="H33" s="64">
        <f t="shared" si="0"/>
        <v>-287516</v>
      </c>
      <c r="I33" s="59">
        <f t="shared" ref="I33:I35" si="11">H33/G33</f>
        <v>-0.34575662973990928</v>
      </c>
    </row>
    <row r="34" spans="1:9" x14ac:dyDescent="0.25">
      <c r="A34" s="45" t="s">
        <v>34</v>
      </c>
      <c r="B34" s="33">
        <f>'2020'!F34</f>
        <v>59255</v>
      </c>
      <c r="C34" s="28">
        <f>'2019 justert'!F34</f>
        <v>106553</v>
      </c>
      <c r="D34" s="54">
        <f>B34-C34</f>
        <v>-47298</v>
      </c>
      <c r="E34" s="59">
        <f>D34/C34</f>
        <v>-0.44389177216971837</v>
      </c>
      <c r="F34" s="33">
        <f>SUM('2020'!B34:F34)</f>
        <v>387956</v>
      </c>
      <c r="G34" s="28">
        <f>SUM('2019 justert'!B34:F34)</f>
        <v>579236</v>
      </c>
      <c r="H34" s="64">
        <f t="shared" si="0"/>
        <v>-191280</v>
      </c>
      <c r="I34" s="59">
        <f t="shared" si="11"/>
        <v>-0.33022809355772087</v>
      </c>
    </row>
    <row r="35" spans="1:9" x14ac:dyDescent="0.25">
      <c r="A35" s="46" t="s">
        <v>35</v>
      </c>
      <c r="B35" s="39">
        <f>SUM(B33:B34)</f>
        <v>129907</v>
      </c>
      <c r="C35" s="30">
        <f>SUM(C33:C34)</f>
        <v>255375</v>
      </c>
      <c r="D35" s="57">
        <f>SUM(D33:D34)</f>
        <v>-125468</v>
      </c>
      <c r="E35" s="60">
        <f>D35/C35</f>
        <v>-0.49130885952031328</v>
      </c>
      <c r="F35" s="39">
        <f t="shared" ref="F35:G35" si="12">SUM(F33:F34)</f>
        <v>931996</v>
      </c>
      <c r="G35" s="30">
        <f t="shared" si="12"/>
        <v>1410792</v>
      </c>
      <c r="H35" s="65">
        <f t="shared" si="0"/>
        <v>-478796</v>
      </c>
      <c r="I35" s="60">
        <f t="shared" si="11"/>
        <v>-0.33938100017578776</v>
      </c>
    </row>
    <row r="36" spans="1:9" x14ac:dyDescent="0.25">
      <c r="A36" s="45"/>
      <c r="B36" s="37"/>
      <c r="C36" s="26"/>
      <c r="D36" s="56"/>
      <c r="E36" s="38"/>
      <c r="F36" s="37"/>
      <c r="G36" s="26"/>
      <c r="H36" s="64"/>
      <c r="I36" s="38"/>
    </row>
    <row r="37" spans="1:9" x14ac:dyDescent="0.25">
      <c r="A37" s="45" t="s">
        <v>36</v>
      </c>
      <c r="B37" s="33">
        <f>'2020'!F37</f>
        <v>159666</v>
      </c>
      <c r="C37" s="28">
        <f>'2019 justert'!F37</f>
        <v>314758</v>
      </c>
      <c r="D37" s="54">
        <f>B37-C37</f>
        <v>-155092</v>
      </c>
      <c r="E37" s="59">
        <f>D37/C37</f>
        <v>-0.4927341004835461</v>
      </c>
      <c r="F37" s="33">
        <f>SUM('2020'!B37:F37)</f>
        <v>1098971</v>
      </c>
      <c r="G37" s="28">
        <f>SUM('2019 justert'!B37:F37)</f>
        <v>1675775</v>
      </c>
      <c r="H37" s="64">
        <f t="shared" si="0"/>
        <v>-576804</v>
      </c>
      <c r="I37" s="59">
        <f t="shared" ref="I37:I39" si="13">H37/G37</f>
        <v>-0.34420133967865613</v>
      </c>
    </row>
    <row r="38" spans="1:9" x14ac:dyDescent="0.25">
      <c r="A38" s="45" t="s">
        <v>37</v>
      </c>
      <c r="B38" s="33">
        <f>'2020'!F38</f>
        <v>50189</v>
      </c>
      <c r="C38" s="28">
        <f>'2019 justert'!F38</f>
        <v>88799</v>
      </c>
      <c r="D38" s="54">
        <f>B38-C38</f>
        <v>-38610</v>
      </c>
      <c r="E38" s="59">
        <f>D38/C38</f>
        <v>-0.43480219371839773</v>
      </c>
      <c r="F38" s="33">
        <f>SUM('2020'!B38:F38)</f>
        <v>312115</v>
      </c>
      <c r="G38" s="28">
        <f>SUM('2019 justert'!B38:F38)</f>
        <v>469115</v>
      </c>
      <c r="H38" s="64">
        <f t="shared" si="0"/>
        <v>-157000</v>
      </c>
      <c r="I38" s="59">
        <f t="shared" si="13"/>
        <v>-0.33467273483047866</v>
      </c>
    </row>
    <row r="39" spans="1:9" x14ac:dyDescent="0.25">
      <c r="A39" s="46" t="s">
        <v>38</v>
      </c>
      <c r="B39" s="39">
        <f>SUM(B37:B38)</f>
        <v>209855</v>
      </c>
      <c r="C39" s="30">
        <f>SUM(C37:C38)</f>
        <v>403557</v>
      </c>
      <c r="D39" s="57">
        <f t="shared" ref="D39:G39" si="14">SUM(D37:D38)</f>
        <v>-193702</v>
      </c>
      <c r="E39" s="60">
        <f>D39/C39</f>
        <v>-0.47998671810921384</v>
      </c>
      <c r="F39" s="39">
        <f t="shared" si="14"/>
        <v>1411086</v>
      </c>
      <c r="G39" s="30">
        <f t="shared" si="14"/>
        <v>2144890</v>
      </c>
      <c r="H39" s="65">
        <f t="shared" si="0"/>
        <v>-733804</v>
      </c>
      <c r="I39" s="60">
        <f t="shared" si="13"/>
        <v>-0.34211731137727341</v>
      </c>
    </row>
    <row r="40" spans="1:9" x14ac:dyDescent="0.25">
      <c r="A40" s="45"/>
      <c r="B40" s="37"/>
      <c r="C40" s="26"/>
      <c r="D40" s="56"/>
      <c r="E40" s="38"/>
      <c r="F40" s="37"/>
      <c r="G40" s="26"/>
      <c r="H40" s="64"/>
      <c r="I40" s="38"/>
    </row>
    <row r="41" spans="1:9" x14ac:dyDescent="0.25">
      <c r="A41" s="45" t="s">
        <v>39</v>
      </c>
      <c r="B41" s="33">
        <f>'2020'!F41</f>
        <v>40755</v>
      </c>
      <c r="C41" s="28">
        <f>'2019 justert'!F41</f>
        <v>82531</v>
      </c>
      <c r="D41" s="54">
        <f>B41-C41</f>
        <v>-41776</v>
      </c>
      <c r="E41" s="59">
        <f>D41/C41</f>
        <v>-0.50618555451890801</v>
      </c>
      <c r="F41" s="33">
        <f>SUM('2020'!B41:F41)</f>
        <v>313662</v>
      </c>
      <c r="G41" s="28">
        <f>SUM('2019 justert'!B41:F41)</f>
        <v>462415</v>
      </c>
      <c r="H41" s="64">
        <f t="shared" si="0"/>
        <v>-148753</v>
      </c>
      <c r="I41" s="59">
        <f t="shared" ref="I41:I44" si="15">H41/G41</f>
        <v>-0.32168722900424945</v>
      </c>
    </row>
    <row r="42" spans="1:9" x14ac:dyDescent="0.25">
      <c r="A42" s="45" t="s">
        <v>40</v>
      </c>
      <c r="B42" s="33">
        <f>'2020'!F42</f>
        <v>25679</v>
      </c>
      <c r="C42" s="28">
        <f>'2019 justert'!F42</f>
        <v>50552</v>
      </c>
      <c r="D42" s="54">
        <f>B42-C42</f>
        <v>-24873</v>
      </c>
      <c r="E42" s="59">
        <f>D42/C42</f>
        <v>-0.4920280107611964</v>
      </c>
      <c r="F42" s="33">
        <f>SUM('2020'!B42:F42)</f>
        <v>188820</v>
      </c>
      <c r="G42" s="28">
        <f>SUM('2019 justert'!B42:F42)</f>
        <v>287749</v>
      </c>
      <c r="H42" s="64">
        <f t="shared" si="0"/>
        <v>-98929</v>
      </c>
      <c r="I42" s="59">
        <f t="shared" si="15"/>
        <v>-0.34380310617934379</v>
      </c>
    </row>
    <row r="43" spans="1:9" x14ac:dyDescent="0.25">
      <c r="A43" s="45" t="s">
        <v>41</v>
      </c>
      <c r="B43" s="33">
        <f>'2020'!F43</f>
        <v>7385</v>
      </c>
      <c r="C43" s="28">
        <f>'2019 justert'!F43</f>
        <v>15487</v>
      </c>
      <c r="D43" s="54">
        <f>B43-C43</f>
        <v>-8102</v>
      </c>
      <c r="E43" s="59">
        <f>D43/C43</f>
        <v>-0.52314844708465169</v>
      </c>
      <c r="F43" s="33">
        <f>SUM('2020'!B43:F43)</f>
        <v>44426</v>
      </c>
      <c r="G43" s="28">
        <f>SUM('2019 justert'!B43:F43)</f>
        <v>75690</v>
      </c>
      <c r="H43" s="64">
        <f t="shared" si="0"/>
        <v>-31264</v>
      </c>
      <c r="I43" s="59">
        <f t="shared" si="15"/>
        <v>-0.41305324349319594</v>
      </c>
    </row>
    <row r="44" spans="1:9" x14ac:dyDescent="0.25">
      <c r="A44" s="46" t="s">
        <v>42</v>
      </c>
      <c r="B44" s="39">
        <f>SUM(B41:B43)</f>
        <v>73819</v>
      </c>
      <c r="C44" s="30">
        <f>SUM(C41:C43)</f>
        <v>148570</v>
      </c>
      <c r="D44" s="57">
        <f>SUM(D41:D43)</f>
        <v>-74751</v>
      </c>
      <c r="E44" s="60">
        <f>D44/C44</f>
        <v>-0.5031365686208521</v>
      </c>
      <c r="F44" s="39">
        <f>SUM(F41:F43)</f>
        <v>546908</v>
      </c>
      <c r="G44" s="30">
        <f t="shared" ref="G44" si="16">SUM(G41:G43)</f>
        <v>825854</v>
      </c>
      <c r="H44" s="65">
        <f t="shared" si="0"/>
        <v>-278946</v>
      </c>
      <c r="I44" s="60">
        <f t="shared" si="15"/>
        <v>-0.33776672390035045</v>
      </c>
    </row>
    <row r="45" spans="1:9" x14ac:dyDescent="0.25">
      <c r="A45" s="45"/>
      <c r="B45" s="37"/>
      <c r="C45" s="26"/>
      <c r="D45" s="56"/>
      <c r="E45" s="38"/>
      <c r="F45" s="37"/>
      <c r="G45" s="26"/>
      <c r="H45" s="64"/>
      <c r="I45" s="38"/>
    </row>
    <row r="46" spans="1:9" ht="15.75" thickBot="1" x14ac:dyDescent="0.3">
      <c r="A46" s="47" t="s">
        <v>43</v>
      </c>
      <c r="B46" s="41">
        <f>B44+B39+B35+B31+B23+B19+B14+B10</f>
        <v>686296</v>
      </c>
      <c r="C46" s="42">
        <f>C44+C39+C35+C31+C23+C19+C14+C10</f>
        <v>1347393</v>
      </c>
      <c r="D46" s="58">
        <f>D44+D39+D35+D31+D23+D19+D14+D10</f>
        <v>-661097</v>
      </c>
      <c r="E46" s="61">
        <f>D46/C46</f>
        <v>-0.49064897917682515</v>
      </c>
      <c r="F46" s="41">
        <f>F44+F39+F35+F31+F23+F19+F14+F10</f>
        <v>4764711</v>
      </c>
      <c r="G46" s="42">
        <f>G44+G39+G35+G31+G23+G19+G14+G10</f>
        <v>7267891</v>
      </c>
      <c r="H46" s="66">
        <f t="shared" si="0"/>
        <v>-2503180</v>
      </c>
      <c r="I46" s="61">
        <f>H46/G46</f>
        <v>-0.34441628252267403</v>
      </c>
    </row>
    <row r="48" spans="1:9" x14ac:dyDescent="0.25">
      <c r="A48" t="s">
        <v>56</v>
      </c>
    </row>
  </sheetData>
  <mergeCells count="2">
    <mergeCell ref="B4:E4"/>
    <mergeCell ref="F4:I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8"/>
  <sheetViews>
    <sheetView workbookViewId="0">
      <selection activeCell="D1" sqref="D1"/>
    </sheetView>
  </sheetViews>
  <sheetFormatPr baseColWidth="10" defaultRowHeight="15" x14ac:dyDescent="0.25"/>
  <cols>
    <col min="1" max="1" width="24.7109375" customWidth="1"/>
    <col min="2" max="9" width="15.7109375" customWidth="1"/>
  </cols>
  <sheetData>
    <row r="1" spans="1:9" ht="26.25" x14ac:dyDescent="0.4">
      <c r="A1" s="24" t="s">
        <v>55</v>
      </c>
    </row>
    <row r="2" spans="1:9" ht="15.75" x14ac:dyDescent="0.25">
      <c r="A2" s="23" t="s">
        <v>63</v>
      </c>
    </row>
    <row r="4" spans="1:9" x14ac:dyDescent="0.25">
      <c r="A4" s="44" t="s">
        <v>44</v>
      </c>
      <c r="B4" s="69" t="s">
        <v>45</v>
      </c>
      <c r="C4" s="70"/>
      <c r="D4" s="70"/>
      <c r="E4" s="71"/>
      <c r="F4" s="69" t="s">
        <v>46</v>
      </c>
      <c r="G4" s="70"/>
      <c r="H4" s="70"/>
      <c r="I4" s="71"/>
    </row>
    <row r="5" spans="1:9" x14ac:dyDescent="0.25">
      <c r="A5" s="45"/>
      <c r="B5" s="31">
        <v>2020</v>
      </c>
      <c r="C5" s="27" t="s">
        <v>57</v>
      </c>
      <c r="D5" s="27" t="s">
        <v>47</v>
      </c>
      <c r="E5" s="32" t="s">
        <v>48</v>
      </c>
      <c r="F5" s="31">
        <v>2020</v>
      </c>
      <c r="G5" s="27" t="s">
        <v>57</v>
      </c>
      <c r="H5" s="27" t="s">
        <v>47</v>
      </c>
      <c r="I5" s="32" t="s">
        <v>48</v>
      </c>
    </row>
    <row r="6" spans="1:9" x14ac:dyDescent="0.25">
      <c r="A6" s="45" t="s">
        <v>14</v>
      </c>
      <c r="B6" s="33">
        <f>'2020'!J6</f>
        <v>144322</v>
      </c>
      <c r="C6" s="28">
        <f>'2019 justert'!J6</f>
        <v>184321</v>
      </c>
      <c r="D6" s="54">
        <f>B6-C6</f>
        <v>-39999</v>
      </c>
      <c r="E6" s="59">
        <f>D6/C6</f>
        <v>-0.21700728620178927</v>
      </c>
      <c r="F6" s="33">
        <f>SUM('2020'!B6:J6)</f>
        <v>1017352</v>
      </c>
      <c r="G6" s="28">
        <f>SUM('2019 justert'!B6:J6)</f>
        <v>1413408</v>
      </c>
      <c r="H6" s="64">
        <f>F6-G6</f>
        <v>-396056</v>
      </c>
      <c r="I6" s="59">
        <f>H6/G6</f>
        <v>-0.28021349815481444</v>
      </c>
    </row>
    <row r="7" spans="1:9" x14ac:dyDescent="0.25">
      <c r="A7" s="45" t="s">
        <v>15</v>
      </c>
      <c r="B7" s="33">
        <f>'2020'!J7</f>
        <v>203628</v>
      </c>
      <c r="C7" s="28">
        <f>'2019 justert'!J7</f>
        <v>262645</v>
      </c>
      <c r="D7" s="54">
        <f>B7-C7</f>
        <v>-59017</v>
      </c>
      <c r="E7" s="59">
        <f>D7/C7</f>
        <v>-0.22470254526071312</v>
      </c>
      <c r="F7" s="33">
        <f>SUM('2020'!B7:J7)</f>
        <v>1393068</v>
      </c>
      <c r="G7" s="28">
        <f>SUM('2019 justert'!B7:J7)</f>
        <v>1982037</v>
      </c>
      <c r="H7" s="64">
        <f t="shared" ref="H7:H46" si="0">F7-G7</f>
        <v>-588969</v>
      </c>
      <c r="I7" s="59">
        <f t="shared" ref="I7:I10" si="1">H7/G7</f>
        <v>-0.29715338311040612</v>
      </c>
    </row>
    <row r="8" spans="1:9" x14ac:dyDescent="0.25">
      <c r="A8" s="45" t="s">
        <v>16</v>
      </c>
      <c r="B8" s="33">
        <f>'2020'!J8</f>
        <v>34742</v>
      </c>
      <c r="C8" s="28">
        <f>'2019 justert'!J8</f>
        <v>43748</v>
      </c>
      <c r="D8" s="54">
        <f>B8-C8</f>
        <v>-9006</v>
      </c>
      <c r="E8" s="59">
        <f>D8/C8</f>
        <v>-0.20586083935265612</v>
      </c>
      <c r="F8" s="33">
        <f>SUM('2020'!B8:J8)</f>
        <v>233283</v>
      </c>
      <c r="G8" s="28">
        <f>SUM('2019 justert'!B8:J8)</f>
        <v>324844</v>
      </c>
      <c r="H8" s="64">
        <f t="shared" si="0"/>
        <v>-91561</v>
      </c>
      <c r="I8" s="59">
        <f t="shared" si="1"/>
        <v>-0.28186144734087748</v>
      </c>
    </row>
    <row r="9" spans="1:9" x14ac:dyDescent="0.25">
      <c r="A9" s="45" t="s">
        <v>17</v>
      </c>
      <c r="B9" s="33">
        <f>'2020'!J9</f>
        <v>4697</v>
      </c>
      <c r="C9" s="28">
        <f>'2019 justert'!J9</f>
        <v>5556</v>
      </c>
      <c r="D9" s="54">
        <f>B9-C9</f>
        <v>-859</v>
      </c>
      <c r="E9" s="59">
        <f>D9/C9</f>
        <v>-0.15460763138948885</v>
      </c>
      <c r="F9" s="33">
        <f>SUM('2020'!B9:J9)</f>
        <v>28842</v>
      </c>
      <c r="G9" s="28">
        <f>SUM('2019 justert'!B9:J9)</f>
        <v>39632</v>
      </c>
      <c r="H9" s="64">
        <f t="shared" si="0"/>
        <v>-10790</v>
      </c>
      <c r="I9" s="59">
        <f t="shared" si="1"/>
        <v>-0.27225474364150182</v>
      </c>
    </row>
    <row r="10" spans="1:9" x14ac:dyDescent="0.25">
      <c r="A10" s="46" t="s">
        <v>51</v>
      </c>
      <c r="B10" s="35">
        <f>SUM(B6:B9)</f>
        <v>387389</v>
      </c>
      <c r="C10" s="29">
        <f>SUM(C6:C9)</f>
        <v>496270</v>
      </c>
      <c r="D10" s="55">
        <f>SUM(D6:D9)</f>
        <v>-108881</v>
      </c>
      <c r="E10" s="60">
        <f>D10/C10</f>
        <v>-0.21939871440949482</v>
      </c>
      <c r="F10" s="35">
        <f>SUM(F6:F9)</f>
        <v>2672545</v>
      </c>
      <c r="G10" s="29">
        <f>SUM(G6:G9)</f>
        <v>3759921</v>
      </c>
      <c r="H10" s="65">
        <f t="shared" si="0"/>
        <v>-1087376</v>
      </c>
      <c r="I10" s="60">
        <f t="shared" si="1"/>
        <v>-0.28920182099570707</v>
      </c>
    </row>
    <row r="11" spans="1:9" x14ac:dyDescent="0.25">
      <c r="A11" s="45"/>
      <c r="B11" s="33"/>
      <c r="C11" s="28"/>
      <c r="D11" s="54"/>
      <c r="E11" s="34"/>
      <c r="F11" s="33"/>
      <c r="G11" s="28"/>
      <c r="H11" s="64"/>
      <c r="I11" s="34"/>
    </row>
    <row r="12" spans="1:9" x14ac:dyDescent="0.25">
      <c r="A12" s="45" t="s">
        <v>18</v>
      </c>
      <c r="B12" s="33">
        <f>'2020'!J12</f>
        <v>33469</v>
      </c>
      <c r="C12" s="28">
        <f>'2019 justert'!J12</f>
        <v>32818</v>
      </c>
      <c r="D12" s="54">
        <f>B12-C12</f>
        <v>651</v>
      </c>
      <c r="E12" s="59">
        <f>D12/C12</f>
        <v>1.9836674995429338E-2</v>
      </c>
      <c r="F12" s="33">
        <f>SUM('2020'!B12:J12)</f>
        <v>276109</v>
      </c>
      <c r="G12" s="28">
        <f>SUM('2019 justert'!B12:J12)</f>
        <v>322954</v>
      </c>
      <c r="H12" s="64">
        <f t="shared" si="0"/>
        <v>-46845</v>
      </c>
      <c r="I12" s="59">
        <f t="shared" ref="I12:I14" si="2">H12/G12</f>
        <v>-0.14505161725818538</v>
      </c>
    </row>
    <row r="13" spans="1:9" x14ac:dyDescent="0.25">
      <c r="A13" s="45" t="s">
        <v>19</v>
      </c>
      <c r="B13" s="33">
        <f>'2020'!J13</f>
        <v>9001</v>
      </c>
      <c r="C13" s="28">
        <f>'2019 justert'!J13</f>
        <v>10019</v>
      </c>
      <c r="D13" s="54">
        <f>B13-C13</f>
        <v>-1018</v>
      </c>
      <c r="E13" s="59">
        <f>D13/C13</f>
        <v>-0.10160694680107796</v>
      </c>
      <c r="F13" s="33">
        <f>SUM('2020'!B13:J13)</f>
        <v>42171</v>
      </c>
      <c r="G13" s="28">
        <f>SUM('2019 justert'!B13:J13)</f>
        <v>59720</v>
      </c>
      <c r="H13" s="64">
        <f t="shared" si="0"/>
        <v>-17549</v>
      </c>
      <c r="I13" s="59">
        <f t="shared" si="2"/>
        <v>-0.29385465505693237</v>
      </c>
    </row>
    <row r="14" spans="1:9" x14ac:dyDescent="0.25">
      <c r="A14" s="46" t="s">
        <v>52</v>
      </c>
      <c r="B14" s="35">
        <f>SUM(B12:B13)</f>
        <v>42470</v>
      </c>
      <c r="C14" s="29">
        <f>SUM(C12:C13)</f>
        <v>42837</v>
      </c>
      <c r="D14" s="55">
        <f>SUM(D12:D13)</f>
        <v>-367</v>
      </c>
      <c r="E14" s="60">
        <f>D14/C14</f>
        <v>-8.5673599925298223E-3</v>
      </c>
      <c r="F14" s="35">
        <f>SUM(F12:F13)</f>
        <v>318280</v>
      </c>
      <c r="G14" s="29">
        <f>SUM(G12:G13)</f>
        <v>382674</v>
      </c>
      <c r="H14" s="65">
        <f t="shared" si="0"/>
        <v>-64394</v>
      </c>
      <c r="I14" s="60">
        <f t="shared" si="2"/>
        <v>-0.16827377872549482</v>
      </c>
    </row>
    <row r="15" spans="1:9" x14ac:dyDescent="0.25">
      <c r="A15" s="45"/>
      <c r="B15" s="37"/>
      <c r="C15" s="26"/>
      <c r="D15" s="56"/>
      <c r="E15" s="38"/>
      <c r="F15" s="37"/>
      <c r="G15" s="26"/>
      <c r="H15" s="64"/>
      <c r="I15" s="38"/>
    </row>
    <row r="16" spans="1:9" x14ac:dyDescent="0.25">
      <c r="A16" s="45" t="s">
        <v>20</v>
      </c>
      <c r="B16" s="33">
        <f>'2020'!J16</f>
        <v>15587</v>
      </c>
      <c r="C16" s="28">
        <f>'2019 justert'!J16</f>
        <v>20187</v>
      </c>
      <c r="D16" s="54">
        <f>B16-C16</f>
        <v>-4600</v>
      </c>
      <c r="E16" s="59">
        <f>D16/C16</f>
        <v>-0.22786942091444989</v>
      </c>
      <c r="F16" s="33">
        <f>SUM('2020'!B16:J16)</f>
        <v>97289</v>
      </c>
      <c r="G16" s="28">
        <f>SUM('2019 justert'!B16:J16)</f>
        <v>142861</v>
      </c>
      <c r="H16" s="64">
        <f t="shared" si="0"/>
        <v>-45572</v>
      </c>
      <c r="I16" s="59">
        <f t="shared" ref="I16:I19" si="3">H16/G16</f>
        <v>-0.31899538712454761</v>
      </c>
    </row>
    <row r="17" spans="1:9" x14ac:dyDescent="0.25">
      <c r="A17" s="45" t="s">
        <v>21</v>
      </c>
      <c r="B17" s="33">
        <f>'2020'!J17</f>
        <v>9868</v>
      </c>
      <c r="C17" s="28">
        <f>'2019 justert'!J17</f>
        <v>13121</v>
      </c>
      <c r="D17" s="54">
        <f>B17-C17</f>
        <v>-3253</v>
      </c>
      <c r="E17" s="59">
        <f>D17/C17</f>
        <v>-0.24792317658715038</v>
      </c>
      <c r="F17" s="33">
        <f>SUM('2020'!B17:J17)</f>
        <v>64414</v>
      </c>
      <c r="G17" s="28">
        <f>SUM('2019 justert'!B17:J17)</f>
        <v>95589</v>
      </c>
      <c r="H17" s="64">
        <f t="shared" si="0"/>
        <v>-31175</v>
      </c>
      <c r="I17" s="59">
        <f t="shared" si="3"/>
        <v>-0.32613585245164195</v>
      </c>
    </row>
    <row r="18" spans="1:9" x14ac:dyDescent="0.25">
      <c r="A18" s="45" t="s">
        <v>22</v>
      </c>
      <c r="B18" s="33">
        <f>'2020'!J18</f>
        <v>2082</v>
      </c>
      <c r="C18" s="28">
        <f>'2019 justert'!J18</f>
        <v>2706</v>
      </c>
      <c r="D18" s="54">
        <f>B18-C18</f>
        <v>-624</v>
      </c>
      <c r="E18" s="59">
        <f>D18/C18</f>
        <v>-0.23059866962305986</v>
      </c>
      <c r="F18" s="33">
        <f>SUM('2020'!B18:J18)</f>
        <v>10831</v>
      </c>
      <c r="G18" s="28">
        <f>SUM('2019 justert'!B18:J18)</f>
        <v>15613</v>
      </c>
      <c r="H18" s="64">
        <f t="shared" si="0"/>
        <v>-4782</v>
      </c>
      <c r="I18" s="59">
        <f t="shared" si="3"/>
        <v>-0.30628322551719722</v>
      </c>
    </row>
    <row r="19" spans="1:9" x14ac:dyDescent="0.25">
      <c r="A19" s="46" t="s">
        <v>23</v>
      </c>
      <c r="B19" s="35">
        <f>SUM(B16:B18)</f>
        <v>27537</v>
      </c>
      <c r="C19" s="29">
        <f>SUM(C16:C18)</f>
        <v>36014</v>
      </c>
      <c r="D19" s="55">
        <f>SUM(D16:D18)</f>
        <v>-8477</v>
      </c>
      <c r="E19" s="60">
        <f>D19/C19</f>
        <v>-0.23538068528905426</v>
      </c>
      <c r="F19" s="35">
        <f t="shared" ref="F19:G19" si="4">SUM(F16:F18)</f>
        <v>172534</v>
      </c>
      <c r="G19" s="29">
        <f t="shared" si="4"/>
        <v>254063</v>
      </c>
      <c r="H19" s="65">
        <f t="shared" si="0"/>
        <v>-81529</v>
      </c>
      <c r="I19" s="60">
        <f t="shared" si="3"/>
        <v>-0.32090072147459486</v>
      </c>
    </row>
    <row r="20" spans="1:9" x14ac:dyDescent="0.25">
      <c r="A20" s="45"/>
      <c r="B20" s="37"/>
      <c r="C20" s="26"/>
      <c r="D20" s="56"/>
      <c r="E20" s="38"/>
      <c r="F20" s="37"/>
      <c r="G20" s="26"/>
      <c r="H20" s="64"/>
      <c r="I20" s="38"/>
    </row>
    <row r="21" spans="1:9" x14ac:dyDescent="0.25">
      <c r="A21" s="45" t="s">
        <v>25</v>
      </c>
      <c r="B21" s="33">
        <f>'2020'!J21</f>
        <v>15512</v>
      </c>
      <c r="C21" s="28">
        <f>'2019 justert'!J21</f>
        <v>19303</v>
      </c>
      <c r="D21" s="54">
        <f>B21-C21</f>
        <v>-3791</v>
      </c>
      <c r="E21" s="59">
        <f>D21/C21</f>
        <v>-0.19639434284826193</v>
      </c>
      <c r="F21" s="33">
        <f>SUM('2020'!B21:J21)</f>
        <v>82999</v>
      </c>
      <c r="G21" s="28">
        <f>SUM('2019 justert'!B21:J21)</f>
        <v>125532</v>
      </c>
      <c r="H21" s="64">
        <f t="shared" si="0"/>
        <v>-42533</v>
      </c>
      <c r="I21" s="59">
        <f t="shared" ref="I21:I23" si="5">H21/G21</f>
        <v>-0.33882197368001782</v>
      </c>
    </row>
    <row r="22" spans="1:9" x14ac:dyDescent="0.25">
      <c r="A22" s="45" t="s">
        <v>24</v>
      </c>
      <c r="B22" s="33">
        <f>'2020'!J22</f>
        <v>12013</v>
      </c>
      <c r="C22" s="28">
        <f>'2019 justert'!J22</f>
        <v>14496</v>
      </c>
      <c r="D22" s="54">
        <f>B22-C22</f>
        <v>-2483</v>
      </c>
      <c r="E22" s="59">
        <f>D22/C22</f>
        <v>-0.17128863134657837</v>
      </c>
      <c r="F22" s="33">
        <f>SUM('2020'!B22:J22)</f>
        <v>52572</v>
      </c>
      <c r="G22" s="28">
        <f>SUM('2019 justert'!B22:J22)</f>
        <v>97132</v>
      </c>
      <c r="H22" s="64">
        <f t="shared" si="0"/>
        <v>-44560</v>
      </c>
      <c r="I22" s="59">
        <f t="shared" si="5"/>
        <v>-0.45875715521146482</v>
      </c>
    </row>
    <row r="23" spans="1:9" x14ac:dyDescent="0.25">
      <c r="A23" s="46" t="s">
        <v>25</v>
      </c>
      <c r="B23" s="35">
        <f>SUM(B21:B22)</f>
        <v>27525</v>
      </c>
      <c r="C23" s="29">
        <f>SUM(C21:C22)</f>
        <v>33799</v>
      </c>
      <c r="D23" s="55">
        <f>SUM(D21:D22)</f>
        <v>-6274</v>
      </c>
      <c r="E23" s="60">
        <f>D23/C23</f>
        <v>-0.18562679369212107</v>
      </c>
      <c r="F23" s="35">
        <f t="shared" ref="F23:G23" si="6">SUM(F21:F22)</f>
        <v>135571</v>
      </c>
      <c r="G23" s="29">
        <f t="shared" si="6"/>
        <v>222664</v>
      </c>
      <c r="H23" s="65">
        <f t="shared" si="0"/>
        <v>-87093</v>
      </c>
      <c r="I23" s="60">
        <f t="shared" si="5"/>
        <v>-0.39114091186720801</v>
      </c>
    </row>
    <row r="24" spans="1:9" x14ac:dyDescent="0.25">
      <c r="A24" s="45"/>
      <c r="B24" s="33"/>
      <c r="C24" s="28"/>
      <c r="D24" s="54"/>
      <c r="E24" s="34"/>
      <c r="F24" s="33"/>
      <c r="G24" s="28"/>
      <c r="H24" s="64"/>
      <c r="I24" s="34"/>
    </row>
    <row r="25" spans="1:9" x14ac:dyDescent="0.25">
      <c r="A25" s="45" t="s">
        <v>26</v>
      </c>
      <c r="B25" s="33">
        <f>'2020'!J25</f>
        <v>2720</v>
      </c>
      <c r="C25" s="28">
        <f>'2019 justert'!J25</f>
        <v>3838</v>
      </c>
      <c r="D25" s="54">
        <f t="shared" ref="D25:D30" si="7">B25-C25</f>
        <v>-1118</v>
      </c>
      <c r="E25" s="59">
        <f t="shared" ref="E25:E31" si="8">D25/C25</f>
        <v>-0.29129755080771236</v>
      </c>
      <c r="F25" s="33">
        <f>SUM('2020'!B25:J25)</f>
        <v>16554</v>
      </c>
      <c r="G25" s="28">
        <f>SUM('2019 justert'!B25:J25)</f>
        <v>23882</v>
      </c>
      <c r="H25" s="64">
        <f t="shared" si="0"/>
        <v>-7328</v>
      </c>
      <c r="I25" s="59">
        <f t="shared" ref="I25:I30" si="9">H25/G25</f>
        <v>-0.30684197303408423</v>
      </c>
    </row>
    <row r="26" spans="1:9" x14ac:dyDescent="0.25">
      <c r="A26" s="45" t="s">
        <v>27</v>
      </c>
      <c r="B26" s="33">
        <f>'2020'!J26</f>
        <v>4684</v>
      </c>
      <c r="C26" s="28">
        <f>'2019 justert'!J26</f>
        <v>5433</v>
      </c>
      <c r="D26" s="54">
        <f t="shared" si="7"/>
        <v>-749</v>
      </c>
      <c r="E26" s="59">
        <f t="shared" si="8"/>
        <v>-0.13786121847966132</v>
      </c>
      <c r="F26" s="33">
        <f>SUM('2020'!B26:J26)</f>
        <v>22976</v>
      </c>
      <c r="G26" s="28">
        <f>SUM('2019 justert'!B26:J26)</f>
        <v>30808</v>
      </c>
      <c r="H26" s="64">
        <f t="shared" si="0"/>
        <v>-7832</v>
      </c>
      <c r="I26" s="59">
        <f t="shared" si="9"/>
        <v>-0.25421968319916904</v>
      </c>
    </row>
    <row r="27" spans="1:9" x14ac:dyDescent="0.25">
      <c r="A27" s="45" t="s">
        <v>28</v>
      </c>
      <c r="B27" s="33">
        <f>'2020'!J27</f>
        <v>2319</v>
      </c>
      <c r="C27" s="28">
        <f>'2019 justert'!J27</f>
        <v>2524</v>
      </c>
      <c r="D27" s="54">
        <f t="shared" si="7"/>
        <v>-205</v>
      </c>
      <c r="E27" s="59">
        <f t="shared" si="8"/>
        <v>-8.1220285261489694E-2</v>
      </c>
      <c r="F27" s="33">
        <f>SUM('2020'!B27:J27)</f>
        <v>11393</v>
      </c>
      <c r="G27" s="28">
        <f>SUM('2019 justert'!B27:J27)</f>
        <v>14562</v>
      </c>
      <c r="H27" s="64">
        <f t="shared" si="0"/>
        <v>-3169</v>
      </c>
      <c r="I27" s="59">
        <f t="shared" si="9"/>
        <v>-0.21762120587831341</v>
      </c>
    </row>
    <row r="28" spans="1:9" x14ac:dyDescent="0.25">
      <c r="A28" s="45" t="s">
        <v>29</v>
      </c>
      <c r="B28" s="33">
        <f>'2020'!J28</f>
        <v>2214</v>
      </c>
      <c r="C28" s="28">
        <f>'2019 justert'!J28</f>
        <v>2328</v>
      </c>
      <c r="D28" s="54">
        <f t="shared" si="7"/>
        <v>-114</v>
      </c>
      <c r="E28" s="59">
        <f t="shared" si="8"/>
        <v>-4.8969072164948453E-2</v>
      </c>
      <c r="F28" s="33">
        <f>SUM('2020'!B28:J28)</f>
        <v>10512</v>
      </c>
      <c r="G28" s="28">
        <f>SUM('2019 justert'!B28:J28)</f>
        <v>14953</v>
      </c>
      <c r="H28" s="64">
        <f t="shared" si="0"/>
        <v>-4441</v>
      </c>
      <c r="I28" s="59">
        <f t="shared" si="9"/>
        <v>-0.29699725807530264</v>
      </c>
    </row>
    <row r="29" spans="1:9" x14ac:dyDescent="0.25">
      <c r="A29" s="45" t="s">
        <v>30</v>
      </c>
      <c r="B29" s="33">
        <f>'2020'!J29</f>
        <v>5446</v>
      </c>
      <c r="C29" s="28">
        <f>'2019 justert'!J29</f>
        <v>5413</v>
      </c>
      <c r="D29" s="54">
        <f t="shared" si="7"/>
        <v>33</v>
      </c>
      <c r="E29" s="59">
        <f t="shared" si="8"/>
        <v>6.0964345095141327E-3</v>
      </c>
      <c r="F29" s="33">
        <f>SUM('2020'!B29:J29)</f>
        <v>24670</v>
      </c>
      <c r="G29" s="28">
        <f>SUM('2019 justert'!B29:J29)</f>
        <v>33167</v>
      </c>
      <c r="H29" s="64">
        <f t="shared" si="0"/>
        <v>-8497</v>
      </c>
      <c r="I29" s="59">
        <f t="shared" si="9"/>
        <v>-0.25618838001628125</v>
      </c>
    </row>
    <row r="30" spans="1:9" x14ac:dyDescent="0.25">
      <c r="A30" s="45" t="s">
        <v>31</v>
      </c>
      <c r="B30" s="33">
        <f>'2020'!J30</f>
        <v>6486</v>
      </c>
      <c r="C30" s="28">
        <f>'2019 justert'!J30</f>
        <v>6770</v>
      </c>
      <c r="D30" s="54">
        <f t="shared" si="7"/>
        <v>-284</v>
      </c>
      <c r="E30" s="59">
        <f t="shared" si="8"/>
        <v>-4.1949778434268836E-2</v>
      </c>
      <c r="F30" s="33">
        <f>SUM('2020'!B30:J30)</f>
        <v>31786</v>
      </c>
      <c r="G30" s="28">
        <f>SUM('2019 justert'!B30:J30)</f>
        <v>44325</v>
      </c>
      <c r="H30" s="64">
        <f t="shared" si="0"/>
        <v>-12539</v>
      </c>
      <c r="I30" s="59">
        <f t="shared" si="9"/>
        <v>-0.28288776085730399</v>
      </c>
    </row>
    <row r="31" spans="1:9" x14ac:dyDescent="0.25">
      <c r="A31" s="46" t="s">
        <v>32</v>
      </c>
      <c r="B31" s="35">
        <f>SUM(B25:B30)</f>
        <v>23869</v>
      </c>
      <c r="C31" s="29">
        <f>SUM(C25:C30)</f>
        <v>26306</v>
      </c>
      <c r="D31" s="55">
        <f>SUM(D25:D30)</f>
        <v>-2437</v>
      </c>
      <c r="E31" s="60">
        <f t="shared" si="8"/>
        <v>-9.2640462251957725E-2</v>
      </c>
      <c r="F31" s="35">
        <f t="shared" ref="F31:G31" si="10">SUM(F25:F30)</f>
        <v>117891</v>
      </c>
      <c r="G31" s="29">
        <f t="shared" si="10"/>
        <v>161697</v>
      </c>
      <c r="H31" s="65">
        <f t="shared" si="0"/>
        <v>-43806</v>
      </c>
      <c r="I31" s="60">
        <f>H31/G31</f>
        <v>-0.2709141171450305</v>
      </c>
    </row>
    <row r="32" spans="1:9" x14ac:dyDescent="0.25">
      <c r="A32" s="45"/>
      <c r="B32" s="33"/>
      <c r="C32" s="28"/>
      <c r="D32" s="54"/>
      <c r="E32" s="34"/>
      <c r="F32" s="33"/>
      <c r="G32" s="28"/>
      <c r="H32" s="64"/>
      <c r="I32" s="34"/>
    </row>
    <row r="33" spans="1:9" x14ac:dyDescent="0.25">
      <c r="A33" s="45" t="s">
        <v>33</v>
      </c>
      <c r="B33" s="33">
        <f>'2020'!J33</f>
        <v>143452</v>
      </c>
      <c r="C33" s="28">
        <f>'2019 justert'!J33</f>
        <v>174893</v>
      </c>
      <c r="D33" s="54">
        <f>B33-C33</f>
        <v>-31441</v>
      </c>
      <c r="E33" s="59">
        <f>D33/C33</f>
        <v>-0.17977277535407363</v>
      </c>
      <c r="F33" s="33">
        <f>SUM('2020'!B33:J33)</f>
        <v>942574</v>
      </c>
      <c r="G33" s="28">
        <f>SUM('2019 justert'!B33:J33)</f>
        <v>1348515</v>
      </c>
      <c r="H33" s="64">
        <f t="shared" si="0"/>
        <v>-405941</v>
      </c>
      <c r="I33" s="59">
        <f t="shared" ref="I33:I35" si="11">H33/G33</f>
        <v>-0.30102816802186111</v>
      </c>
    </row>
    <row r="34" spans="1:9" x14ac:dyDescent="0.25">
      <c r="A34" s="45" t="s">
        <v>34</v>
      </c>
      <c r="B34" s="33">
        <f>'2020'!J34</f>
        <v>101669</v>
      </c>
      <c r="C34" s="28">
        <f>'2019 justert'!J34</f>
        <v>123677</v>
      </c>
      <c r="D34" s="54">
        <f>B34-C34</f>
        <v>-22008</v>
      </c>
      <c r="E34" s="59">
        <f>D34/C34</f>
        <v>-0.17794739523112624</v>
      </c>
      <c r="F34" s="33">
        <f>SUM('2020'!B34:J34)</f>
        <v>697552</v>
      </c>
      <c r="G34" s="28">
        <f>SUM('2019 justert'!B34:J34)</f>
        <v>964344</v>
      </c>
      <c r="H34" s="64">
        <f t="shared" si="0"/>
        <v>-266792</v>
      </c>
      <c r="I34" s="59">
        <f t="shared" si="11"/>
        <v>-0.27665646283898693</v>
      </c>
    </row>
    <row r="35" spans="1:9" x14ac:dyDescent="0.25">
      <c r="A35" s="46" t="s">
        <v>35</v>
      </c>
      <c r="B35" s="39">
        <f>SUM(B33:B34)</f>
        <v>245121</v>
      </c>
      <c r="C35" s="30">
        <f>SUM(C33:C34)</f>
        <v>298570</v>
      </c>
      <c r="D35" s="57">
        <f>SUM(D33:D34)</f>
        <v>-53449</v>
      </c>
      <c r="E35" s="60">
        <f>D35/C35</f>
        <v>-0.17901664601266035</v>
      </c>
      <c r="F35" s="39">
        <f t="shared" ref="F35:G35" si="12">SUM(F33:F34)</f>
        <v>1640126</v>
      </c>
      <c r="G35" s="30">
        <f t="shared" si="12"/>
        <v>2312859</v>
      </c>
      <c r="H35" s="65">
        <f t="shared" si="0"/>
        <v>-672733</v>
      </c>
      <c r="I35" s="60">
        <f t="shared" si="11"/>
        <v>-0.29086641252233708</v>
      </c>
    </row>
    <row r="36" spans="1:9" x14ac:dyDescent="0.25">
      <c r="A36" s="45"/>
      <c r="B36" s="37"/>
      <c r="C36" s="26"/>
      <c r="D36" s="56"/>
      <c r="E36" s="38"/>
      <c r="F36" s="37"/>
      <c r="G36" s="26"/>
      <c r="H36" s="64"/>
      <c r="I36" s="38"/>
    </row>
    <row r="37" spans="1:9" x14ac:dyDescent="0.25">
      <c r="A37" s="45" t="s">
        <v>36</v>
      </c>
      <c r="B37" s="33">
        <f>'2020'!J37</f>
        <v>296611</v>
      </c>
      <c r="C37" s="28">
        <f>'2019 justert'!J37</f>
        <v>359518</v>
      </c>
      <c r="D37" s="54">
        <f>B37-C37</f>
        <v>-62907</v>
      </c>
      <c r="E37" s="59">
        <f>D37/C37</f>
        <v>-0.17497594000856703</v>
      </c>
      <c r="F37" s="33">
        <f>SUM('2020'!B37:J37)</f>
        <v>2002847</v>
      </c>
      <c r="G37" s="28">
        <f>SUM('2019 justert'!B37:J37)</f>
        <v>2780902</v>
      </c>
      <c r="H37" s="64">
        <f t="shared" si="0"/>
        <v>-778055</v>
      </c>
      <c r="I37" s="59">
        <f t="shared" ref="I37:I39" si="13">H37/G37</f>
        <v>-0.27978512007974393</v>
      </c>
    </row>
    <row r="38" spans="1:9" x14ac:dyDescent="0.25">
      <c r="A38" s="45" t="s">
        <v>37</v>
      </c>
      <c r="B38" s="33">
        <f>'2020'!J38</f>
        <v>79173</v>
      </c>
      <c r="C38" s="28">
        <f>'2019 justert'!J38</f>
        <v>101215</v>
      </c>
      <c r="D38" s="54">
        <f>B38-C38</f>
        <v>-22042</v>
      </c>
      <c r="E38" s="59">
        <f>D38/C38</f>
        <v>-0.21777404534900954</v>
      </c>
      <c r="F38" s="33">
        <f>SUM('2020'!B38:J38)</f>
        <v>579883</v>
      </c>
      <c r="G38" s="28">
        <f>SUM('2019 justert'!B38:J38)</f>
        <v>794629</v>
      </c>
      <c r="H38" s="64">
        <f t="shared" si="0"/>
        <v>-214746</v>
      </c>
      <c r="I38" s="59">
        <f t="shared" si="13"/>
        <v>-0.27024686992294517</v>
      </c>
    </row>
    <row r="39" spans="1:9" x14ac:dyDescent="0.25">
      <c r="A39" s="46" t="s">
        <v>38</v>
      </c>
      <c r="B39" s="39">
        <f>SUM(B37:B38)</f>
        <v>375784</v>
      </c>
      <c r="C39" s="30">
        <f>SUM(C37:C38)</f>
        <v>460733</v>
      </c>
      <c r="D39" s="57">
        <f t="shared" ref="D39:G39" si="14">SUM(D37:D38)</f>
        <v>-84949</v>
      </c>
      <c r="E39" s="60">
        <f>D39/C39</f>
        <v>-0.18437793689620668</v>
      </c>
      <c r="F39" s="39">
        <f t="shared" si="14"/>
        <v>2582730</v>
      </c>
      <c r="G39" s="30">
        <f t="shared" si="14"/>
        <v>3575531</v>
      </c>
      <c r="H39" s="65">
        <f t="shared" si="0"/>
        <v>-992801</v>
      </c>
      <c r="I39" s="60">
        <f t="shared" si="13"/>
        <v>-0.27766533138714222</v>
      </c>
    </row>
    <row r="40" spans="1:9" x14ac:dyDescent="0.25">
      <c r="A40" s="45"/>
      <c r="B40" s="37"/>
      <c r="C40" s="26"/>
      <c r="D40" s="56"/>
      <c r="E40" s="38"/>
      <c r="F40" s="37"/>
      <c r="G40" s="26"/>
      <c r="H40" s="64"/>
      <c r="I40" s="38"/>
    </row>
    <row r="41" spans="1:9" x14ac:dyDescent="0.25">
      <c r="A41" s="45" t="s">
        <v>39</v>
      </c>
      <c r="B41" s="33">
        <f>'2020'!J41</f>
        <v>76528</v>
      </c>
      <c r="C41" s="28">
        <f>'2019 justert'!J41</f>
        <v>104137</v>
      </c>
      <c r="D41" s="54">
        <f>B41-C41</f>
        <v>-27609</v>
      </c>
      <c r="E41" s="59">
        <f>D41/C41</f>
        <v>-0.26512190671903357</v>
      </c>
      <c r="F41" s="33">
        <f>SUM('2020'!B41:J41)</f>
        <v>542340</v>
      </c>
      <c r="G41" s="28">
        <f>SUM('2019 justert'!B41:J41)</f>
        <v>766032</v>
      </c>
      <c r="H41" s="64">
        <f t="shared" si="0"/>
        <v>-223692</v>
      </c>
      <c r="I41" s="59">
        <f t="shared" ref="I41:I44" si="15">H41/G41</f>
        <v>-0.29201391064603044</v>
      </c>
    </row>
    <row r="42" spans="1:9" x14ac:dyDescent="0.25">
      <c r="A42" s="45" t="s">
        <v>40</v>
      </c>
      <c r="B42" s="33">
        <f>'2020'!J42</f>
        <v>50453</v>
      </c>
      <c r="C42" s="28">
        <f>'2019 justert'!J42</f>
        <v>63189</v>
      </c>
      <c r="D42" s="54">
        <f>B42-C42</f>
        <v>-12736</v>
      </c>
      <c r="E42" s="59">
        <f>D42/C42</f>
        <v>-0.20155406795486555</v>
      </c>
      <c r="F42" s="33">
        <f>SUM('2020'!B42:J42)</f>
        <v>320050</v>
      </c>
      <c r="G42" s="28">
        <f>SUM('2019 justert'!B42:J42)</f>
        <v>441435</v>
      </c>
      <c r="H42" s="64">
        <f t="shared" si="0"/>
        <v>-121385</v>
      </c>
      <c r="I42" s="59">
        <f t="shared" si="15"/>
        <v>-0.27497819611041263</v>
      </c>
    </row>
    <row r="43" spans="1:9" x14ac:dyDescent="0.25">
      <c r="A43" s="45" t="s">
        <v>41</v>
      </c>
      <c r="B43" s="33">
        <f>'2020'!J43</f>
        <v>10687</v>
      </c>
      <c r="C43" s="28">
        <f>'2019 justert'!J43</f>
        <v>14594</v>
      </c>
      <c r="D43" s="54">
        <f>B43-C43</f>
        <v>-3907</v>
      </c>
      <c r="E43" s="59">
        <f>D43/C43</f>
        <v>-0.26771275866794575</v>
      </c>
      <c r="F43" s="33">
        <f>SUM('2020'!B43:J43)</f>
        <v>82492</v>
      </c>
      <c r="G43" s="28">
        <f>SUM('2019 justert'!B43:J43)</f>
        <v>122918</v>
      </c>
      <c r="H43" s="64">
        <f t="shared" si="0"/>
        <v>-40426</v>
      </c>
      <c r="I43" s="59">
        <f t="shared" si="15"/>
        <v>-0.32888592394929955</v>
      </c>
    </row>
    <row r="44" spans="1:9" x14ac:dyDescent="0.25">
      <c r="A44" s="46" t="s">
        <v>42</v>
      </c>
      <c r="B44" s="39">
        <f>SUM(B41:B43)</f>
        <v>137668</v>
      </c>
      <c r="C44" s="30">
        <f>SUM(C41:C43)</f>
        <v>181920</v>
      </c>
      <c r="D44" s="57">
        <f>SUM(D41:D43)</f>
        <v>-44252</v>
      </c>
      <c r="E44" s="60">
        <f>D44/C44</f>
        <v>-0.24324978012313106</v>
      </c>
      <c r="F44" s="39">
        <f>SUM(F41:F43)</f>
        <v>944882</v>
      </c>
      <c r="G44" s="30">
        <f t="shared" ref="G44" si="16">SUM(G41:G43)</f>
        <v>1330385</v>
      </c>
      <c r="H44" s="65">
        <f t="shared" si="0"/>
        <v>-385503</v>
      </c>
      <c r="I44" s="60">
        <f t="shared" si="15"/>
        <v>-0.28976799948886978</v>
      </c>
    </row>
    <row r="45" spans="1:9" x14ac:dyDescent="0.25">
      <c r="A45" s="45"/>
      <c r="B45" s="37"/>
      <c r="C45" s="26"/>
      <c r="D45" s="56"/>
      <c r="E45" s="38"/>
      <c r="F45" s="37"/>
      <c r="G45" s="26"/>
      <c r="H45" s="64"/>
      <c r="I45" s="38"/>
    </row>
    <row r="46" spans="1:9" ht="15.75" thickBot="1" x14ac:dyDescent="0.3">
      <c r="A46" s="47" t="s">
        <v>43</v>
      </c>
      <c r="B46" s="41">
        <f>B44+B39+B35+B31+B23+B19+B14+B10</f>
        <v>1267363</v>
      </c>
      <c r="C46" s="42">
        <f>C44+C39+C35+C31+C23+C19+C14+C10</f>
        <v>1576449</v>
      </c>
      <c r="D46" s="58">
        <f>D44+D39+D35+D31+D23+D19+D14+D10</f>
        <v>-309086</v>
      </c>
      <c r="E46" s="61">
        <f>D46/C46</f>
        <v>-0.19606469984122543</v>
      </c>
      <c r="F46" s="41">
        <f>F44+F39+F35+F31+F23+F19+F14+F10</f>
        <v>8584559</v>
      </c>
      <c r="G46" s="42">
        <f>G44+G39+G35+G31+G23+G19+G14+G10</f>
        <v>11999794</v>
      </c>
      <c r="H46" s="66">
        <f t="shared" si="0"/>
        <v>-3415235</v>
      </c>
      <c r="I46" s="61">
        <f>H46/G46</f>
        <v>-0.28460780243394179</v>
      </c>
    </row>
    <row r="48" spans="1:9" x14ac:dyDescent="0.25">
      <c r="A48" t="s">
        <v>56</v>
      </c>
    </row>
  </sheetData>
  <mergeCells count="2">
    <mergeCell ref="B4:E4"/>
    <mergeCell ref="F4:I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5DB04DBE9B42F439E889EACD542C525" ma:contentTypeVersion="9" ma:contentTypeDescription="Opprett et nytt dokument." ma:contentTypeScope="" ma:versionID="3d8c4e4f70394f18c50699b60d78e415">
  <xsd:schema xmlns:xsd="http://www.w3.org/2001/XMLSchema" xmlns:xs="http://www.w3.org/2001/XMLSchema" xmlns:p="http://schemas.microsoft.com/office/2006/metadata/properties" xmlns:ns2="6f9dc91c-c879-4c4e-b528-e94bd3df7ee2" xmlns:ns3="738eb167-7702-4cf4-b5ab-13041c613c92" targetNamespace="http://schemas.microsoft.com/office/2006/metadata/properties" ma:root="true" ma:fieldsID="911aa881fa19146a3fdc07ecb00b2d4c" ns2:_="" ns3:_="">
    <xsd:import namespace="6f9dc91c-c879-4c4e-b528-e94bd3df7ee2"/>
    <xsd:import namespace="738eb167-7702-4cf4-b5ab-13041c613c9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9dc91c-c879-4c4e-b528-e94bd3df7e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8eb167-7702-4cf4-b5ab-13041c613c9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477233D-6FB6-4BF1-835F-38D3848F6FAE}">
  <ds:schemaRefs>
    <ds:schemaRef ds:uri="6235239d-b653-4693-a514-3b16818d5839"/>
    <ds:schemaRef ds:uri="http://purl.org/dc/terms/"/>
    <ds:schemaRef ds:uri="979892fb-e3e2-406c-b820-4bed768ab70e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4436610-F024-407D-B67E-2E9D440CA0B6}"/>
</file>

<file path=customXml/itemProps3.xml><?xml version="1.0" encoding="utf-8"?>
<ds:datastoreItem xmlns:ds="http://schemas.openxmlformats.org/officeDocument/2006/customXml" ds:itemID="{8752D5E6-270E-44C4-A4CE-44C926ED5C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10</vt:i4>
      </vt:variant>
    </vt:vector>
  </HeadingPairs>
  <TitlesOfParts>
    <vt:vector size="10" baseType="lpstr">
      <vt:lpstr>2019</vt:lpstr>
      <vt:lpstr>2019 justert</vt:lpstr>
      <vt:lpstr>2020</vt:lpstr>
      <vt:lpstr>01 - 2020</vt:lpstr>
      <vt:lpstr>02 - 2020</vt:lpstr>
      <vt:lpstr>03 - 2020</vt:lpstr>
      <vt:lpstr>04 - 2020</vt:lpstr>
      <vt:lpstr>05 - 2020</vt:lpstr>
      <vt:lpstr>09 - 2020</vt:lpstr>
      <vt:lpstr>10 - 2020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Trond Myhre</dc:creator>
  <cp:lastModifiedBy>Bjørn Aasebø</cp:lastModifiedBy>
  <cp:lastPrinted>2020-11-05T10:13:52Z</cp:lastPrinted>
  <dcterms:created xsi:type="dcterms:W3CDTF">2020-01-06T13:19:10Z</dcterms:created>
  <dcterms:modified xsi:type="dcterms:W3CDTF">2020-11-05T10:14:05Z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0x01010015DB04DBE9B42F439E889EACD542C525</vt:lpwstr>
  </property>
</Properties>
</file>