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253" documentId="8_{F3DD6BCE-07D0-4FF5-9CBB-73046B7AF557}" xr6:coauthVersionLast="46" xr6:coauthVersionMax="46" xr10:uidLastSave="{A2E67312-C6A5-43D7-A34C-F941E3B60D9A}"/>
  <bookViews>
    <workbookView xWindow="-120" yWindow="-120" windowWidth="29040" windowHeight="15840" tabRatio="960" firstSheet="1" activeTab="13" xr2:uid="{00000000-000D-0000-FFFF-FFFF00000000}"/>
  </bookViews>
  <sheets>
    <sheet name="Rådata" sheetId="17" r:id="rId1"/>
    <sheet name="2021" sheetId="4" r:id="rId2"/>
    <sheet name="2020" sheetId="2" r:id="rId3"/>
    <sheet name="01 - 2021 Grenlad" sheetId="1" r:id="rId4"/>
    <sheet name="02 -2021 Grenland" sheetId="5" r:id="rId5"/>
    <sheet name="03 -2021 Grenland" sheetId="6" r:id="rId6"/>
    <sheet name="04 - 2021 Grenland" sheetId="7" r:id="rId7"/>
    <sheet name=" 05 - 2021 Grenland" sheetId="8" r:id="rId8"/>
    <sheet name=" 06 - 2021 Grenland" sheetId="9" r:id="rId9"/>
    <sheet name=" 07 - 2021 Grenland" sheetId="10" r:id="rId10"/>
    <sheet name=" 08 - 2020 Grenland" sheetId="11" r:id="rId11"/>
    <sheet name=" 09- 2020 Grenland" sheetId="12" r:id="rId12"/>
    <sheet name=" 10- 2020 Grenland" sheetId="13" r:id="rId13"/>
    <sheet name=" 11- 2020 Grenland" sheetId="15" r:id="rId14"/>
    <sheet name=" 12- 2020 Grenland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2" l="1"/>
  <c r="C22" i="12"/>
  <c r="C15" i="12"/>
  <c r="C12" i="12"/>
  <c r="C8" i="12"/>
  <c r="C7" i="12"/>
  <c r="F20" i="17"/>
  <c r="F24" i="17"/>
  <c r="F23" i="17"/>
  <c r="C25" i="12"/>
  <c r="C21" i="12"/>
  <c r="C20" i="12"/>
  <c r="C14" i="12"/>
  <c r="C13" i="12"/>
  <c r="C11" i="12"/>
  <c r="F19" i="17" l="1"/>
  <c r="F18" i="17"/>
  <c r="F10" i="17"/>
  <c r="F11" i="17"/>
  <c r="F12" i="17"/>
  <c r="F13" i="17"/>
  <c r="F9" i="17"/>
  <c r="F5" i="17"/>
  <c r="F6" i="17"/>
  <c r="F4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I12" i="1" s="1"/>
  <c r="J12" i="1" s="1"/>
  <c r="H11" i="1"/>
  <c r="G11" i="1"/>
  <c r="H10" i="1"/>
  <c r="G10" i="1"/>
  <c r="H9" i="1"/>
  <c r="G9" i="1"/>
  <c r="H8" i="1"/>
  <c r="G8" i="1"/>
  <c r="I8" i="1" s="1"/>
  <c r="J8" i="1" s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8" i="7"/>
  <c r="C27" i="7"/>
  <c r="C26" i="7"/>
  <c r="C25" i="7"/>
  <c r="C24" i="7"/>
  <c r="C22" i="7"/>
  <c r="C21" i="7"/>
  <c r="C20" i="7"/>
  <c r="C19" i="7"/>
  <c r="C17" i="7"/>
  <c r="C15" i="7"/>
  <c r="C14" i="7"/>
  <c r="C13" i="7"/>
  <c r="C12" i="7"/>
  <c r="C11" i="7"/>
  <c r="C10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28" i="5"/>
  <c r="C26" i="5"/>
  <c r="C25" i="5"/>
  <c r="C24" i="5"/>
  <c r="C22" i="5"/>
  <c r="C21" i="5"/>
  <c r="C20" i="5"/>
  <c r="C19" i="5"/>
  <c r="C17" i="5"/>
  <c r="C15" i="5"/>
  <c r="C14" i="5"/>
  <c r="C13" i="5"/>
  <c r="C12" i="5"/>
  <c r="C11" i="5"/>
  <c r="C10" i="5"/>
  <c r="C8" i="5"/>
  <c r="C7" i="5"/>
  <c r="C6" i="5"/>
  <c r="I6" i="1" l="1"/>
  <c r="I9" i="1" s="1"/>
  <c r="J9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F29" i="17" s="1"/>
  <c r="J6" i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8" i="6"/>
  <c r="G7" i="6"/>
  <c r="G26" i="7"/>
  <c r="G25" i="7"/>
  <c r="G22" i="7"/>
  <c r="G21" i="7"/>
  <c r="G20" i="7"/>
  <c r="G15" i="7"/>
  <c r="G14" i="7"/>
  <c r="G13" i="7"/>
  <c r="G12" i="7"/>
  <c r="G11" i="7"/>
  <c r="G8" i="7"/>
  <c r="G7" i="7"/>
  <c r="G26" i="5"/>
  <c r="G25" i="5"/>
  <c r="G22" i="5"/>
  <c r="G21" i="5"/>
  <c r="G20" i="5"/>
  <c r="G15" i="5"/>
  <c r="G14" i="5"/>
  <c r="G13" i="5"/>
  <c r="G12" i="5"/>
  <c r="G11" i="5"/>
  <c r="G8" i="5"/>
  <c r="G7" i="5"/>
  <c r="G6" i="6"/>
  <c r="G6" i="7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14" i="6"/>
  <c r="D13" i="6"/>
  <c r="D12" i="6"/>
  <c r="D11" i="6"/>
  <c r="D8" i="6"/>
  <c r="D7" i="6"/>
  <c r="D6" i="6"/>
  <c r="D16" i="6"/>
  <c r="D9" i="6"/>
  <c r="D22" i="5"/>
  <c r="D26" i="5"/>
  <c r="D25" i="5"/>
  <c r="D27" i="5" s="1"/>
  <c r="D21" i="5"/>
  <c r="D20" i="5"/>
  <c r="D15" i="5"/>
  <c r="D14" i="5"/>
  <c r="D13" i="5"/>
  <c r="D12" i="5"/>
  <c r="D11" i="5"/>
  <c r="D6" i="5"/>
  <c r="D16" i="5"/>
  <c r="D9" i="5"/>
  <c r="D8" i="5"/>
  <c r="D7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D18" i="6" l="1"/>
  <c r="D29" i="6" s="1"/>
  <c r="D27" i="1"/>
  <c r="D18" i="5"/>
  <c r="D23" i="5"/>
  <c r="I16" i="1"/>
  <c r="J16" i="1" s="1"/>
  <c r="J11" i="1"/>
  <c r="D23" i="1"/>
  <c r="I18" i="1"/>
  <c r="J25" i="1"/>
  <c r="I27" i="1"/>
  <c r="J27" i="1" s="1"/>
  <c r="J20" i="1"/>
  <c r="I23" i="1"/>
  <c r="J23" i="1" s="1"/>
  <c r="D29" i="5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D29" i="1" l="1"/>
  <c r="J18" i="1"/>
  <c r="I29" i="1"/>
  <c r="J29" i="1" s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23" i="16" s="1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D18" i="16" l="1"/>
  <c r="D29" i="16" s="1"/>
  <c r="F23" i="16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F11" i="13" s="1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G29" i="8" s="1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D23" i="4"/>
  <c r="C23" i="5" s="1"/>
  <c r="C23" i="7"/>
  <c r="N23" i="4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D27" i="4"/>
  <c r="C27" i="5" s="1"/>
  <c r="O26" i="4"/>
  <c r="O25" i="4"/>
  <c r="O23" i="4"/>
  <c r="O22" i="4"/>
  <c r="O21" i="4"/>
  <c r="O20" i="4"/>
  <c r="N16" i="4"/>
  <c r="C16" i="16" s="1"/>
  <c r="C16" i="7"/>
  <c r="D16" i="4"/>
  <c r="C16" i="5" s="1"/>
  <c r="O15" i="4"/>
  <c r="O14" i="4"/>
  <c r="O13" i="4"/>
  <c r="O12" i="4"/>
  <c r="O11" i="4"/>
  <c r="N9" i="4"/>
  <c r="C9" i="16" s="1"/>
  <c r="C9" i="7"/>
  <c r="D9" i="4"/>
  <c r="C9" i="5" s="1"/>
  <c r="O8" i="4"/>
  <c r="O7" i="4"/>
  <c r="O6" i="4"/>
  <c r="C27" i="1"/>
  <c r="C23" i="1"/>
  <c r="C16" i="1"/>
  <c r="C9" i="1"/>
  <c r="N18" i="4" l="1"/>
  <c r="E23" i="1"/>
  <c r="O27" i="4"/>
  <c r="D18" i="4"/>
  <c r="O16" i="4"/>
  <c r="O9" i="4"/>
  <c r="F7" i="1"/>
  <c r="E9" i="1"/>
  <c r="F9" i="1" s="1"/>
  <c r="E27" i="1"/>
  <c r="F27" i="1" s="1"/>
  <c r="F16" i="1"/>
  <c r="C18" i="1"/>
  <c r="C29" i="1" s="1"/>
  <c r="C29" i="7" l="1"/>
  <c r="C18" i="7"/>
  <c r="N29" i="4"/>
  <c r="C29" i="16" s="1"/>
  <c r="C18" i="16"/>
  <c r="D29" i="4"/>
  <c r="C29" i="5" s="1"/>
  <c r="C18" i="5"/>
  <c r="E18" i="1"/>
  <c r="E29" i="1" s="1"/>
  <c r="F29" i="1" s="1"/>
  <c r="O18" i="4"/>
  <c r="O29" i="4" l="1"/>
  <c r="F18" i="1"/>
</calcChain>
</file>

<file path=xl/sharedStrings.xml><?xml version="1.0" encoding="utf-8"?>
<sst xmlns="http://schemas.openxmlformats.org/spreadsheetml/2006/main" count="596" uniqueCount="67">
  <si>
    <t>Denne måned</t>
  </si>
  <si>
    <t>Hittil i år</t>
  </si>
  <si>
    <t>Endring</t>
  </si>
  <si>
    <t>Endring %</t>
  </si>
  <si>
    <t>Linje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</si>
  <si>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</si>
  <si>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</si>
  <si>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</si>
  <si>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</si>
  <si>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</si>
  <si>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</si>
  <si>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</si>
  <si>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</si>
  <si>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</si>
  <si>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</si>
  <si>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</si>
  <si>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</si>
  <si>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</si>
  <si>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</si>
  <si>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</si>
  <si>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</si>
  <si>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</si>
  <si>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</si>
  <si>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</si>
  <si>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</si>
  <si>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</si>
  <si>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</si>
  <si>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</si>
  <si>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</si>
  <si>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</si>
  <si>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</si>
  <si>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</si>
  <si>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</si>
  <si>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</si>
  <si>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</si>
  <si>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</si>
  <si>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</si>
  <si>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</si>
  <si>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</si>
  <si>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</si>
  <si>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</si>
  <si>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</si>
  <si>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</si>
  <si>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</si>
  <si>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</si>
  <si>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</si>
  <si>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</si>
  <si>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</si>
  <si>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</si>
  <si>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</si>
  <si>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</si>
  <si>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Passasjerrapport Grenland pr linje - desember 2021</t>
  </si>
  <si>
    <t>Passasjerrapport Grenland pr linje - november 2021</t>
  </si>
  <si>
    <t>Passasjerrapport Grenland pr linje - oktober 2021</t>
  </si>
  <si>
    <t>Passasjerrapport Grenland pr linje - august 2021</t>
  </si>
  <si>
    <t>Passasjerrapport Grenland pr linje - juli 2021</t>
  </si>
  <si>
    <t>Passasjerrapport Grenland pr linje - juni 2021</t>
  </si>
  <si>
    <t>Passasjerrapport Grenland pr linje - mai 2021</t>
  </si>
  <si>
    <t>Passasjerrapport Grenland pr linje - april 2021</t>
  </si>
  <si>
    <t>Passasjerrapport Grenland pr linje - mars 2021</t>
  </si>
  <si>
    <t>Passasjerrapport Grenland pr linje - februar 2021</t>
  </si>
  <si>
    <t>Passasjerrapport Grenland pr linje - Januar 2021</t>
  </si>
  <si>
    <t>2021 - versjon 03.02.2021. Final</t>
  </si>
  <si>
    <t>Passasjerrapport Grenland pr linje - september 2021</t>
  </si>
  <si>
    <t>Antall</t>
  </si>
  <si>
    <t>Totals</t>
  </si>
  <si>
    <t>Passasjerer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</si>
</sst>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0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7" xfId="0" applyFont="1" applyFill="1" applyBorder="1" applyAlignment="1"/>
    <xf numFmtId="0" fontId="3" fillId="0" borderId="5" xfId="0" applyFont="1" applyBorder="1" applyAlignment="1">
      <alignment horizontal="right"/>
    </xf>
    <xf numFmtId="0" fontId="6" fillId="0" borderId="0" xfId="0" applyFont="1"/>
    <xf numFmtId="3" fontId="0" fillId="0" borderId="0" xfId="0" applyNumberFormat="1"/>
    <xf numFmtId="3" fontId="7" fillId="0" borderId="0" xfId="3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Font="1" applyBorder="1"/>
    <xf numFmtId="0" fontId="0" fillId="0" borderId="18" xfId="0" applyFont="1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Font="1" applyBorder="1"/>
    <xf numFmtId="0" fontId="0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Font="1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3" fontId="7" fillId="0" borderId="0" xfId="3" applyNumberForma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4" applyNumberFormat="1" applyFont="1" applyBorder="1"/>
    <xf numFmtId="164" fontId="0" fillId="0" borderId="3" xfId="4" applyNumberFormat="1" applyFont="1" applyBorder="1"/>
    <xf numFmtId="164" fontId="3" fillId="0" borderId="3" xfId="4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164" fontId="1" fillId="0" borderId="3" xfId="4" applyNumberFormat="1" applyFont="1" applyBorder="1"/>
    <xf numFmtId="164" fontId="0" fillId="0" borderId="6" xfId="4" applyNumberFormat="1" applyFont="1" applyBorder="1"/>
    <xf numFmtId="164" fontId="3" fillId="0" borderId="6" xfId="4" applyNumberFormat="1" applyFont="1" applyBorder="1"/>
    <xf numFmtId="164" fontId="1" fillId="0" borderId="6" xfId="4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0" fillId="0" borderId="7" xfId="4" applyNumberFormat="1" applyFont="1" applyBorder="1"/>
    <xf numFmtId="164" fontId="3" fillId="0" borderId="7" xfId="4" applyNumberFormat="1" applyFont="1" applyBorder="1"/>
    <xf numFmtId="164" fontId="1" fillId="0" borderId="7" xfId="4" applyNumberFormat="1" applyFont="1" applyBorder="1"/>
    <xf numFmtId="3" fontId="0" fillId="0" borderId="0" xfId="0" applyNumberFormat="1"/>
    <xf numFmtId="164" fontId="0" fillId="0" borderId="6" xfId="4" applyNumberFormat="1" applyFont="1" applyBorder="1" applyAlignment="1">
      <alignment horizontal="right"/>
    </xf>
    <xf numFmtId="164" fontId="0" fillId="0" borderId="6" xfId="4" applyNumberFormat="1" applyFont="1" applyBorder="1" applyAlignment="1">
      <alignment horizontal="right" vertical="center"/>
    </xf>
    <xf numFmtId="164" fontId="0" fillId="0" borderId="7" xfId="4" applyNumberFormat="1" applyFont="1" applyBorder="1" applyAlignment="1">
      <alignment horizontal="right" vertical="center"/>
    </xf>
    <xf numFmtId="164" fontId="0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/>
    <xf numFmtId="164" fontId="0" fillId="0" borderId="0" xfId="4" applyNumberFormat="1" applyFont="1"/>
    <xf numFmtId="164" fontId="3" fillId="0" borderId="19" xfId="1" applyNumberFormat="1" applyFont="1" applyBorder="1"/>
    <xf numFmtId="164" fontId="0" fillId="0" borderId="0" xfId="0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7" fillId="0" borderId="0" xfId="3"/>
    <xf numFmtId="3" fontId="7" fillId="0" borderId="0" xfId="3" applyNumberFormat="1"/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139700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6"/>
  <sheetViews>
    <sheetView workbookViewId="0">
      <selection activeCell="F4" sqref="F4:F27"/>
    </sheetView>
  </sheetViews>
  <sheetFormatPr baseColWidth="10" defaultRowHeight="15" x14ac:dyDescent="0.25"/>
  <cols>
    <col min="5" max="5" width="32.85546875" bestFit="1" customWidth="1"/>
  </cols>
  <sheetData>
    <row r="1" spans="1:9" x14ac:dyDescent="0.25">
      <c r="A1" s="107" t="s">
        <v>4</v>
      </c>
      <c r="B1" s="107" t="s">
        <v>64</v>
      </c>
    </row>
    <row r="2" spans="1:9" x14ac:dyDescent="0.25">
      <c r="A2" s="107" t="s">
        <v>65</v>
      </c>
      <c r="B2" s="108">
        <v>388941</v>
      </c>
    </row>
    <row r="3" spans="1:9" x14ac:dyDescent="0.25">
      <c r="A3" s="107">
        <v>8001</v>
      </c>
      <c r="B3" s="108">
        <v>109729</v>
      </c>
      <c r="H3" s="70"/>
      <c r="I3" s="71"/>
    </row>
    <row r="4" spans="1:9" x14ac:dyDescent="0.25">
      <c r="A4" s="107">
        <v>8002</v>
      </c>
      <c r="B4" s="108">
        <v>88092</v>
      </c>
      <c r="D4" s="22" t="s">
        <v>6</v>
      </c>
      <c r="E4" s="9" t="s">
        <v>23</v>
      </c>
      <c r="F4" s="18">
        <f>B3</f>
        <v>109729</v>
      </c>
      <c r="H4" s="70"/>
      <c r="I4" s="71"/>
    </row>
    <row r="5" spans="1:9" x14ac:dyDescent="0.25">
      <c r="A5" s="107">
        <v>8003</v>
      </c>
      <c r="B5" s="108">
        <v>96579</v>
      </c>
      <c r="D5" s="22" t="s">
        <v>7</v>
      </c>
      <c r="E5" s="9" t="s">
        <v>24</v>
      </c>
      <c r="F5" s="18">
        <f t="shared" ref="F5:F6" si="0">B4</f>
        <v>88092</v>
      </c>
      <c r="H5" s="70"/>
      <c r="I5" s="71"/>
    </row>
    <row r="6" spans="1:9" x14ac:dyDescent="0.25">
      <c r="A6" s="107">
        <v>8004</v>
      </c>
      <c r="B6" s="108">
        <v>15126</v>
      </c>
      <c r="D6" s="22" t="s">
        <v>8</v>
      </c>
      <c r="E6" s="9" t="s">
        <v>25</v>
      </c>
      <c r="F6" s="18">
        <f t="shared" si="0"/>
        <v>96579</v>
      </c>
      <c r="H6" s="70"/>
      <c r="I6" s="71"/>
    </row>
    <row r="7" spans="1:9" x14ac:dyDescent="0.25">
      <c r="A7" s="107">
        <v>8005</v>
      </c>
      <c r="B7" s="108">
        <v>12790</v>
      </c>
      <c r="D7" s="23"/>
      <c r="E7" s="27" t="s">
        <v>9</v>
      </c>
      <c r="F7" s="19">
        <f>SUM(F4:F6)</f>
        <v>294400</v>
      </c>
      <c r="H7" s="70"/>
      <c r="I7" s="71"/>
    </row>
    <row r="8" spans="1:9" x14ac:dyDescent="0.25">
      <c r="A8" s="107">
        <v>8006</v>
      </c>
      <c r="B8" s="108">
        <v>14833</v>
      </c>
      <c r="D8" s="23"/>
      <c r="E8" s="27"/>
      <c r="F8" s="19"/>
      <c r="H8" s="70"/>
      <c r="I8" s="71"/>
    </row>
    <row r="9" spans="1:9" x14ac:dyDescent="0.25">
      <c r="A9" s="107">
        <v>8007</v>
      </c>
      <c r="B9" s="108">
        <v>11383</v>
      </c>
      <c r="D9" s="22" t="s">
        <v>10</v>
      </c>
      <c r="E9" s="9" t="s">
        <v>26</v>
      </c>
      <c r="F9" s="18">
        <f>B6</f>
        <v>15126</v>
      </c>
      <c r="H9" s="70"/>
      <c r="I9" s="71"/>
    </row>
    <row r="10" spans="1:9" x14ac:dyDescent="0.25">
      <c r="A10" s="107">
        <v>8008</v>
      </c>
      <c r="B10" s="108">
        <v>1784</v>
      </c>
      <c r="D10" s="22" t="s">
        <v>11</v>
      </c>
      <c r="E10" s="9" t="s">
        <v>27</v>
      </c>
      <c r="F10" s="18">
        <f t="shared" ref="F10:F13" si="1">B7</f>
        <v>12790</v>
      </c>
      <c r="H10" s="70"/>
      <c r="I10" s="71"/>
    </row>
    <row r="11" spans="1:9" x14ac:dyDescent="0.25">
      <c r="A11" s="107">
        <v>8070</v>
      </c>
      <c r="B11" s="108">
        <v>2745</v>
      </c>
      <c r="D11" s="22" t="s">
        <v>12</v>
      </c>
      <c r="E11" s="9" t="s">
        <v>28</v>
      </c>
      <c r="F11" s="18">
        <f t="shared" si="1"/>
        <v>14833</v>
      </c>
      <c r="H11" s="70"/>
      <c r="I11" s="71"/>
    </row>
    <row r="12" spans="1:9" x14ac:dyDescent="0.25">
      <c r="A12" s="107">
        <v>8084</v>
      </c>
      <c r="B12" s="108">
        <v>852</v>
      </c>
      <c r="D12" s="22" t="s">
        <v>13</v>
      </c>
      <c r="E12" s="9" t="s">
        <v>29</v>
      </c>
      <c r="F12" s="18">
        <f t="shared" si="1"/>
        <v>11383</v>
      </c>
      <c r="H12" s="70"/>
      <c r="I12" s="71"/>
    </row>
    <row r="13" spans="1:9" x14ac:dyDescent="0.25">
      <c r="A13" s="107">
        <v>8281</v>
      </c>
      <c r="B13" s="108">
        <v>3361</v>
      </c>
      <c r="D13" s="22" t="s">
        <v>14</v>
      </c>
      <c r="E13" s="9" t="s">
        <v>30</v>
      </c>
      <c r="F13" s="18">
        <f t="shared" si="1"/>
        <v>1784</v>
      </c>
      <c r="H13" s="70"/>
      <c r="I13" s="71"/>
    </row>
    <row r="14" spans="1:9" x14ac:dyDescent="0.25">
      <c r="A14" s="107">
        <v>8710</v>
      </c>
      <c r="B14" s="108">
        <v>1812</v>
      </c>
      <c r="D14" s="23"/>
      <c r="E14" s="27" t="s">
        <v>15</v>
      </c>
      <c r="F14" s="19">
        <f>SUM(F9:F13)</f>
        <v>55916</v>
      </c>
      <c r="H14" s="70"/>
      <c r="I14" s="71"/>
    </row>
    <row r="15" spans="1:9" x14ac:dyDescent="0.25">
      <c r="A15" s="107">
        <v>8711</v>
      </c>
      <c r="B15" s="108">
        <v>2789</v>
      </c>
      <c r="D15" s="22"/>
      <c r="E15" s="9"/>
      <c r="F15" s="18"/>
      <c r="H15" s="70"/>
      <c r="I15" s="71"/>
    </row>
    <row r="16" spans="1:9" x14ac:dyDescent="0.25">
      <c r="A16" s="107">
        <v>8712</v>
      </c>
      <c r="B16" s="108">
        <v>6005</v>
      </c>
      <c r="D16" s="23"/>
      <c r="E16" s="27" t="s">
        <v>16</v>
      </c>
      <c r="F16" s="19">
        <f>F7+F14</f>
        <v>350316</v>
      </c>
      <c r="H16" s="70"/>
      <c r="I16" s="71"/>
    </row>
    <row r="17" spans="1:9" x14ac:dyDescent="0.25">
      <c r="A17" s="107">
        <v>8801</v>
      </c>
      <c r="B17" s="108">
        <v>1543</v>
      </c>
      <c r="D17" s="23"/>
      <c r="E17" s="27"/>
      <c r="F17" s="19"/>
      <c r="H17" s="70"/>
      <c r="I17" s="71"/>
    </row>
    <row r="18" spans="1:9" x14ac:dyDescent="0.25">
      <c r="A18" s="107">
        <v>8802</v>
      </c>
      <c r="B18" s="108">
        <v>26</v>
      </c>
      <c r="D18" s="24">
        <v>70</v>
      </c>
      <c r="E18" s="9" t="s">
        <v>31</v>
      </c>
      <c r="F18" s="18">
        <f>B11</f>
        <v>2745</v>
      </c>
      <c r="H18" s="70"/>
      <c r="I18" s="71"/>
    </row>
    <row r="19" spans="1:9" x14ac:dyDescent="0.25">
      <c r="A19" s="107">
        <v>8803</v>
      </c>
      <c r="B19" s="108">
        <v>1033</v>
      </c>
      <c r="D19" s="24">
        <v>84</v>
      </c>
      <c r="E19" s="9" t="s">
        <v>32</v>
      </c>
      <c r="F19" s="18">
        <f>B12</f>
        <v>852</v>
      </c>
      <c r="H19" s="70"/>
      <c r="I19" s="71"/>
    </row>
    <row r="20" spans="1:9" x14ac:dyDescent="0.25">
      <c r="A20" s="107">
        <v>8804</v>
      </c>
      <c r="B20" s="108">
        <v>1314</v>
      </c>
      <c r="D20" s="3" t="s">
        <v>50</v>
      </c>
      <c r="E20" s="9" t="s">
        <v>17</v>
      </c>
      <c r="F20" s="18">
        <f>SUM(B17:B37)</f>
        <v>21061</v>
      </c>
      <c r="H20" s="70"/>
      <c r="I20" s="71"/>
    </row>
    <row r="21" spans="1:9" x14ac:dyDescent="0.25">
      <c r="A21" s="107">
        <v>8805</v>
      </c>
      <c r="B21" s="108">
        <v>2819</v>
      </c>
      <c r="D21" s="23"/>
      <c r="E21" s="27" t="s">
        <v>18</v>
      </c>
      <c r="F21" s="19">
        <f>SUM(F18:F20)</f>
        <v>24658</v>
      </c>
      <c r="H21" s="70"/>
      <c r="I21" s="71"/>
    </row>
    <row r="22" spans="1:9" x14ac:dyDescent="0.25">
      <c r="A22" s="107">
        <v>8806</v>
      </c>
      <c r="B22" s="108">
        <v>1879</v>
      </c>
      <c r="D22" s="22"/>
      <c r="E22" s="9"/>
      <c r="F22" s="18"/>
      <c r="H22" s="70"/>
      <c r="I22" s="71"/>
    </row>
    <row r="23" spans="1:9" x14ac:dyDescent="0.25">
      <c r="A23" s="107">
        <v>8807</v>
      </c>
      <c r="B23" s="108">
        <v>611</v>
      </c>
      <c r="D23" s="3" t="s">
        <v>47</v>
      </c>
      <c r="E23" s="9" t="s">
        <v>19</v>
      </c>
      <c r="F23" s="18">
        <f>SUM(B14:B16)</f>
        <v>10606</v>
      </c>
      <c r="H23" s="70"/>
      <c r="I23" s="71"/>
    </row>
    <row r="24" spans="1:9" x14ac:dyDescent="0.25">
      <c r="A24" s="107">
        <v>8810</v>
      </c>
      <c r="B24" s="108">
        <v>372</v>
      </c>
      <c r="D24" s="3" t="s">
        <v>48</v>
      </c>
      <c r="E24" s="9" t="s">
        <v>20</v>
      </c>
      <c r="F24" s="18">
        <f>SUM(B13)</f>
        <v>3361</v>
      </c>
      <c r="H24" s="70"/>
      <c r="I24" s="71"/>
    </row>
    <row r="25" spans="1:9" x14ac:dyDescent="0.25">
      <c r="A25" s="107">
        <v>8811</v>
      </c>
      <c r="B25" s="108">
        <v>563</v>
      </c>
      <c r="D25" s="23"/>
      <c r="E25" s="27" t="s">
        <v>21</v>
      </c>
      <c r="F25" s="19">
        <f>SUM(F23:F24)</f>
        <v>13967</v>
      </c>
      <c r="H25" s="70"/>
      <c r="I25" s="71"/>
    </row>
    <row r="26" spans="1:9" x14ac:dyDescent="0.25">
      <c r="A26" s="107">
        <v>8812</v>
      </c>
      <c r="B26" s="108">
        <v>153</v>
      </c>
      <c r="D26" s="22"/>
      <c r="E26" s="9"/>
      <c r="F26" s="18"/>
      <c r="H26" s="70"/>
      <c r="I26" s="71"/>
    </row>
    <row r="27" spans="1:9" x14ac:dyDescent="0.25">
      <c r="A27" s="107">
        <v>8813</v>
      </c>
      <c r="B27" s="108">
        <v>295</v>
      </c>
      <c r="D27" s="23"/>
      <c r="E27" s="27" t="s">
        <v>22</v>
      </c>
      <c r="F27" s="21">
        <f>F16+F21+F25</f>
        <v>388941</v>
      </c>
      <c r="H27" s="70"/>
      <c r="I27" s="71"/>
    </row>
    <row r="28" spans="1:9" x14ac:dyDescent="0.25">
      <c r="A28" s="107">
        <v>8814</v>
      </c>
      <c r="B28" s="108">
        <v>1044</v>
      </c>
      <c r="H28" s="70"/>
      <c r="I28" s="71"/>
    </row>
    <row r="29" spans="1:9" x14ac:dyDescent="0.25">
      <c r="A29" s="107">
        <v>8815</v>
      </c>
      <c r="B29" s="108">
        <v>264</v>
      </c>
      <c r="F29" s="103">
        <f>B2-F27</f>
        <v>0</v>
      </c>
      <c r="H29" s="70"/>
      <c r="I29" s="71"/>
    </row>
    <row r="30" spans="1:9" x14ac:dyDescent="0.25">
      <c r="A30" s="107">
        <v>8816</v>
      </c>
      <c r="B30" s="108">
        <v>601</v>
      </c>
      <c r="H30" s="70"/>
      <c r="I30" s="71"/>
    </row>
    <row r="31" spans="1:9" x14ac:dyDescent="0.25">
      <c r="A31" s="107">
        <v>8817</v>
      </c>
      <c r="B31" s="108">
        <v>484</v>
      </c>
      <c r="H31" s="70"/>
      <c r="I31" s="71"/>
    </row>
    <row r="32" spans="1:9" x14ac:dyDescent="0.25">
      <c r="A32" s="107">
        <v>8818</v>
      </c>
      <c r="B32" s="108">
        <v>1062</v>
      </c>
      <c r="H32" s="70"/>
      <c r="I32" s="71"/>
    </row>
    <row r="33" spans="1:9" x14ac:dyDescent="0.25">
      <c r="A33" s="107">
        <v>8819</v>
      </c>
      <c r="B33" s="108">
        <v>1512</v>
      </c>
      <c r="H33" s="70"/>
      <c r="I33" s="71"/>
    </row>
    <row r="34" spans="1:9" x14ac:dyDescent="0.25">
      <c r="A34" s="107">
        <v>8820</v>
      </c>
      <c r="B34" s="108">
        <v>574</v>
      </c>
      <c r="H34" s="70"/>
      <c r="I34" s="71"/>
    </row>
    <row r="35" spans="1:9" x14ac:dyDescent="0.25">
      <c r="A35" s="107">
        <v>8881</v>
      </c>
      <c r="B35" s="108">
        <v>3103</v>
      </c>
    </row>
    <row r="36" spans="1:9" x14ac:dyDescent="0.25">
      <c r="A36" s="107">
        <v>8882</v>
      </c>
      <c r="B36" s="108">
        <v>1809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L28" sqref="L2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55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'2021'!I6</f>
        <v>62738</v>
      </c>
      <c r="D6" s="39">
        <f>'2020'!I6</f>
        <v>83443</v>
      </c>
      <c r="E6" s="40">
        <f>C6-D6</f>
        <v>-20705</v>
      </c>
      <c r="F6" s="48">
        <f>E6/D6</f>
        <v>-0.24813345637141521</v>
      </c>
      <c r="G6" s="47">
        <f>SUM('2021'!C6:I6)</f>
        <v>458636</v>
      </c>
      <c r="H6" s="39">
        <f>SUM('2020'!C6:I6)</f>
        <v>637758</v>
      </c>
      <c r="I6" s="40">
        <f t="shared" ref="I6:I8" si="0">G6-H6</f>
        <v>-179122</v>
      </c>
      <c r="J6" s="48">
        <f>I6/H6</f>
        <v>-0.2808620197629822</v>
      </c>
    </row>
    <row r="7" spans="1:10" x14ac:dyDescent="0.25">
      <c r="A7" s="59" t="s">
        <v>7</v>
      </c>
      <c r="B7" s="60" t="s">
        <v>24</v>
      </c>
      <c r="C7" s="47">
        <f>'2021'!I7</f>
        <v>38777</v>
      </c>
      <c r="D7" s="39">
        <f>'2020'!I7</f>
        <v>48088</v>
      </c>
      <c r="E7" s="40">
        <f>C7-D7</f>
        <v>-9311</v>
      </c>
      <c r="F7" s="48">
        <f>E7/D7</f>
        <v>-0.19362418898685743</v>
      </c>
      <c r="G7" s="47">
        <f>SUM('2021'!C7:I7)</f>
        <v>314313</v>
      </c>
      <c r="H7" s="39">
        <f>SUM('2020'!C7:I7)</f>
        <v>433047</v>
      </c>
      <c r="I7" s="40">
        <f t="shared" si="0"/>
        <v>-118734</v>
      </c>
      <c r="J7" s="48">
        <f>I7/H7</f>
        <v>-0.27418270995988886</v>
      </c>
    </row>
    <row r="8" spans="1:10" x14ac:dyDescent="0.25">
      <c r="A8" s="59" t="s">
        <v>8</v>
      </c>
      <c r="B8" s="60" t="s">
        <v>25</v>
      </c>
      <c r="C8" s="47">
        <f>'2021'!I8</f>
        <v>44988</v>
      </c>
      <c r="D8" s="39">
        <f>'2020'!I8</f>
        <v>55137</v>
      </c>
      <c r="E8" s="40">
        <f>C8-D8</f>
        <v>-10149</v>
      </c>
      <c r="F8" s="48">
        <f>E8/D8</f>
        <v>-0.18406877414440395</v>
      </c>
      <c r="G8" s="47">
        <f>SUM('2021'!C8:I8)</f>
        <v>360874</v>
      </c>
      <c r="H8" s="39">
        <f>SUM('2020'!C8:I8)</f>
        <v>471624</v>
      </c>
      <c r="I8" s="40">
        <f t="shared" si="0"/>
        <v>-110750</v>
      </c>
      <c r="J8" s="48">
        <f>I8/H8</f>
        <v>-0.23482689600189982</v>
      </c>
    </row>
    <row r="9" spans="1:10" s="12" customFormat="1" x14ac:dyDescent="0.25">
      <c r="A9" s="65"/>
      <c r="B9" s="66" t="s">
        <v>9</v>
      </c>
      <c r="C9" s="49">
        <f>'2021'!I9</f>
        <v>146503</v>
      </c>
      <c r="D9" s="41">
        <f t="shared" ref="D9" si="1">SUM(D6:D8)</f>
        <v>186668</v>
      </c>
      <c r="E9" s="42">
        <f>SUM(E6:E8)</f>
        <v>-40165</v>
      </c>
      <c r="F9" s="50">
        <f>E9/D9</f>
        <v>-0.21516810594210042</v>
      </c>
      <c r="G9" s="49">
        <f>SUM(G6:G8)</f>
        <v>1133823</v>
      </c>
      <c r="H9" s="41">
        <f>SUM(H6:H8)</f>
        <v>1542429</v>
      </c>
      <c r="I9" s="42">
        <f>SUM(I6:I8)</f>
        <v>-408606</v>
      </c>
      <c r="J9" s="50">
        <f>I9/H9</f>
        <v>-0.26491073495117118</v>
      </c>
    </row>
    <row r="10" spans="1:10" x14ac:dyDescent="0.25">
      <c r="A10" s="65"/>
      <c r="B10" s="66"/>
      <c r="C10" s="49">
        <f>'2021'!I10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'2021'!I11</f>
        <v>6583</v>
      </c>
      <c r="D11" s="39">
        <f>'2020'!I11</f>
        <v>7340</v>
      </c>
      <c r="E11" s="40">
        <f>C11-D11</f>
        <v>-757</v>
      </c>
      <c r="F11" s="48">
        <f t="shared" ref="F11:F16" si="2">E11/D11</f>
        <v>-0.10313351498637602</v>
      </c>
      <c r="G11" s="47">
        <f>SUM('2021'!C11:I11)</f>
        <v>53450</v>
      </c>
      <c r="H11" s="39">
        <f>SUM('2020'!C11:I11)</f>
        <v>72593</v>
      </c>
      <c r="I11" s="40">
        <f t="shared" ref="I11:I15" si="3">G11-H11</f>
        <v>-19143</v>
      </c>
      <c r="J11" s="48">
        <f t="shared" ref="J11:J16" si="4">I11/H11</f>
        <v>-0.2637031118702905</v>
      </c>
    </row>
    <row r="12" spans="1:10" x14ac:dyDescent="0.25">
      <c r="A12" s="59" t="s">
        <v>11</v>
      </c>
      <c r="B12" s="60" t="s">
        <v>27</v>
      </c>
      <c r="C12" s="47">
        <f>'2021'!I12</f>
        <v>5586</v>
      </c>
      <c r="D12" s="39">
        <f>'2020'!I12</f>
        <v>7359</v>
      </c>
      <c r="E12" s="40">
        <f>C12-D12</f>
        <v>-1773</v>
      </c>
      <c r="F12" s="48">
        <f t="shared" si="2"/>
        <v>-0.24092947411333063</v>
      </c>
      <c r="G12" s="47">
        <f>SUM('2021'!C12:I12)</f>
        <v>55224</v>
      </c>
      <c r="H12" s="39">
        <f>SUM('2020'!C12:I12)</f>
        <v>70803</v>
      </c>
      <c r="I12" s="40">
        <f t="shared" si="3"/>
        <v>-15579</v>
      </c>
      <c r="J12" s="48">
        <f t="shared" si="4"/>
        <v>-0.22003304944705732</v>
      </c>
    </row>
    <row r="13" spans="1:10" x14ac:dyDescent="0.25">
      <c r="A13" s="59" t="s">
        <v>12</v>
      </c>
      <c r="B13" s="60" t="s">
        <v>28</v>
      </c>
      <c r="C13" s="47">
        <f>'2021'!I13</f>
        <v>4104</v>
      </c>
      <c r="D13" s="39">
        <f>'2020'!I13</f>
        <v>5971</v>
      </c>
      <c r="E13" s="40">
        <f>C13-D13</f>
        <v>-1867</v>
      </c>
      <c r="F13" s="48">
        <f t="shared" si="2"/>
        <v>-0.31267794339306648</v>
      </c>
      <c r="G13" s="47">
        <f>SUM('2021'!C13:I13)</f>
        <v>46684</v>
      </c>
      <c r="H13" s="39">
        <f>SUM('2020'!C13:I13)</f>
        <v>63723</v>
      </c>
      <c r="I13" s="40">
        <f t="shared" si="3"/>
        <v>-17039</v>
      </c>
      <c r="J13" s="48">
        <f t="shared" si="4"/>
        <v>-0.26739167961332644</v>
      </c>
    </row>
    <row r="14" spans="1:10" s="14" customFormat="1" x14ac:dyDescent="0.25">
      <c r="A14" s="59" t="s">
        <v>13</v>
      </c>
      <c r="B14" s="60" t="s">
        <v>29</v>
      </c>
      <c r="C14" s="47">
        <f>'2021'!I14</f>
        <v>4265</v>
      </c>
      <c r="D14" s="39">
        <f>'2020'!I14</f>
        <v>5271</v>
      </c>
      <c r="E14" s="43">
        <f>C14-D14</f>
        <v>-1006</v>
      </c>
      <c r="F14" s="52">
        <f t="shared" si="2"/>
        <v>-0.19085562511857332</v>
      </c>
      <c r="G14" s="47">
        <f>SUM('2021'!C14:I14)</f>
        <v>40146</v>
      </c>
      <c r="H14" s="39">
        <f>SUM('2020'!C14:I14)</f>
        <v>49924</v>
      </c>
      <c r="I14" s="40">
        <f t="shared" si="3"/>
        <v>-9778</v>
      </c>
      <c r="J14" s="52">
        <f t="shared" si="4"/>
        <v>-0.19585770370963865</v>
      </c>
    </row>
    <row r="15" spans="1:10" x14ac:dyDescent="0.25">
      <c r="A15" s="59" t="s">
        <v>14</v>
      </c>
      <c r="B15" s="60" t="s">
        <v>30</v>
      </c>
      <c r="C15" s="47">
        <f>'2021'!I15</f>
        <v>795</v>
      </c>
      <c r="D15" s="39">
        <f>'2020'!I15</f>
        <v>2203</v>
      </c>
      <c r="E15" s="40">
        <f>C15-D15</f>
        <v>-1408</v>
      </c>
      <c r="F15" s="48">
        <f t="shared" si="2"/>
        <v>-0.63912846118928734</v>
      </c>
      <c r="G15" s="47">
        <f>SUM('2021'!C15:I15)</f>
        <v>12964</v>
      </c>
      <c r="H15" s="39">
        <f>SUM('2020'!C15:I15)</f>
        <v>16831</v>
      </c>
      <c r="I15" s="40">
        <f t="shared" si="3"/>
        <v>-3867</v>
      </c>
      <c r="J15" s="48">
        <f t="shared" si="4"/>
        <v>-0.2297546194522013</v>
      </c>
    </row>
    <row r="16" spans="1:10" s="12" customFormat="1" x14ac:dyDescent="0.25">
      <c r="A16" s="65"/>
      <c r="B16" s="66" t="s">
        <v>15</v>
      </c>
      <c r="C16" s="49">
        <f>'2021'!I16</f>
        <v>21333</v>
      </c>
      <c r="D16" s="41">
        <f>SUM(D11:D15)</f>
        <v>28144</v>
      </c>
      <c r="E16" s="42">
        <f>SUM(E11:E15)</f>
        <v>-6811</v>
      </c>
      <c r="F16" s="50">
        <f t="shared" si="2"/>
        <v>-0.24200540079590677</v>
      </c>
      <c r="G16" s="49">
        <f>SUM(G11:G15)</f>
        <v>208468</v>
      </c>
      <c r="H16" s="41">
        <f>SUM(H11:H15)</f>
        <v>273874</v>
      </c>
      <c r="I16" s="42">
        <f>SUM(I11:I15)</f>
        <v>-65406</v>
      </c>
      <c r="J16" s="50">
        <f t="shared" si="4"/>
        <v>-0.23881785054441093</v>
      </c>
    </row>
    <row r="17" spans="1:10" x14ac:dyDescent="0.25">
      <c r="A17" s="59"/>
      <c r="B17" s="60"/>
      <c r="C17" s="47">
        <f>'2021'!I17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'2021'!I18</f>
        <v>167836</v>
      </c>
      <c r="D18" s="41">
        <f>D9+D16</f>
        <v>214812</v>
      </c>
      <c r="E18" s="42">
        <f>E9+E16</f>
        <v>-46976</v>
      </c>
      <c r="F18" s="50">
        <f>E18/D18</f>
        <v>-0.21868424482803567</v>
      </c>
      <c r="G18" s="49">
        <f>G9+G16</f>
        <v>1342291</v>
      </c>
      <c r="H18" s="41">
        <f>H9+H16</f>
        <v>1816303</v>
      </c>
      <c r="I18" s="42">
        <f>I9+I16</f>
        <v>-474012</v>
      </c>
      <c r="J18" s="51">
        <f>I18/H18</f>
        <v>-0.26097627983877142</v>
      </c>
    </row>
    <row r="19" spans="1:10" x14ac:dyDescent="0.25">
      <c r="A19" s="65"/>
      <c r="B19" s="66"/>
      <c r="C19" s="49">
        <f>'2021'!I19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'2021'!I20</f>
        <v>563</v>
      </c>
      <c r="D20" s="39">
        <f>'2020'!I20</f>
        <v>751</v>
      </c>
      <c r="E20" s="40">
        <f>C20-D20</f>
        <v>-188</v>
      </c>
      <c r="F20" s="48">
        <f>E20/D20</f>
        <v>-0.25033288948069243</v>
      </c>
      <c r="G20" s="47">
        <f>SUM('2021'!C20:I20)</f>
        <v>8327</v>
      </c>
      <c r="H20" s="39">
        <f>SUM('2020'!C20:I20)</f>
        <v>11242</v>
      </c>
      <c r="I20" s="40">
        <f t="shared" ref="I20:I22" si="5">G20-H20</f>
        <v>-2915</v>
      </c>
      <c r="J20" s="48">
        <f>I20/H20</f>
        <v>-0.25929549902152643</v>
      </c>
    </row>
    <row r="21" spans="1:10" x14ac:dyDescent="0.25">
      <c r="A21" s="67">
        <v>84</v>
      </c>
      <c r="B21" s="60" t="s">
        <v>32</v>
      </c>
      <c r="C21" s="47">
        <f>'2021'!I21</f>
        <v>210</v>
      </c>
      <c r="D21" s="39">
        <f>'2020'!I21</f>
        <v>244</v>
      </c>
      <c r="E21" s="40">
        <f>C21-D21</f>
        <v>-34</v>
      </c>
      <c r="F21" s="48">
        <f>E21/D21</f>
        <v>-0.13934426229508196</v>
      </c>
      <c r="G21" s="47">
        <f>SUM('2021'!C21:I21)</f>
        <v>1951</v>
      </c>
      <c r="H21" s="39">
        <f>SUM('2020'!C21:I21)</f>
        <v>2156</v>
      </c>
      <c r="I21" s="40">
        <f t="shared" si="5"/>
        <v>-205</v>
      </c>
      <c r="J21" s="48">
        <f>I21/H21</f>
        <v>-9.5083487940630804E-2</v>
      </c>
    </row>
    <row r="22" spans="1:10" x14ac:dyDescent="0.25">
      <c r="A22" s="59" t="s">
        <v>50</v>
      </c>
      <c r="B22" s="60" t="s">
        <v>17</v>
      </c>
      <c r="C22" s="47">
        <f>'2021'!I22</f>
        <v>0</v>
      </c>
      <c r="D22" s="39">
        <f>'2020'!I22</f>
        <v>0</v>
      </c>
      <c r="E22" s="40">
        <f>C22-D22</f>
        <v>0</v>
      </c>
      <c r="F22" s="48">
        <v>0</v>
      </c>
      <c r="G22" s="47">
        <f>SUM('2021'!C22:I22)</f>
        <v>69706</v>
      </c>
      <c r="H22" s="39">
        <f>SUM('2020'!C22:I22)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'2021'!I23</f>
        <v>773</v>
      </c>
      <c r="D23" s="41">
        <f>SUM(D20:D22)</f>
        <v>995</v>
      </c>
      <c r="E23" s="42">
        <f>SUM(E20:E22)</f>
        <v>-222</v>
      </c>
      <c r="F23" s="50">
        <f>E23/D23</f>
        <v>-0.22311557788944725</v>
      </c>
      <c r="G23" s="49">
        <f>SUM(G20:G22)</f>
        <v>79984</v>
      </c>
      <c r="H23" s="41">
        <f>SUM(H20:H22)</f>
        <v>77936</v>
      </c>
      <c r="I23" s="42">
        <f>SUM(I20:I22)</f>
        <v>2048</v>
      </c>
      <c r="J23" s="50">
        <f>I23/H23</f>
        <v>2.6277971669061793E-2</v>
      </c>
    </row>
    <row r="24" spans="1:10" x14ac:dyDescent="0.25">
      <c r="A24" s="59"/>
      <c r="B24" s="60"/>
      <c r="C24" s="47">
        <f>'2021'!I24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'2021'!I25</f>
        <v>49392</v>
      </c>
      <c r="D25" s="39">
        <f>'2020'!I25</f>
        <v>53709</v>
      </c>
      <c r="E25" s="40">
        <f>C25-D25</f>
        <v>-4317</v>
      </c>
      <c r="F25" s="48">
        <f>E25/D25</f>
        <v>-8.0377590347986375E-2</v>
      </c>
      <c r="G25" s="47">
        <f>SUM('2021'!C25:I25)</f>
        <v>152687</v>
      </c>
      <c r="H25" s="39">
        <f>SUM('2020'!C25:I25)</f>
        <v>106211</v>
      </c>
      <c r="I25" s="40">
        <f t="shared" ref="I25:I26" si="6">G25-H25</f>
        <v>46476</v>
      </c>
      <c r="J25" s="48">
        <f>I25/H25</f>
        <v>0.43758179472935949</v>
      </c>
    </row>
    <row r="26" spans="1:10" x14ac:dyDescent="0.25">
      <c r="A26" s="59" t="s">
        <v>48</v>
      </c>
      <c r="B26" s="60" t="s">
        <v>20</v>
      </c>
      <c r="C26" s="47">
        <f>'2021'!I26</f>
        <v>7087</v>
      </c>
      <c r="D26" s="39">
        <f>'2020'!I26</f>
        <v>6204</v>
      </c>
      <c r="E26" s="40">
        <f>C26-D26</f>
        <v>883</v>
      </c>
      <c r="F26" s="48">
        <f>E26/D26</f>
        <v>0.14232753062540296</v>
      </c>
      <c r="G26" s="47">
        <f>SUM('2021'!C26:I26)</f>
        <v>29675</v>
      </c>
      <c r="H26" s="39">
        <f>SUM('2020'!C26:I26)</f>
        <v>25880</v>
      </c>
      <c r="I26" s="40">
        <f t="shared" si="6"/>
        <v>3795</v>
      </c>
      <c r="J26" s="48">
        <f>I26/H26</f>
        <v>0.14663833075734159</v>
      </c>
    </row>
    <row r="27" spans="1:10" s="12" customFormat="1" x14ac:dyDescent="0.25">
      <c r="A27" s="65"/>
      <c r="B27" s="66" t="s">
        <v>21</v>
      </c>
      <c r="C27" s="49">
        <f>'2021'!I27</f>
        <v>56479</v>
      </c>
      <c r="D27" s="41">
        <f>SUM(D25:D26)</f>
        <v>59913</v>
      </c>
      <c r="E27" s="42">
        <f>SUM(E25:E26)</f>
        <v>-3434</v>
      </c>
      <c r="F27" s="50">
        <f>E27/D27</f>
        <v>-5.7316442174486337E-2</v>
      </c>
      <c r="G27" s="49">
        <f>SUM(G25:G26)</f>
        <v>182362</v>
      </c>
      <c r="H27" s="41">
        <f>SUM(H25:H26)</f>
        <v>132091</v>
      </c>
      <c r="I27" s="42">
        <f>SUM(I25:I26)</f>
        <v>50271</v>
      </c>
      <c r="J27" s="50">
        <f>I27/H27</f>
        <v>0.38057854055158946</v>
      </c>
    </row>
    <row r="28" spans="1:10" x14ac:dyDescent="0.25">
      <c r="A28" s="59"/>
      <c r="B28" s="60"/>
      <c r="C28" s="47">
        <f>'2021'!I28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'2021'!I29</f>
        <v>225088</v>
      </c>
      <c r="D29" s="55">
        <f>D18+D23+D27</f>
        <v>275720</v>
      </c>
      <c r="E29" s="61">
        <f>E18+E23+E27</f>
        <v>-50632</v>
      </c>
      <c r="F29" s="57">
        <f>E29/D29</f>
        <v>-0.18363557231974467</v>
      </c>
      <c r="G29" s="54">
        <f>G18+G23+G27</f>
        <v>1604637</v>
      </c>
      <c r="H29" s="55">
        <f>H18+H23+H27</f>
        <v>2026330</v>
      </c>
      <c r="I29" s="56">
        <f>I18+I23+I27</f>
        <v>-421693</v>
      </c>
      <c r="J29" s="57">
        <f>I29/H29</f>
        <v>-0.20810677431612817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L31" sqref="L3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54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'2021'!J6</f>
        <v>85209</v>
      </c>
      <c r="D6" s="39">
        <f>'2020'!J6</f>
        <v>97031</v>
      </c>
      <c r="E6" s="40">
        <f>C6-D6</f>
        <v>-11822</v>
      </c>
      <c r="F6" s="48">
        <f>E6/D6</f>
        <v>-0.12183735094969649</v>
      </c>
      <c r="G6" s="47">
        <f>SUM('2021'!C6:J6)</f>
        <v>543845</v>
      </c>
      <c r="H6" s="39">
        <f>SUM('2020'!C6:J6)</f>
        <v>734789</v>
      </c>
      <c r="I6" s="40">
        <f t="shared" ref="I6:I8" si="0">G6-H6</f>
        <v>-190944</v>
      </c>
      <c r="J6" s="48">
        <f>I6/H6</f>
        <v>-0.25986235504342065</v>
      </c>
    </row>
    <row r="7" spans="1:10" x14ac:dyDescent="0.25">
      <c r="A7" s="59" t="s">
        <v>7</v>
      </c>
      <c r="B7" s="60" t="s">
        <v>24</v>
      </c>
      <c r="C7" s="47">
        <f>'2021'!J7</f>
        <v>58841</v>
      </c>
      <c r="D7" s="39">
        <f>'2020'!J7</f>
        <v>64378</v>
      </c>
      <c r="E7" s="40">
        <f>C7-D7</f>
        <v>-5537</v>
      </c>
      <c r="F7" s="48">
        <f>E7/D7</f>
        <v>-8.6007642362297673E-2</v>
      </c>
      <c r="G7" s="47">
        <f>SUM('2021'!C7:J7)</f>
        <v>373154</v>
      </c>
      <c r="H7" s="39">
        <f>SUM('2020'!C7:J7)</f>
        <v>497425</v>
      </c>
      <c r="I7" s="40">
        <f t="shared" si="0"/>
        <v>-124271</v>
      </c>
      <c r="J7" s="48">
        <f>I7/H7</f>
        <v>-0.24982861737950446</v>
      </c>
    </row>
    <row r="8" spans="1:10" x14ac:dyDescent="0.25">
      <c r="A8" s="59" t="s">
        <v>8</v>
      </c>
      <c r="B8" s="60" t="s">
        <v>25</v>
      </c>
      <c r="C8" s="47">
        <f>'2021'!J8</f>
        <v>66548</v>
      </c>
      <c r="D8" s="39">
        <f>'2020'!J8</f>
        <v>70098</v>
      </c>
      <c r="E8" s="40">
        <f>C8-D8</f>
        <v>-3550</v>
      </c>
      <c r="F8" s="48">
        <f>E8/D8</f>
        <v>-5.0643384975320269E-2</v>
      </c>
      <c r="G8" s="47">
        <f>SUM('2021'!C8:J8)</f>
        <v>427422</v>
      </c>
      <c r="H8" s="39">
        <f>SUM('2020'!C8:J8)</f>
        <v>541722</v>
      </c>
      <c r="I8" s="40">
        <f t="shared" si="0"/>
        <v>-114300</v>
      </c>
      <c r="J8" s="48">
        <f>I8/H8</f>
        <v>-0.21099383078405529</v>
      </c>
    </row>
    <row r="9" spans="1:10" s="12" customFormat="1" x14ac:dyDescent="0.25">
      <c r="A9" s="65"/>
      <c r="B9" s="66" t="s">
        <v>9</v>
      </c>
      <c r="C9" s="49">
        <f>'2021'!J9</f>
        <v>210598</v>
      </c>
      <c r="D9" s="41">
        <f t="shared" ref="D9" si="1">SUM(D6:D8)</f>
        <v>231507</v>
      </c>
      <c r="E9" s="42">
        <f>SUM(E6:E8)</f>
        <v>-20909</v>
      </c>
      <c r="F9" s="50">
        <f>E9/D9</f>
        <v>-9.0316923462357507E-2</v>
      </c>
      <c r="G9" s="49">
        <f>SUM(G6:G8)</f>
        <v>1344421</v>
      </c>
      <c r="H9" s="41">
        <f>SUM(H6:H8)</f>
        <v>1773936</v>
      </c>
      <c r="I9" s="42">
        <f>SUM(I6:I8)</f>
        <v>-429515</v>
      </c>
      <c r="J9" s="50">
        <f>I9/H9</f>
        <v>-0.24212542053377348</v>
      </c>
    </row>
    <row r="10" spans="1:10" x14ac:dyDescent="0.25">
      <c r="A10" s="65"/>
      <c r="B10" s="66"/>
      <c r="C10" s="49">
        <f>'2021'!J10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'2021'!J11</f>
        <v>9971</v>
      </c>
      <c r="D11" s="39">
        <f>'2020'!J11</f>
        <v>9464</v>
      </c>
      <c r="E11" s="40">
        <f>C11-D11</f>
        <v>507</v>
      </c>
      <c r="F11" s="48">
        <f t="shared" ref="F11:F16" si="2">E11/D11</f>
        <v>5.3571428571428568E-2</v>
      </c>
      <c r="G11" s="47">
        <f>SUM('2021'!C11:J11)</f>
        <v>63421</v>
      </c>
      <c r="H11" s="39">
        <f>SUM('2020'!C11:J11)</f>
        <v>82057</v>
      </c>
      <c r="I11" s="40">
        <f t="shared" ref="I11:I15" si="3">G11-H11</f>
        <v>-18636</v>
      </c>
      <c r="J11" s="48">
        <f t="shared" ref="J11:J16" si="4">I11/H11</f>
        <v>-0.22711042324238029</v>
      </c>
    </row>
    <row r="12" spans="1:10" x14ac:dyDescent="0.25">
      <c r="A12" s="59" t="s">
        <v>11</v>
      </c>
      <c r="B12" s="60" t="s">
        <v>27</v>
      </c>
      <c r="C12" s="47">
        <f>'2021'!J12</f>
        <v>7312</v>
      </c>
      <c r="D12" s="39">
        <f>'2020'!J12</f>
        <v>9417</v>
      </c>
      <c r="E12" s="40">
        <f>C12-D12</f>
        <v>-2105</v>
      </c>
      <c r="F12" s="48">
        <f t="shared" si="2"/>
        <v>-0.22353191037485398</v>
      </c>
      <c r="G12" s="47">
        <f>SUM('2021'!C12:J12)</f>
        <v>62536</v>
      </c>
      <c r="H12" s="39">
        <f>SUM('2020'!C12:J12)</f>
        <v>80220</v>
      </c>
      <c r="I12" s="40">
        <f t="shared" si="3"/>
        <v>-17684</v>
      </c>
      <c r="J12" s="48">
        <f t="shared" si="4"/>
        <v>-0.22044377960608327</v>
      </c>
    </row>
    <row r="13" spans="1:10" x14ac:dyDescent="0.25">
      <c r="A13" s="59" t="s">
        <v>12</v>
      </c>
      <c r="B13" s="60" t="s">
        <v>28</v>
      </c>
      <c r="C13" s="47">
        <f>'2021'!J13</f>
        <v>8078</v>
      </c>
      <c r="D13" s="39">
        <f>'2020'!J13</f>
        <v>9259</v>
      </c>
      <c r="E13" s="40">
        <f>C13-D13</f>
        <v>-1181</v>
      </c>
      <c r="F13" s="48">
        <f t="shared" si="2"/>
        <v>-0.12755157144400042</v>
      </c>
      <c r="G13" s="47">
        <f>SUM('2021'!C13:J13)</f>
        <v>54762</v>
      </c>
      <c r="H13" s="39">
        <f>SUM('2020'!C13:J13)</f>
        <v>72982</v>
      </c>
      <c r="I13" s="40">
        <f t="shared" si="3"/>
        <v>-18220</v>
      </c>
      <c r="J13" s="48">
        <f t="shared" si="4"/>
        <v>-0.24965059877778081</v>
      </c>
    </row>
    <row r="14" spans="1:10" s="14" customFormat="1" x14ac:dyDescent="0.25">
      <c r="A14" s="59" t="s">
        <v>13</v>
      </c>
      <c r="B14" s="60" t="s">
        <v>29</v>
      </c>
      <c r="C14" s="47">
        <f>'2021'!J14</f>
        <v>7147</v>
      </c>
      <c r="D14" s="39">
        <f>'2020'!J14</f>
        <v>7389</v>
      </c>
      <c r="E14" s="43">
        <f>C14-D14</f>
        <v>-242</v>
      </c>
      <c r="F14" s="52">
        <f t="shared" si="2"/>
        <v>-3.2751387197185004E-2</v>
      </c>
      <c r="G14" s="47">
        <f>SUM('2021'!C14:J14)</f>
        <v>47293</v>
      </c>
      <c r="H14" s="39">
        <f>SUM('2020'!C14:J14)</f>
        <v>57313</v>
      </c>
      <c r="I14" s="40">
        <f t="shared" si="3"/>
        <v>-10020</v>
      </c>
      <c r="J14" s="52">
        <f t="shared" si="4"/>
        <v>-0.17482944532654024</v>
      </c>
    </row>
    <row r="15" spans="1:10" x14ac:dyDescent="0.25">
      <c r="A15" s="59" t="s">
        <v>14</v>
      </c>
      <c r="B15" s="60" t="s">
        <v>30</v>
      </c>
      <c r="C15" s="47">
        <f>'2021'!J15</f>
        <v>1358</v>
      </c>
      <c r="D15" s="39">
        <f>'2020'!J15</f>
        <v>2469</v>
      </c>
      <c r="E15" s="40">
        <f>C15-D15</f>
        <v>-1111</v>
      </c>
      <c r="F15" s="48">
        <f t="shared" si="2"/>
        <v>-0.44997974888618875</v>
      </c>
      <c r="G15" s="47">
        <f>SUM('2021'!C15:J15)</f>
        <v>14322</v>
      </c>
      <c r="H15" s="39">
        <f>SUM('2020'!C15:J15)</f>
        <v>19300</v>
      </c>
      <c r="I15" s="40">
        <f t="shared" si="3"/>
        <v>-4978</v>
      </c>
      <c r="J15" s="48">
        <f t="shared" si="4"/>
        <v>-0.2579274611398964</v>
      </c>
    </row>
    <row r="16" spans="1:10" s="12" customFormat="1" x14ac:dyDescent="0.25">
      <c r="A16" s="65"/>
      <c r="B16" s="66" t="s">
        <v>15</v>
      </c>
      <c r="C16" s="49">
        <f>'2021'!J16</f>
        <v>33866</v>
      </c>
      <c r="D16" s="41">
        <f>SUM(D11:D15)</f>
        <v>37998</v>
      </c>
      <c r="E16" s="42">
        <f>SUM(E11:E15)</f>
        <v>-4132</v>
      </c>
      <c r="F16" s="50">
        <f t="shared" si="2"/>
        <v>-0.10874256539817885</v>
      </c>
      <c r="G16" s="49">
        <f>SUM(G11:G15)</f>
        <v>242334</v>
      </c>
      <c r="H16" s="41">
        <f>SUM(H11:H15)</f>
        <v>311872</v>
      </c>
      <c r="I16" s="42">
        <f>SUM(I11:I15)</f>
        <v>-69538</v>
      </c>
      <c r="J16" s="50">
        <f t="shared" si="4"/>
        <v>-0.22296967986866406</v>
      </c>
    </row>
    <row r="17" spans="1:10" x14ac:dyDescent="0.25">
      <c r="A17" s="59"/>
      <c r="B17" s="60"/>
      <c r="C17" s="47">
        <f>'2021'!J17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'2021'!J18</f>
        <v>244464</v>
      </c>
      <c r="D18" s="41">
        <f>D9+D16</f>
        <v>269505</v>
      </c>
      <c r="E18" s="42">
        <f>E9+E16</f>
        <v>-25041</v>
      </c>
      <c r="F18" s="50">
        <f>E18/D18</f>
        <v>-9.2914788222853012E-2</v>
      </c>
      <c r="G18" s="49">
        <f>G9+G16</f>
        <v>1586755</v>
      </c>
      <c r="H18" s="41">
        <f>H9+H16</f>
        <v>2085808</v>
      </c>
      <c r="I18" s="42">
        <f>I9+I16</f>
        <v>-499053</v>
      </c>
      <c r="J18" s="51">
        <f>I18/H18</f>
        <v>-0.23926123593350873</v>
      </c>
    </row>
    <row r="19" spans="1:10" x14ac:dyDescent="0.25">
      <c r="A19" s="65"/>
      <c r="B19" s="66"/>
      <c r="C19" s="49">
        <f>'2021'!J19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'2021'!J20</f>
        <v>1393</v>
      </c>
      <c r="D20" s="39">
        <f>'2020'!J20</f>
        <v>1729</v>
      </c>
      <c r="E20" s="40">
        <f>C20-D20</f>
        <v>-336</v>
      </c>
      <c r="F20" s="48">
        <f>E20/D20</f>
        <v>-0.19433198380566802</v>
      </c>
      <c r="G20" s="47">
        <f>SUM('2021'!C20:J20)</f>
        <v>9720</v>
      </c>
      <c r="H20" s="39">
        <f>SUM('2020'!C20:J20)</f>
        <v>12971</v>
      </c>
      <c r="I20" s="40">
        <f t="shared" ref="I20:I22" si="5">G20-H20</f>
        <v>-3251</v>
      </c>
      <c r="J20" s="48">
        <f>I20/H20</f>
        <v>-0.25063603423020586</v>
      </c>
    </row>
    <row r="21" spans="1:10" x14ac:dyDescent="0.25">
      <c r="A21" s="67">
        <v>84</v>
      </c>
      <c r="B21" s="60" t="s">
        <v>32</v>
      </c>
      <c r="C21" s="47">
        <f>'2021'!J21</f>
        <v>366</v>
      </c>
      <c r="D21" s="39">
        <f>'2020'!J21</f>
        <v>271</v>
      </c>
      <c r="E21" s="40">
        <f>C21-D21</f>
        <v>95</v>
      </c>
      <c r="F21" s="48">
        <f>E21/D21</f>
        <v>0.35055350553505538</v>
      </c>
      <c r="G21" s="47">
        <f>SUM('2021'!C21:J21)</f>
        <v>2317</v>
      </c>
      <c r="H21" s="39">
        <f>SUM('2020'!C21:J21)</f>
        <v>2427</v>
      </c>
      <c r="I21" s="40">
        <f t="shared" si="5"/>
        <v>-110</v>
      </c>
      <c r="J21" s="48">
        <f>I21/H21</f>
        <v>-4.5323444581788219E-2</v>
      </c>
    </row>
    <row r="22" spans="1:10" x14ac:dyDescent="0.25">
      <c r="A22" s="59" t="s">
        <v>50</v>
      </c>
      <c r="B22" s="60" t="s">
        <v>17</v>
      </c>
      <c r="C22" s="47">
        <f>'2021'!J22</f>
        <v>7778</v>
      </c>
      <c r="D22" s="39">
        <f>'2020'!J22</f>
        <v>8809</v>
      </c>
      <c r="E22" s="40">
        <f>C22-D22</f>
        <v>-1031</v>
      </c>
      <c r="F22" s="48">
        <v>0</v>
      </c>
      <c r="G22" s="47">
        <f>SUM('2021'!C22:J22)</f>
        <v>77484</v>
      </c>
      <c r="H22" s="39">
        <f>SUM('2020'!C22:J22)</f>
        <v>73347</v>
      </c>
      <c r="I22" s="40">
        <f t="shared" si="5"/>
        <v>4137</v>
      </c>
      <c r="J22" s="48">
        <f>I22/H22</f>
        <v>5.6403124872182908E-2</v>
      </c>
    </row>
    <row r="23" spans="1:10" x14ac:dyDescent="0.25">
      <c r="A23" s="65"/>
      <c r="B23" s="66" t="s">
        <v>18</v>
      </c>
      <c r="C23" s="49">
        <f>'2021'!J23</f>
        <v>9537</v>
      </c>
      <c r="D23" s="41">
        <f>SUM(D20:D22)</f>
        <v>10809</v>
      </c>
      <c r="E23" s="42">
        <f>SUM(E20:E22)</f>
        <v>-1272</v>
      </c>
      <c r="F23" s="50">
        <f>E23/D23</f>
        <v>-0.11767971135165139</v>
      </c>
      <c r="G23" s="49">
        <f>SUM(G20:G22)</f>
        <v>89521</v>
      </c>
      <c r="H23" s="41">
        <f>SUM(H20:H22)</f>
        <v>88745</v>
      </c>
      <c r="I23" s="42">
        <f>SUM(I20:I22)</f>
        <v>776</v>
      </c>
      <c r="J23" s="50">
        <f>I23/H23</f>
        <v>8.7441546002591693E-3</v>
      </c>
    </row>
    <row r="24" spans="1:10" x14ac:dyDescent="0.25">
      <c r="A24" s="59"/>
      <c r="B24" s="60"/>
      <c r="C24" s="47">
        <f>'2021'!J24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'2021'!J25</f>
        <v>22935</v>
      </c>
      <c r="D25" s="39">
        <f>'2020'!J25</f>
        <v>25689</v>
      </c>
      <c r="E25" s="40">
        <f>C25-D25</f>
        <v>-2754</v>
      </c>
      <c r="F25" s="48">
        <f>E25/D25</f>
        <v>-0.107205418661684</v>
      </c>
      <c r="G25" s="47">
        <f>SUM('2021'!C25:J25)</f>
        <v>175622</v>
      </c>
      <c r="H25" s="39">
        <f>SUM('2020'!C25:J25)</f>
        <v>131900</v>
      </c>
      <c r="I25" s="40">
        <f t="shared" ref="I25:I26" si="6">G25-H25</f>
        <v>43722</v>
      </c>
      <c r="J25" s="48">
        <f>I25/H25</f>
        <v>0.33147839272175889</v>
      </c>
    </row>
    <row r="26" spans="1:10" x14ac:dyDescent="0.25">
      <c r="A26" s="59" t="s">
        <v>48</v>
      </c>
      <c r="B26" s="60" t="s">
        <v>20</v>
      </c>
      <c r="C26" s="47">
        <f>'2021'!J26</f>
        <v>4695</v>
      </c>
      <c r="D26" s="39">
        <f>'2020'!J26</f>
        <v>4195</v>
      </c>
      <c r="E26" s="40">
        <f>C26-D26</f>
        <v>500</v>
      </c>
      <c r="F26" s="48">
        <f>E26/D26</f>
        <v>0.11918951132300358</v>
      </c>
      <c r="G26" s="47">
        <f>SUM('2021'!C26:J26)</f>
        <v>34370</v>
      </c>
      <c r="H26" s="39">
        <f>SUM('2020'!C26:J26)</f>
        <v>30075</v>
      </c>
      <c r="I26" s="40">
        <f t="shared" si="6"/>
        <v>4295</v>
      </c>
      <c r="J26" s="48">
        <f>I26/H26</f>
        <v>0.14280964256026601</v>
      </c>
    </row>
    <row r="27" spans="1:10" s="12" customFormat="1" x14ac:dyDescent="0.25">
      <c r="A27" s="65"/>
      <c r="B27" s="66" t="s">
        <v>21</v>
      </c>
      <c r="C27" s="49">
        <f>'2021'!J27</f>
        <v>27630</v>
      </c>
      <c r="D27" s="41">
        <f>SUM(D25:D26)</f>
        <v>29884</v>
      </c>
      <c r="E27" s="42">
        <f>SUM(E25:E26)</f>
        <v>-2254</v>
      </c>
      <c r="F27" s="50">
        <f>E27/D27</f>
        <v>-7.5424976576094233E-2</v>
      </c>
      <c r="G27" s="49">
        <f>SUM(G25:G26)</f>
        <v>209992</v>
      </c>
      <c r="H27" s="41">
        <f>SUM(H25:H26)</f>
        <v>161975</v>
      </c>
      <c r="I27" s="42">
        <f>SUM(I25:I26)</f>
        <v>48017</v>
      </c>
      <c r="J27" s="50">
        <f>I27/H27</f>
        <v>0.2964469825590369</v>
      </c>
    </row>
    <row r="28" spans="1:10" x14ac:dyDescent="0.25">
      <c r="A28" s="59"/>
      <c r="B28" s="60"/>
      <c r="C28" s="47">
        <f>'2021'!J28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'2021'!J29</f>
        <v>281631</v>
      </c>
      <c r="D29" s="55">
        <f>D18+D23+D27</f>
        <v>310198</v>
      </c>
      <c r="E29" s="61">
        <f>E18+E23+E27</f>
        <v>-28567</v>
      </c>
      <c r="F29" s="57">
        <f>E29/D29</f>
        <v>-9.209279234553415E-2</v>
      </c>
      <c r="G29" s="54">
        <f>G18+G23+G27</f>
        <v>1886268</v>
      </c>
      <c r="H29" s="55">
        <f>H18+H23+H27</f>
        <v>2336528</v>
      </c>
      <c r="I29" s="56">
        <f>I18+I23+I27</f>
        <v>-450260</v>
      </c>
      <c r="J29" s="57">
        <f>I29/H29</f>
        <v>-0.19270473112241754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L17" sqref="L1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63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'2021'!K6</f>
        <v>100169</v>
      </c>
      <c r="D6" s="39">
        <f>'2020'!K6</f>
        <v>115588</v>
      </c>
      <c r="E6" s="40">
        <f>C6-D6</f>
        <v>-15419</v>
      </c>
      <c r="F6" s="48">
        <f>E6/D6</f>
        <v>-0.13339620029760874</v>
      </c>
      <c r="G6" s="47">
        <f>SUM('2021'!C6:K6)</f>
        <v>644014</v>
      </c>
      <c r="H6" s="39">
        <f>SUM('2020'!C6:K6)</f>
        <v>850377</v>
      </c>
      <c r="I6" s="40">
        <f t="shared" ref="I6:I8" si="0">G6-H6</f>
        <v>-206363</v>
      </c>
      <c r="J6" s="48">
        <f>I6/H6</f>
        <v>-0.24267236766751688</v>
      </c>
    </row>
    <row r="7" spans="1:10" x14ac:dyDescent="0.25">
      <c r="A7" s="59" t="s">
        <v>7</v>
      </c>
      <c r="B7" s="60" t="s">
        <v>24</v>
      </c>
      <c r="C7" s="47">
        <f>'2021'!K7</f>
        <v>83550</v>
      </c>
      <c r="D7" s="39">
        <f>'2020'!K7</f>
        <v>84637</v>
      </c>
      <c r="E7" s="40">
        <f>C7-D7</f>
        <v>-1087</v>
      </c>
      <c r="F7" s="48">
        <f>E7/D7</f>
        <v>-1.2843082812481539E-2</v>
      </c>
      <c r="G7" s="47">
        <f>SUM('2021'!C7:K7)</f>
        <v>456704</v>
      </c>
      <c r="H7" s="39">
        <f>SUM('2020'!C7:K7)</f>
        <v>582062</v>
      </c>
      <c r="I7" s="40">
        <f t="shared" si="0"/>
        <v>-125358</v>
      </c>
      <c r="J7" s="48">
        <f>I7/H7</f>
        <v>-0.21536880950826545</v>
      </c>
    </row>
    <row r="8" spans="1:10" x14ac:dyDescent="0.25">
      <c r="A8" s="59" t="s">
        <v>8</v>
      </c>
      <c r="B8" s="60" t="s">
        <v>25</v>
      </c>
      <c r="C8" s="47">
        <f>'2021'!K8</f>
        <v>87967</v>
      </c>
      <c r="D8" s="39">
        <f>'2020'!K8</f>
        <v>91485</v>
      </c>
      <c r="E8" s="40">
        <f>C8-D8</f>
        <v>-3518</v>
      </c>
      <c r="F8" s="48">
        <f>E8/D8</f>
        <v>-3.8454391430289121E-2</v>
      </c>
      <c r="G8" s="47">
        <f>SUM('2021'!C8:K8)</f>
        <v>515389</v>
      </c>
      <c r="H8" s="39">
        <f>SUM('2020'!C8:K8)</f>
        <v>633207</v>
      </c>
      <c r="I8" s="40">
        <f t="shared" si="0"/>
        <v>-117818</v>
      </c>
      <c r="J8" s="48">
        <f>I8/H8</f>
        <v>-0.18606553623064812</v>
      </c>
    </row>
    <row r="9" spans="1:10" s="12" customFormat="1" x14ac:dyDescent="0.25">
      <c r="A9" s="65"/>
      <c r="B9" s="66" t="s">
        <v>9</v>
      </c>
      <c r="C9" s="49">
        <f>SUM(C6:C8)</f>
        <v>271686</v>
      </c>
      <c r="D9" s="41">
        <f t="shared" ref="D9" si="1">SUM(D6:D8)</f>
        <v>291710</v>
      </c>
      <c r="E9" s="42">
        <f>SUM(E6:E8)</f>
        <v>-20024</v>
      </c>
      <c r="F9" s="50">
        <f>E9/D9</f>
        <v>-6.8643515820506665E-2</v>
      </c>
      <c r="G9" s="49">
        <f>SUM(G6:G8)</f>
        <v>1616107</v>
      </c>
      <c r="H9" s="41">
        <f>SUM(H6:H8)</f>
        <v>2065646</v>
      </c>
      <c r="I9" s="42">
        <f>SUM(I6:I8)</f>
        <v>-449539</v>
      </c>
      <c r="J9" s="50">
        <f>I9/H9</f>
        <v>-0.2176263503039727</v>
      </c>
    </row>
    <row r="10" spans="1:10" x14ac:dyDescent="0.25">
      <c r="A10" s="65"/>
      <c r="B10" s="66"/>
      <c r="C10" s="49"/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'2021'!K11</f>
        <v>13164</v>
      </c>
      <c r="D11" s="39">
        <f>'2020'!K11</f>
        <v>12223</v>
      </c>
      <c r="E11" s="40">
        <f>C11-D11</f>
        <v>941</v>
      </c>
      <c r="F11" s="48">
        <f t="shared" ref="F11:F16" si="2">E11/D11</f>
        <v>7.6986009981183018E-2</v>
      </c>
      <c r="G11" s="47">
        <f>SUM('2021'!C11:K11)</f>
        <v>76585</v>
      </c>
      <c r="H11" s="39">
        <f>SUM('2020'!C11:K11)</f>
        <v>94280</v>
      </c>
      <c r="I11" s="40">
        <f t="shared" ref="I11:I15" si="3">G11-H11</f>
        <v>-17695</v>
      </c>
      <c r="J11" s="48">
        <f t="shared" ref="J11:J16" si="4">I11/H11</f>
        <v>-0.18768561731014</v>
      </c>
    </row>
    <row r="12" spans="1:10" x14ac:dyDescent="0.25">
      <c r="A12" s="59" t="s">
        <v>11</v>
      </c>
      <c r="B12" s="60" t="s">
        <v>27</v>
      </c>
      <c r="C12" s="47">
        <f>'2021'!K12</f>
        <v>10453</v>
      </c>
      <c r="D12" s="39">
        <f>'2020'!K12</f>
        <v>12020</v>
      </c>
      <c r="E12" s="40">
        <f>C12-D12</f>
        <v>-1567</v>
      </c>
      <c r="F12" s="48">
        <f t="shared" si="2"/>
        <v>-0.13036605657237937</v>
      </c>
      <c r="G12" s="47">
        <f>SUM('2021'!C12:K12)</f>
        <v>72989</v>
      </c>
      <c r="H12" s="39">
        <f>SUM('2020'!C12:K12)</f>
        <v>92240</v>
      </c>
      <c r="I12" s="40">
        <f t="shared" si="3"/>
        <v>-19251</v>
      </c>
      <c r="J12" s="48">
        <f t="shared" si="4"/>
        <v>-0.20870555073720728</v>
      </c>
    </row>
    <row r="13" spans="1:10" x14ac:dyDescent="0.25">
      <c r="A13" s="59" t="s">
        <v>12</v>
      </c>
      <c r="B13" s="60" t="s">
        <v>28</v>
      </c>
      <c r="C13" s="47">
        <f>'2021'!K13</f>
        <v>12846</v>
      </c>
      <c r="D13" s="39">
        <f>'2020'!K13</f>
        <v>13518</v>
      </c>
      <c r="E13" s="40">
        <f>C13-D13</f>
        <v>-672</v>
      </c>
      <c r="F13" s="48">
        <f t="shared" si="2"/>
        <v>-4.9711495783399909E-2</v>
      </c>
      <c r="G13" s="47">
        <f>SUM('2021'!C13:K13)</f>
        <v>67608</v>
      </c>
      <c r="H13" s="39">
        <f>SUM('2020'!C13:K13)</f>
        <v>86500</v>
      </c>
      <c r="I13" s="40">
        <f t="shared" si="3"/>
        <v>-18892</v>
      </c>
      <c r="J13" s="48">
        <f t="shared" si="4"/>
        <v>-0.21840462427745666</v>
      </c>
    </row>
    <row r="14" spans="1:10" s="14" customFormat="1" x14ac:dyDescent="0.25">
      <c r="A14" s="59" t="s">
        <v>13</v>
      </c>
      <c r="B14" s="60" t="s">
        <v>29</v>
      </c>
      <c r="C14" s="47">
        <f>'2021'!K14</f>
        <v>9579</v>
      </c>
      <c r="D14" s="39">
        <f>'2020'!K14</f>
        <v>9651</v>
      </c>
      <c r="E14" s="43">
        <f>C14-D14</f>
        <v>-72</v>
      </c>
      <c r="F14" s="52">
        <f t="shared" si="2"/>
        <v>-7.4603668013677338E-3</v>
      </c>
      <c r="G14" s="47">
        <f>SUM('2021'!C14:K14)</f>
        <v>56872</v>
      </c>
      <c r="H14" s="39">
        <f>SUM('2020'!C14:K14)</f>
        <v>66964</v>
      </c>
      <c r="I14" s="40">
        <f t="shared" si="3"/>
        <v>-10092</v>
      </c>
      <c r="J14" s="52">
        <f t="shared" si="4"/>
        <v>-0.15070784302013021</v>
      </c>
    </row>
    <row r="15" spans="1:10" x14ac:dyDescent="0.25">
      <c r="A15" s="59" t="s">
        <v>14</v>
      </c>
      <c r="B15" s="60" t="s">
        <v>30</v>
      </c>
      <c r="C15" s="47">
        <f>'2021'!K15</f>
        <v>1799</v>
      </c>
      <c r="D15" s="39">
        <f>'2020'!K15</f>
        <v>3247</v>
      </c>
      <c r="E15" s="40">
        <f>C15-D15</f>
        <v>-1448</v>
      </c>
      <c r="F15" s="48">
        <f t="shared" si="2"/>
        <v>-0.44595010779180783</v>
      </c>
      <c r="G15" s="47">
        <f>SUM('2021'!C15:K15)</f>
        <v>16121</v>
      </c>
      <c r="H15" s="39">
        <f>SUM('2020'!C15:K15)</f>
        <v>22547</v>
      </c>
      <c r="I15" s="40">
        <f t="shared" si="3"/>
        <v>-6426</v>
      </c>
      <c r="J15" s="48">
        <f t="shared" si="4"/>
        <v>-0.28500465693883886</v>
      </c>
    </row>
    <row r="16" spans="1:10" s="12" customFormat="1" x14ac:dyDescent="0.25">
      <c r="A16" s="65"/>
      <c r="B16" s="66" t="s">
        <v>15</v>
      </c>
      <c r="C16" s="49">
        <f>SUM(C11:C15)</f>
        <v>47841</v>
      </c>
      <c r="D16" s="41">
        <f>SUM(D11:D15)</f>
        <v>50659</v>
      </c>
      <c r="E16" s="42">
        <f>SUM(E11:E15)</f>
        <v>-2818</v>
      </c>
      <c r="F16" s="50">
        <f t="shared" si="2"/>
        <v>-5.5626838271580568E-2</v>
      </c>
      <c r="G16" s="49">
        <f>SUM(G11:G15)</f>
        <v>290175</v>
      </c>
      <c r="H16" s="41">
        <f>SUM(H11:H15)</f>
        <v>362531</v>
      </c>
      <c r="I16" s="42">
        <f>SUM(I11:I15)</f>
        <v>-72356</v>
      </c>
      <c r="J16" s="50">
        <f t="shared" si="4"/>
        <v>-0.19958569060301051</v>
      </c>
    </row>
    <row r="17" spans="1:10" x14ac:dyDescent="0.25">
      <c r="A17" s="59"/>
      <c r="B17" s="60"/>
      <c r="C17" s="47"/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319527</v>
      </c>
      <c r="D18" s="41">
        <f>D9+D16</f>
        <v>342369</v>
      </c>
      <c r="E18" s="42">
        <f>E9+E16</f>
        <v>-22842</v>
      </c>
      <c r="F18" s="50">
        <f>E18/D18</f>
        <v>-6.6717489024999341E-2</v>
      </c>
      <c r="G18" s="49">
        <f>G9+G16</f>
        <v>1906282</v>
      </c>
      <c r="H18" s="41">
        <f>H9+H16</f>
        <v>2428177</v>
      </c>
      <c r="I18" s="42">
        <f>I9+I16</f>
        <v>-521895</v>
      </c>
      <c r="J18" s="51">
        <f>I18/H18</f>
        <v>-0.21493284879973742</v>
      </c>
    </row>
    <row r="19" spans="1:10" x14ac:dyDescent="0.25">
      <c r="A19" s="65"/>
      <c r="B19" s="66"/>
      <c r="C19" s="49"/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'2021'!K20</f>
        <v>2303</v>
      </c>
      <c r="D20" s="39">
        <f>'2020'!K20</f>
        <v>2660</v>
      </c>
      <c r="E20" s="40">
        <f>C20-D20</f>
        <v>-357</v>
      </c>
      <c r="F20" s="48">
        <f>E20/D20</f>
        <v>-0.13421052631578947</v>
      </c>
      <c r="G20" s="47">
        <f>SUM('2021'!C20:K20)</f>
        <v>12023</v>
      </c>
      <c r="H20" s="39">
        <f>SUM('2020'!C20:K20)</f>
        <v>15631</v>
      </c>
      <c r="I20" s="40">
        <f t="shared" ref="I20:I22" si="5">G20-H20</f>
        <v>-3608</v>
      </c>
      <c r="J20" s="48">
        <f>I20/H20</f>
        <v>-0.23082336382828994</v>
      </c>
    </row>
    <row r="21" spans="1:10" x14ac:dyDescent="0.25">
      <c r="A21" s="67">
        <v>84</v>
      </c>
      <c r="B21" s="60" t="s">
        <v>32</v>
      </c>
      <c r="C21" s="47">
        <f>'2021'!K21</f>
        <v>563</v>
      </c>
      <c r="D21" s="39">
        <f>'2020'!K21</f>
        <v>323</v>
      </c>
      <c r="E21" s="40">
        <f>C21-D21</f>
        <v>240</v>
      </c>
      <c r="F21" s="48">
        <f>E21/D21</f>
        <v>0.74303405572755421</v>
      </c>
      <c r="G21" s="47">
        <f>SUM('2021'!C21:K21)</f>
        <v>2880</v>
      </c>
      <c r="H21" s="39">
        <f>SUM('2020'!C21:K21)</f>
        <v>2750</v>
      </c>
      <c r="I21" s="40">
        <f t="shared" si="5"/>
        <v>130</v>
      </c>
      <c r="J21" s="48">
        <f>I21/H21</f>
        <v>4.7272727272727272E-2</v>
      </c>
    </row>
    <row r="22" spans="1:10" x14ac:dyDescent="0.25">
      <c r="A22" s="59" t="s">
        <v>50</v>
      </c>
      <c r="B22" s="60" t="s">
        <v>17</v>
      </c>
      <c r="C22" s="47">
        <f>'2021'!K22</f>
        <v>18988</v>
      </c>
      <c r="D22" s="39">
        <f>'2020'!K22</f>
        <v>20313</v>
      </c>
      <c r="E22" s="40">
        <f>C22-D22</f>
        <v>-1325</v>
      </c>
      <c r="F22" s="48">
        <v>0</v>
      </c>
      <c r="G22" s="47">
        <f>SUM('2021'!C22:K22)</f>
        <v>96472</v>
      </c>
      <c r="H22" s="39">
        <f>SUM('2020'!C22:K22)</f>
        <v>93660</v>
      </c>
      <c r="I22" s="40">
        <f t="shared" si="5"/>
        <v>2812</v>
      </c>
      <c r="J22" s="48">
        <f>I22/H22</f>
        <v>3.0023489216314328E-2</v>
      </c>
    </row>
    <row r="23" spans="1:10" x14ac:dyDescent="0.25">
      <c r="A23" s="65"/>
      <c r="B23" s="66" t="s">
        <v>18</v>
      </c>
      <c r="C23" s="49">
        <f>SUM(C20:C22)</f>
        <v>21854</v>
      </c>
      <c r="D23" s="41">
        <f>SUM(D20:D22)</f>
        <v>23296</v>
      </c>
      <c r="E23" s="42">
        <f>SUM(E20:E22)</f>
        <v>-1442</v>
      </c>
      <c r="F23" s="50">
        <f>E23/D23</f>
        <v>-6.1899038461538464E-2</v>
      </c>
      <c r="G23" s="49">
        <f>SUM(G20:G22)</f>
        <v>111375</v>
      </c>
      <c r="H23" s="41">
        <f>SUM(H20:H22)</f>
        <v>112041</v>
      </c>
      <c r="I23" s="42">
        <f>SUM(I20:I22)</f>
        <v>-666</v>
      </c>
      <c r="J23" s="50">
        <f>I23/H23</f>
        <v>-5.9442525504056548E-3</v>
      </c>
    </row>
    <row r="24" spans="1:10" x14ac:dyDescent="0.25">
      <c r="A24" s="59"/>
      <c r="B24" s="60"/>
      <c r="C24" s="47"/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'2021'!K25</f>
        <v>13900</v>
      </c>
      <c r="D25" s="39">
        <f>'2020'!K25</f>
        <v>17129</v>
      </c>
      <c r="E25" s="40">
        <f>C25-D25</f>
        <v>-3229</v>
      </c>
      <c r="F25" s="48">
        <f>E25/D25</f>
        <v>-0.18851071282620119</v>
      </c>
      <c r="G25" s="47">
        <f>SUM('2021'!C25:K25)</f>
        <v>189522</v>
      </c>
      <c r="H25" s="39">
        <f>SUM('2020'!C25:K25)</f>
        <v>149029</v>
      </c>
      <c r="I25" s="40">
        <f t="shared" ref="I25:I26" si="6">G25-H25</f>
        <v>40493</v>
      </c>
      <c r="J25" s="48">
        <f>I25/H25</f>
        <v>0.27171221708526527</v>
      </c>
    </row>
    <row r="26" spans="1:10" x14ac:dyDescent="0.25">
      <c r="A26" s="59" t="s">
        <v>48</v>
      </c>
      <c r="B26" s="60" t="s">
        <v>20</v>
      </c>
      <c r="C26" s="47">
        <f>'2021'!K26</f>
        <v>3796</v>
      </c>
      <c r="D26" s="39">
        <f>'2020'!K26</f>
        <v>3658</v>
      </c>
      <c r="E26" s="40">
        <f>C26-D26</f>
        <v>138</v>
      </c>
      <c r="F26" s="48">
        <f>E26/D26</f>
        <v>3.7725533078184798E-2</v>
      </c>
      <c r="G26" s="47">
        <f>SUM('2021'!C26:K26)</f>
        <v>38166</v>
      </c>
      <c r="H26" s="39">
        <f>SUM('2020'!C26:K26)</f>
        <v>33733</v>
      </c>
      <c r="I26" s="40">
        <f t="shared" si="6"/>
        <v>4433</v>
      </c>
      <c r="J26" s="48">
        <f>I26/H26</f>
        <v>0.13141434203895294</v>
      </c>
    </row>
    <row r="27" spans="1:10" s="12" customFormat="1" x14ac:dyDescent="0.25">
      <c r="A27" s="65"/>
      <c r="B27" s="66" t="s">
        <v>21</v>
      </c>
      <c r="C27" s="49">
        <f>SUM(C25:C26)</f>
        <v>17696</v>
      </c>
      <c r="D27" s="41">
        <f>SUM(D25:D26)</f>
        <v>20787</v>
      </c>
      <c r="E27" s="42">
        <f>SUM(E25:E26)</f>
        <v>-3091</v>
      </c>
      <c r="F27" s="50">
        <f>E27/D27</f>
        <v>-0.14869870592197046</v>
      </c>
      <c r="G27" s="49">
        <f>SUM(G25:G26)</f>
        <v>227688</v>
      </c>
      <c r="H27" s="41">
        <f>SUM(H25:H26)</f>
        <v>182762</v>
      </c>
      <c r="I27" s="42">
        <f>SUM(I25:I26)</f>
        <v>44926</v>
      </c>
      <c r="J27" s="50">
        <f>I27/H27</f>
        <v>0.24581696413915366</v>
      </c>
    </row>
    <row r="28" spans="1:10" x14ac:dyDescent="0.25">
      <c r="A28" s="59"/>
      <c r="B28" s="60"/>
      <c r="C28" s="47"/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102">
        <f>'2021'!K29</f>
        <v>359077</v>
      </c>
      <c r="D29" s="55">
        <f>D18+D23+D27</f>
        <v>386452</v>
      </c>
      <c r="E29" s="61">
        <f>E18+E23+E27</f>
        <v>-27375</v>
      </c>
      <c r="F29" s="57">
        <f>E29/D29</f>
        <v>-7.083674039725503E-2</v>
      </c>
      <c r="G29" s="54">
        <f>G18+G23+G27</f>
        <v>2245345</v>
      </c>
      <c r="H29" s="55">
        <f>H18+H23+H27</f>
        <v>2722980</v>
      </c>
      <c r="I29" s="56">
        <f>I18+I23+I27</f>
        <v>-477635</v>
      </c>
      <c r="J29" s="57">
        <f>I29/H29</f>
        <v>-0.1754089269844068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N16" sqref="N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'2021'!L6</f>
        <v>100938</v>
      </c>
      <c r="D6" s="39">
        <f>'2020'!L6</f>
        <v>112903</v>
      </c>
      <c r="E6" s="40">
        <f>C6-D6</f>
        <v>-11965</v>
      </c>
      <c r="F6" s="48">
        <f>E6/D6</f>
        <v>-0.10597592623756676</v>
      </c>
      <c r="G6" s="47">
        <f>SUM('2021'!C6:L6)</f>
        <v>744952</v>
      </c>
      <c r="H6" s="39">
        <f>SUM('2020'!C6:L6)</f>
        <v>963280</v>
      </c>
      <c r="I6" s="40">
        <f t="shared" ref="I6:I8" si="0">G6-H6</f>
        <v>-218328</v>
      </c>
      <c r="J6" s="48">
        <f>I6/H6</f>
        <v>-0.22665061041441742</v>
      </c>
    </row>
    <row r="7" spans="1:10" x14ac:dyDescent="0.25">
      <c r="A7" s="59" t="s">
        <v>7</v>
      </c>
      <c r="B7" s="60" t="s">
        <v>24</v>
      </c>
      <c r="C7" s="47">
        <f>'2021'!L7</f>
        <v>78041</v>
      </c>
      <c r="D7" s="39">
        <f>'2020'!L7</f>
        <v>79486</v>
      </c>
      <c r="E7" s="40">
        <f>C7-D7</f>
        <v>-1445</v>
      </c>
      <c r="F7" s="48">
        <f>E7/D7</f>
        <v>-1.8179302015449261E-2</v>
      </c>
      <c r="G7" s="47">
        <f>SUM('2021'!C7:L7)</f>
        <v>534745</v>
      </c>
      <c r="H7" s="39">
        <f>SUM('2020'!C7:L7)</f>
        <v>661548</v>
      </c>
      <c r="I7" s="40">
        <f t="shared" si="0"/>
        <v>-126803</v>
      </c>
      <c r="J7" s="48">
        <f>I7/H7</f>
        <v>-0.19167618978517054</v>
      </c>
    </row>
    <row r="8" spans="1:10" x14ac:dyDescent="0.25">
      <c r="A8" s="59" t="s">
        <v>8</v>
      </c>
      <c r="B8" s="60" t="s">
        <v>25</v>
      </c>
      <c r="C8" s="47">
        <f>'2021'!L8</f>
        <v>86092</v>
      </c>
      <c r="D8" s="39">
        <f>'2020'!L8</f>
        <v>89625</v>
      </c>
      <c r="E8" s="40">
        <f>C8-D8</f>
        <v>-3533</v>
      </c>
      <c r="F8" s="48">
        <f>E8/D8</f>
        <v>-3.9419804741980473E-2</v>
      </c>
      <c r="G8" s="47">
        <f>SUM('2021'!C8:L8)</f>
        <v>601481</v>
      </c>
      <c r="H8" s="39">
        <f>SUM('2020'!C8:L8)</f>
        <v>722832</v>
      </c>
      <c r="I8" s="40">
        <f t="shared" si="0"/>
        <v>-121351</v>
      </c>
      <c r="J8" s="48">
        <f>I8/H8</f>
        <v>-0.16788271686920336</v>
      </c>
    </row>
    <row r="9" spans="1:10" s="12" customFormat="1" x14ac:dyDescent="0.25">
      <c r="A9" s="65"/>
      <c r="B9" s="66" t="s">
        <v>9</v>
      </c>
      <c r="C9" s="49">
        <f>'2021'!L9</f>
        <v>265071</v>
      </c>
      <c r="D9" s="41">
        <f t="shared" ref="D9" si="1">SUM(D6:D8)</f>
        <v>282014</v>
      </c>
      <c r="E9" s="42">
        <f>SUM(E6:E8)</f>
        <v>-16943</v>
      </c>
      <c r="F9" s="50">
        <f>E9/D9</f>
        <v>-6.0078577659265144E-2</v>
      </c>
      <c r="G9" s="49">
        <f>SUM(G6:G8)</f>
        <v>1881178</v>
      </c>
      <c r="H9" s="41">
        <f>SUM(H6:H8)</f>
        <v>2347660</v>
      </c>
      <c r="I9" s="42">
        <f>SUM(I6:I8)</f>
        <v>-466482</v>
      </c>
      <c r="J9" s="50">
        <f>I9/H9</f>
        <v>-0.19870083402196229</v>
      </c>
    </row>
    <row r="10" spans="1:10" x14ac:dyDescent="0.25">
      <c r="A10" s="65"/>
      <c r="B10" s="66"/>
      <c r="C10" s="47">
        <f>'2021'!L10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'2021'!L11</f>
        <v>13233</v>
      </c>
      <c r="D11" s="39">
        <f>'2020'!L11</f>
        <v>11930</v>
      </c>
      <c r="E11" s="40">
        <f>C11-D11</f>
        <v>1303</v>
      </c>
      <c r="F11" s="48">
        <f t="shared" ref="F11:F16" si="2">E11/D11</f>
        <v>0.10922045264040235</v>
      </c>
      <c r="G11" s="47">
        <f>SUM('2021'!C11:L11)</f>
        <v>89818</v>
      </c>
      <c r="H11" s="39">
        <f>SUM('2020'!C11:L11)</f>
        <v>106210</v>
      </c>
      <c r="I11" s="40">
        <f t="shared" ref="I11:I15" si="3">G11-H11</f>
        <v>-16392</v>
      </c>
      <c r="J11" s="48">
        <f t="shared" ref="J11:J16" si="4">I11/H11</f>
        <v>-0.15433574992938517</v>
      </c>
    </row>
    <row r="12" spans="1:10" x14ac:dyDescent="0.25">
      <c r="A12" s="59" t="s">
        <v>11</v>
      </c>
      <c r="B12" s="60" t="s">
        <v>27</v>
      </c>
      <c r="C12" s="47">
        <f>'2021'!L12</f>
        <v>11531</v>
      </c>
      <c r="D12" s="39">
        <f>'2020'!L12</f>
        <v>12215</v>
      </c>
      <c r="E12" s="40">
        <f>C12-D12</f>
        <v>-684</v>
      </c>
      <c r="F12" s="48">
        <f t="shared" si="2"/>
        <v>-5.5996725337699553E-2</v>
      </c>
      <c r="G12" s="47">
        <f>SUM('2021'!C12:L12)</f>
        <v>84520</v>
      </c>
      <c r="H12" s="39">
        <f>SUM('2020'!C12:L12)</f>
        <v>104455</v>
      </c>
      <c r="I12" s="40">
        <f t="shared" si="3"/>
        <v>-19935</v>
      </c>
      <c r="J12" s="48">
        <f t="shared" si="4"/>
        <v>-0.19084773347374467</v>
      </c>
    </row>
    <row r="13" spans="1:10" x14ac:dyDescent="0.25">
      <c r="A13" s="59" t="s">
        <v>12</v>
      </c>
      <c r="B13" s="60" t="s">
        <v>28</v>
      </c>
      <c r="C13" s="47">
        <f>'2021'!L13</f>
        <v>11839</v>
      </c>
      <c r="D13" s="39">
        <f>'2020'!L13</f>
        <v>13129</v>
      </c>
      <c r="E13" s="40">
        <f>C13-D13</f>
        <v>-1290</v>
      </c>
      <c r="F13" s="48">
        <f t="shared" si="2"/>
        <v>-9.8255769670195753E-2</v>
      </c>
      <c r="G13" s="47">
        <f>SUM('2021'!C13:L13)</f>
        <v>79447</v>
      </c>
      <c r="H13" s="39">
        <f>SUM('2020'!C13:L13)</f>
        <v>99629</v>
      </c>
      <c r="I13" s="40">
        <f t="shared" si="3"/>
        <v>-20182</v>
      </c>
      <c r="J13" s="48">
        <f t="shared" si="4"/>
        <v>-0.20257154041493944</v>
      </c>
    </row>
    <row r="14" spans="1:10" s="14" customFormat="1" x14ac:dyDescent="0.25">
      <c r="A14" s="59" t="s">
        <v>13</v>
      </c>
      <c r="B14" s="60" t="s">
        <v>29</v>
      </c>
      <c r="C14" s="47">
        <f>'2021'!L14</f>
        <v>9603</v>
      </c>
      <c r="D14" s="39">
        <f>'2020'!L14</f>
        <v>9734</v>
      </c>
      <c r="E14" s="43">
        <f>C14-D14</f>
        <v>-131</v>
      </c>
      <c r="F14" s="52">
        <f t="shared" si="2"/>
        <v>-1.3457982329977398E-2</v>
      </c>
      <c r="G14" s="47">
        <f>SUM('2021'!C14:L14)</f>
        <v>66475</v>
      </c>
      <c r="H14" s="39">
        <f>SUM('2020'!C14:L14)</f>
        <v>76698</v>
      </c>
      <c r="I14" s="40">
        <f t="shared" si="3"/>
        <v>-10223</v>
      </c>
      <c r="J14" s="52">
        <f t="shared" si="4"/>
        <v>-0.13328900362460561</v>
      </c>
    </row>
    <row r="15" spans="1:10" x14ac:dyDescent="0.25">
      <c r="A15" s="59" t="s">
        <v>14</v>
      </c>
      <c r="B15" s="60" t="s">
        <v>30</v>
      </c>
      <c r="C15" s="47">
        <f>'2021'!L15</f>
        <v>1633</v>
      </c>
      <c r="D15" s="39">
        <f>'2020'!L15</f>
        <v>2947</v>
      </c>
      <c r="E15" s="40">
        <f>C15-D15</f>
        <v>-1314</v>
      </c>
      <c r="F15" s="48">
        <f t="shared" si="2"/>
        <v>-0.44587716321683069</v>
      </c>
      <c r="G15" s="47">
        <f>SUM('2021'!C15:L15)</f>
        <v>17754</v>
      </c>
      <c r="H15" s="39">
        <f>SUM('2020'!C15:L15)</f>
        <v>25494</v>
      </c>
      <c r="I15" s="40">
        <f t="shared" si="3"/>
        <v>-7740</v>
      </c>
      <c r="J15" s="48">
        <f t="shared" si="4"/>
        <v>-0.30360084725817837</v>
      </c>
    </row>
    <row r="16" spans="1:10" s="12" customFormat="1" x14ac:dyDescent="0.25">
      <c r="A16" s="65"/>
      <c r="B16" s="66" t="s">
        <v>15</v>
      </c>
      <c r="C16" s="47">
        <f>'2021'!L16</f>
        <v>47839</v>
      </c>
      <c r="D16" s="41">
        <f>SUM(D11:D15)</f>
        <v>49955</v>
      </c>
      <c r="E16" s="42">
        <f>SUM(E11:E15)</f>
        <v>-2116</v>
      </c>
      <c r="F16" s="50">
        <f t="shared" si="2"/>
        <v>-4.2358122310079072E-2</v>
      </c>
      <c r="G16" s="49">
        <f>SUM(G11:G15)</f>
        <v>338014</v>
      </c>
      <c r="H16" s="41">
        <f>SUM(H11:H15)</f>
        <v>412486</v>
      </c>
      <c r="I16" s="42">
        <f>SUM(I11:I15)</f>
        <v>-74472</v>
      </c>
      <c r="J16" s="50">
        <f t="shared" si="4"/>
        <v>-0.18054430938262148</v>
      </c>
    </row>
    <row r="17" spans="1:10" x14ac:dyDescent="0.25">
      <c r="A17" s="59"/>
      <c r="B17" s="60"/>
      <c r="C17" s="47">
        <f>'2021'!L17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'2021'!L18</f>
        <v>312910</v>
      </c>
      <c r="D18" s="41">
        <f>D9+D16</f>
        <v>331969</v>
      </c>
      <c r="E18" s="42">
        <f>E9+E16</f>
        <v>-19059</v>
      </c>
      <c r="F18" s="50">
        <f>E18/D18</f>
        <v>-5.7411987263871027E-2</v>
      </c>
      <c r="G18" s="49">
        <f>G9+G16</f>
        <v>2219192</v>
      </c>
      <c r="H18" s="41">
        <f>H9+H16</f>
        <v>2760146</v>
      </c>
      <c r="I18" s="42">
        <f>I9+I16</f>
        <v>-540954</v>
      </c>
      <c r="J18" s="51">
        <f>I18/H18</f>
        <v>-0.19598745863443456</v>
      </c>
    </row>
    <row r="19" spans="1:10" x14ac:dyDescent="0.25">
      <c r="A19" s="65"/>
      <c r="B19" s="66"/>
      <c r="C19" s="47">
        <f>'2021'!L19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'2021'!L20</f>
        <v>2115</v>
      </c>
      <c r="D20" s="39">
        <f>'2020'!L20</f>
        <v>2529</v>
      </c>
      <c r="E20" s="40">
        <f>C20-D20</f>
        <v>-414</v>
      </c>
      <c r="F20" s="48">
        <f>E20/D20</f>
        <v>-0.16370106761565836</v>
      </c>
      <c r="G20" s="47">
        <f>SUM('2021'!C20:L20)</f>
        <v>14138</v>
      </c>
      <c r="H20" s="39">
        <f>SUM('2020'!C20:L20)</f>
        <v>18160</v>
      </c>
      <c r="I20" s="40">
        <f t="shared" ref="I20:I22" si="5">G20-H20</f>
        <v>-4022</v>
      </c>
      <c r="J20" s="48">
        <f>I20/H20</f>
        <v>-0.22147577092511014</v>
      </c>
    </row>
    <row r="21" spans="1:10" x14ac:dyDescent="0.25">
      <c r="A21" s="67">
        <v>84</v>
      </c>
      <c r="B21" s="60" t="s">
        <v>32</v>
      </c>
      <c r="C21" s="47">
        <f>'2021'!L21</f>
        <v>582</v>
      </c>
      <c r="D21" s="39">
        <f>'2020'!L21</f>
        <v>468</v>
      </c>
      <c r="E21" s="40">
        <f>C21-D21</f>
        <v>114</v>
      </c>
      <c r="F21" s="48">
        <f>E21/D21</f>
        <v>0.24358974358974358</v>
      </c>
      <c r="G21" s="47">
        <f>SUM('2021'!C21:L21)</f>
        <v>3462</v>
      </c>
      <c r="H21" s="39">
        <f>SUM('2020'!C21:L21)</f>
        <v>3218</v>
      </c>
      <c r="I21" s="40">
        <f t="shared" si="5"/>
        <v>244</v>
      </c>
      <c r="J21" s="48">
        <f>I21/H21</f>
        <v>7.5823492852703539E-2</v>
      </c>
    </row>
    <row r="22" spans="1:10" x14ac:dyDescent="0.25">
      <c r="A22" s="59" t="s">
        <v>50</v>
      </c>
      <c r="B22" s="60" t="s">
        <v>17</v>
      </c>
      <c r="C22" s="47">
        <f>'2021'!L22</f>
        <v>15919</v>
      </c>
      <c r="D22" s="39">
        <f>'2020'!L22</f>
        <v>16812</v>
      </c>
      <c r="E22" s="40">
        <f>C22-D22</f>
        <v>-893</v>
      </c>
      <c r="F22" s="48">
        <v>0</v>
      </c>
      <c r="G22" s="47">
        <f>SUM('2021'!C22:L22)</f>
        <v>112391</v>
      </c>
      <c r="H22" s="39">
        <f>SUM('2020'!C22:L22)</f>
        <v>110472</v>
      </c>
      <c r="I22" s="40">
        <f t="shared" si="5"/>
        <v>1919</v>
      </c>
      <c r="J22" s="48">
        <f>I22/H22</f>
        <v>1.7370917517561011E-2</v>
      </c>
    </row>
    <row r="23" spans="1:10" x14ac:dyDescent="0.25">
      <c r="A23" s="65"/>
      <c r="B23" s="66" t="s">
        <v>18</v>
      </c>
      <c r="C23" s="49">
        <f>'2021'!L23</f>
        <v>18616</v>
      </c>
      <c r="D23" s="41">
        <f>SUM(D20:D22)</f>
        <v>19809</v>
      </c>
      <c r="E23" s="42">
        <f>SUM(E20:E22)</f>
        <v>-1193</v>
      </c>
      <c r="F23" s="50">
        <f>E23/D23</f>
        <v>-6.0225150184259682E-2</v>
      </c>
      <c r="G23" s="49">
        <f>SUM(G20:G22)</f>
        <v>129991</v>
      </c>
      <c r="H23" s="41">
        <f>SUM(H20:H22)</f>
        <v>131850</v>
      </c>
      <c r="I23" s="42">
        <f>SUM(I20:I22)</f>
        <v>-1859</v>
      </c>
      <c r="J23" s="50">
        <f>I23/H23</f>
        <v>-1.409935532802427E-2</v>
      </c>
    </row>
    <row r="24" spans="1:10" x14ac:dyDescent="0.25">
      <c r="A24" s="59"/>
      <c r="B24" s="60"/>
      <c r="C24" s="47">
        <f>'2021'!L24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'2021'!L25</f>
        <v>12525</v>
      </c>
      <c r="D25" s="39">
        <f>'2020'!L25</f>
        <v>14743</v>
      </c>
      <c r="E25" s="40">
        <f>C25-D25</f>
        <v>-2218</v>
      </c>
      <c r="F25" s="48">
        <f>E25/D25</f>
        <v>-0.15044427864071083</v>
      </c>
      <c r="G25" s="47">
        <f>SUM('2021'!C25:L25)</f>
        <v>202047</v>
      </c>
      <c r="H25" s="39">
        <f>SUM('2020'!C25:L25)</f>
        <v>163772</v>
      </c>
      <c r="I25" s="40">
        <f t="shared" ref="I25:I26" si="6">G25-H25</f>
        <v>38275</v>
      </c>
      <c r="J25" s="48">
        <f>I25/H25</f>
        <v>0.23370905893559338</v>
      </c>
    </row>
    <row r="26" spans="1:10" x14ac:dyDescent="0.25">
      <c r="A26" s="59" t="s">
        <v>48</v>
      </c>
      <c r="B26" s="60" t="s">
        <v>20</v>
      </c>
      <c r="C26" s="47">
        <f>'2021'!L26</f>
        <v>3515</v>
      </c>
      <c r="D26" s="39">
        <f>'2020'!L26</f>
        <v>3770</v>
      </c>
      <c r="E26" s="40">
        <f>C26-D26</f>
        <v>-255</v>
      </c>
      <c r="F26" s="48">
        <f>E26/D26</f>
        <v>-6.7639257294429711E-2</v>
      </c>
      <c r="G26" s="47">
        <f>SUM('2021'!C26:L26)</f>
        <v>41681</v>
      </c>
      <c r="H26" s="39">
        <f>SUM('2020'!C26:L26)</f>
        <v>37503</v>
      </c>
      <c r="I26" s="40">
        <f t="shared" si="6"/>
        <v>4178</v>
      </c>
      <c r="J26" s="48">
        <f>I26/H26</f>
        <v>0.11140442097965496</v>
      </c>
    </row>
    <row r="27" spans="1:10" s="12" customFormat="1" x14ac:dyDescent="0.25">
      <c r="A27" s="65"/>
      <c r="B27" s="66" t="s">
        <v>21</v>
      </c>
      <c r="C27" s="49">
        <f>'2021'!L27</f>
        <v>16040</v>
      </c>
      <c r="D27" s="41">
        <f>SUM(D25:D26)</f>
        <v>18513</v>
      </c>
      <c r="E27" s="42">
        <f>SUM(E25:E26)</f>
        <v>-2473</v>
      </c>
      <c r="F27" s="50">
        <f>E27/D27</f>
        <v>-0.13358180737859882</v>
      </c>
      <c r="G27" s="49">
        <f>SUM(G25:G26)</f>
        <v>243728</v>
      </c>
      <c r="H27" s="41">
        <f>SUM(H25:H26)</f>
        <v>201275</v>
      </c>
      <c r="I27" s="42">
        <f>SUM(I25:I26)</f>
        <v>42453</v>
      </c>
      <c r="J27" s="50">
        <f>I27/H27</f>
        <v>0.21092038256117251</v>
      </c>
    </row>
    <row r="28" spans="1:10" x14ac:dyDescent="0.25">
      <c r="A28" s="59"/>
      <c r="B28" s="60"/>
      <c r="C28" s="47">
        <f>'2021'!L28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102">
        <f>'2021'!L29</f>
        <v>347566</v>
      </c>
      <c r="D29" s="55">
        <f>D18+D23+D27</f>
        <v>370291</v>
      </c>
      <c r="E29" s="61">
        <f>E18+E23+E27</f>
        <v>-22725</v>
      </c>
      <c r="F29" s="57">
        <f>E29/D29</f>
        <v>-6.137065173066588E-2</v>
      </c>
      <c r="G29" s="54">
        <f>G18+G23+G27</f>
        <v>2592911</v>
      </c>
      <c r="H29" s="55">
        <f>H18+H23+H27</f>
        <v>3093271</v>
      </c>
      <c r="I29" s="56">
        <f>I18+I23+I27</f>
        <v>-500360</v>
      </c>
      <c r="J29" s="57">
        <f>I29/H29</f>
        <v>-0.16175756989930723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tabSelected="1" workbookViewId="0">
      <selection activeCell="O25" sqref="O25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52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'2021'!M6</f>
        <v>109729</v>
      </c>
      <c r="D6" s="39">
        <f>'2020'!M6</f>
        <v>89732</v>
      </c>
      <c r="E6" s="40">
        <f>C6-D6</f>
        <v>19997</v>
      </c>
      <c r="F6" s="48">
        <f>E6/D6</f>
        <v>0.22285249409352292</v>
      </c>
      <c r="G6" s="47">
        <f>SUM('2021'!C6:M6)</f>
        <v>854681</v>
      </c>
      <c r="H6" s="39">
        <f>SUM('2020'!C6:M6)</f>
        <v>1053012</v>
      </c>
      <c r="I6" s="40">
        <f t="shared" ref="I6:I8" si="0">G6-H6</f>
        <v>-198331</v>
      </c>
      <c r="J6" s="48">
        <f>I6/H6</f>
        <v>-0.18834638161768336</v>
      </c>
    </row>
    <row r="7" spans="1:10" x14ac:dyDescent="0.25">
      <c r="A7" s="59" t="s">
        <v>7</v>
      </c>
      <c r="B7" s="60" t="s">
        <v>24</v>
      </c>
      <c r="C7" s="47">
        <f>'2021'!M7</f>
        <v>88092</v>
      </c>
      <c r="D7" s="39">
        <f>'2020'!M7</f>
        <v>62455</v>
      </c>
      <c r="E7" s="40">
        <f>C7-D7</f>
        <v>25637</v>
      </c>
      <c r="F7" s="48">
        <f>E7/D7</f>
        <v>0.41048755103674645</v>
      </c>
      <c r="G7" s="47">
        <f>SUM('2021'!C7:M7)</f>
        <v>622837</v>
      </c>
      <c r="H7" s="39">
        <f>SUM('2020'!C7:M7)</f>
        <v>724003</v>
      </c>
      <c r="I7" s="40">
        <f t="shared" si="0"/>
        <v>-101166</v>
      </c>
      <c r="J7" s="48">
        <f>I7/H7</f>
        <v>-0.13973146520111104</v>
      </c>
    </row>
    <row r="8" spans="1:10" x14ac:dyDescent="0.25">
      <c r="A8" s="59" t="s">
        <v>8</v>
      </c>
      <c r="B8" s="60" t="s">
        <v>25</v>
      </c>
      <c r="C8" s="47">
        <f>'2021'!M8</f>
        <v>96579</v>
      </c>
      <c r="D8" s="39">
        <f>'2020'!M8</f>
        <v>69333</v>
      </c>
      <c r="E8" s="40">
        <f>C8-D8</f>
        <v>27246</v>
      </c>
      <c r="F8" s="48">
        <f>E8/D8</f>
        <v>0.3929730431396305</v>
      </c>
      <c r="G8" s="47">
        <f>SUM('2021'!C8:M8)</f>
        <v>698060</v>
      </c>
      <c r="H8" s="39">
        <f>SUM('2020'!C8:M8)</f>
        <v>792165</v>
      </c>
      <c r="I8" s="40">
        <f t="shared" si="0"/>
        <v>-94105</v>
      </c>
      <c r="J8" s="48">
        <f>I8/H8</f>
        <v>-0.1187946955495383</v>
      </c>
    </row>
    <row r="9" spans="1:10" s="12" customFormat="1" x14ac:dyDescent="0.25">
      <c r="A9" s="65"/>
      <c r="B9" s="66" t="s">
        <v>9</v>
      </c>
      <c r="C9" s="47">
        <f>'2021'!M9</f>
        <v>294400</v>
      </c>
      <c r="D9" s="41">
        <f t="shared" ref="D9" si="1">SUM(D6:D8)</f>
        <v>221520</v>
      </c>
      <c r="E9" s="42">
        <f>SUM(E6:E8)</f>
        <v>72880</v>
      </c>
      <c r="F9" s="50">
        <f>E9/D9</f>
        <v>0.3289996388587938</v>
      </c>
      <c r="G9" s="49">
        <f>SUM(G6:G8)</f>
        <v>2175578</v>
      </c>
      <c r="H9" s="41">
        <f>SUM(H6:H8)</f>
        <v>2569180</v>
      </c>
      <c r="I9" s="42">
        <f>SUM(I6:I8)</f>
        <v>-393602</v>
      </c>
      <c r="J9" s="50">
        <f>I9/H9</f>
        <v>-0.15320141056679562</v>
      </c>
    </row>
    <row r="10" spans="1:10" x14ac:dyDescent="0.25">
      <c r="A10" s="65"/>
      <c r="B10" s="66"/>
      <c r="C10" s="47">
        <f>'2021'!M10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'2021'!M11</f>
        <v>15126</v>
      </c>
      <c r="D11" s="39">
        <f>'2020'!M11</f>
        <v>10021</v>
      </c>
      <c r="E11" s="40">
        <f>C11-D11</f>
        <v>5105</v>
      </c>
      <c r="F11" s="48">
        <f t="shared" ref="F11:F16" si="2">E11/D11</f>
        <v>0.50943019658716693</v>
      </c>
      <c r="G11" s="47">
        <f>SUM('2021'!C11:M11)</f>
        <v>104944</v>
      </c>
      <c r="H11" s="39">
        <f>SUM('2020'!C11:M11)</f>
        <v>116231</v>
      </c>
      <c r="I11" s="40">
        <f t="shared" ref="I11:I15" si="3">G11-H11</f>
        <v>-11287</v>
      </c>
      <c r="J11" s="48">
        <f t="shared" ref="J11:J16" si="4">I11/H11</f>
        <v>-9.7108344589653367E-2</v>
      </c>
    </row>
    <row r="12" spans="1:10" x14ac:dyDescent="0.25">
      <c r="A12" s="59" t="s">
        <v>11</v>
      </c>
      <c r="B12" s="60" t="s">
        <v>27</v>
      </c>
      <c r="C12" s="47">
        <f>'2021'!M12</f>
        <v>12790</v>
      </c>
      <c r="D12" s="39">
        <f>'2020'!M12</f>
        <v>10507</v>
      </c>
      <c r="E12" s="40">
        <f>C12-D12</f>
        <v>2283</v>
      </c>
      <c r="F12" s="48">
        <f t="shared" si="2"/>
        <v>0.21728371561815932</v>
      </c>
      <c r="G12" s="47">
        <f>SUM('2021'!C12:M12)</f>
        <v>97310</v>
      </c>
      <c r="H12" s="39">
        <f>SUM('2020'!C12:M12)</f>
        <v>114962</v>
      </c>
      <c r="I12" s="40">
        <f t="shared" si="3"/>
        <v>-17652</v>
      </c>
      <c r="J12" s="48">
        <f t="shared" si="4"/>
        <v>-0.15354638924166247</v>
      </c>
    </row>
    <row r="13" spans="1:10" x14ac:dyDescent="0.25">
      <c r="A13" s="59" t="s">
        <v>12</v>
      </c>
      <c r="B13" s="60" t="s">
        <v>28</v>
      </c>
      <c r="C13" s="47">
        <f>'2021'!M13</f>
        <v>14833</v>
      </c>
      <c r="D13" s="39">
        <f>'2020'!M13</f>
        <v>12361</v>
      </c>
      <c r="E13" s="40">
        <f>C13-D13</f>
        <v>2472</v>
      </c>
      <c r="F13" s="48">
        <f t="shared" si="2"/>
        <v>0.19998382007928162</v>
      </c>
      <c r="G13" s="47">
        <f>SUM('2021'!C13:M13)</f>
        <v>94280</v>
      </c>
      <c r="H13" s="39">
        <f>SUM('2020'!C13:M13)</f>
        <v>111990</v>
      </c>
      <c r="I13" s="40">
        <f t="shared" si="3"/>
        <v>-17710</v>
      </c>
      <c r="J13" s="48">
        <f t="shared" si="4"/>
        <v>-0.15813911956424681</v>
      </c>
    </row>
    <row r="14" spans="1:10" s="14" customFormat="1" x14ac:dyDescent="0.25">
      <c r="A14" s="59" t="s">
        <v>13</v>
      </c>
      <c r="B14" s="60" t="s">
        <v>29</v>
      </c>
      <c r="C14" s="47">
        <f>'2021'!M14</f>
        <v>11383</v>
      </c>
      <c r="D14" s="39">
        <f>'2020'!M14</f>
        <v>7988</v>
      </c>
      <c r="E14" s="43">
        <f>C14-D14</f>
        <v>3395</v>
      </c>
      <c r="F14" s="52">
        <f t="shared" si="2"/>
        <v>0.42501251877816726</v>
      </c>
      <c r="G14" s="47">
        <f>SUM('2021'!C14:M14)</f>
        <v>77858</v>
      </c>
      <c r="H14" s="39">
        <f>SUM('2020'!C14:M14)</f>
        <v>84686</v>
      </c>
      <c r="I14" s="40">
        <f t="shared" si="3"/>
        <v>-6828</v>
      </c>
      <c r="J14" s="52">
        <f t="shared" si="4"/>
        <v>-8.0627258342583191E-2</v>
      </c>
    </row>
    <row r="15" spans="1:10" x14ac:dyDescent="0.25">
      <c r="A15" s="59" t="s">
        <v>14</v>
      </c>
      <c r="B15" s="60" t="s">
        <v>30</v>
      </c>
      <c r="C15" s="47">
        <f>'2021'!M15</f>
        <v>1784</v>
      </c>
      <c r="D15" s="39">
        <f>'2020'!M15</f>
        <v>2975</v>
      </c>
      <c r="E15" s="40">
        <f>C15-D15</f>
        <v>-1191</v>
      </c>
      <c r="F15" s="48">
        <f t="shared" si="2"/>
        <v>-0.40033613445378152</v>
      </c>
      <c r="G15" s="47">
        <f>SUM('2021'!C15:M15)</f>
        <v>19538</v>
      </c>
      <c r="H15" s="39">
        <f>SUM('2020'!C15:M15)</f>
        <v>28469</v>
      </c>
      <c r="I15" s="40">
        <f t="shared" si="3"/>
        <v>-8931</v>
      </c>
      <c r="J15" s="48">
        <f t="shared" si="4"/>
        <v>-0.31370964909199478</v>
      </c>
    </row>
    <row r="16" spans="1:10" s="12" customFormat="1" x14ac:dyDescent="0.25">
      <c r="A16" s="65"/>
      <c r="B16" s="66" t="s">
        <v>15</v>
      </c>
      <c r="C16" s="47">
        <f>'2021'!M16</f>
        <v>55916</v>
      </c>
      <c r="D16" s="41">
        <f>SUM(D11:D15)</f>
        <v>43852</v>
      </c>
      <c r="E16" s="42">
        <f>SUM(E11:E15)</f>
        <v>12064</v>
      </c>
      <c r="F16" s="50">
        <f t="shared" si="2"/>
        <v>0.27510717869196388</v>
      </c>
      <c r="G16" s="49">
        <f>SUM(G11:G15)</f>
        <v>393930</v>
      </c>
      <c r="H16" s="41">
        <f>SUM(H11:H15)</f>
        <v>456338</v>
      </c>
      <c r="I16" s="42">
        <f>SUM(I11:I15)</f>
        <v>-62408</v>
      </c>
      <c r="J16" s="50">
        <f t="shared" si="4"/>
        <v>-0.1367582800468074</v>
      </c>
    </row>
    <row r="17" spans="1:10" x14ac:dyDescent="0.25">
      <c r="A17" s="59"/>
      <c r="B17" s="60"/>
      <c r="C17" s="47">
        <f>'2021'!M17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7">
        <f>'2021'!M18</f>
        <v>350316</v>
      </c>
      <c r="D18" s="41">
        <f>D9+D16</f>
        <v>265372</v>
      </c>
      <c r="E18" s="42">
        <f>E9+E16</f>
        <v>84944</v>
      </c>
      <c r="F18" s="50">
        <f>E18/D18</f>
        <v>0.3200940566450115</v>
      </c>
      <c r="G18" s="49">
        <f>G9+G16</f>
        <v>2569508</v>
      </c>
      <c r="H18" s="41">
        <f>H9+H16</f>
        <v>3025518</v>
      </c>
      <c r="I18" s="42">
        <f>I9+I16</f>
        <v>-456010</v>
      </c>
      <c r="J18" s="51">
        <f>I18/H18</f>
        <v>-0.15072129797277689</v>
      </c>
    </row>
    <row r="19" spans="1:10" x14ac:dyDescent="0.25">
      <c r="A19" s="65"/>
      <c r="B19" s="66"/>
      <c r="C19" s="47">
        <f>'2021'!M19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'2021'!M20</f>
        <v>2745</v>
      </c>
      <c r="D20" s="39">
        <f>'2020'!M20</f>
        <v>2268</v>
      </c>
      <c r="E20" s="40">
        <f>C20-D20</f>
        <v>477</v>
      </c>
      <c r="F20" s="48">
        <f>E20/D20</f>
        <v>0.21031746031746032</v>
      </c>
      <c r="G20" s="47">
        <f>SUM('2021'!C20:M20)</f>
        <v>16883</v>
      </c>
      <c r="H20" s="39">
        <f>SUM('2020'!C20:M20)</f>
        <v>20428</v>
      </c>
      <c r="I20" s="40">
        <f t="shared" ref="I20:I22" si="5">G20-H20</f>
        <v>-3545</v>
      </c>
      <c r="J20" s="48">
        <f>I20/H20</f>
        <v>-0.17353632269434111</v>
      </c>
    </row>
    <row r="21" spans="1:10" x14ac:dyDescent="0.25">
      <c r="A21" s="67">
        <v>84</v>
      </c>
      <c r="B21" s="60" t="s">
        <v>32</v>
      </c>
      <c r="C21" s="47">
        <f>'2021'!M21</f>
        <v>852</v>
      </c>
      <c r="D21" s="39">
        <f>'2020'!M21</f>
        <v>373</v>
      </c>
      <c r="E21" s="40">
        <f>C21-D21</f>
        <v>479</v>
      </c>
      <c r="F21" s="48">
        <f>E21/D21</f>
        <v>1.2841823056300268</v>
      </c>
      <c r="G21" s="47">
        <f>SUM('2021'!C21:M21)</f>
        <v>4314</v>
      </c>
      <c r="H21" s="39">
        <f>SUM('2020'!C21:M21)</f>
        <v>3591</v>
      </c>
      <c r="I21" s="40">
        <f t="shared" si="5"/>
        <v>723</v>
      </c>
      <c r="J21" s="48">
        <f>I21/H21</f>
        <v>0.20133667502088554</v>
      </c>
    </row>
    <row r="22" spans="1:10" x14ac:dyDescent="0.25">
      <c r="A22" s="59" t="s">
        <v>50</v>
      </c>
      <c r="B22" s="60" t="s">
        <v>17</v>
      </c>
      <c r="C22" s="47">
        <f>'2021'!M22</f>
        <v>21061</v>
      </c>
      <c r="D22" s="39">
        <f>'2020'!M22</f>
        <v>19642</v>
      </c>
      <c r="E22" s="40">
        <f>C22-D22</f>
        <v>1419</v>
      </c>
      <c r="F22" s="48">
        <v>0</v>
      </c>
      <c r="G22" s="47">
        <f>SUM('2021'!C22:M22)</f>
        <v>133452</v>
      </c>
      <c r="H22" s="39">
        <f>SUM('2020'!C22:M22)</f>
        <v>130114</v>
      </c>
      <c r="I22" s="40">
        <f t="shared" si="5"/>
        <v>3338</v>
      </c>
      <c r="J22" s="48">
        <f>I22/H22</f>
        <v>2.565442611863443E-2</v>
      </c>
    </row>
    <row r="23" spans="1:10" x14ac:dyDescent="0.25">
      <c r="A23" s="65"/>
      <c r="B23" s="66" t="s">
        <v>18</v>
      </c>
      <c r="C23" s="47">
        <f>'2021'!M23</f>
        <v>24658</v>
      </c>
      <c r="D23" s="41">
        <f>SUM(D20:D22)</f>
        <v>22283</v>
      </c>
      <c r="E23" s="42">
        <f>SUM(E20:E22)</f>
        <v>2375</v>
      </c>
      <c r="F23" s="50">
        <f>E23/D23</f>
        <v>0.10658349414351748</v>
      </c>
      <c r="G23" s="49">
        <f>SUM(G20:G22)</f>
        <v>154649</v>
      </c>
      <c r="H23" s="41">
        <f>SUM(H20:H22)</f>
        <v>154133</v>
      </c>
      <c r="I23" s="42">
        <f>SUM(I20:I22)</f>
        <v>516</v>
      </c>
      <c r="J23" s="50">
        <f>I23/H23</f>
        <v>3.3477581050132027E-3</v>
      </c>
    </row>
    <row r="24" spans="1:10" x14ac:dyDescent="0.25">
      <c r="A24" s="59"/>
      <c r="B24" s="60"/>
      <c r="C24" s="47">
        <f>'2021'!M24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'2021'!M25</f>
        <v>10606</v>
      </c>
      <c r="D25" s="39">
        <f>'2020'!M25</f>
        <v>12193</v>
      </c>
      <c r="E25" s="40">
        <f>C25-D25</f>
        <v>-1587</v>
      </c>
      <c r="F25" s="48">
        <f>E25/D25</f>
        <v>-0.13015664725662265</v>
      </c>
      <c r="G25" s="47">
        <f>SUM('2021'!C25:M25)</f>
        <v>212653</v>
      </c>
      <c r="H25" s="39">
        <f>SUM('2020'!C25:M25)</f>
        <v>175965</v>
      </c>
      <c r="I25" s="40">
        <f t="shared" ref="I25:I26" si="6">G25-H25</f>
        <v>36688</v>
      </c>
      <c r="J25" s="48">
        <f>I25/H25</f>
        <v>0.20849600772880972</v>
      </c>
    </row>
    <row r="26" spans="1:10" x14ac:dyDescent="0.25">
      <c r="A26" s="59" t="s">
        <v>48</v>
      </c>
      <c r="B26" s="60" t="s">
        <v>20</v>
      </c>
      <c r="C26" s="47">
        <f>'2021'!M26</f>
        <v>3361</v>
      </c>
      <c r="D26" s="39">
        <f>'2020'!M26</f>
        <v>3290</v>
      </c>
      <c r="E26" s="40">
        <f>C26-D26</f>
        <v>71</v>
      </c>
      <c r="F26" s="48">
        <f>E26/D26</f>
        <v>2.1580547112462007E-2</v>
      </c>
      <c r="G26" s="47">
        <f>SUM('2021'!C26:M26)</f>
        <v>45042</v>
      </c>
      <c r="H26" s="39">
        <f>SUM('2020'!C26:M26)</f>
        <v>40793</v>
      </c>
      <c r="I26" s="40">
        <f t="shared" si="6"/>
        <v>4249</v>
      </c>
      <c r="J26" s="48">
        <f>I26/H26</f>
        <v>0.10416002745569093</v>
      </c>
    </row>
    <row r="27" spans="1:10" s="12" customFormat="1" x14ac:dyDescent="0.25">
      <c r="A27" s="65"/>
      <c r="B27" s="66" t="s">
        <v>21</v>
      </c>
      <c r="C27" s="47">
        <f>'2021'!M27</f>
        <v>13967</v>
      </c>
      <c r="D27" s="41">
        <f>SUM(D25:D26)</f>
        <v>15483</v>
      </c>
      <c r="E27" s="42">
        <f>SUM(E25:E26)</f>
        <v>-1516</v>
      </c>
      <c r="F27" s="50">
        <f>E27/D27</f>
        <v>-9.791384098688885E-2</v>
      </c>
      <c r="G27" s="49">
        <f>SUM(G25:G26)</f>
        <v>257695</v>
      </c>
      <c r="H27" s="41">
        <f>SUM(H25:H26)</f>
        <v>216758</v>
      </c>
      <c r="I27" s="42">
        <f>SUM(I25:I26)</f>
        <v>40937</v>
      </c>
      <c r="J27" s="50">
        <f>I27/H27</f>
        <v>0.18886038808256211</v>
      </c>
    </row>
    <row r="28" spans="1:10" x14ac:dyDescent="0.25">
      <c r="A28" s="59"/>
      <c r="B28" s="60"/>
      <c r="C28" s="47">
        <f>'2021'!M28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62">
        <f>'2021'!M29</f>
        <v>388941</v>
      </c>
      <c r="D29" s="55">
        <f>D18+D23+D27</f>
        <v>303138</v>
      </c>
      <c r="E29" s="61">
        <f>E18+E23+E27</f>
        <v>85803</v>
      </c>
      <c r="F29" s="57">
        <f>E29/D29</f>
        <v>0.28304930427725988</v>
      </c>
      <c r="G29" s="54">
        <f>G18+G23+G27</f>
        <v>2981852</v>
      </c>
      <c r="H29" s="55">
        <f>H18+H23+H27</f>
        <v>3396409</v>
      </c>
      <c r="I29" s="56">
        <f>I18+I23+I27</f>
        <v>-414557</v>
      </c>
      <c r="J29" s="57">
        <f>I29/H29</f>
        <v>-0.12205744361176761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51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2020</v>
      </c>
      <c r="D5" s="45">
        <v>2019</v>
      </c>
      <c r="E5" s="45" t="s">
        <v>2</v>
      </c>
      <c r="F5" s="46" t="s">
        <v>3</v>
      </c>
      <c r="G5" s="44">
        <v>2020</v>
      </c>
      <c r="H5" s="45" t="s">
        <v>49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'2021'!N6</f>
        <v>0</v>
      </c>
      <c r="D6" s="39">
        <f>'2020'!N6</f>
        <v>63703</v>
      </c>
      <c r="E6" s="40">
        <f>C6-D6</f>
        <v>-63703</v>
      </c>
      <c r="F6" s="48">
        <f>E6/D6</f>
        <v>-1</v>
      </c>
      <c r="G6" s="47">
        <f>SUM('2021'!C6:N6)</f>
        <v>854681</v>
      </c>
      <c r="H6" s="39">
        <f>SUM('2020'!C6:N6)</f>
        <v>1116715</v>
      </c>
      <c r="I6" s="40">
        <f t="shared" ref="I6:I8" si="0">G6-H6</f>
        <v>-262034</v>
      </c>
      <c r="J6" s="48">
        <f>I6/H6</f>
        <v>-0.23464715706335099</v>
      </c>
    </row>
    <row r="7" spans="1:10" x14ac:dyDescent="0.25">
      <c r="A7" s="59" t="s">
        <v>7</v>
      </c>
      <c r="B7" s="60" t="s">
        <v>24</v>
      </c>
      <c r="C7" s="47">
        <f>'2021'!N7</f>
        <v>0</v>
      </c>
      <c r="D7" s="39">
        <f>'2020'!N7</f>
        <v>36392</v>
      </c>
      <c r="E7" s="40">
        <f>C7-D7</f>
        <v>-36392</v>
      </c>
      <c r="F7" s="48">
        <f>E7/D7</f>
        <v>-1</v>
      </c>
      <c r="G7" s="47">
        <f>SUM('2021'!C7:N7)</f>
        <v>622837</v>
      </c>
      <c r="H7" s="39">
        <f>SUM('2020'!C7:N7)</f>
        <v>760395</v>
      </c>
      <c r="I7" s="40">
        <f t="shared" si="0"/>
        <v>-137558</v>
      </c>
      <c r="J7" s="48">
        <f>I7/H7</f>
        <v>-0.18090334628712709</v>
      </c>
    </row>
    <row r="8" spans="1:10" x14ac:dyDescent="0.25">
      <c r="A8" s="59" t="s">
        <v>8</v>
      </c>
      <c r="B8" s="60" t="s">
        <v>25</v>
      </c>
      <c r="C8" s="47">
        <f>'2021'!N8</f>
        <v>0</v>
      </c>
      <c r="D8" s="39">
        <f>'2020'!N8</f>
        <v>43535</v>
      </c>
      <c r="E8" s="40">
        <f>C8-D8</f>
        <v>-43535</v>
      </c>
      <c r="F8" s="48">
        <f>E8/D8</f>
        <v>-1</v>
      </c>
      <c r="G8" s="47">
        <f>SUM('2021'!C8:N8)</f>
        <v>698060</v>
      </c>
      <c r="H8" s="39">
        <f>SUM('2020'!C8:N8)</f>
        <v>835700</v>
      </c>
      <c r="I8" s="40">
        <f t="shared" si="0"/>
        <v>-137640</v>
      </c>
      <c r="J8" s="48">
        <f>I8/H8</f>
        <v>-0.16470025128634677</v>
      </c>
    </row>
    <row r="9" spans="1:10" s="12" customFormat="1" x14ac:dyDescent="0.25">
      <c r="A9" s="65"/>
      <c r="B9" s="66" t="s">
        <v>9</v>
      </c>
      <c r="C9" s="49">
        <f>'2021'!N9</f>
        <v>0</v>
      </c>
      <c r="D9" s="41">
        <f t="shared" ref="D9" si="1">SUM(D6:D8)</f>
        <v>143630</v>
      </c>
      <c r="E9" s="42">
        <f>SUM(E6:E8)</f>
        <v>-143630</v>
      </c>
      <c r="F9" s="50">
        <f>E9/D9</f>
        <v>-1</v>
      </c>
      <c r="G9" s="49">
        <f>SUM(G6:G8)</f>
        <v>2175578</v>
      </c>
      <c r="H9" s="41">
        <f>SUM(H6:H8)</f>
        <v>2712810</v>
      </c>
      <c r="I9" s="42">
        <f>SUM(I6:I8)</f>
        <v>-537232</v>
      </c>
      <c r="J9" s="50">
        <f>I9/H9</f>
        <v>-0.19803524758460783</v>
      </c>
    </row>
    <row r="10" spans="1:10" x14ac:dyDescent="0.25">
      <c r="A10" s="65"/>
      <c r="B10" s="66"/>
      <c r="C10" s="49">
        <f>'2021'!N10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'2021'!N11</f>
        <v>0</v>
      </c>
      <c r="D11" s="39">
        <f>'2020'!N11</f>
        <v>6925</v>
      </c>
      <c r="E11" s="40">
        <f>C11-D11</f>
        <v>-6925</v>
      </c>
      <c r="F11" s="48">
        <f t="shared" ref="F11:F16" si="2">E11/D11</f>
        <v>-1</v>
      </c>
      <c r="G11" s="47">
        <f>SUM('2021'!C11:N11)</f>
        <v>104944</v>
      </c>
      <c r="H11" s="39">
        <f>SUM('2020'!C11:N11)</f>
        <v>123156</v>
      </c>
      <c r="I11" s="40">
        <f t="shared" ref="I11:I15" si="3">G11-H11</f>
        <v>-18212</v>
      </c>
      <c r="J11" s="48">
        <f t="shared" ref="J11:J16" si="4">I11/H11</f>
        <v>-0.14787748871350156</v>
      </c>
    </row>
    <row r="12" spans="1:10" x14ac:dyDescent="0.25">
      <c r="A12" s="59" t="s">
        <v>11</v>
      </c>
      <c r="B12" s="60" t="s">
        <v>27</v>
      </c>
      <c r="C12" s="47">
        <f>'2021'!N12</f>
        <v>0</v>
      </c>
      <c r="D12" s="39">
        <f>'2020'!N12</f>
        <v>7047</v>
      </c>
      <c r="E12" s="40">
        <f>C12-D12</f>
        <v>-7047</v>
      </c>
      <c r="F12" s="48">
        <f t="shared" si="2"/>
        <v>-1</v>
      </c>
      <c r="G12" s="47">
        <f>SUM('2021'!C12:N12)</f>
        <v>97310</v>
      </c>
      <c r="H12" s="39">
        <f>SUM('2020'!C12:N12)</f>
        <v>122009</v>
      </c>
      <c r="I12" s="40">
        <f t="shared" si="3"/>
        <v>-24699</v>
      </c>
      <c r="J12" s="48">
        <f t="shared" si="4"/>
        <v>-0.20243588587727135</v>
      </c>
    </row>
    <row r="13" spans="1:10" x14ac:dyDescent="0.25">
      <c r="A13" s="59" t="s">
        <v>12</v>
      </c>
      <c r="B13" s="60" t="s">
        <v>28</v>
      </c>
      <c r="C13" s="47">
        <f>'2021'!N13</f>
        <v>0</v>
      </c>
      <c r="D13" s="39">
        <f>'2020'!N13</f>
        <v>6123</v>
      </c>
      <c r="E13" s="40">
        <f>C13-D13</f>
        <v>-6123</v>
      </c>
      <c r="F13" s="48">
        <f t="shared" si="2"/>
        <v>-1</v>
      </c>
      <c r="G13" s="47">
        <f>SUM('2021'!C13:N13)</f>
        <v>94280</v>
      </c>
      <c r="H13" s="39">
        <f>SUM('2020'!C13:N13)</f>
        <v>118113</v>
      </c>
      <c r="I13" s="40">
        <f t="shared" si="3"/>
        <v>-23833</v>
      </c>
      <c r="J13" s="48">
        <f t="shared" si="4"/>
        <v>-0.20178134498319406</v>
      </c>
    </row>
    <row r="14" spans="1:10" s="14" customFormat="1" x14ac:dyDescent="0.25">
      <c r="A14" s="59" t="s">
        <v>13</v>
      </c>
      <c r="B14" s="60" t="s">
        <v>29</v>
      </c>
      <c r="C14" s="47">
        <f>'2021'!N14</f>
        <v>0</v>
      </c>
      <c r="D14" s="39">
        <f>'2020'!N14</f>
        <v>4838</v>
      </c>
      <c r="E14" s="43">
        <f>C14-D14</f>
        <v>-4838</v>
      </c>
      <c r="F14" s="52">
        <f t="shared" si="2"/>
        <v>-1</v>
      </c>
      <c r="G14" s="47">
        <f>SUM('2021'!C14:N14)</f>
        <v>77858</v>
      </c>
      <c r="H14" s="39">
        <f>SUM('2020'!C14:N14)</f>
        <v>89524</v>
      </c>
      <c r="I14" s="40">
        <f t="shared" si="3"/>
        <v>-11666</v>
      </c>
      <c r="J14" s="52">
        <f t="shared" si="4"/>
        <v>-0.1303114248693088</v>
      </c>
    </row>
    <row r="15" spans="1:10" x14ac:dyDescent="0.25">
      <c r="A15" s="59" t="s">
        <v>14</v>
      </c>
      <c r="B15" s="60" t="s">
        <v>30</v>
      </c>
      <c r="C15" s="47">
        <f>'2021'!N15</f>
        <v>0</v>
      </c>
      <c r="D15" s="39">
        <f>'2020'!N15</f>
        <v>2338</v>
      </c>
      <c r="E15" s="40">
        <f>C15-D15</f>
        <v>-2338</v>
      </c>
      <c r="F15" s="48">
        <f t="shared" si="2"/>
        <v>-1</v>
      </c>
      <c r="G15" s="47">
        <f>SUM('2021'!C15:N15)</f>
        <v>19538</v>
      </c>
      <c r="H15" s="39">
        <f>SUM('2020'!C15:N15)</f>
        <v>30807</v>
      </c>
      <c r="I15" s="40">
        <f t="shared" si="3"/>
        <v>-11269</v>
      </c>
      <c r="J15" s="48">
        <f t="shared" si="4"/>
        <v>-0.36579348849287502</v>
      </c>
    </row>
    <row r="16" spans="1:10" s="12" customFormat="1" x14ac:dyDescent="0.25">
      <c r="A16" s="65"/>
      <c r="B16" s="66" t="s">
        <v>15</v>
      </c>
      <c r="C16" s="49">
        <f>'2021'!N16</f>
        <v>0</v>
      </c>
      <c r="D16" s="41">
        <f>SUM(D11:D15)</f>
        <v>27271</v>
      </c>
      <c r="E16" s="42">
        <f>SUM(E11:E15)</f>
        <v>-27271</v>
      </c>
      <c r="F16" s="50">
        <f t="shared" si="2"/>
        <v>-1</v>
      </c>
      <c r="G16" s="49">
        <f>SUM(G11:G15)</f>
        <v>393930</v>
      </c>
      <c r="H16" s="41">
        <f>SUM(H11:H15)</f>
        <v>483609</v>
      </c>
      <c r="I16" s="42">
        <f>SUM(I11:I15)</f>
        <v>-89679</v>
      </c>
      <c r="J16" s="50">
        <f t="shared" si="4"/>
        <v>-0.1854369955894121</v>
      </c>
    </row>
    <row r="17" spans="1:10" x14ac:dyDescent="0.25">
      <c r="A17" s="59"/>
      <c r="B17" s="60"/>
      <c r="C17" s="47">
        <f>'2021'!N17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'2021'!N18</f>
        <v>0</v>
      </c>
      <c r="D18" s="41">
        <f>D9+D16</f>
        <v>170901</v>
      </c>
      <c r="E18" s="42">
        <f>E9+E16</f>
        <v>-170901</v>
      </c>
      <c r="F18" s="50">
        <f>E18/D18</f>
        <v>-1</v>
      </c>
      <c r="G18" s="49">
        <f>G9+G16</f>
        <v>2569508</v>
      </c>
      <c r="H18" s="41">
        <f>H9+H16</f>
        <v>3196419</v>
      </c>
      <c r="I18" s="42">
        <f>I9+I16</f>
        <v>-626911</v>
      </c>
      <c r="J18" s="51">
        <f>I18/H18</f>
        <v>-0.19612916829739779</v>
      </c>
    </row>
    <row r="19" spans="1:10" x14ac:dyDescent="0.25">
      <c r="A19" s="65"/>
      <c r="B19" s="66"/>
      <c r="C19" s="49">
        <f>'2021'!N19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'2021'!N20</f>
        <v>0</v>
      </c>
      <c r="D20" s="39">
        <f>'2020'!N20</f>
        <v>731</v>
      </c>
      <c r="E20" s="40">
        <f>C20-D20</f>
        <v>-731</v>
      </c>
      <c r="F20" s="48">
        <f>E20/D20</f>
        <v>-1</v>
      </c>
      <c r="G20" s="47">
        <f>SUM('2021'!C20:N20)</f>
        <v>16883</v>
      </c>
      <c r="H20" s="39">
        <f>SUM('2020'!C20:N20)</f>
        <v>21159</v>
      </c>
      <c r="I20" s="40">
        <f t="shared" ref="I20:I22" si="5">G20-H20</f>
        <v>-4276</v>
      </c>
      <c r="J20" s="48">
        <f>I20/H20</f>
        <v>-0.20208894560234417</v>
      </c>
    </row>
    <row r="21" spans="1:10" x14ac:dyDescent="0.25">
      <c r="A21" s="67">
        <v>84</v>
      </c>
      <c r="B21" s="60" t="s">
        <v>32</v>
      </c>
      <c r="C21" s="47">
        <f>'2021'!N21</f>
        <v>0</v>
      </c>
      <c r="D21" s="39">
        <f>'2020'!N21</f>
        <v>212</v>
      </c>
      <c r="E21" s="40">
        <f>C21-D21</f>
        <v>-212</v>
      </c>
      <c r="F21" s="48">
        <f>E21/D21</f>
        <v>-1</v>
      </c>
      <c r="G21" s="47">
        <f>SUM('2021'!C21:N21)</f>
        <v>4314</v>
      </c>
      <c r="H21" s="39">
        <f>SUM('2020'!C21:N21)</f>
        <v>3803</v>
      </c>
      <c r="I21" s="40">
        <f t="shared" si="5"/>
        <v>511</v>
      </c>
      <c r="J21" s="48">
        <f>I21/H21</f>
        <v>0.13436760452274521</v>
      </c>
    </row>
    <row r="22" spans="1:10" x14ac:dyDescent="0.25">
      <c r="A22" s="59" t="s">
        <v>50</v>
      </c>
      <c r="B22" s="60" t="s">
        <v>17</v>
      </c>
      <c r="C22" s="47">
        <f>'2021'!N22</f>
        <v>0</v>
      </c>
      <c r="D22" s="39">
        <f>'2020'!N22</f>
        <v>7587</v>
      </c>
      <c r="E22" s="40">
        <f>C22-D22</f>
        <v>-7587</v>
      </c>
      <c r="F22" s="48">
        <v>0</v>
      </c>
      <c r="G22" s="47">
        <f>SUM('2021'!C22:N22)</f>
        <v>133452</v>
      </c>
      <c r="H22" s="39">
        <f>SUM('2020'!C22:N22)</f>
        <v>137701</v>
      </c>
      <c r="I22" s="40">
        <f t="shared" si="5"/>
        <v>-4249</v>
      </c>
      <c r="J22" s="48">
        <f>I22/H22</f>
        <v>-3.0856711280237616E-2</v>
      </c>
    </row>
    <row r="23" spans="1:10" x14ac:dyDescent="0.25">
      <c r="A23" s="65"/>
      <c r="B23" s="66" t="s">
        <v>18</v>
      </c>
      <c r="C23" s="49">
        <f>'2021'!N23</f>
        <v>0</v>
      </c>
      <c r="D23" s="41">
        <f>SUM(D20:D22)</f>
        <v>8530</v>
      </c>
      <c r="E23" s="42">
        <f>SUM(E20:E22)</f>
        <v>-8530</v>
      </c>
      <c r="F23" s="50">
        <f>E23/D23</f>
        <v>-1</v>
      </c>
      <c r="G23" s="49">
        <f>SUM(G20:G22)</f>
        <v>154649</v>
      </c>
      <c r="H23" s="41">
        <f>SUM(H20:H22)</f>
        <v>162663</v>
      </c>
      <c r="I23" s="42">
        <f>SUM(I20:I22)</f>
        <v>-8014</v>
      </c>
      <c r="J23" s="50">
        <f>I23/H23</f>
        <v>-4.9267503980622511E-2</v>
      </c>
    </row>
    <row r="24" spans="1:10" x14ac:dyDescent="0.25">
      <c r="A24" s="59"/>
      <c r="B24" s="60"/>
      <c r="C24" s="47">
        <f>'2021'!N24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'2021'!N25</f>
        <v>0</v>
      </c>
      <c r="D25" s="39">
        <f>'2020'!N25</f>
        <v>9313</v>
      </c>
      <c r="E25" s="40">
        <f>C25-D25</f>
        <v>-9313</v>
      </c>
      <c r="F25" s="48">
        <f>E25/D25</f>
        <v>-1</v>
      </c>
      <c r="G25" s="47">
        <f>SUM('2021'!C25:N25)</f>
        <v>212653</v>
      </c>
      <c r="H25" s="39">
        <f>SUM('2020'!C25:N25)</f>
        <v>185278</v>
      </c>
      <c r="I25" s="40">
        <f t="shared" ref="I25:I26" si="6">G25-H25</f>
        <v>27375</v>
      </c>
      <c r="J25" s="48">
        <f>I25/H25</f>
        <v>0.1477509472252507</v>
      </c>
    </row>
    <row r="26" spans="1:10" x14ac:dyDescent="0.25">
      <c r="A26" s="59" t="s">
        <v>48</v>
      </c>
      <c r="B26" s="60" t="s">
        <v>20</v>
      </c>
      <c r="C26" s="47">
        <f>'2021'!N26</f>
        <v>0</v>
      </c>
      <c r="D26" s="39">
        <f>'2020'!N26</f>
        <v>3250</v>
      </c>
      <c r="E26" s="40">
        <f>C26-D26</f>
        <v>-3250</v>
      </c>
      <c r="F26" s="48">
        <f>E26/D26</f>
        <v>-1</v>
      </c>
      <c r="G26" s="47">
        <f>SUM('2021'!C26:N26)</f>
        <v>45042</v>
      </c>
      <c r="H26" s="39">
        <f>SUM('2020'!C26:N26)</f>
        <v>44043</v>
      </c>
      <c r="I26" s="40">
        <f t="shared" si="6"/>
        <v>999</v>
      </c>
      <c r="J26" s="48">
        <f>I26/H26</f>
        <v>2.2682378584565083E-2</v>
      </c>
    </row>
    <row r="27" spans="1:10" s="12" customFormat="1" x14ac:dyDescent="0.25">
      <c r="A27" s="65"/>
      <c r="B27" s="66" t="s">
        <v>21</v>
      </c>
      <c r="C27" s="49">
        <f>'2021'!N27</f>
        <v>0</v>
      </c>
      <c r="D27" s="41">
        <f>SUM(D25:D26)</f>
        <v>12563</v>
      </c>
      <c r="E27" s="42">
        <f>SUM(E25:E26)</f>
        <v>-12563</v>
      </c>
      <c r="F27" s="50">
        <f>E27/D27</f>
        <v>-1</v>
      </c>
      <c r="G27" s="49">
        <f>SUM(G25:G26)</f>
        <v>257695</v>
      </c>
      <c r="H27" s="41">
        <f>SUM(H25:H26)</f>
        <v>229321</v>
      </c>
      <c r="I27" s="42">
        <f>SUM(I25:I26)</f>
        <v>28374</v>
      </c>
      <c r="J27" s="50">
        <f>I27/H27</f>
        <v>0.12373049132002739</v>
      </c>
    </row>
    <row r="28" spans="1:10" x14ac:dyDescent="0.25">
      <c r="A28" s="59"/>
      <c r="B28" s="60"/>
      <c r="C28" s="47">
        <f>'2021'!N28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'2021'!N29</f>
        <v>0</v>
      </c>
      <c r="D29" s="55">
        <f>D18+D23+D27</f>
        <v>191994</v>
      </c>
      <c r="E29" s="61">
        <f>E18+E23+E27</f>
        <v>-191994</v>
      </c>
      <c r="F29" s="57">
        <f>E29/D29</f>
        <v>-1</v>
      </c>
      <c r="G29" s="54">
        <f>G18+G23+G27</f>
        <v>2981852</v>
      </c>
      <c r="H29" s="55">
        <f>H18+H23+H27</f>
        <v>3588403</v>
      </c>
      <c r="I29" s="56">
        <f>I18+I23+I27</f>
        <v>-606551</v>
      </c>
      <c r="J29" s="57">
        <f>I29/H29</f>
        <v>-0.1690309031622145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workbookViewId="0">
      <selection activeCell="P19" sqref="P19"/>
    </sheetView>
  </sheetViews>
  <sheetFormatPr baseColWidth="10" defaultRowHeight="15" x14ac:dyDescent="0.25"/>
  <cols>
    <col min="1" max="1" width="7.7109375" customWidth="1"/>
    <col min="2" max="2" width="35.5703125" customWidth="1"/>
    <col min="4" max="4" width="10.42578125" customWidth="1"/>
  </cols>
  <sheetData>
    <row r="1" spans="1:15" ht="33.75" x14ac:dyDescent="0.5">
      <c r="A1" s="30" t="s">
        <v>66</v>
      </c>
    </row>
    <row r="4" spans="1:15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5" x14ac:dyDescent="0.25">
      <c r="A5" s="22"/>
      <c r="B5" s="9"/>
      <c r="C5" s="25" t="s">
        <v>33</v>
      </c>
      <c r="D5" s="4" t="s">
        <v>34</v>
      </c>
      <c r="E5" s="4" t="s">
        <v>35</v>
      </c>
      <c r="F5" s="29" t="s">
        <v>36</v>
      </c>
      <c r="G5" s="5" t="s">
        <v>37</v>
      </c>
      <c r="H5" s="4" t="s">
        <v>38</v>
      </c>
      <c r="I5" s="4" t="s">
        <v>39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5" t="s">
        <v>40</v>
      </c>
    </row>
    <row r="6" spans="1:15" x14ac:dyDescent="0.25">
      <c r="A6" s="22" t="s">
        <v>6</v>
      </c>
      <c r="B6" s="9" t="s">
        <v>23</v>
      </c>
      <c r="C6" s="18">
        <v>62142</v>
      </c>
      <c r="D6" s="7">
        <v>71251</v>
      </c>
      <c r="E6" s="7">
        <v>76962</v>
      </c>
      <c r="F6" s="7">
        <v>60338</v>
      </c>
      <c r="G6" s="7">
        <v>56041</v>
      </c>
      <c r="H6" s="18">
        <v>69164</v>
      </c>
      <c r="I6" s="7">
        <v>62738</v>
      </c>
      <c r="J6" s="7">
        <v>85209</v>
      </c>
      <c r="K6" s="34">
        <v>100169</v>
      </c>
      <c r="L6" s="7">
        <v>100938</v>
      </c>
      <c r="M6" s="35">
        <v>109729</v>
      </c>
      <c r="N6" s="35"/>
      <c r="O6" s="7">
        <f>SUM(C6:N6)</f>
        <v>854681</v>
      </c>
    </row>
    <row r="7" spans="1:15" x14ac:dyDescent="0.25">
      <c r="A7" s="22" t="s">
        <v>7</v>
      </c>
      <c r="B7" s="9" t="s">
        <v>24</v>
      </c>
      <c r="C7" s="18">
        <v>41203</v>
      </c>
      <c r="D7" s="7">
        <v>47853</v>
      </c>
      <c r="E7" s="7">
        <v>54659</v>
      </c>
      <c r="F7" s="7">
        <v>44838</v>
      </c>
      <c r="G7" s="7">
        <v>36347</v>
      </c>
      <c r="H7" s="18">
        <v>50636</v>
      </c>
      <c r="I7" s="7">
        <v>38777</v>
      </c>
      <c r="J7" s="7">
        <v>58841</v>
      </c>
      <c r="K7" s="34">
        <v>83550</v>
      </c>
      <c r="L7" s="7">
        <v>78041</v>
      </c>
      <c r="M7" s="35">
        <v>88092</v>
      </c>
      <c r="N7" s="35"/>
      <c r="O7" s="7">
        <f>SUM(C7:N7)</f>
        <v>622837</v>
      </c>
    </row>
    <row r="8" spans="1:15" x14ac:dyDescent="0.25">
      <c r="A8" s="22" t="s">
        <v>8</v>
      </c>
      <c r="B8" s="9" t="s">
        <v>25</v>
      </c>
      <c r="C8" s="18">
        <v>49596</v>
      </c>
      <c r="D8" s="7">
        <v>56579</v>
      </c>
      <c r="E8" s="7">
        <v>61022</v>
      </c>
      <c r="F8" s="7">
        <v>50614</v>
      </c>
      <c r="G8" s="7">
        <v>40787</v>
      </c>
      <c r="H8" s="18">
        <v>57288</v>
      </c>
      <c r="I8" s="7">
        <v>44988</v>
      </c>
      <c r="J8" s="7">
        <v>66548</v>
      </c>
      <c r="K8" s="34">
        <v>87967</v>
      </c>
      <c r="L8" s="7">
        <v>86092</v>
      </c>
      <c r="M8" s="35">
        <v>96579</v>
      </c>
      <c r="N8" s="35"/>
      <c r="O8" s="7">
        <f>SUM(C8:N8)</f>
        <v>698060</v>
      </c>
    </row>
    <row r="9" spans="1:15" x14ac:dyDescent="0.25">
      <c r="A9" s="23"/>
      <c r="B9" s="27" t="s">
        <v>9</v>
      </c>
      <c r="C9" s="19">
        <v>152941</v>
      </c>
      <c r="D9" s="8">
        <f t="shared" ref="D9:N9" si="0">SUM(D6:D8)</f>
        <v>175683</v>
      </c>
      <c r="E9" s="8">
        <v>192643</v>
      </c>
      <c r="F9" s="8">
        <v>155790</v>
      </c>
      <c r="G9" s="8">
        <v>133175</v>
      </c>
      <c r="H9" s="19">
        <v>177088</v>
      </c>
      <c r="I9" s="8">
        <v>146503</v>
      </c>
      <c r="J9" s="8">
        <v>210598</v>
      </c>
      <c r="K9" s="8">
        <v>271686</v>
      </c>
      <c r="L9" s="8">
        <v>265071</v>
      </c>
      <c r="M9" s="8">
        <v>294400</v>
      </c>
      <c r="N9" s="8">
        <f t="shared" si="0"/>
        <v>0</v>
      </c>
      <c r="O9" s="8">
        <f>SUM(C9:N9)</f>
        <v>2175578</v>
      </c>
    </row>
    <row r="10" spans="1:15" x14ac:dyDescent="0.25">
      <c r="A10" s="23"/>
      <c r="B10" s="27"/>
      <c r="C10" s="19"/>
      <c r="D10" s="8"/>
      <c r="E10" s="8"/>
      <c r="F10" s="8"/>
      <c r="G10" s="8"/>
      <c r="H10" s="19"/>
      <c r="I10" s="8"/>
      <c r="J10" s="8"/>
      <c r="K10" s="8"/>
      <c r="L10" s="8"/>
      <c r="M10" s="8"/>
      <c r="N10" s="8"/>
      <c r="O10" s="8"/>
    </row>
    <row r="11" spans="1:15" x14ac:dyDescent="0.25">
      <c r="A11" s="22" t="s">
        <v>10</v>
      </c>
      <c r="B11" s="9" t="s">
        <v>26</v>
      </c>
      <c r="C11" s="18">
        <v>6846</v>
      </c>
      <c r="D11" s="7">
        <v>9066</v>
      </c>
      <c r="E11" s="7">
        <v>8559</v>
      </c>
      <c r="F11" s="7">
        <v>6956</v>
      </c>
      <c r="G11" s="7">
        <v>7131</v>
      </c>
      <c r="H11" s="18">
        <v>8309</v>
      </c>
      <c r="I11" s="7">
        <v>6583</v>
      </c>
      <c r="J11" s="7">
        <v>9971</v>
      </c>
      <c r="K11" s="34">
        <v>13164</v>
      </c>
      <c r="L11" s="7">
        <v>13233</v>
      </c>
      <c r="M11" s="35">
        <v>15126</v>
      </c>
      <c r="N11" s="35"/>
      <c r="O11" s="7">
        <f t="shared" ref="O11:O16" si="1">SUM(C11:N11)</f>
        <v>104944</v>
      </c>
    </row>
    <row r="12" spans="1:15" x14ac:dyDescent="0.25">
      <c r="A12" s="22" t="s">
        <v>11</v>
      </c>
      <c r="B12" s="9" t="s">
        <v>27</v>
      </c>
      <c r="C12" s="18">
        <v>8554</v>
      </c>
      <c r="D12" s="7">
        <v>9420</v>
      </c>
      <c r="E12" s="7">
        <v>10108</v>
      </c>
      <c r="F12" s="7">
        <v>7768</v>
      </c>
      <c r="G12" s="7">
        <v>6661</v>
      </c>
      <c r="H12" s="18">
        <v>7127</v>
      </c>
      <c r="I12" s="7">
        <v>5586</v>
      </c>
      <c r="J12" s="7">
        <v>7312</v>
      </c>
      <c r="K12" s="34">
        <v>10453</v>
      </c>
      <c r="L12" s="7">
        <v>11531</v>
      </c>
      <c r="M12" s="35">
        <v>12790</v>
      </c>
      <c r="N12" s="35"/>
      <c r="O12" s="7">
        <f t="shared" si="1"/>
        <v>97310</v>
      </c>
    </row>
    <row r="13" spans="1:15" x14ac:dyDescent="0.25">
      <c r="A13" s="22" t="s">
        <v>12</v>
      </c>
      <c r="B13" s="9" t="s">
        <v>28</v>
      </c>
      <c r="C13" s="18">
        <v>7354</v>
      </c>
      <c r="D13" s="7">
        <v>8766</v>
      </c>
      <c r="E13" s="7">
        <v>7955</v>
      </c>
      <c r="F13" s="7">
        <v>6637</v>
      </c>
      <c r="G13" s="7">
        <v>4650</v>
      </c>
      <c r="H13" s="18">
        <v>7218</v>
      </c>
      <c r="I13" s="7">
        <v>4104</v>
      </c>
      <c r="J13" s="7">
        <v>8078</v>
      </c>
      <c r="K13" s="34">
        <v>12846</v>
      </c>
      <c r="L13" s="7">
        <v>11839</v>
      </c>
      <c r="M13" s="35">
        <v>14833</v>
      </c>
      <c r="N13" s="35"/>
      <c r="O13" s="7">
        <f t="shared" si="1"/>
        <v>94280</v>
      </c>
    </row>
    <row r="14" spans="1:15" x14ac:dyDescent="0.25">
      <c r="A14" s="22" t="s">
        <v>13</v>
      </c>
      <c r="B14" s="9" t="s">
        <v>29</v>
      </c>
      <c r="C14" s="20">
        <v>5964</v>
      </c>
      <c r="D14" s="13">
        <v>6307</v>
      </c>
      <c r="E14" s="13">
        <v>7113</v>
      </c>
      <c r="F14" s="13">
        <v>5044</v>
      </c>
      <c r="G14" s="13">
        <v>4858</v>
      </c>
      <c r="H14" s="20">
        <v>6595</v>
      </c>
      <c r="I14" s="13">
        <v>4265</v>
      </c>
      <c r="J14" s="7">
        <v>7147</v>
      </c>
      <c r="K14" s="34">
        <v>9579</v>
      </c>
      <c r="L14" s="7">
        <v>9603</v>
      </c>
      <c r="M14" s="35">
        <v>11383</v>
      </c>
      <c r="N14" s="35"/>
      <c r="O14" s="13">
        <f t="shared" si="1"/>
        <v>77858</v>
      </c>
    </row>
    <row r="15" spans="1:15" x14ac:dyDescent="0.25">
      <c r="A15" s="22" t="s">
        <v>14</v>
      </c>
      <c r="B15" s="9" t="s">
        <v>30</v>
      </c>
      <c r="C15" s="18">
        <v>2559</v>
      </c>
      <c r="D15" s="7">
        <v>2775</v>
      </c>
      <c r="E15" s="7">
        <v>2889</v>
      </c>
      <c r="F15" s="7">
        <v>1454</v>
      </c>
      <c r="G15" s="7">
        <v>1202</v>
      </c>
      <c r="H15" s="18">
        <v>1290</v>
      </c>
      <c r="I15" s="7">
        <v>795</v>
      </c>
      <c r="J15" s="7">
        <v>1358</v>
      </c>
      <c r="K15" s="34">
        <v>1799</v>
      </c>
      <c r="L15" s="7">
        <v>1633</v>
      </c>
      <c r="M15" s="35">
        <v>1784</v>
      </c>
      <c r="N15" s="35"/>
      <c r="O15" s="7">
        <f t="shared" si="1"/>
        <v>19538</v>
      </c>
    </row>
    <row r="16" spans="1:15" x14ac:dyDescent="0.25">
      <c r="A16" s="23"/>
      <c r="B16" s="27" t="s">
        <v>15</v>
      </c>
      <c r="C16" s="19">
        <v>31277</v>
      </c>
      <c r="D16" s="8">
        <f t="shared" ref="D16:N16" si="2">SUM(D11:D15)</f>
        <v>36334</v>
      </c>
      <c r="E16" s="8">
        <v>36624</v>
      </c>
      <c r="F16" s="8">
        <v>27859</v>
      </c>
      <c r="G16" s="8">
        <v>24502</v>
      </c>
      <c r="H16" s="19">
        <v>30539</v>
      </c>
      <c r="I16" s="8">
        <v>21333</v>
      </c>
      <c r="J16" s="8">
        <v>33866</v>
      </c>
      <c r="K16" s="8">
        <v>47841</v>
      </c>
      <c r="L16" s="8">
        <v>47839</v>
      </c>
      <c r="M16" s="8">
        <v>55916</v>
      </c>
      <c r="N16" s="8">
        <f t="shared" si="2"/>
        <v>0</v>
      </c>
      <c r="O16" s="8">
        <f t="shared" si="1"/>
        <v>393930</v>
      </c>
    </row>
    <row r="17" spans="1:15" x14ac:dyDescent="0.25">
      <c r="A17" s="22"/>
      <c r="B17" s="9"/>
      <c r="C17" s="18"/>
      <c r="D17" s="7"/>
      <c r="E17" s="7"/>
      <c r="F17" s="7"/>
      <c r="G17" s="7"/>
      <c r="H17" s="18"/>
      <c r="I17" s="7"/>
      <c r="J17" s="7"/>
      <c r="K17" s="7"/>
      <c r="L17" s="7"/>
      <c r="M17" s="7"/>
      <c r="N17" s="7"/>
      <c r="O17" s="7"/>
    </row>
    <row r="18" spans="1:15" x14ac:dyDescent="0.25">
      <c r="A18" s="23"/>
      <c r="B18" s="27" t="s">
        <v>16</v>
      </c>
      <c r="C18" s="19">
        <v>184218</v>
      </c>
      <c r="D18" s="8">
        <f t="shared" ref="D18:N18" si="3">D9+D16</f>
        <v>212017</v>
      </c>
      <c r="E18" s="8">
        <v>229267</v>
      </c>
      <c r="F18" s="8">
        <v>183649</v>
      </c>
      <c r="G18" s="8">
        <v>157677</v>
      </c>
      <c r="H18" s="19">
        <v>207627</v>
      </c>
      <c r="I18" s="8">
        <v>167836</v>
      </c>
      <c r="J18" s="8">
        <v>244464</v>
      </c>
      <c r="K18" s="8">
        <v>319527</v>
      </c>
      <c r="L18" s="8">
        <v>312910</v>
      </c>
      <c r="M18" s="8">
        <v>350316</v>
      </c>
      <c r="N18" s="8">
        <f t="shared" si="3"/>
        <v>0</v>
      </c>
      <c r="O18" s="8">
        <f>SUM(C18:N18)</f>
        <v>2569508</v>
      </c>
    </row>
    <row r="19" spans="1:15" x14ac:dyDescent="0.25">
      <c r="A19" s="23"/>
      <c r="B19" s="27"/>
      <c r="C19" s="19"/>
      <c r="D19" s="8"/>
      <c r="E19" s="8"/>
      <c r="F19" s="8"/>
      <c r="G19" s="8"/>
      <c r="H19" s="19"/>
      <c r="I19" s="8"/>
      <c r="J19" s="8"/>
      <c r="K19" s="8"/>
      <c r="L19" s="8"/>
      <c r="M19" s="8"/>
      <c r="N19" s="8"/>
      <c r="O19" s="8"/>
    </row>
    <row r="20" spans="1:15" x14ac:dyDescent="0.25">
      <c r="A20" s="24">
        <v>70</v>
      </c>
      <c r="B20" s="9" t="s">
        <v>31</v>
      </c>
      <c r="C20" s="18">
        <v>1520</v>
      </c>
      <c r="D20" s="7">
        <v>1363</v>
      </c>
      <c r="E20" s="7">
        <v>1785</v>
      </c>
      <c r="F20" s="7">
        <v>1344</v>
      </c>
      <c r="G20" s="7">
        <v>752</v>
      </c>
      <c r="H20" s="18">
        <v>1000</v>
      </c>
      <c r="I20" s="7">
        <v>563</v>
      </c>
      <c r="J20" s="7">
        <v>1393</v>
      </c>
      <c r="K20" s="34">
        <v>2303</v>
      </c>
      <c r="L20" s="7">
        <v>2115</v>
      </c>
      <c r="M20" s="35">
        <v>2745</v>
      </c>
      <c r="N20" s="9"/>
      <c r="O20" s="7">
        <f t="shared" ref="O20:O23" si="4">SUM(C20:N20)</f>
        <v>16883</v>
      </c>
    </row>
    <row r="21" spans="1:15" x14ac:dyDescent="0.25">
      <c r="A21" s="24">
        <v>84</v>
      </c>
      <c r="B21" s="9" t="s">
        <v>32</v>
      </c>
      <c r="C21" s="18">
        <v>267</v>
      </c>
      <c r="D21" s="7">
        <v>333</v>
      </c>
      <c r="E21" s="7">
        <v>349</v>
      </c>
      <c r="F21" s="7">
        <v>297</v>
      </c>
      <c r="G21" s="7">
        <v>229</v>
      </c>
      <c r="H21" s="18">
        <v>266</v>
      </c>
      <c r="I21" s="7">
        <v>210</v>
      </c>
      <c r="J21" s="7">
        <v>366</v>
      </c>
      <c r="K21" s="34">
        <v>563</v>
      </c>
      <c r="L21" s="7">
        <v>582</v>
      </c>
      <c r="M21" s="35">
        <v>852</v>
      </c>
      <c r="N21" s="7"/>
      <c r="O21" s="7">
        <f t="shared" si="4"/>
        <v>4314</v>
      </c>
    </row>
    <row r="22" spans="1:15" x14ac:dyDescent="0.25">
      <c r="A22" s="3" t="s">
        <v>50</v>
      </c>
      <c r="B22" s="9" t="s">
        <v>17</v>
      </c>
      <c r="C22" s="18">
        <v>12148</v>
      </c>
      <c r="D22" s="7">
        <v>12552</v>
      </c>
      <c r="E22" s="7">
        <v>16688</v>
      </c>
      <c r="F22" s="7">
        <v>14109</v>
      </c>
      <c r="G22" s="7">
        <v>6565</v>
      </c>
      <c r="H22" s="18">
        <v>7644</v>
      </c>
      <c r="I22" s="7">
        <v>0</v>
      </c>
      <c r="J22" s="7">
        <v>7778</v>
      </c>
      <c r="K22" s="18">
        <v>18988</v>
      </c>
      <c r="L22" s="7">
        <v>15919</v>
      </c>
      <c r="M22" s="36">
        <v>21061</v>
      </c>
      <c r="N22" s="7"/>
      <c r="O22" s="7">
        <f t="shared" si="4"/>
        <v>133452</v>
      </c>
    </row>
    <row r="23" spans="1:15" x14ac:dyDescent="0.25">
      <c r="A23" s="23"/>
      <c r="B23" s="27" t="s">
        <v>18</v>
      </c>
      <c r="C23" s="19">
        <v>13935</v>
      </c>
      <c r="D23" s="19">
        <f t="shared" ref="D23:N23" si="5">SUM(D20:D22)</f>
        <v>14248</v>
      </c>
      <c r="E23" s="19">
        <v>18822</v>
      </c>
      <c r="F23" s="19">
        <v>15750</v>
      </c>
      <c r="G23" s="19">
        <v>7546</v>
      </c>
      <c r="H23" s="19">
        <v>8910</v>
      </c>
      <c r="I23" s="8">
        <v>773</v>
      </c>
      <c r="J23" s="8">
        <v>9537</v>
      </c>
      <c r="K23" s="8">
        <v>21854</v>
      </c>
      <c r="L23" s="8">
        <v>18616</v>
      </c>
      <c r="M23" s="8">
        <v>24658</v>
      </c>
      <c r="N23" s="19">
        <f t="shared" si="5"/>
        <v>0</v>
      </c>
      <c r="O23" s="8">
        <f t="shared" si="4"/>
        <v>154649</v>
      </c>
    </row>
    <row r="24" spans="1:15" x14ac:dyDescent="0.25">
      <c r="A24" s="22"/>
      <c r="B24" s="9"/>
      <c r="C24" s="18"/>
      <c r="D24" s="7"/>
      <c r="E24" s="7"/>
      <c r="F24" s="7"/>
      <c r="G24" s="7"/>
      <c r="H24" s="18"/>
      <c r="I24" s="7"/>
      <c r="J24" s="7"/>
      <c r="K24" s="7"/>
      <c r="L24" s="7"/>
      <c r="M24" s="7"/>
      <c r="N24" s="7"/>
      <c r="O24" s="7"/>
    </row>
    <row r="25" spans="1:15" x14ac:dyDescent="0.25">
      <c r="A25" s="3" t="s">
        <v>47</v>
      </c>
      <c r="B25" s="9" t="s">
        <v>19</v>
      </c>
      <c r="C25" s="18">
        <v>9742</v>
      </c>
      <c r="D25" s="7">
        <v>12268</v>
      </c>
      <c r="E25" s="7">
        <v>15155</v>
      </c>
      <c r="F25" s="7">
        <v>18430</v>
      </c>
      <c r="G25" s="7">
        <v>21804</v>
      </c>
      <c r="H25" s="18">
        <v>25896</v>
      </c>
      <c r="I25" s="7">
        <v>49392</v>
      </c>
      <c r="J25" s="7">
        <v>22935</v>
      </c>
      <c r="K25" s="7">
        <v>13900</v>
      </c>
      <c r="L25" s="7">
        <v>12525</v>
      </c>
      <c r="M25" s="7">
        <v>10606</v>
      </c>
      <c r="N25" s="7"/>
      <c r="O25" s="7">
        <f t="shared" ref="O25:O27" si="6">SUM(C25:N25)</f>
        <v>212653</v>
      </c>
    </row>
    <row r="26" spans="1:15" x14ac:dyDescent="0.25">
      <c r="A26" s="3" t="s">
        <v>48</v>
      </c>
      <c r="B26" s="9" t="s">
        <v>20</v>
      </c>
      <c r="C26" s="18">
        <v>2954</v>
      </c>
      <c r="D26" s="7">
        <v>3320</v>
      </c>
      <c r="E26" s="7">
        <v>4026</v>
      </c>
      <c r="F26" s="7">
        <v>4026</v>
      </c>
      <c r="G26" s="7">
        <v>3424</v>
      </c>
      <c r="H26" s="18">
        <v>4838</v>
      </c>
      <c r="I26" s="7">
        <v>7087</v>
      </c>
      <c r="J26" s="7">
        <v>4695</v>
      </c>
      <c r="K26" s="7">
        <v>3796</v>
      </c>
      <c r="L26" s="7">
        <v>3515</v>
      </c>
      <c r="M26" s="7">
        <v>3361</v>
      </c>
      <c r="N26" s="7"/>
      <c r="O26" s="7">
        <f t="shared" si="6"/>
        <v>45042</v>
      </c>
    </row>
    <row r="27" spans="1:15" x14ac:dyDescent="0.25">
      <c r="A27" s="23"/>
      <c r="B27" s="27" t="s">
        <v>21</v>
      </c>
      <c r="C27" s="19">
        <v>12696</v>
      </c>
      <c r="D27" s="8">
        <f t="shared" ref="D27:N27" si="7">SUM(D25:D26)</f>
        <v>15588</v>
      </c>
      <c r="E27" s="8">
        <v>19181</v>
      </c>
      <c r="F27" s="8">
        <v>22456</v>
      </c>
      <c r="G27" s="8">
        <v>25228</v>
      </c>
      <c r="H27" s="19">
        <v>30734</v>
      </c>
      <c r="I27" s="8">
        <v>56479</v>
      </c>
      <c r="J27" s="8">
        <v>27630</v>
      </c>
      <c r="K27" s="8">
        <v>17696</v>
      </c>
      <c r="L27" s="8">
        <v>16040</v>
      </c>
      <c r="M27" s="8">
        <v>13967</v>
      </c>
      <c r="N27" s="8">
        <f t="shared" si="7"/>
        <v>0</v>
      </c>
      <c r="O27" s="8">
        <f t="shared" si="6"/>
        <v>257695</v>
      </c>
    </row>
    <row r="28" spans="1:15" x14ac:dyDescent="0.25">
      <c r="A28" s="22"/>
      <c r="B28" s="9"/>
      <c r="C28" s="18"/>
      <c r="D28" s="7"/>
      <c r="E28" s="7"/>
      <c r="F28" s="7"/>
      <c r="G28" s="7"/>
      <c r="H28" s="18"/>
      <c r="I28" s="18"/>
      <c r="J28" s="18"/>
      <c r="K28" s="18"/>
      <c r="L28" s="7"/>
      <c r="M28" s="7"/>
      <c r="N28" s="7"/>
      <c r="O28" s="7"/>
    </row>
    <row r="29" spans="1:15" x14ac:dyDescent="0.25">
      <c r="A29" s="23"/>
      <c r="B29" s="27" t="s">
        <v>22</v>
      </c>
      <c r="C29" s="21">
        <v>210849</v>
      </c>
      <c r="D29" s="10">
        <f t="shared" ref="D29:N29" si="8">D18+D23+D27</f>
        <v>241853</v>
      </c>
      <c r="E29" s="10">
        <v>267270</v>
      </c>
      <c r="F29" s="79">
        <v>221855</v>
      </c>
      <c r="G29" s="10">
        <v>190451</v>
      </c>
      <c r="H29" s="21">
        <v>247271</v>
      </c>
      <c r="I29" s="21">
        <v>225088</v>
      </c>
      <c r="J29" s="21">
        <v>281631</v>
      </c>
      <c r="K29" s="21">
        <v>359077</v>
      </c>
      <c r="L29" s="10">
        <v>347566</v>
      </c>
      <c r="M29" s="10">
        <v>388941</v>
      </c>
      <c r="N29" s="10">
        <f t="shared" si="8"/>
        <v>0</v>
      </c>
      <c r="O29" s="10">
        <f>SUM(C29:N29)</f>
        <v>2981852</v>
      </c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M6" sqref="M6:M29"/>
    </sheetView>
  </sheetViews>
  <sheetFormatPr baseColWidth="10" defaultRowHeight="15" x14ac:dyDescent="0.25"/>
  <cols>
    <col min="1" max="1" width="9" customWidth="1"/>
    <col min="2" max="2" width="35.5703125" customWidth="1"/>
  </cols>
  <sheetData>
    <row r="1" spans="1:18" ht="33.75" x14ac:dyDescent="0.5">
      <c r="A1" s="30" t="s">
        <v>46</v>
      </c>
    </row>
    <row r="4" spans="1:18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8" x14ac:dyDescent="0.25">
      <c r="A5" s="85"/>
      <c r="B5" s="78"/>
      <c r="C5" s="88" t="s">
        <v>33</v>
      </c>
      <c r="D5" s="73" t="s">
        <v>34</v>
      </c>
      <c r="E5" s="73" t="s">
        <v>35</v>
      </c>
      <c r="F5" s="90" t="s">
        <v>36</v>
      </c>
      <c r="G5" s="74" t="s">
        <v>37</v>
      </c>
      <c r="H5" s="73" t="s">
        <v>38</v>
      </c>
      <c r="I5" s="73" t="s">
        <v>39</v>
      </c>
      <c r="J5" s="73" t="s">
        <v>41</v>
      </c>
      <c r="K5" s="73" t="s">
        <v>42</v>
      </c>
      <c r="L5" s="73" t="s">
        <v>43</v>
      </c>
      <c r="M5" s="73" t="s">
        <v>44</v>
      </c>
      <c r="N5" s="73" t="s">
        <v>45</v>
      </c>
      <c r="O5" s="74" t="s">
        <v>40</v>
      </c>
    </row>
    <row r="6" spans="1:18" x14ac:dyDescent="0.25">
      <c r="A6" s="85" t="s">
        <v>6</v>
      </c>
      <c r="B6" s="78" t="s">
        <v>23</v>
      </c>
      <c r="C6" s="81">
        <v>143414</v>
      </c>
      <c r="D6" s="76">
        <v>128299</v>
      </c>
      <c r="E6" s="76">
        <v>78411</v>
      </c>
      <c r="F6" s="91">
        <v>40129</v>
      </c>
      <c r="G6" s="76">
        <v>70975</v>
      </c>
      <c r="H6" s="81">
        <v>93087</v>
      </c>
      <c r="I6" s="81">
        <v>83443</v>
      </c>
      <c r="J6" s="76">
        <v>97031</v>
      </c>
      <c r="K6" s="100">
        <v>115588</v>
      </c>
      <c r="L6" s="100">
        <v>112903</v>
      </c>
      <c r="M6" s="100">
        <v>89732</v>
      </c>
      <c r="N6" s="100">
        <v>63703</v>
      </c>
      <c r="O6" s="76">
        <v>1116715</v>
      </c>
    </row>
    <row r="7" spans="1:18" x14ac:dyDescent="0.25">
      <c r="A7" s="85" t="s">
        <v>7</v>
      </c>
      <c r="B7" s="78" t="s">
        <v>24</v>
      </c>
      <c r="C7" s="81">
        <v>107772</v>
      </c>
      <c r="D7" s="76">
        <v>94135</v>
      </c>
      <c r="E7" s="76">
        <v>56907</v>
      </c>
      <c r="F7" s="91">
        <v>25593</v>
      </c>
      <c r="G7" s="76">
        <v>42559</v>
      </c>
      <c r="H7" s="81">
        <v>57993</v>
      </c>
      <c r="I7" s="81">
        <v>48088</v>
      </c>
      <c r="J7" s="76">
        <v>64378</v>
      </c>
      <c r="K7" s="100">
        <v>84637</v>
      </c>
      <c r="L7" s="100">
        <v>79486</v>
      </c>
      <c r="M7" s="100">
        <v>62455</v>
      </c>
      <c r="N7" s="100">
        <v>36392</v>
      </c>
      <c r="O7" s="76">
        <v>760395</v>
      </c>
    </row>
    <row r="8" spans="1:18" x14ac:dyDescent="0.25">
      <c r="A8" s="85" t="s">
        <v>8</v>
      </c>
      <c r="B8" s="78" t="s">
        <v>25</v>
      </c>
      <c r="C8" s="81">
        <v>114411</v>
      </c>
      <c r="D8" s="76">
        <v>101956</v>
      </c>
      <c r="E8" s="76">
        <v>61201</v>
      </c>
      <c r="F8" s="91">
        <v>27506</v>
      </c>
      <c r="G8" s="76">
        <v>48630</v>
      </c>
      <c r="H8" s="81">
        <v>62783</v>
      </c>
      <c r="I8" s="81">
        <v>55137</v>
      </c>
      <c r="J8" s="76">
        <v>70098</v>
      </c>
      <c r="K8" s="100">
        <v>91485</v>
      </c>
      <c r="L8" s="100">
        <v>89625</v>
      </c>
      <c r="M8" s="100">
        <v>69333</v>
      </c>
      <c r="N8" s="100">
        <v>43535</v>
      </c>
      <c r="O8" s="76">
        <v>835700</v>
      </c>
    </row>
    <row r="9" spans="1:18" x14ac:dyDescent="0.25">
      <c r="A9" s="86"/>
      <c r="B9" s="89" t="s">
        <v>9</v>
      </c>
      <c r="C9" s="82">
        <v>365597</v>
      </c>
      <c r="D9" s="77">
        <v>324390</v>
      </c>
      <c r="E9" s="77">
        <v>196519</v>
      </c>
      <c r="F9" s="92">
        <v>93228</v>
      </c>
      <c r="G9" s="77">
        <v>162164</v>
      </c>
      <c r="H9" s="82">
        <v>213863</v>
      </c>
      <c r="I9" s="82">
        <v>186668</v>
      </c>
      <c r="J9" s="82">
        <v>231507</v>
      </c>
      <c r="K9" s="82">
        <v>291710</v>
      </c>
      <c r="L9" s="77">
        <v>282014</v>
      </c>
      <c r="M9" s="77">
        <v>221520</v>
      </c>
      <c r="N9" s="77">
        <v>143630</v>
      </c>
      <c r="O9" s="77">
        <v>2712810</v>
      </c>
    </row>
    <row r="10" spans="1:18" x14ac:dyDescent="0.25">
      <c r="A10" s="86"/>
      <c r="B10" s="89"/>
      <c r="C10" s="82"/>
      <c r="D10" s="77"/>
      <c r="E10" s="77"/>
      <c r="F10" s="92"/>
      <c r="G10" s="77"/>
      <c r="H10" s="82"/>
      <c r="I10" s="82"/>
      <c r="J10" s="82"/>
      <c r="K10" s="82"/>
      <c r="L10" s="77"/>
      <c r="M10" s="77"/>
      <c r="N10" s="77"/>
      <c r="O10" s="77"/>
    </row>
    <row r="11" spans="1:18" x14ac:dyDescent="0.25">
      <c r="A11" s="85" t="s">
        <v>10</v>
      </c>
      <c r="B11" s="78" t="s">
        <v>26</v>
      </c>
      <c r="C11" s="81">
        <v>18285</v>
      </c>
      <c r="D11" s="76">
        <v>16353</v>
      </c>
      <c r="E11" s="76">
        <v>9753</v>
      </c>
      <c r="F11" s="91">
        <v>3932</v>
      </c>
      <c r="G11" s="76">
        <v>7524</v>
      </c>
      <c r="H11" s="81">
        <v>9406</v>
      </c>
      <c r="I11" s="81">
        <v>7340</v>
      </c>
      <c r="J11" s="76">
        <v>9464</v>
      </c>
      <c r="K11" s="100">
        <v>12223</v>
      </c>
      <c r="L11" s="100">
        <v>11930</v>
      </c>
      <c r="M11" s="100">
        <v>10021</v>
      </c>
      <c r="N11" s="100">
        <v>6925</v>
      </c>
      <c r="O11" s="76">
        <v>123156</v>
      </c>
    </row>
    <row r="12" spans="1:18" x14ac:dyDescent="0.25">
      <c r="A12" s="85" t="s">
        <v>11</v>
      </c>
      <c r="B12" s="78" t="s">
        <v>27</v>
      </c>
      <c r="C12" s="81">
        <v>17995</v>
      </c>
      <c r="D12" s="76">
        <v>15836</v>
      </c>
      <c r="E12" s="76">
        <v>9122</v>
      </c>
      <c r="F12" s="91">
        <v>4171</v>
      </c>
      <c r="G12" s="76">
        <v>7588</v>
      </c>
      <c r="H12" s="81">
        <v>8732</v>
      </c>
      <c r="I12" s="81">
        <v>7359</v>
      </c>
      <c r="J12" s="76">
        <v>9417</v>
      </c>
      <c r="K12" s="100">
        <v>12020</v>
      </c>
      <c r="L12" s="100">
        <v>12215</v>
      </c>
      <c r="M12" s="100">
        <v>10507</v>
      </c>
      <c r="N12" s="100">
        <v>7047</v>
      </c>
      <c r="O12" s="76">
        <v>122009</v>
      </c>
      <c r="R12" s="32"/>
    </row>
    <row r="13" spans="1:18" x14ac:dyDescent="0.25">
      <c r="A13" s="85" t="s">
        <v>12</v>
      </c>
      <c r="B13" s="78" t="s">
        <v>28</v>
      </c>
      <c r="C13" s="81">
        <v>17793</v>
      </c>
      <c r="D13" s="76">
        <v>14445</v>
      </c>
      <c r="E13" s="76">
        <v>8909</v>
      </c>
      <c r="F13" s="91">
        <v>2842</v>
      </c>
      <c r="G13" s="76">
        <v>5860</v>
      </c>
      <c r="H13" s="81">
        <v>7903</v>
      </c>
      <c r="I13" s="81">
        <v>5971</v>
      </c>
      <c r="J13" s="76">
        <v>9259</v>
      </c>
      <c r="K13" s="100">
        <v>13518</v>
      </c>
      <c r="L13" s="100">
        <v>13129</v>
      </c>
      <c r="M13" s="100">
        <v>12361</v>
      </c>
      <c r="N13" s="100">
        <v>6123</v>
      </c>
      <c r="O13" s="76">
        <v>118113</v>
      </c>
      <c r="R13" s="32"/>
    </row>
    <row r="14" spans="1:18" x14ac:dyDescent="0.25">
      <c r="A14" s="85" t="s">
        <v>13</v>
      </c>
      <c r="B14" s="78" t="s">
        <v>29</v>
      </c>
      <c r="C14" s="83">
        <v>13718</v>
      </c>
      <c r="D14" s="80">
        <v>11364</v>
      </c>
      <c r="E14" s="80">
        <v>6131</v>
      </c>
      <c r="F14" s="93">
        <v>2166</v>
      </c>
      <c r="G14" s="76">
        <v>4651</v>
      </c>
      <c r="H14" s="83">
        <v>6623</v>
      </c>
      <c r="I14" s="83">
        <v>5271</v>
      </c>
      <c r="J14" s="76">
        <v>7389</v>
      </c>
      <c r="K14" s="100">
        <v>9651</v>
      </c>
      <c r="L14" s="100">
        <v>9734</v>
      </c>
      <c r="M14" s="100">
        <v>7988</v>
      </c>
      <c r="N14" s="100">
        <v>4838</v>
      </c>
      <c r="O14" s="80">
        <v>89524</v>
      </c>
      <c r="R14" s="32"/>
    </row>
    <row r="15" spans="1:18" x14ac:dyDescent="0.25">
      <c r="A15" s="85" t="s">
        <v>14</v>
      </c>
      <c r="B15" s="78" t="s">
        <v>30</v>
      </c>
      <c r="C15" s="81">
        <v>3764</v>
      </c>
      <c r="D15" s="91">
        <v>3352</v>
      </c>
      <c r="E15" s="91">
        <v>2257</v>
      </c>
      <c r="F15" s="91">
        <v>1126</v>
      </c>
      <c r="G15" s="76">
        <v>1864</v>
      </c>
      <c r="H15" s="81">
        <v>2265</v>
      </c>
      <c r="I15" s="81">
        <v>2203</v>
      </c>
      <c r="J15" s="76">
        <v>2469</v>
      </c>
      <c r="K15" s="100">
        <v>3247</v>
      </c>
      <c r="L15" s="100">
        <v>2947</v>
      </c>
      <c r="M15" s="100">
        <v>2975</v>
      </c>
      <c r="N15" s="100">
        <v>2338</v>
      </c>
      <c r="O15" s="76">
        <v>30807</v>
      </c>
      <c r="R15" s="32"/>
    </row>
    <row r="16" spans="1:18" x14ac:dyDescent="0.25">
      <c r="A16" s="86"/>
      <c r="B16" s="89" t="s">
        <v>15</v>
      </c>
      <c r="C16" s="82">
        <v>71555</v>
      </c>
      <c r="D16" s="77">
        <v>61350</v>
      </c>
      <c r="E16" s="77">
        <v>36172</v>
      </c>
      <c r="F16" s="92">
        <v>14237</v>
      </c>
      <c r="G16" s="77">
        <v>27487</v>
      </c>
      <c r="H16" s="82">
        <v>34929</v>
      </c>
      <c r="I16" s="82">
        <v>28144</v>
      </c>
      <c r="J16" s="82">
        <v>37998</v>
      </c>
      <c r="K16" s="82">
        <v>50659</v>
      </c>
      <c r="L16" s="77">
        <v>49955</v>
      </c>
      <c r="M16" s="77">
        <v>43852</v>
      </c>
      <c r="N16" s="77">
        <v>27271</v>
      </c>
      <c r="O16" s="77">
        <v>483609</v>
      </c>
      <c r="R16" s="32"/>
    </row>
    <row r="17" spans="1:20" x14ac:dyDescent="0.25">
      <c r="A17" s="85"/>
      <c r="B17" s="78"/>
      <c r="C17" s="81"/>
      <c r="D17" s="76"/>
      <c r="E17" s="76"/>
      <c r="F17" s="91"/>
      <c r="G17" s="76"/>
      <c r="H17" s="81"/>
      <c r="I17" s="81"/>
      <c r="J17" s="81"/>
      <c r="K17" s="81"/>
      <c r="L17" s="76"/>
      <c r="M17" s="76"/>
      <c r="N17" s="76"/>
      <c r="O17" s="76"/>
      <c r="R17" s="32"/>
    </row>
    <row r="18" spans="1:20" x14ac:dyDescent="0.25">
      <c r="A18" s="86"/>
      <c r="B18" s="89" t="s">
        <v>16</v>
      </c>
      <c r="C18" s="82">
        <v>437152</v>
      </c>
      <c r="D18" s="77">
        <v>385740</v>
      </c>
      <c r="E18" s="77">
        <v>232691</v>
      </c>
      <c r="F18" s="92">
        <v>107465</v>
      </c>
      <c r="G18" s="77">
        <v>189651</v>
      </c>
      <c r="H18" s="82">
        <v>248792</v>
      </c>
      <c r="I18" s="82">
        <v>214812</v>
      </c>
      <c r="J18" s="82">
        <v>269505</v>
      </c>
      <c r="K18" s="82">
        <v>342369</v>
      </c>
      <c r="L18" s="77">
        <v>331969</v>
      </c>
      <c r="M18" s="77">
        <v>265372</v>
      </c>
      <c r="N18" s="77">
        <v>170901</v>
      </c>
      <c r="O18" s="77">
        <v>3196419</v>
      </c>
      <c r="R18" s="32"/>
    </row>
    <row r="19" spans="1:20" x14ac:dyDescent="0.25">
      <c r="A19" s="86"/>
      <c r="B19" s="89"/>
      <c r="C19" s="82"/>
      <c r="D19" s="77"/>
      <c r="E19" s="77"/>
      <c r="F19" s="92"/>
      <c r="G19" s="77"/>
      <c r="H19" s="82"/>
      <c r="I19" s="82"/>
      <c r="J19" s="82"/>
      <c r="K19" s="82"/>
      <c r="L19" s="77"/>
      <c r="M19" s="77"/>
      <c r="N19" s="77"/>
      <c r="O19" s="77"/>
      <c r="R19" s="32"/>
      <c r="T19" s="33"/>
    </row>
    <row r="20" spans="1:20" x14ac:dyDescent="0.25">
      <c r="A20" s="87">
        <v>70</v>
      </c>
      <c r="B20" s="78" t="s">
        <v>31</v>
      </c>
      <c r="C20" s="96">
        <v>3776</v>
      </c>
      <c r="D20" s="97">
        <v>3115</v>
      </c>
      <c r="E20" s="97">
        <v>1680</v>
      </c>
      <c r="F20" s="97">
        <v>374</v>
      </c>
      <c r="G20" s="98">
        <v>714</v>
      </c>
      <c r="H20" s="96">
        <v>832</v>
      </c>
      <c r="I20" s="96">
        <v>751</v>
      </c>
      <c r="J20" s="98">
        <v>1729</v>
      </c>
      <c r="K20" s="99">
        <v>2660</v>
      </c>
      <c r="L20" s="100">
        <v>2529</v>
      </c>
      <c r="M20" s="101">
        <v>2268</v>
      </c>
      <c r="N20" s="94">
        <v>731</v>
      </c>
      <c r="O20" s="76">
        <v>21159</v>
      </c>
      <c r="R20" s="32"/>
      <c r="T20" s="33"/>
    </row>
    <row r="21" spans="1:20" x14ac:dyDescent="0.25">
      <c r="A21" s="87">
        <v>84</v>
      </c>
      <c r="B21" s="78" t="s">
        <v>32</v>
      </c>
      <c r="C21" s="96">
        <v>633</v>
      </c>
      <c r="D21" s="98">
        <v>422</v>
      </c>
      <c r="E21" s="98">
        <v>325</v>
      </c>
      <c r="F21" s="97">
        <v>119</v>
      </c>
      <c r="G21" s="98">
        <v>167</v>
      </c>
      <c r="H21" s="96">
        <v>246</v>
      </c>
      <c r="I21" s="96">
        <v>244</v>
      </c>
      <c r="J21" s="98">
        <v>271</v>
      </c>
      <c r="K21" s="99">
        <v>323</v>
      </c>
      <c r="L21" s="100">
        <v>468</v>
      </c>
      <c r="M21" s="101">
        <v>373</v>
      </c>
      <c r="N21" s="94">
        <v>212</v>
      </c>
      <c r="O21" s="76">
        <v>3803</v>
      </c>
      <c r="R21" s="32"/>
      <c r="T21" s="33"/>
    </row>
    <row r="22" spans="1:20" x14ac:dyDescent="0.25">
      <c r="A22" s="72" t="s">
        <v>50</v>
      </c>
      <c r="B22" s="78" t="s">
        <v>17</v>
      </c>
      <c r="C22" s="81">
        <v>25033</v>
      </c>
      <c r="D22" s="76">
        <v>17562</v>
      </c>
      <c r="E22" s="76">
        <v>10239</v>
      </c>
      <c r="F22" s="91">
        <v>233</v>
      </c>
      <c r="G22" s="76">
        <v>5169</v>
      </c>
      <c r="H22" s="81">
        <v>6302</v>
      </c>
      <c r="I22" s="81">
        <v>0</v>
      </c>
      <c r="J22" s="81">
        <v>8809</v>
      </c>
      <c r="K22" s="95">
        <v>20313</v>
      </c>
      <c r="L22" s="76">
        <v>16812</v>
      </c>
      <c r="M22" s="75">
        <v>19642</v>
      </c>
      <c r="N22" s="76">
        <v>7587</v>
      </c>
      <c r="O22" s="76">
        <v>137701</v>
      </c>
      <c r="R22" s="32"/>
      <c r="T22" s="31"/>
    </row>
    <row r="23" spans="1:20" x14ac:dyDescent="0.25">
      <c r="A23" s="86"/>
      <c r="B23" s="89" t="s">
        <v>18</v>
      </c>
      <c r="C23" s="82">
        <v>29442</v>
      </c>
      <c r="D23" s="77">
        <v>21099</v>
      </c>
      <c r="E23" s="77">
        <v>12244</v>
      </c>
      <c r="F23" s="92">
        <v>726</v>
      </c>
      <c r="G23" s="77">
        <v>6050</v>
      </c>
      <c r="H23" s="82">
        <v>7380</v>
      </c>
      <c r="I23" s="82">
        <v>995</v>
      </c>
      <c r="J23" s="82">
        <v>10809</v>
      </c>
      <c r="K23" s="82">
        <v>23296</v>
      </c>
      <c r="L23" s="77">
        <v>19809</v>
      </c>
      <c r="M23" s="77">
        <v>22283</v>
      </c>
      <c r="N23" s="77">
        <v>8530</v>
      </c>
      <c r="O23" s="77">
        <v>162663</v>
      </c>
      <c r="R23" s="32"/>
    </row>
    <row r="24" spans="1:20" x14ac:dyDescent="0.25">
      <c r="A24" s="85"/>
      <c r="B24" s="78"/>
      <c r="C24" s="81"/>
      <c r="D24" s="76"/>
      <c r="E24" s="76"/>
      <c r="F24" s="91"/>
      <c r="G24" s="76"/>
      <c r="H24" s="81"/>
      <c r="I24" s="81"/>
      <c r="J24" s="81"/>
      <c r="K24" s="81"/>
      <c r="L24" s="76"/>
      <c r="M24" s="76"/>
      <c r="N24" s="76"/>
      <c r="O24" s="76"/>
      <c r="R24" s="32"/>
    </row>
    <row r="25" spans="1:20" x14ac:dyDescent="0.25">
      <c r="A25" s="72" t="s">
        <v>47</v>
      </c>
      <c r="B25" s="78" t="s">
        <v>19</v>
      </c>
      <c r="C25" s="81">
        <v>9919</v>
      </c>
      <c r="D25" s="76">
        <v>9627</v>
      </c>
      <c r="E25" s="76">
        <v>6228</v>
      </c>
      <c r="F25" s="91">
        <v>6289</v>
      </c>
      <c r="G25" s="76">
        <v>17991</v>
      </c>
      <c r="H25" s="81">
        <v>2448</v>
      </c>
      <c r="I25" s="81">
        <v>53709</v>
      </c>
      <c r="J25" s="81">
        <v>25689</v>
      </c>
      <c r="K25" s="81">
        <v>17129</v>
      </c>
      <c r="L25" s="76">
        <v>14743</v>
      </c>
      <c r="M25" s="75">
        <v>12193</v>
      </c>
      <c r="N25" s="76">
        <v>9313</v>
      </c>
      <c r="O25" s="76">
        <v>185278</v>
      </c>
      <c r="R25" s="32"/>
    </row>
    <row r="26" spans="1:20" x14ac:dyDescent="0.25">
      <c r="A26" s="72" t="s">
        <v>48</v>
      </c>
      <c r="B26" s="78" t="s">
        <v>20</v>
      </c>
      <c r="C26" s="81">
        <v>3398</v>
      </c>
      <c r="D26" s="76">
        <v>3267</v>
      </c>
      <c r="E26" s="76">
        <v>2001</v>
      </c>
      <c r="F26" s="91">
        <v>2890</v>
      </c>
      <c r="G26" s="76">
        <v>3555</v>
      </c>
      <c r="H26" s="81">
        <v>4565</v>
      </c>
      <c r="I26" s="81">
        <v>6204</v>
      </c>
      <c r="J26" s="81">
        <v>4195</v>
      </c>
      <c r="K26" s="81">
        <v>3658</v>
      </c>
      <c r="L26" s="76">
        <v>3770</v>
      </c>
      <c r="M26" s="75">
        <v>3290</v>
      </c>
      <c r="N26" s="76">
        <v>3250</v>
      </c>
      <c r="O26" s="76">
        <v>44043</v>
      </c>
      <c r="R26" s="32"/>
    </row>
    <row r="27" spans="1:20" x14ac:dyDescent="0.25">
      <c r="A27" s="86"/>
      <c r="B27" s="89" t="s">
        <v>21</v>
      </c>
      <c r="C27" s="82">
        <v>13317</v>
      </c>
      <c r="D27" s="77">
        <v>12894</v>
      </c>
      <c r="E27" s="77">
        <v>8229</v>
      </c>
      <c r="F27" s="92">
        <v>9179</v>
      </c>
      <c r="G27" s="77">
        <v>21546</v>
      </c>
      <c r="H27" s="82">
        <v>7013</v>
      </c>
      <c r="I27" s="82">
        <v>59913</v>
      </c>
      <c r="J27" s="82">
        <v>29884</v>
      </c>
      <c r="K27" s="82">
        <v>20787</v>
      </c>
      <c r="L27" s="77">
        <v>18513</v>
      </c>
      <c r="M27" s="77">
        <v>15483</v>
      </c>
      <c r="N27" s="77">
        <v>12563</v>
      </c>
      <c r="O27" s="77">
        <v>229321</v>
      </c>
      <c r="R27" s="32"/>
    </row>
    <row r="28" spans="1:20" x14ac:dyDescent="0.25">
      <c r="A28" s="85"/>
      <c r="B28" s="78"/>
      <c r="C28" s="81"/>
      <c r="D28" s="76"/>
      <c r="E28" s="76"/>
      <c r="F28" s="91"/>
      <c r="G28" s="76"/>
      <c r="H28" s="81"/>
      <c r="I28" s="81"/>
      <c r="J28" s="81"/>
      <c r="K28" s="81"/>
      <c r="L28" s="76"/>
      <c r="M28" s="76"/>
      <c r="N28" s="76"/>
      <c r="O28" s="76"/>
      <c r="R28" s="32"/>
    </row>
    <row r="29" spans="1:20" x14ac:dyDescent="0.25">
      <c r="A29" s="86"/>
      <c r="B29" s="89" t="s">
        <v>22</v>
      </c>
      <c r="C29" s="84">
        <v>479911</v>
      </c>
      <c r="D29" s="84">
        <v>419733</v>
      </c>
      <c r="E29" s="84">
        <v>253164</v>
      </c>
      <c r="F29" s="84">
        <v>117370</v>
      </c>
      <c r="G29" s="84">
        <v>217247</v>
      </c>
      <c r="H29" s="84">
        <v>263185</v>
      </c>
      <c r="I29" s="84">
        <v>275720</v>
      </c>
      <c r="J29" s="84">
        <v>310198</v>
      </c>
      <c r="K29" s="84">
        <v>386452</v>
      </c>
      <c r="L29" s="84">
        <v>370291</v>
      </c>
      <c r="M29" s="84">
        <v>303138</v>
      </c>
      <c r="N29" s="84">
        <v>191994</v>
      </c>
      <c r="O29" s="79">
        <v>3588403</v>
      </c>
      <c r="R29" s="32"/>
    </row>
    <row r="30" spans="1:20" x14ac:dyDescent="0.25">
      <c r="R30" s="32"/>
    </row>
    <row r="31" spans="1:20" x14ac:dyDescent="0.25">
      <c r="R31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L18" sqref="L1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61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'2021'!C6</f>
        <v>62142</v>
      </c>
      <c r="D6" s="39">
        <f>'2020'!C6</f>
        <v>143414</v>
      </c>
      <c r="E6" s="40">
        <f>C6-D6</f>
        <v>-81272</v>
      </c>
      <c r="F6" s="48">
        <f>E6/D6</f>
        <v>-0.56669502280112127</v>
      </c>
      <c r="G6" s="47">
        <f>SUM('2021'!C6:C6)</f>
        <v>62142</v>
      </c>
      <c r="H6" s="39">
        <f>SUM('2020'!C6:C6)</f>
        <v>143414</v>
      </c>
      <c r="I6" s="40">
        <f t="shared" ref="I6:I8" si="0">G6-H6</f>
        <v>-81272</v>
      </c>
      <c r="J6" s="48">
        <f>I6/H6</f>
        <v>-0.56669502280112127</v>
      </c>
    </row>
    <row r="7" spans="1:10" x14ac:dyDescent="0.25">
      <c r="A7" s="59" t="s">
        <v>7</v>
      </c>
      <c r="B7" s="60" t="s">
        <v>24</v>
      </c>
      <c r="C7" s="47">
        <f>'2021'!C7</f>
        <v>41203</v>
      </c>
      <c r="D7" s="39">
        <f>'2020'!C7</f>
        <v>107772</v>
      </c>
      <c r="E7" s="40">
        <f>C7-D7</f>
        <v>-66569</v>
      </c>
      <c r="F7" s="48">
        <f>E7/D7</f>
        <v>-0.61768362840069779</v>
      </c>
      <c r="G7" s="47">
        <f>SUM('2021'!C7:C7)</f>
        <v>41203</v>
      </c>
      <c r="H7" s="39">
        <f>SUM('2020'!C7:C7)</f>
        <v>107772</v>
      </c>
      <c r="I7" s="40">
        <f t="shared" si="0"/>
        <v>-66569</v>
      </c>
      <c r="J7" s="48">
        <f>I7/H7</f>
        <v>-0.61768362840069779</v>
      </c>
    </row>
    <row r="8" spans="1:10" x14ac:dyDescent="0.25">
      <c r="A8" s="59" t="s">
        <v>8</v>
      </c>
      <c r="B8" s="60" t="s">
        <v>25</v>
      </c>
      <c r="C8" s="47">
        <f>'2021'!C8</f>
        <v>49596</v>
      </c>
      <c r="D8" s="39">
        <f>'2020'!C8</f>
        <v>114411</v>
      </c>
      <c r="E8" s="40">
        <f>C8-D8</f>
        <v>-64815</v>
      </c>
      <c r="F8" s="48">
        <f>E8/D8</f>
        <v>-0.56651021317880279</v>
      </c>
      <c r="G8" s="47">
        <f>SUM('2021'!C8:C8)</f>
        <v>49596</v>
      </c>
      <c r="H8" s="39">
        <f>SUM('2020'!C8:C8)</f>
        <v>114411</v>
      </c>
      <c r="I8" s="40">
        <f t="shared" si="0"/>
        <v>-64815</v>
      </c>
      <c r="J8" s="48">
        <f>I8/H8</f>
        <v>-0.56651021317880279</v>
      </c>
    </row>
    <row r="9" spans="1:10" s="12" customFormat="1" x14ac:dyDescent="0.25">
      <c r="A9" s="65"/>
      <c r="B9" s="66" t="s">
        <v>9</v>
      </c>
      <c r="C9" s="49">
        <f>SUM(C6:C8)</f>
        <v>152941</v>
      </c>
      <c r="D9" s="41">
        <f>'2020'!C9</f>
        <v>365597</v>
      </c>
      <c r="E9" s="42">
        <f>SUM(E6:E8)</f>
        <v>-212656</v>
      </c>
      <c r="F9" s="50">
        <f>E9/D9</f>
        <v>-0.58166779267882396</v>
      </c>
      <c r="G9" s="49">
        <f>SUM('2021'!C9:C9)</f>
        <v>152941</v>
      </c>
      <c r="H9" s="41">
        <f>SUM('2020'!C9:C9)</f>
        <v>365597</v>
      </c>
      <c r="I9" s="42">
        <f>SUM(I6:I8)</f>
        <v>-212656</v>
      </c>
      <c r="J9" s="50">
        <f>I9/H9</f>
        <v>-0.58166779267882396</v>
      </c>
    </row>
    <row r="10" spans="1:10" x14ac:dyDescent="0.25">
      <c r="A10" s="65"/>
      <c r="B10" s="66"/>
      <c r="C10" s="49"/>
      <c r="D10" s="41"/>
      <c r="E10" s="42"/>
      <c r="F10" s="51"/>
      <c r="G10" s="49">
        <f>SUM('2021'!C10:C10)</f>
        <v>0</v>
      </c>
      <c r="H10" s="41">
        <f>SUM('2020'!C10:C10)</f>
        <v>0</v>
      </c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'2021'!C11</f>
        <v>6846</v>
      </c>
      <c r="D11" s="39">
        <f>'2020'!C11</f>
        <v>18285</v>
      </c>
      <c r="E11" s="40">
        <f>C11-D11</f>
        <v>-11439</v>
      </c>
      <c r="F11" s="48">
        <f t="shared" ref="F11:F16" si="1">E11/D11</f>
        <v>-0.62559474979491392</v>
      </c>
      <c r="G11" s="47">
        <f>SUM('2021'!C11:C11)</f>
        <v>6846</v>
      </c>
      <c r="H11" s="39">
        <f>SUM('2020'!C11:C11)</f>
        <v>18285</v>
      </c>
      <c r="I11" s="40">
        <f t="shared" ref="I11:I15" si="2">G11-H11</f>
        <v>-11439</v>
      </c>
      <c r="J11" s="48">
        <f t="shared" ref="J11:J16" si="3">I11/H11</f>
        <v>-0.62559474979491392</v>
      </c>
    </row>
    <row r="12" spans="1:10" x14ac:dyDescent="0.25">
      <c r="A12" s="59" t="s">
        <v>11</v>
      </c>
      <c r="B12" s="60" t="s">
        <v>27</v>
      </c>
      <c r="C12" s="47">
        <f>'2021'!C12</f>
        <v>8554</v>
      </c>
      <c r="D12" s="39">
        <f>'2020'!C12</f>
        <v>17995</v>
      </c>
      <c r="E12" s="40">
        <f>C12-D12</f>
        <v>-9441</v>
      </c>
      <c r="F12" s="48">
        <f t="shared" si="1"/>
        <v>-0.52464573492636846</v>
      </c>
      <c r="G12" s="47">
        <f>SUM('2021'!C12:C12)</f>
        <v>8554</v>
      </c>
      <c r="H12" s="39">
        <f>SUM('2020'!C12:C12)</f>
        <v>17995</v>
      </c>
      <c r="I12" s="40">
        <f t="shared" si="2"/>
        <v>-9441</v>
      </c>
      <c r="J12" s="48">
        <f t="shared" si="3"/>
        <v>-0.52464573492636846</v>
      </c>
    </row>
    <row r="13" spans="1:10" x14ac:dyDescent="0.25">
      <c r="A13" s="59" t="s">
        <v>12</v>
      </c>
      <c r="B13" s="60" t="s">
        <v>28</v>
      </c>
      <c r="C13" s="47">
        <f>'2021'!C13</f>
        <v>7354</v>
      </c>
      <c r="D13" s="39">
        <f>'2020'!C13</f>
        <v>17793</v>
      </c>
      <c r="E13" s="40">
        <f>C13-D13</f>
        <v>-10439</v>
      </c>
      <c r="F13" s="48">
        <f t="shared" si="1"/>
        <v>-0.5866913954926094</v>
      </c>
      <c r="G13" s="47">
        <f>SUM('2021'!C13:C13)</f>
        <v>7354</v>
      </c>
      <c r="H13" s="39">
        <f>SUM('2020'!C13:C13)</f>
        <v>17793</v>
      </c>
      <c r="I13" s="40">
        <f t="shared" si="2"/>
        <v>-10439</v>
      </c>
      <c r="J13" s="48">
        <f t="shared" si="3"/>
        <v>-0.5866913954926094</v>
      </c>
    </row>
    <row r="14" spans="1:10" s="14" customFormat="1" x14ac:dyDescent="0.25">
      <c r="A14" s="59" t="s">
        <v>13</v>
      </c>
      <c r="B14" s="60" t="s">
        <v>29</v>
      </c>
      <c r="C14" s="47">
        <f>'2021'!C14</f>
        <v>5964</v>
      </c>
      <c r="D14" s="39">
        <f>'2020'!C14</f>
        <v>13718</v>
      </c>
      <c r="E14" s="43">
        <f>C14-D14</f>
        <v>-7754</v>
      </c>
      <c r="F14" s="52">
        <f t="shared" si="1"/>
        <v>-0.56524274675608688</v>
      </c>
      <c r="G14" s="47">
        <f>SUM('2021'!C14:C14)</f>
        <v>5964</v>
      </c>
      <c r="H14" s="39">
        <f>SUM('2020'!C14:C14)</f>
        <v>13718</v>
      </c>
      <c r="I14" s="40">
        <f t="shared" si="2"/>
        <v>-7754</v>
      </c>
      <c r="J14" s="52">
        <f t="shared" si="3"/>
        <v>-0.56524274675608688</v>
      </c>
    </row>
    <row r="15" spans="1:10" x14ac:dyDescent="0.25">
      <c r="A15" s="59" t="s">
        <v>14</v>
      </c>
      <c r="B15" s="60" t="s">
        <v>30</v>
      </c>
      <c r="C15" s="47">
        <f>'2021'!C15</f>
        <v>2559</v>
      </c>
      <c r="D15" s="39">
        <f>'2020'!C15</f>
        <v>3764</v>
      </c>
      <c r="E15" s="40">
        <f>C15-D15</f>
        <v>-1205</v>
      </c>
      <c r="F15" s="48">
        <f t="shared" si="1"/>
        <v>-0.32013815090329439</v>
      </c>
      <c r="G15" s="47">
        <f>SUM('2021'!C15:C15)</f>
        <v>2559</v>
      </c>
      <c r="H15" s="39">
        <f>SUM('2020'!C15:C15)</f>
        <v>3764</v>
      </c>
      <c r="I15" s="40">
        <f t="shared" si="2"/>
        <v>-1205</v>
      </c>
      <c r="J15" s="48">
        <f t="shared" si="3"/>
        <v>-0.32013815090329439</v>
      </c>
    </row>
    <row r="16" spans="1:10" s="12" customFormat="1" x14ac:dyDescent="0.25">
      <c r="A16" s="65"/>
      <c r="B16" s="66" t="s">
        <v>15</v>
      </c>
      <c r="C16" s="49">
        <f>SUM(C11:C15)</f>
        <v>31277</v>
      </c>
      <c r="D16" s="41">
        <f>'2020'!C16</f>
        <v>71555</v>
      </c>
      <c r="E16" s="42">
        <f>SUM(E11:E15)</f>
        <v>-40278</v>
      </c>
      <c r="F16" s="50">
        <f t="shared" si="1"/>
        <v>-0.5628956746558591</v>
      </c>
      <c r="G16" s="49">
        <f>SUM('2021'!C16:C16)</f>
        <v>31277</v>
      </c>
      <c r="H16" s="41">
        <f>SUM('2020'!C16:C16)</f>
        <v>71555</v>
      </c>
      <c r="I16" s="42">
        <f>SUM(I11:I15)</f>
        <v>-40278</v>
      </c>
      <c r="J16" s="50">
        <f t="shared" si="3"/>
        <v>-0.5628956746558591</v>
      </c>
    </row>
    <row r="17" spans="1:10" x14ac:dyDescent="0.25">
      <c r="A17" s="59"/>
      <c r="B17" s="60"/>
      <c r="C17" s="47"/>
      <c r="D17" s="39"/>
      <c r="E17" s="40"/>
      <c r="F17" s="53"/>
      <c r="G17" s="47">
        <f>SUM('2021'!C17:C17)</f>
        <v>0</v>
      </c>
      <c r="H17" s="39">
        <f>SUM('2020'!C17:C17)</f>
        <v>0</v>
      </c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184218</v>
      </c>
      <c r="D18" s="41">
        <f>D9+D16</f>
        <v>437152</v>
      </c>
      <c r="E18" s="42">
        <f>E9+E16</f>
        <v>-252934</v>
      </c>
      <c r="F18" s="50">
        <f>E18/D18</f>
        <v>-0.57859508820730543</v>
      </c>
      <c r="G18" s="49">
        <f>SUM('2021'!C18:C18)</f>
        <v>184218</v>
      </c>
      <c r="H18" s="41">
        <f>SUM('2020'!C18:C18)</f>
        <v>437152</v>
      </c>
      <c r="I18" s="42">
        <f>I9+I16</f>
        <v>-252934</v>
      </c>
      <c r="J18" s="51">
        <f>I18/H18</f>
        <v>-0.57859508820730543</v>
      </c>
    </row>
    <row r="19" spans="1:10" x14ac:dyDescent="0.25">
      <c r="A19" s="65"/>
      <c r="B19" s="66"/>
      <c r="C19" s="49"/>
      <c r="D19" s="41"/>
      <c r="E19" s="42"/>
      <c r="F19" s="51"/>
      <c r="G19" s="49">
        <f>SUM('2021'!C19:C19)</f>
        <v>0</v>
      </c>
      <c r="H19" s="41">
        <f>SUM('2020'!C19:C19)</f>
        <v>0</v>
      </c>
      <c r="I19" s="41"/>
      <c r="J19" s="51"/>
    </row>
    <row r="20" spans="1:10" x14ac:dyDescent="0.25">
      <c r="A20" s="67">
        <v>70</v>
      </c>
      <c r="B20" s="60" t="s">
        <v>31</v>
      </c>
      <c r="C20" s="47">
        <f>'2021'!C20</f>
        <v>1520</v>
      </c>
      <c r="D20" s="39">
        <f>'2020'!C20</f>
        <v>3776</v>
      </c>
      <c r="E20" s="40">
        <f>C20-D20</f>
        <v>-2256</v>
      </c>
      <c r="F20" s="48">
        <f>E20/D20</f>
        <v>-0.59745762711864403</v>
      </c>
      <c r="G20" s="47">
        <f>SUM('2021'!C20:C20)</f>
        <v>1520</v>
      </c>
      <c r="H20" s="39">
        <f>SUM('2020'!C20:C20)</f>
        <v>3776</v>
      </c>
      <c r="I20" s="40">
        <f t="shared" ref="I20:I22" si="4">G20-H20</f>
        <v>-2256</v>
      </c>
      <c r="J20" s="48">
        <f>I20/H20</f>
        <v>-0.59745762711864403</v>
      </c>
    </row>
    <row r="21" spans="1:10" x14ac:dyDescent="0.25">
      <c r="A21" s="67">
        <v>84</v>
      </c>
      <c r="B21" s="60" t="s">
        <v>32</v>
      </c>
      <c r="C21" s="47">
        <f>'2021'!C21</f>
        <v>267</v>
      </c>
      <c r="D21" s="39">
        <f>'2020'!C21</f>
        <v>633</v>
      </c>
      <c r="E21" s="40">
        <f>C21-D21</f>
        <v>-366</v>
      </c>
      <c r="F21" s="48">
        <f>E21/D21</f>
        <v>-0.5781990521327014</v>
      </c>
      <c r="G21" s="47">
        <f>SUM('2021'!C21:C21)</f>
        <v>267</v>
      </c>
      <c r="H21" s="39">
        <f>SUM('2020'!C21:C21)</f>
        <v>633</v>
      </c>
      <c r="I21" s="40">
        <f t="shared" si="4"/>
        <v>-366</v>
      </c>
      <c r="J21" s="48">
        <f>I21/H21</f>
        <v>-0.5781990521327014</v>
      </c>
    </row>
    <row r="22" spans="1:10" x14ac:dyDescent="0.25">
      <c r="A22" s="59" t="s">
        <v>50</v>
      </c>
      <c r="B22" s="60" t="s">
        <v>17</v>
      </c>
      <c r="C22" s="47">
        <f>'2021'!C22</f>
        <v>12148</v>
      </c>
      <c r="D22" s="39">
        <f>'2020'!C22</f>
        <v>25033</v>
      </c>
      <c r="E22" s="40">
        <f>C22-D22</f>
        <v>-12885</v>
      </c>
      <c r="F22" s="48">
        <f>E22/D22</f>
        <v>-0.51472056884911921</v>
      </c>
      <c r="G22" s="47">
        <f>SUM('2021'!C22:C22)</f>
        <v>12148</v>
      </c>
      <c r="H22" s="39">
        <f>SUM('2020'!C22:C22)</f>
        <v>25033</v>
      </c>
      <c r="I22" s="40">
        <f t="shared" si="4"/>
        <v>-12885</v>
      </c>
      <c r="J22" s="48">
        <f>I22/H22</f>
        <v>-0.51472056884911921</v>
      </c>
    </row>
    <row r="23" spans="1:10" x14ac:dyDescent="0.25">
      <c r="A23" s="65"/>
      <c r="B23" s="66" t="s">
        <v>18</v>
      </c>
      <c r="C23" s="49">
        <f>SUM(C20:C22)</f>
        <v>13935</v>
      </c>
      <c r="D23" s="41">
        <f>SUM(D20:D22)</f>
        <v>29442</v>
      </c>
      <c r="E23" s="42">
        <f>SUM(E20:E22)</f>
        <v>-15507</v>
      </c>
      <c r="F23" s="50">
        <v>1.7938496583143507E-2</v>
      </c>
      <c r="G23" s="49">
        <f>SUM('2021'!C23:C23)</f>
        <v>13935</v>
      </c>
      <c r="H23" s="41">
        <f>SUM('2020'!C23:C23)</f>
        <v>29442</v>
      </c>
      <c r="I23" s="42">
        <f>SUM(I20:I22)</f>
        <v>-15507</v>
      </c>
      <c r="J23" s="50">
        <f>I23/H23</f>
        <v>-0.52669655594049314</v>
      </c>
    </row>
    <row r="24" spans="1:10" x14ac:dyDescent="0.25">
      <c r="A24" s="59"/>
      <c r="B24" s="60"/>
      <c r="C24" s="47"/>
      <c r="D24" s="39"/>
      <c r="E24" s="40"/>
      <c r="F24" s="53"/>
      <c r="G24" s="47">
        <f>SUM('2021'!C24:C24)</f>
        <v>0</v>
      </c>
      <c r="H24" s="39">
        <f>SUM('2020'!C24:C24)</f>
        <v>0</v>
      </c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'2021'!C25</f>
        <v>9742</v>
      </c>
      <c r="D25" s="39">
        <f>'2020'!C25</f>
        <v>9919</v>
      </c>
      <c r="E25" s="40">
        <f>C25-D25</f>
        <v>-177</v>
      </c>
      <c r="F25" s="48">
        <f>E25/D25</f>
        <v>-1.7844540780320595E-2</v>
      </c>
      <c r="G25" s="47">
        <f>SUM('2021'!C25:C25)</f>
        <v>9742</v>
      </c>
      <c r="H25" s="39">
        <f>SUM('2020'!C25:C25)</f>
        <v>9919</v>
      </c>
      <c r="I25" s="40">
        <f t="shared" ref="I25:I26" si="5">G25-H25</f>
        <v>-177</v>
      </c>
      <c r="J25" s="48">
        <f>I25/H25</f>
        <v>-1.7844540780320595E-2</v>
      </c>
    </row>
    <row r="26" spans="1:10" x14ac:dyDescent="0.25">
      <c r="A26" s="59" t="s">
        <v>48</v>
      </c>
      <c r="B26" s="60" t="s">
        <v>20</v>
      </c>
      <c r="C26" s="47">
        <f>'2021'!C26</f>
        <v>2954</v>
      </c>
      <c r="D26" s="39">
        <f>'2020'!C26</f>
        <v>3398</v>
      </c>
      <c r="E26" s="40">
        <f>C26-D26</f>
        <v>-444</v>
      </c>
      <c r="F26" s="48">
        <f>E26/D26</f>
        <v>-0.13066509711595056</v>
      </c>
      <c r="G26" s="47">
        <f>SUM('2021'!C26:C26)</f>
        <v>2954</v>
      </c>
      <c r="H26" s="39">
        <f>SUM('2020'!C26:C26)</f>
        <v>3398</v>
      </c>
      <c r="I26" s="40">
        <f t="shared" si="5"/>
        <v>-444</v>
      </c>
      <c r="J26" s="48">
        <f>I26/H26</f>
        <v>-0.13066509711595056</v>
      </c>
    </row>
    <row r="27" spans="1:10" s="12" customFormat="1" x14ac:dyDescent="0.25">
      <c r="A27" s="65"/>
      <c r="B27" s="66" t="s">
        <v>21</v>
      </c>
      <c r="C27" s="49">
        <f>SUM(C25:C26)</f>
        <v>12696</v>
      </c>
      <c r="D27" s="41">
        <f>SUM(D25:D26)</f>
        <v>13317</v>
      </c>
      <c r="E27" s="42">
        <f>SUM(E25:E26)</f>
        <v>-621</v>
      </c>
      <c r="F27" s="50">
        <f>E27/D27</f>
        <v>-4.6632124352331605E-2</v>
      </c>
      <c r="G27" s="49">
        <f>SUM('2021'!C27:C27)</f>
        <v>12696</v>
      </c>
      <c r="H27" s="41">
        <f>SUM('2020'!C27:C27)</f>
        <v>13317</v>
      </c>
      <c r="I27" s="42">
        <f>SUM(I25:I26)</f>
        <v>-621</v>
      </c>
      <c r="J27" s="50">
        <f>I27/H27</f>
        <v>-4.6632124352331605E-2</v>
      </c>
    </row>
    <row r="28" spans="1:10" x14ac:dyDescent="0.25">
      <c r="A28" s="59"/>
      <c r="B28" s="60"/>
      <c r="C28" s="47"/>
      <c r="D28" s="39"/>
      <c r="E28" s="40"/>
      <c r="F28" s="53"/>
      <c r="G28" s="47">
        <f>SUM('2021'!C28:C28)</f>
        <v>0</v>
      </c>
      <c r="H28" s="39">
        <f>SUM('2020'!C28:C28)</f>
        <v>0</v>
      </c>
      <c r="I28" s="39"/>
      <c r="J28" s="53"/>
    </row>
    <row r="29" spans="1:10" ht="15.75" thickBot="1" x14ac:dyDescent="0.3">
      <c r="A29" s="68"/>
      <c r="B29" s="69" t="s">
        <v>22</v>
      </c>
      <c r="C29" s="54">
        <f>C18+C23+C27</f>
        <v>210849</v>
      </c>
      <c r="D29" s="55">
        <f>D18+D23+D27</f>
        <v>479911</v>
      </c>
      <c r="E29" s="61">
        <f>E18+E23+E27</f>
        <v>-269062</v>
      </c>
      <c r="F29" s="57">
        <f>E29/D29</f>
        <v>-0.56064978714803371</v>
      </c>
      <c r="G29" s="54">
        <f>SUM('2021'!C29:C29)</f>
        <v>210849</v>
      </c>
      <c r="H29" s="55">
        <f>SUM('2020'!C29:C29)</f>
        <v>479911</v>
      </c>
      <c r="I29" s="56">
        <f>I18+I23+I27</f>
        <v>-269062</v>
      </c>
      <c r="J29" s="57">
        <f>I29/H29</f>
        <v>-0.56064978714803371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M31" sqref="M3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60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'2021'!D6</f>
        <v>71251</v>
      </c>
      <c r="D6" s="39">
        <f>'2020'!D6</f>
        <v>128299</v>
      </c>
      <c r="E6" s="40">
        <f>C6-D6</f>
        <v>-57048</v>
      </c>
      <c r="F6" s="48">
        <f>E6/D6</f>
        <v>-0.44464882812804463</v>
      </c>
      <c r="G6" s="47">
        <f>SUM('2021'!C6:D6)</f>
        <v>133393</v>
      </c>
      <c r="H6" s="39">
        <f>SUM('2020'!C6:D6)</f>
        <v>271713</v>
      </c>
      <c r="I6" s="40">
        <f t="shared" ref="I6:I8" si="0">G6-H6</f>
        <v>-138320</v>
      </c>
      <c r="J6" s="48">
        <f>I6/H6</f>
        <v>-0.5090665518396249</v>
      </c>
    </row>
    <row r="7" spans="1:10" x14ac:dyDescent="0.25">
      <c r="A7" s="59" t="s">
        <v>7</v>
      </c>
      <c r="B7" s="60" t="s">
        <v>24</v>
      </c>
      <c r="C7" s="47">
        <f>'2021'!D7</f>
        <v>47853</v>
      </c>
      <c r="D7" s="39">
        <f>'2020'!C7</f>
        <v>107772</v>
      </c>
      <c r="E7" s="40">
        <f>C7-D7</f>
        <v>-59919</v>
      </c>
      <c r="F7" s="48">
        <f>E7/D7</f>
        <v>-0.55597928961140186</v>
      </c>
      <c r="G7" s="47">
        <f>SUM('2021'!C7:D7)</f>
        <v>89056</v>
      </c>
      <c r="H7" s="39">
        <f>SUM('2020'!C7:D7)</f>
        <v>201907</v>
      </c>
      <c r="I7" s="40">
        <f t="shared" si="0"/>
        <v>-112851</v>
      </c>
      <c r="J7" s="48">
        <f>I7/H7</f>
        <v>-0.55892564398460676</v>
      </c>
    </row>
    <row r="8" spans="1:10" x14ac:dyDescent="0.25">
      <c r="A8" s="59" t="s">
        <v>8</v>
      </c>
      <c r="B8" s="60" t="s">
        <v>25</v>
      </c>
      <c r="C8" s="47">
        <f>'2021'!D8</f>
        <v>56579</v>
      </c>
      <c r="D8" s="39">
        <f>'2020'!C8</f>
        <v>114411</v>
      </c>
      <c r="E8" s="40">
        <f>C8-D8</f>
        <v>-57832</v>
      </c>
      <c r="F8" s="48">
        <f>E8/D8</f>
        <v>-0.50547587207523748</v>
      </c>
      <c r="G8" s="47">
        <f>SUM('2021'!C8:D8)</f>
        <v>106175</v>
      </c>
      <c r="H8" s="39">
        <f>SUM('2020'!C8:D8)</f>
        <v>216367</v>
      </c>
      <c r="I8" s="40">
        <f t="shared" si="0"/>
        <v>-110192</v>
      </c>
      <c r="J8" s="48">
        <f>I8/H8</f>
        <v>-0.50928283888023584</v>
      </c>
    </row>
    <row r="9" spans="1:10" s="12" customFormat="1" x14ac:dyDescent="0.25">
      <c r="A9" s="65"/>
      <c r="B9" s="66" t="s">
        <v>9</v>
      </c>
      <c r="C9" s="49">
        <f>'2021'!D9</f>
        <v>175683</v>
      </c>
      <c r="D9" s="41">
        <f>'2020'!C9</f>
        <v>365597</v>
      </c>
      <c r="E9" s="42">
        <f>SUM(E6:E8)</f>
        <v>-174799</v>
      </c>
      <c r="F9" s="50">
        <f>E9/D9</f>
        <v>-0.47811934999466627</v>
      </c>
      <c r="G9" s="49">
        <f>SUM(G6:G8)</f>
        <v>328624</v>
      </c>
      <c r="H9" s="41">
        <f>SUM(H6:H8)</f>
        <v>689987</v>
      </c>
      <c r="I9" s="42">
        <f>SUM(I6:I8)</f>
        <v>-361363</v>
      </c>
      <c r="J9" s="50">
        <f>I9/H9</f>
        <v>-0.52372436002417433</v>
      </c>
    </row>
    <row r="10" spans="1:10" x14ac:dyDescent="0.25">
      <c r="A10" s="65"/>
      <c r="B10" s="66"/>
      <c r="C10" s="49">
        <f>'2021'!D10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'2021'!D11</f>
        <v>9066</v>
      </c>
      <c r="D11" s="39">
        <f>'2020'!D11</f>
        <v>16353</v>
      </c>
      <c r="E11" s="40">
        <f>C11-D11</f>
        <v>-7287</v>
      </c>
      <c r="F11" s="48">
        <f t="shared" ref="F11:F16" si="1">E11/D11</f>
        <v>-0.4456063107686663</v>
      </c>
      <c r="G11" s="47">
        <f>SUM('2021'!C11:D11)</f>
        <v>15912</v>
      </c>
      <c r="H11" s="39">
        <f>SUM('2020'!C11:D11)</f>
        <v>34638</v>
      </c>
      <c r="I11" s="40">
        <f t="shared" ref="I11:I15" si="2">G11-H11</f>
        <v>-18726</v>
      </c>
      <c r="J11" s="48">
        <f t="shared" ref="J11:J16" si="3">I11/H11</f>
        <v>-0.54062012818292049</v>
      </c>
    </row>
    <row r="12" spans="1:10" x14ac:dyDescent="0.25">
      <c r="A12" s="59" t="s">
        <v>11</v>
      </c>
      <c r="B12" s="60" t="s">
        <v>27</v>
      </c>
      <c r="C12" s="47">
        <f>'2021'!D12</f>
        <v>9420</v>
      </c>
      <c r="D12" s="39">
        <f>'2020'!D12</f>
        <v>15836</v>
      </c>
      <c r="E12" s="40">
        <f>C12-D12</f>
        <v>-6416</v>
      </c>
      <c r="F12" s="48">
        <f t="shared" si="1"/>
        <v>-0.40515281636776962</v>
      </c>
      <c r="G12" s="47">
        <f>SUM('2021'!C12:D12)</f>
        <v>17974</v>
      </c>
      <c r="H12" s="39">
        <f>SUM('2020'!C12:D12)</f>
        <v>33831</v>
      </c>
      <c r="I12" s="40">
        <f t="shared" si="2"/>
        <v>-15857</v>
      </c>
      <c r="J12" s="48">
        <f t="shared" si="3"/>
        <v>-0.46871212793000505</v>
      </c>
    </row>
    <row r="13" spans="1:10" x14ac:dyDescent="0.25">
      <c r="A13" s="59" t="s">
        <v>12</v>
      </c>
      <c r="B13" s="60" t="s">
        <v>28</v>
      </c>
      <c r="C13" s="47">
        <f>'2021'!D13</f>
        <v>8766</v>
      </c>
      <c r="D13" s="39">
        <f>'2020'!D13</f>
        <v>14445</v>
      </c>
      <c r="E13" s="40">
        <f>C13-D13</f>
        <v>-5679</v>
      </c>
      <c r="F13" s="48">
        <f t="shared" si="1"/>
        <v>-0.39314641744548284</v>
      </c>
      <c r="G13" s="47">
        <f>SUM('2021'!C13:D13)</f>
        <v>16120</v>
      </c>
      <c r="H13" s="39">
        <f>SUM('2020'!C13:D13)</f>
        <v>32238</v>
      </c>
      <c r="I13" s="40">
        <f t="shared" si="2"/>
        <v>-16118</v>
      </c>
      <c r="J13" s="48">
        <f t="shared" si="3"/>
        <v>-0.49996898070599916</v>
      </c>
    </row>
    <row r="14" spans="1:10" s="14" customFormat="1" x14ac:dyDescent="0.25">
      <c r="A14" s="59" t="s">
        <v>13</v>
      </c>
      <c r="B14" s="60" t="s">
        <v>29</v>
      </c>
      <c r="C14" s="47">
        <f>'2021'!D14</f>
        <v>6307</v>
      </c>
      <c r="D14" s="39">
        <f>'2020'!D14</f>
        <v>11364</v>
      </c>
      <c r="E14" s="43">
        <f>C14-D14</f>
        <v>-5057</v>
      </c>
      <c r="F14" s="52">
        <f t="shared" si="1"/>
        <v>-0.4450017599436818</v>
      </c>
      <c r="G14" s="47">
        <f>SUM('2021'!C14:D14)</f>
        <v>12271</v>
      </c>
      <c r="H14" s="39">
        <f>SUM('2020'!C14:D14)</f>
        <v>25082</v>
      </c>
      <c r="I14" s="40">
        <f t="shared" si="2"/>
        <v>-12811</v>
      </c>
      <c r="J14" s="52">
        <f t="shared" si="3"/>
        <v>-0.51076469181086037</v>
      </c>
    </row>
    <row r="15" spans="1:10" x14ac:dyDescent="0.25">
      <c r="A15" s="59" t="s">
        <v>14</v>
      </c>
      <c r="B15" s="60" t="s">
        <v>30</v>
      </c>
      <c r="C15" s="47">
        <f>'2021'!D15</f>
        <v>2775</v>
      </c>
      <c r="D15" s="39">
        <f>'2020'!D15</f>
        <v>3352</v>
      </c>
      <c r="E15" s="40">
        <f>C15-D15</f>
        <v>-577</v>
      </c>
      <c r="F15" s="48">
        <f t="shared" si="1"/>
        <v>-0.17213603818615753</v>
      </c>
      <c r="G15" s="47">
        <f>SUM('2021'!C15:D15)</f>
        <v>5334</v>
      </c>
      <c r="H15" s="39">
        <f>SUM('2020'!C15:D15)</f>
        <v>7116</v>
      </c>
      <c r="I15" s="40">
        <f t="shared" si="2"/>
        <v>-1782</v>
      </c>
      <c r="J15" s="48">
        <f t="shared" si="3"/>
        <v>-0.25042158516020235</v>
      </c>
    </row>
    <row r="16" spans="1:10" s="12" customFormat="1" x14ac:dyDescent="0.25">
      <c r="A16" s="65"/>
      <c r="B16" s="66" t="s">
        <v>15</v>
      </c>
      <c r="C16" s="49">
        <f>'2021'!D16</f>
        <v>36334</v>
      </c>
      <c r="D16" s="41">
        <f>'2020'!C16</f>
        <v>71555</v>
      </c>
      <c r="E16" s="42">
        <f>SUM(E11:E15)</f>
        <v>-25016</v>
      </c>
      <c r="F16" s="50">
        <f t="shared" si="1"/>
        <v>-0.34960519879812729</v>
      </c>
      <c r="G16" s="49">
        <f>SUM(G11:G15)</f>
        <v>67611</v>
      </c>
      <c r="H16" s="41">
        <f>SUM(H11:H15)</f>
        <v>132905</v>
      </c>
      <c r="I16" s="42">
        <f>SUM(I11:I15)</f>
        <v>-65294</v>
      </c>
      <c r="J16" s="50">
        <f t="shared" si="3"/>
        <v>-0.4912832474323765</v>
      </c>
    </row>
    <row r="17" spans="1:10" x14ac:dyDescent="0.25">
      <c r="A17" s="59"/>
      <c r="B17" s="60"/>
      <c r="C17" s="47">
        <f>'2021'!D17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'2021'!D18</f>
        <v>212017</v>
      </c>
      <c r="D18" s="41">
        <f>D9+D16</f>
        <v>437152</v>
      </c>
      <c r="E18" s="42">
        <f>E9+E16</f>
        <v>-199815</v>
      </c>
      <c r="F18" s="50">
        <f>E18/D18</f>
        <v>-0.4570835773369446</v>
      </c>
      <c r="G18" s="49">
        <f>G9+G16</f>
        <v>396235</v>
      </c>
      <c r="H18" s="41">
        <f>H9+H16</f>
        <v>822892</v>
      </c>
      <c r="I18" s="42">
        <f>I9+I16</f>
        <v>-426657</v>
      </c>
      <c r="J18" s="51">
        <f>I18/H18</f>
        <v>-0.51848480724080437</v>
      </c>
    </row>
    <row r="19" spans="1:10" x14ac:dyDescent="0.25">
      <c r="A19" s="65"/>
      <c r="B19" s="66"/>
      <c r="C19" s="49">
        <f>'2021'!D19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'2021'!D20</f>
        <v>1363</v>
      </c>
      <c r="D20" s="39">
        <f>'2020'!D20</f>
        <v>3115</v>
      </c>
      <c r="E20" s="40">
        <f>C20-D20</f>
        <v>-1752</v>
      </c>
      <c r="F20" s="48">
        <f>E20/D20</f>
        <v>-0.56243980738362764</v>
      </c>
      <c r="G20" s="47">
        <f>SUM('2021'!C20:D20)</f>
        <v>2883</v>
      </c>
      <c r="H20" s="39">
        <f>SUM('2020'!C20:D20)</f>
        <v>6891</v>
      </c>
      <c r="I20" s="40">
        <f t="shared" ref="I20:I22" si="4">G20-H20</f>
        <v>-4008</v>
      </c>
      <c r="J20" s="48">
        <f>I20/H20</f>
        <v>-0.58162821070962123</v>
      </c>
    </row>
    <row r="21" spans="1:10" x14ac:dyDescent="0.25">
      <c r="A21" s="67">
        <v>84</v>
      </c>
      <c r="B21" s="60" t="s">
        <v>32</v>
      </c>
      <c r="C21" s="47">
        <f>'2021'!D21</f>
        <v>333</v>
      </c>
      <c r="D21" s="39">
        <f>'2020'!D21</f>
        <v>422</v>
      </c>
      <c r="E21" s="40">
        <f>C21-D21</f>
        <v>-89</v>
      </c>
      <c r="F21" s="48">
        <f>E21/D21</f>
        <v>-0.2109004739336493</v>
      </c>
      <c r="G21" s="47">
        <f>SUM('2021'!C21:D21)</f>
        <v>600</v>
      </c>
      <c r="H21" s="39">
        <f>SUM('2020'!C21:D21)</f>
        <v>1055</v>
      </c>
      <c r="I21" s="40">
        <f t="shared" si="4"/>
        <v>-455</v>
      </c>
      <c r="J21" s="48">
        <f>I21/H21</f>
        <v>-0.43127962085308058</v>
      </c>
    </row>
    <row r="22" spans="1:10" x14ac:dyDescent="0.25">
      <c r="A22" s="59" t="s">
        <v>50</v>
      </c>
      <c r="B22" s="60" t="s">
        <v>17</v>
      </c>
      <c r="C22" s="47">
        <f>'2021'!D22</f>
        <v>12552</v>
      </c>
      <c r="D22" s="39">
        <f>'2020'!D22</f>
        <v>17562</v>
      </c>
      <c r="E22" s="40">
        <f>C22-D22</f>
        <v>-5010</v>
      </c>
      <c r="F22" s="48">
        <f>E22/D22</f>
        <v>-0.28527502562350532</v>
      </c>
      <c r="G22" s="47">
        <f>SUM('2021'!C22:D22)</f>
        <v>24700</v>
      </c>
      <c r="H22" s="39">
        <f>SUM('2020'!C22:D22)</f>
        <v>42595</v>
      </c>
      <c r="I22" s="40">
        <f t="shared" si="4"/>
        <v>-17895</v>
      </c>
      <c r="J22" s="48">
        <f>I22/H22</f>
        <v>-0.42011973236295341</v>
      </c>
    </row>
    <row r="23" spans="1:10" x14ac:dyDescent="0.25">
      <c r="A23" s="65"/>
      <c r="B23" s="66" t="s">
        <v>18</v>
      </c>
      <c r="C23" s="49">
        <f>'2021'!D23</f>
        <v>14248</v>
      </c>
      <c r="D23" s="41">
        <f>SUM(D20:D22)</f>
        <v>21099</v>
      </c>
      <c r="E23" s="42">
        <f>SUM(E20:E22)</f>
        <v>-6851</v>
      </c>
      <c r="F23" s="50">
        <v>1.7938496583143507E-2</v>
      </c>
      <c r="G23" s="49">
        <f>SUM(G20:G22)</f>
        <v>28183</v>
      </c>
      <c r="H23" s="41">
        <f>SUM(H20:H22)</f>
        <v>50541</v>
      </c>
      <c r="I23" s="42">
        <f>SUM(I20:I22)</f>
        <v>-22358</v>
      </c>
      <c r="J23" s="50">
        <f>I23/H23</f>
        <v>-0.44237351852951068</v>
      </c>
    </row>
    <row r="24" spans="1:10" x14ac:dyDescent="0.25">
      <c r="A24" s="59"/>
      <c r="B24" s="60"/>
      <c r="C24" s="47">
        <f>'2021'!D24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'2021'!D25</f>
        <v>12268</v>
      </c>
      <c r="D25" s="39">
        <f>'2020'!D25</f>
        <v>9627</v>
      </c>
      <c r="E25" s="40">
        <f>C25-D25</f>
        <v>2641</v>
      </c>
      <c r="F25" s="48">
        <f>E25/D25</f>
        <v>0.27433260621169625</v>
      </c>
      <c r="G25" s="47">
        <f>SUM('2021'!C25:D25)</f>
        <v>22010</v>
      </c>
      <c r="H25" s="39">
        <f>SUM('2020'!C25:D25)</f>
        <v>19546</v>
      </c>
      <c r="I25" s="40">
        <f t="shared" ref="I25:I26" si="5">G25-H25</f>
        <v>2464</v>
      </c>
      <c r="J25" s="48">
        <f>I25/H25</f>
        <v>0.12606159828097821</v>
      </c>
    </row>
    <row r="26" spans="1:10" x14ac:dyDescent="0.25">
      <c r="A26" s="59" t="s">
        <v>48</v>
      </c>
      <c r="B26" s="60" t="s">
        <v>20</v>
      </c>
      <c r="C26" s="47">
        <f>'2021'!D26</f>
        <v>3320</v>
      </c>
      <c r="D26" s="39">
        <f>'2020'!D26</f>
        <v>3267</v>
      </c>
      <c r="E26" s="40">
        <f>C26-D26</f>
        <v>53</v>
      </c>
      <c r="F26" s="48">
        <f>E26/D26</f>
        <v>1.6222834404652588E-2</v>
      </c>
      <c r="G26" s="47">
        <f>SUM('2021'!C26:D26)</f>
        <v>6274</v>
      </c>
      <c r="H26" s="39">
        <f>SUM('2020'!C26:D26)</f>
        <v>6665</v>
      </c>
      <c r="I26" s="40">
        <f t="shared" si="5"/>
        <v>-391</v>
      </c>
      <c r="J26" s="48">
        <f>I26/H26</f>
        <v>-5.8664666166541639E-2</v>
      </c>
    </row>
    <row r="27" spans="1:10" s="12" customFormat="1" x14ac:dyDescent="0.25">
      <c r="A27" s="65"/>
      <c r="B27" s="66" t="s">
        <v>21</v>
      </c>
      <c r="C27" s="49">
        <f>'2021'!D27</f>
        <v>15588</v>
      </c>
      <c r="D27" s="41">
        <f>SUM(D25:D26)</f>
        <v>12894</v>
      </c>
      <c r="E27" s="42">
        <f>SUM(E25:E26)</f>
        <v>2694</v>
      </c>
      <c r="F27" s="50">
        <f>E27/D27</f>
        <v>0.20893438808748255</v>
      </c>
      <c r="G27" s="49">
        <f>SUM(G25:G26)</f>
        <v>28284</v>
      </c>
      <c r="H27" s="41">
        <f>SUM(H25:H26)</f>
        <v>26211</v>
      </c>
      <c r="I27" s="42">
        <f>SUM(I25:I26)</f>
        <v>2073</v>
      </c>
      <c r="J27" s="50">
        <f>I27/H27</f>
        <v>7.9088932127732631E-2</v>
      </c>
    </row>
    <row r="28" spans="1:10" x14ac:dyDescent="0.25">
      <c r="A28" s="59"/>
      <c r="B28" s="60"/>
      <c r="C28" s="47">
        <f>'2021'!D28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'2021'!D29</f>
        <v>241853</v>
      </c>
      <c r="D29" s="55">
        <f>D18+D23+D27</f>
        <v>471145</v>
      </c>
      <c r="E29" s="61">
        <f>E18+E23+E27</f>
        <v>-203972</v>
      </c>
      <c r="F29" s="57">
        <f>E29/D29</f>
        <v>-0.43292829171486485</v>
      </c>
      <c r="G29" s="54">
        <f>G18+G23+G27</f>
        <v>452702</v>
      </c>
      <c r="H29" s="55">
        <f>H18+H23+H27</f>
        <v>899644</v>
      </c>
      <c r="I29" s="56">
        <f>I18+I23+I27</f>
        <v>-446942</v>
      </c>
      <c r="J29" s="57">
        <f>I29/H29</f>
        <v>-0.49679873372133865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'2021'!E6</f>
        <v>76962</v>
      </c>
      <c r="D6" s="39">
        <f>'2020'!E6</f>
        <v>78411</v>
      </c>
      <c r="E6" s="40">
        <f>C6-D6</f>
        <v>-1449</v>
      </c>
      <c r="F6" s="48">
        <f>E6/D6</f>
        <v>-1.8479550063128899E-2</v>
      </c>
      <c r="G6" s="47">
        <f>SUM('2021'!C6:D6)</f>
        <v>133393</v>
      </c>
      <c r="H6" s="39">
        <f>SUM('2020'!C6:E6)</f>
        <v>350124</v>
      </c>
      <c r="I6" s="40">
        <f t="shared" ref="I6:I8" si="0">G6-H6</f>
        <v>-216731</v>
      </c>
      <c r="J6" s="48">
        <f>I6/H6</f>
        <v>-0.61901212141983986</v>
      </c>
    </row>
    <row r="7" spans="1:10" x14ac:dyDescent="0.25">
      <c r="A7" s="59" t="s">
        <v>7</v>
      </c>
      <c r="B7" s="60" t="s">
        <v>24</v>
      </c>
      <c r="C7" s="47">
        <f>'2021'!E7</f>
        <v>54659</v>
      </c>
      <c r="D7" s="39">
        <f>'2020'!E7</f>
        <v>56907</v>
      </c>
      <c r="E7" s="40">
        <f>C7-D7</f>
        <v>-2248</v>
      </c>
      <c r="F7" s="48">
        <f>E7/D7</f>
        <v>-3.9503048834062596E-2</v>
      </c>
      <c r="G7" s="47">
        <f>SUM('2021'!C7:D7)</f>
        <v>89056</v>
      </c>
      <c r="H7" s="39">
        <f>SUM('2020'!C7:E7)</f>
        <v>258814</v>
      </c>
      <c r="I7" s="40">
        <f t="shared" si="0"/>
        <v>-169758</v>
      </c>
      <c r="J7" s="48">
        <f>I7/H7</f>
        <v>-0.65590733113355537</v>
      </c>
    </row>
    <row r="8" spans="1:10" x14ac:dyDescent="0.25">
      <c r="A8" s="59" t="s">
        <v>8</v>
      </c>
      <c r="B8" s="60" t="s">
        <v>25</v>
      </c>
      <c r="C8" s="47">
        <f>'2021'!E8</f>
        <v>61022</v>
      </c>
      <c r="D8" s="39">
        <f>'2020'!E8</f>
        <v>61201</v>
      </c>
      <c r="E8" s="40">
        <f>C8-D8</f>
        <v>-179</v>
      </c>
      <c r="F8" s="48">
        <f>E8/D8</f>
        <v>-2.9247888106403489E-3</v>
      </c>
      <c r="G8" s="47">
        <f>SUM('2021'!C8:D8)</f>
        <v>106175</v>
      </c>
      <c r="H8" s="39">
        <f>SUM('2020'!C8:E8)</f>
        <v>277568</v>
      </c>
      <c r="I8" s="40">
        <f t="shared" si="0"/>
        <v>-171393</v>
      </c>
      <c r="J8" s="48">
        <f>I8/H8</f>
        <v>-0.6174811217431404</v>
      </c>
    </row>
    <row r="9" spans="1:10" s="12" customFormat="1" x14ac:dyDescent="0.25">
      <c r="A9" s="65"/>
      <c r="B9" s="66" t="s">
        <v>9</v>
      </c>
      <c r="C9" s="49">
        <f>'2021'!E9</f>
        <v>192643</v>
      </c>
      <c r="D9" s="41">
        <f>'2020'!C9</f>
        <v>365597</v>
      </c>
      <c r="E9" s="42">
        <f>SUM(E6:E8)</f>
        <v>-3876</v>
      </c>
      <c r="F9" s="50">
        <f>E9/D9</f>
        <v>-1.06018375424306E-2</v>
      </c>
      <c r="G9" s="49">
        <f>SUM(G6:G8)</f>
        <v>328624</v>
      </c>
      <c r="H9" s="41">
        <f>SUM(H6:H8)</f>
        <v>886506</v>
      </c>
      <c r="I9" s="42">
        <f>SUM(I6:I8)</f>
        <v>-557882</v>
      </c>
      <c r="J9" s="50">
        <f>I9/H9</f>
        <v>-0.62930425738799289</v>
      </c>
    </row>
    <row r="10" spans="1:10" x14ac:dyDescent="0.25">
      <c r="A10" s="65"/>
      <c r="B10" s="66"/>
      <c r="C10" s="49">
        <f>'2021'!E10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'2021'!E11</f>
        <v>8559</v>
      </c>
      <c r="D11" s="39">
        <f>'2020'!E11</f>
        <v>9753</v>
      </c>
      <c r="E11" s="40">
        <f>C11-D11</f>
        <v>-1194</v>
      </c>
      <c r="F11" s="48">
        <f t="shared" ref="F11:F16" si="1">E11/D11</f>
        <v>-0.12242386957859121</v>
      </c>
      <c r="G11" s="47">
        <f>SUM('2021'!C11:D11)</f>
        <v>15912</v>
      </c>
      <c r="H11" s="39">
        <f>SUM('2020'!C11:E11)</f>
        <v>44391</v>
      </c>
      <c r="I11" s="40">
        <f t="shared" ref="I11:I15" si="2">G11-H11</f>
        <v>-28479</v>
      </c>
      <c r="J11" s="48">
        <f t="shared" ref="J11:J16" si="3">I11/H11</f>
        <v>-0.64154896262755967</v>
      </c>
    </row>
    <row r="12" spans="1:10" x14ac:dyDescent="0.25">
      <c r="A12" s="59" t="s">
        <v>11</v>
      </c>
      <c r="B12" s="60" t="s">
        <v>27</v>
      </c>
      <c r="C12" s="47">
        <f>'2021'!E12</f>
        <v>10108</v>
      </c>
      <c r="D12" s="39">
        <f>'2020'!E12</f>
        <v>9122</v>
      </c>
      <c r="E12" s="40">
        <f>C12-D12</f>
        <v>986</v>
      </c>
      <c r="F12" s="48">
        <f t="shared" si="1"/>
        <v>0.1080903310677483</v>
      </c>
      <c r="G12" s="47">
        <f>SUM('2021'!C12:D12)</f>
        <v>17974</v>
      </c>
      <c r="H12" s="39">
        <f>SUM('2020'!C12:E12)</f>
        <v>42953</v>
      </c>
      <c r="I12" s="40">
        <f t="shared" si="2"/>
        <v>-24979</v>
      </c>
      <c r="J12" s="48">
        <f t="shared" si="3"/>
        <v>-0.58154261634810145</v>
      </c>
    </row>
    <row r="13" spans="1:10" x14ac:dyDescent="0.25">
      <c r="A13" s="59" t="s">
        <v>12</v>
      </c>
      <c r="B13" s="60" t="s">
        <v>28</v>
      </c>
      <c r="C13" s="47">
        <f>'2021'!E13</f>
        <v>7955</v>
      </c>
      <c r="D13" s="39">
        <f>'2020'!E13</f>
        <v>8909</v>
      </c>
      <c r="E13" s="40">
        <f>C13-D13</f>
        <v>-954</v>
      </c>
      <c r="F13" s="48">
        <f t="shared" si="1"/>
        <v>-0.10708272533393198</v>
      </c>
      <c r="G13" s="47">
        <f>SUM('2021'!C13:D13)</f>
        <v>16120</v>
      </c>
      <c r="H13" s="39">
        <f>SUM('2020'!C13:E13)</f>
        <v>41147</v>
      </c>
      <c r="I13" s="40">
        <f t="shared" si="2"/>
        <v>-25027</v>
      </c>
      <c r="J13" s="48">
        <f t="shared" si="3"/>
        <v>-0.60823389311492937</v>
      </c>
    </row>
    <row r="14" spans="1:10" s="14" customFormat="1" x14ac:dyDescent="0.25">
      <c r="A14" s="59" t="s">
        <v>13</v>
      </c>
      <c r="B14" s="60" t="s">
        <v>29</v>
      </c>
      <c r="C14" s="58">
        <f>'2021'!E14</f>
        <v>7113</v>
      </c>
      <c r="D14" s="39">
        <f>'2020'!E14</f>
        <v>6131</v>
      </c>
      <c r="E14" s="43">
        <f>C14-D14</f>
        <v>982</v>
      </c>
      <c r="F14" s="52">
        <f t="shared" si="1"/>
        <v>0.16016962975044854</v>
      </c>
      <c r="G14" s="47">
        <f>SUM('2021'!C14:D14)</f>
        <v>12271</v>
      </c>
      <c r="H14" s="39">
        <f>SUM('2020'!C14:E14)</f>
        <v>31213</v>
      </c>
      <c r="I14" s="40">
        <f t="shared" si="2"/>
        <v>-18942</v>
      </c>
      <c r="J14" s="52">
        <f t="shared" si="3"/>
        <v>-0.60686252522987216</v>
      </c>
    </row>
    <row r="15" spans="1:10" x14ac:dyDescent="0.25">
      <c r="A15" s="59" t="s">
        <v>14</v>
      </c>
      <c r="B15" s="60" t="s">
        <v>30</v>
      </c>
      <c r="C15" s="47">
        <f>'2021'!E15</f>
        <v>2889</v>
      </c>
      <c r="D15" s="39">
        <f>'2020'!E15</f>
        <v>2257</v>
      </c>
      <c r="E15" s="40">
        <f>C15-D15</f>
        <v>632</v>
      </c>
      <c r="F15" s="48">
        <f t="shared" si="1"/>
        <v>0.28001772264067348</v>
      </c>
      <c r="G15" s="47">
        <f>SUM('2021'!C15:D15)</f>
        <v>5334</v>
      </c>
      <c r="H15" s="39">
        <f>SUM('2020'!C15:E15)</f>
        <v>9373</v>
      </c>
      <c r="I15" s="40">
        <f t="shared" si="2"/>
        <v>-4039</v>
      </c>
      <c r="J15" s="48">
        <f t="shared" si="3"/>
        <v>-0.43091859596713966</v>
      </c>
    </row>
    <row r="16" spans="1:10" s="12" customFormat="1" x14ac:dyDescent="0.25">
      <c r="A16" s="65"/>
      <c r="B16" s="66" t="s">
        <v>15</v>
      </c>
      <c r="C16" s="49">
        <f>'2021'!E16</f>
        <v>36624</v>
      </c>
      <c r="D16" s="41">
        <f>'2020'!C16</f>
        <v>71555</v>
      </c>
      <c r="E16" s="42">
        <f>SUM(E11:E15)</f>
        <v>452</v>
      </c>
      <c r="F16" s="50">
        <f t="shared" si="1"/>
        <v>6.3168192299629658E-3</v>
      </c>
      <c r="G16" s="49">
        <f>SUM(G11:G15)</f>
        <v>67611</v>
      </c>
      <c r="H16" s="41">
        <f>SUM(H11:H15)</f>
        <v>169077</v>
      </c>
      <c r="I16" s="42">
        <f>SUM(I11:I15)</f>
        <v>-101466</v>
      </c>
      <c r="J16" s="50">
        <f t="shared" si="3"/>
        <v>-0.60011710640713989</v>
      </c>
    </row>
    <row r="17" spans="1:10" x14ac:dyDescent="0.25">
      <c r="A17" s="59"/>
      <c r="B17" s="60"/>
      <c r="C17" s="47">
        <f>'2021'!E17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'2021'!E18</f>
        <v>229267</v>
      </c>
      <c r="D18" s="41">
        <f>D9+D16</f>
        <v>437152</v>
      </c>
      <c r="E18" s="42">
        <f>E9+E16</f>
        <v>-3424</v>
      </c>
      <c r="F18" s="50">
        <f>E18/D18</f>
        <v>-7.8325159212356346E-3</v>
      </c>
      <c r="G18" s="49">
        <f>G9+G16</f>
        <v>396235</v>
      </c>
      <c r="H18" s="41">
        <f>H9+H16</f>
        <v>1055583</v>
      </c>
      <c r="I18" s="42">
        <f>I9+I16</f>
        <v>-659348</v>
      </c>
      <c r="J18" s="51">
        <f>I18/H18</f>
        <v>-0.62462923332414411</v>
      </c>
    </row>
    <row r="19" spans="1:10" x14ac:dyDescent="0.25">
      <c r="A19" s="65"/>
      <c r="B19" s="66"/>
      <c r="C19" s="49">
        <f>'2021'!E19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'2021'!E20</f>
        <v>1785</v>
      </c>
      <c r="D20" s="39">
        <f>'2020'!E20</f>
        <v>1680</v>
      </c>
      <c r="E20" s="40">
        <f>C20-D20</f>
        <v>105</v>
      </c>
      <c r="F20" s="48">
        <f>E20/D20</f>
        <v>6.25E-2</v>
      </c>
      <c r="G20" s="47">
        <f>SUM('2021'!C20:D20)</f>
        <v>2883</v>
      </c>
      <c r="H20" s="39">
        <f>SUM('2020'!C20:E20)</f>
        <v>8571</v>
      </c>
      <c r="I20" s="40">
        <f t="shared" ref="I20:I22" si="4">G20-H20</f>
        <v>-5688</v>
      </c>
      <c r="J20" s="48">
        <f>I20/H20</f>
        <v>-0.66363318165908292</v>
      </c>
    </row>
    <row r="21" spans="1:10" x14ac:dyDescent="0.25">
      <c r="A21" s="67">
        <v>84</v>
      </c>
      <c r="B21" s="60" t="s">
        <v>32</v>
      </c>
      <c r="C21" s="47">
        <f>'2021'!E21</f>
        <v>349</v>
      </c>
      <c r="D21" s="39">
        <f>'2020'!E21</f>
        <v>325</v>
      </c>
      <c r="E21" s="40">
        <f>C21-D21</f>
        <v>24</v>
      </c>
      <c r="F21" s="48">
        <f>E21/D21</f>
        <v>7.3846153846153853E-2</v>
      </c>
      <c r="G21" s="47">
        <f>SUM('2021'!C21:D21)</f>
        <v>600</v>
      </c>
      <c r="H21" s="39">
        <f>SUM('2020'!C21:E21)</f>
        <v>1380</v>
      </c>
      <c r="I21" s="40">
        <f t="shared" si="4"/>
        <v>-780</v>
      </c>
      <c r="J21" s="48">
        <f>I21/H21</f>
        <v>-0.56521739130434778</v>
      </c>
    </row>
    <row r="22" spans="1:10" x14ac:dyDescent="0.25">
      <c r="A22" s="59" t="s">
        <v>50</v>
      </c>
      <c r="B22" s="60" t="s">
        <v>17</v>
      </c>
      <c r="C22" s="47">
        <f>'2021'!E22</f>
        <v>16688</v>
      </c>
      <c r="D22" s="39">
        <f>'2020'!E22</f>
        <v>10239</v>
      </c>
      <c r="E22" s="40">
        <f>C22-D22</f>
        <v>6449</v>
      </c>
      <c r="F22" s="48">
        <f>E22/D22</f>
        <v>0.62984666471335093</v>
      </c>
      <c r="G22" s="47">
        <f>SUM('2021'!C22:D22)</f>
        <v>24700</v>
      </c>
      <c r="H22" s="39">
        <f>SUM('2020'!C22:E22)</f>
        <v>52834</v>
      </c>
      <c r="I22" s="40">
        <f t="shared" si="4"/>
        <v>-28134</v>
      </c>
      <c r="J22" s="48">
        <f>I22/H22</f>
        <v>-0.5324980126433736</v>
      </c>
    </row>
    <row r="23" spans="1:10" x14ac:dyDescent="0.25">
      <c r="A23" s="65"/>
      <c r="B23" s="66" t="s">
        <v>18</v>
      </c>
      <c r="C23" s="49">
        <f>'2021'!E23</f>
        <v>18822</v>
      </c>
      <c r="D23" s="41">
        <f>SUM(D20:D22)</f>
        <v>12244</v>
      </c>
      <c r="E23" s="42">
        <f>SUM(E20:E22)</f>
        <v>6578</v>
      </c>
      <c r="F23" s="50">
        <f>E23/D23</f>
        <v>0.53724273113361642</v>
      </c>
      <c r="G23" s="49">
        <f>SUM(G20:G22)</f>
        <v>28183</v>
      </c>
      <c r="H23" s="41">
        <f>SUM(H20:H22)</f>
        <v>62785</v>
      </c>
      <c r="I23" s="42">
        <f>SUM(I20:I22)</f>
        <v>-34602</v>
      </c>
      <c r="J23" s="50">
        <f>I23/H23</f>
        <v>-0.55111889782591383</v>
      </c>
    </row>
    <row r="24" spans="1:10" x14ac:dyDescent="0.25">
      <c r="A24" s="59"/>
      <c r="B24" s="60"/>
      <c r="C24" s="47">
        <f>'2021'!E24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'2021'!E25</f>
        <v>15155</v>
      </c>
      <c r="D25" s="39">
        <f>'2020'!E25</f>
        <v>6228</v>
      </c>
      <c r="E25" s="40">
        <f>C25-D25</f>
        <v>8927</v>
      </c>
      <c r="F25" s="48">
        <f>E25/D25</f>
        <v>1.4333654463712266</v>
      </c>
      <c r="G25" s="47">
        <f>SUM('2021'!C25:D25)</f>
        <v>22010</v>
      </c>
      <c r="H25" s="39">
        <f>SUM('2020'!C25:E25)</f>
        <v>25774</v>
      </c>
      <c r="I25" s="40">
        <f t="shared" ref="I25:I26" si="5">G25-H25</f>
        <v>-3764</v>
      </c>
      <c r="J25" s="48">
        <f>I25/H25</f>
        <v>-0.14603864359431987</v>
      </c>
    </row>
    <row r="26" spans="1:10" x14ac:dyDescent="0.25">
      <c r="A26" s="59" t="s">
        <v>48</v>
      </c>
      <c r="B26" s="60" t="s">
        <v>20</v>
      </c>
      <c r="C26" s="47">
        <f>'2021'!E26</f>
        <v>4026</v>
      </c>
      <c r="D26" s="39">
        <f>'2020'!E26</f>
        <v>2001</v>
      </c>
      <c r="E26" s="40">
        <f>C26-D26</f>
        <v>2025</v>
      </c>
      <c r="F26" s="48">
        <f>E26/D26</f>
        <v>1.0119940029985008</v>
      </c>
      <c r="G26" s="47">
        <f>SUM('2021'!C26:D26)</f>
        <v>6274</v>
      </c>
      <c r="H26" s="39">
        <f>SUM('2020'!C26:E26)</f>
        <v>8666</v>
      </c>
      <c r="I26" s="40">
        <f t="shared" si="5"/>
        <v>-2392</v>
      </c>
      <c r="J26" s="48">
        <f>I26/H26</f>
        <v>-0.27602123240249249</v>
      </c>
    </row>
    <row r="27" spans="1:10" s="12" customFormat="1" x14ac:dyDescent="0.25">
      <c r="A27" s="65"/>
      <c r="B27" s="66" t="s">
        <v>21</v>
      </c>
      <c r="C27" s="49">
        <f>'2021'!E27</f>
        <v>19181</v>
      </c>
      <c r="D27" s="41">
        <f>SUM(D25:D26)</f>
        <v>8229</v>
      </c>
      <c r="E27" s="42">
        <f>SUM(E25:E26)</f>
        <v>10952</v>
      </c>
      <c r="F27" s="50">
        <f>E27/D27</f>
        <v>1.3309029043626199</v>
      </c>
      <c r="G27" s="49">
        <f>SUM(G25:G26)</f>
        <v>28284</v>
      </c>
      <c r="H27" s="41">
        <f>SUM(H25:H26)</f>
        <v>34440</v>
      </c>
      <c r="I27" s="42">
        <f>SUM(I25:I26)</f>
        <v>-6156</v>
      </c>
      <c r="J27" s="50">
        <f>I27/H27</f>
        <v>-0.17874564459930314</v>
      </c>
    </row>
    <row r="28" spans="1:10" x14ac:dyDescent="0.25">
      <c r="A28" s="59"/>
      <c r="B28" s="60"/>
      <c r="C28" s="47">
        <f>'2021'!E28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'2021'!E29</f>
        <v>267270</v>
      </c>
      <c r="D29" s="55">
        <f>D18+D23+D27</f>
        <v>457625</v>
      </c>
      <c r="E29" s="61">
        <f>E18+E23+E27</f>
        <v>14106</v>
      </c>
      <c r="F29" s="57">
        <f>E29/D29</f>
        <v>3.0824364927615405E-2</v>
      </c>
      <c r="G29" s="54">
        <f>G18+G23+G27</f>
        <v>452702</v>
      </c>
      <c r="H29" s="55">
        <f>H18+H23+H27</f>
        <v>1152808</v>
      </c>
      <c r="I29" s="56">
        <f>I18+I23+I27</f>
        <v>-700106</v>
      </c>
      <c r="J29" s="57">
        <f>I29/H29</f>
        <v>-0.60730494583660066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4"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58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'2021'!F6</f>
        <v>60338</v>
      </c>
      <c r="D6" s="39">
        <f>'2020'!F6</f>
        <v>40129</v>
      </c>
      <c r="E6" s="40">
        <f>C6-D6</f>
        <v>20209</v>
      </c>
      <c r="F6" s="48">
        <f>E6/D6</f>
        <v>0.50360088713897677</v>
      </c>
      <c r="G6" s="47">
        <f>SUM('2021'!C6:D6)</f>
        <v>133393</v>
      </c>
      <c r="H6" s="39">
        <f>SUM('2020'!C6:F6)</f>
        <v>390253</v>
      </c>
      <c r="I6" s="40">
        <f t="shared" ref="I6:I8" si="0">G6-H6</f>
        <v>-256860</v>
      </c>
      <c r="J6" s="48">
        <f>I6/H6</f>
        <v>-0.6581884059827855</v>
      </c>
    </row>
    <row r="7" spans="1:10" x14ac:dyDescent="0.25">
      <c r="A7" s="59" t="s">
        <v>7</v>
      </c>
      <c r="B7" s="60" t="s">
        <v>24</v>
      </c>
      <c r="C7" s="47">
        <f>'2021'!F7</f>
        <v>44838</v>
      </c>
      <c r="D7" s="39">
        <f>'2020'!F7</f>
        <v>25593</v>
      </c>
      <c r="E7" s="40">
        <f>C7-D7</f>
        <v>19245</v>
      </c>
      <c r="F7" s="48">
        <f>E7/D7</f>
        <v>0.7519634274997069</v>
      </c>
      <c r="G7" s="47">
        <f>SUM('2021'!C7:D7)</f>
        <v>89056</v>
      </c>
      <c r="H7" s="39">
        <f>SUM('2020'!C7:F7)</f>
        <v>284407</v>
      </c>
      <c r="I7" s="40">
        <f t="shared" si="0"/>
        <v>-195351</v>
      </c>
      <c r="J7" s="48">
        <f>I7/H7</f>
        <v>-0.68687127953953309</v>
      </c>
    </row>
    <row r="8" spans="1:10" x14ac:dyDescent="0.25">
      <c r="A8" s="59" t="s">
        <v>8</v>
      </c>
      <c r="B8" s="60" t="s">
        <v>25</v>
      </c>
      <c r="C8" s="47">
        <f>'2021'!F8</f>
        <v>50614</v>
      </c>
      <c r="D8" s="39">
        <f>'2020'!F8</f>
        <v>27506</v>
      </c>
      <c r="E8" s="40">
        <f>C8-D8</f>
        <v>23108</v>
      </c>
      <c r="F8" s="48">
        <f>E8/D8</f>
        <v>0.84010761288446156</v>
      </c>
      <c r="G8" s="47">
        <f>SUM('2021'!C8:D8)</f>
        <v>106175</v>
      </c>
      <c r="H8" s="39">
        <f>SUM('2020'!C8:F8)</f>
        <v>305074</v>
      </c>
      <c r="I8" s="40">
        <f t="shared" si="0"/>
        <v>-198899</v>
      </c>
      <c r="J8" s="48">
        <f>I8/H8</f>
        <v>-0.65196968604338623</v>
      </c>
    </row>
    <row r="9" spans="1:10" s="12" customFormat="1" x14ac:dyDescent="0.25">
      <c r="A9" s="65"/>
      <c r="B9" s="66" t="s">
        <v>9</v>
      </c>
      <c r="C9" s="49">
        <f>'2021'!F9</f>
        <v>155790</v>
      </c>
      <c r="D9" s="41">
        <f t="shared" ref="D9" si="1">SUM(D6:D8)</f>
        <v>93228</v>
      </c>
      <c r="E9" s="42">
        <f>SUM(E6:E8)</f>
        <v>62562</v>
      </c>
      <c r="F9" s="50">
        <f>E9/D9</f>
        <v>0.67106448706397215</v>
      </c>
      <c r="G9" s="49">
        <f>SUM(G6:G8)</f>
        <v>328624</v>
      </c>
      <c r="H9" s="41">
        <f>SUM(H6:H8)</f>
        <v>979734</v>
      </c>
      <c r="I9" s="42">
        <f>SUM(I6:I8)</f>
        <v>-651110</v>
      </c>
      <c r="J9" s="50">
        <f>I9/H9</f>
        <v>-0.66457834473438704</v>
      </c>
    </row>
    <row r="10" spans="1:10" x14ac:dyDescent="0.25">
      <c r="A10" s="65"/>
      <c r="B10" s="66"/>
      <c r="C10" s="49">
        <f>'2021'!F10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'2021'!F11</f>
        <v>6956</v>
      </c>
      <c r="D11" s="39">
        <f>'2020'!F11</f>
        <v>3932</v>
      </c>
      <c r="E11" s="40">
        <f>C11-D11</f>
        <v>3024</v>
      </c>
      <c r="F11" s="48">
        <f t="shared" ref="F11:F16" si="2">E11/D11</f>
        <v>0.76907426246185151</v>
      </c>
      <c r="G11" s="47">
        <f>SUM('2021'!C11:D11)</f>
        <v>15912</v>
      </c>
      <c r="H11" s="39">
        <f>SUM('2020'!C11:F11)</f>
        <v>48323</v>
      </c>
      <c r="I11" s="40">
        <f t="shared" ref="I11:I15" si="3">G11-H11</f>
        <v>-32411</v>
      </c>
      <c r="J11" s="48">
        <f t="shared" ref="J11:J16" si="4">I11/H11</f>
        <v>-0.67071580820727195</v>
      </c>
    </row>
    <row r="12" spans="1:10" x14ac:dyDescent="0.25">
      <c r="A12" s="59" t="s">
        <v>11</v>
      </c>
      <c r="B12" s="60" t="s">
        <v>27</v>
      </c>
      <c r="C12" s="47">
        <f>'2021'!F12</f>
        <v>7768</v>
      </c>
      <c r="D12" s="39">
        <f>'2020'!F12</f>
        <v>4171</v>
      </c>
      <c r="E12" s="40">
        <f>C12-D12</f>
        <v>3597</v>
      </c>
      <c r="F12" s="48">
        <f t="shared" si="2"/>
        <v>0.86238312155358432</v>
      </c>
      <c r="G12" s="47">
        <f>SUM('2021'!C12:D12)</f>
        <v>17974</v>
      </c>
      <c r="H12" s="39">
        <f>SUM('2020'!C12:F12)</f>
        <v>47124</v>
      </c>
      <c r="I12" s="40">
        <f t="shared" si="3"/>
        <v>-29150</v>
      </c>
      <c r="J12" s="48">
        <f t="shared" si="4"/>
        <v>-0.61858076563958919</v>
      </c>
    </row>
    <row r="13" spans="1:10" x14ac:dyDescent="0.25">
      <c r="A13" s="59" t="s">
        <v>12</v>
      </c>
      <c r="B13" s="60" t="s">
        <v>28</v>
      </c>
      <c r="C13" s="47">
        <f>'2021'!F13</f>
        <v>6637</v>
      </c>
      <c r="D13" s="39">
        <f>'2020'!F13</f>
        <v>2842</v>
      </c>
      <c r="E13" s="40">
        <f>C13-D13</f>
        <v>3795</v>
      </c>
      <c r="F13" s="48">
        <f t="shared" si="2"/>
        <v>1.3353272343420126</v>
      </c>
      <c r="G13" s="47">
        <f>SUM('2021'!C13:D13)</f>
        <v>16120</v>
      </c>
      <c r="H13" s="39">
        <f>SUM('2020'!C13:F13)</f>
        <v>43989</v>
      </c>
      <c r="I13" s="40">
        <f t="shared" si="3"/>
        <v>-27869</v>
      </c>
      <c r="J13" s="48">
        <f t="shared" si="4"/>
        <v>-0.63354474982381959</v>
      </c>
    </row>
    <row r="14" spans="1:10" s="14" customFormat="1" x14ac:dyDescent="0.25">
      <c r="A14" s="59" t="s">
        <v>13</v>
      </c>
      <c r="B14" s="60" t="s">
        <v>29</v>
      </c>
      <c r="C14" s="58">
        <f>'2021'!F14</f>
        <v>5044</v>
      </c>
      <c r="D14" s="39">
        <f>'2020'!F14</f>
        <v>2166</v>
      </c>
      <c r="E14" s="43">
        <f>C14-D14</f>
        <v>2878</v>
      </c>
      <c r="F14" s="52">
        <f t="shared" si="2"/>
        <v>1.3287165281625115</v>
      </c>
      <c r="G14" s="47">
        <f>SUM('2021'!C14:D14)</f>
        <v>12271</v>
      </c>
      <c r="H14" s="39">
        <f>SUM('2020'!C14:F14)</f>
        <v>33379</v>
      </c>
      <c r="I14" s="40">
        <f t="shared" si="3"/>
        <v>-21108</v>
      </c>
      <c r="J14" s="52">
        <f t="shared" si="4"/>
        <v>-0.63237364810210017</v>
      </c>
    </row>
    <row r="15" spans="1:10" x14ac:dyDescent="0.25">
      <c r="A15" s="59" t="s">
        <v>14</v>
      </c>
      <c r="B15" s="60" t="s">
        <v>30</v>
      </c>
      <c r="C15" s="47">
        <f>'2021'!F15</f>
        <v>1454</v>
      </c>
      <c r="D15" s="39">
        <f>'2020'!F15</f>
        <v>1126</v>
      </c>
      <c r="E15" s="40">
        <f>C15-D15</f>
        <v>328</v>
      </c>
      <c r="F15" s="48">
        <f t="shared" si="2"/>
        <v>0.29129662522202487</v>
      </c>
      <c r="G15" s="47">
        <f>SUM('2021'!C15:D15)</f>
        <v>5334</v>
      </c>
      <c r="H15" s="39">
        <f>SUM('2020'!C15:F15)</f>
        <v>10499</v>
      </c>
      <c r="I15" s="40">
        <f t="shared" si="3"/>
        <v>-5165</v>
      </c>
      <c r="J15" s="48">
        <f t="shared" si="4"/>
        <v>-0.49195161443947044</v>
      </c>
    </row>
    <row r="16" spans="1:10" s="12" customFormat="1" x14ac:dyDescent="0.25">
      <c r="A16" s="65"/>
      <c r="B16" s="66" t="s">
        <v>15</v>
      </c>
      <c r="C16" s="49">
        <f>'2021'!F16</f>
        <v>27859</v>
      </c>
      <c r="D16" s="41">
        <f>SUM(D11:D15)</f>
        <v>14237</v>
      </c>
      <c r="E16" s="42">
        <f>SUM(E11:E15)</f>
        <v>13622</v>
      </c>
      <c r="F16" s="50">
        <f t="shared" si="2"/>
        <v>0.95680269719744326</v>
      </c>
      <c r="G16" s="49">
        <f>SUM(G11:G15)</f>
        <v>67611</v>
      </c>
      <c r="H16" s="41">
        <f>SUM(H11:H15)</f>
        <v>183314</v>
      </c>
      <c r="I16" s="42">
        <f>SUM(I11:I15)</f>
        <v>-115703</v>
      </c>
      <c r="J16" s="50">
        <f t="shared" si="4"/>
        <v>-0.63117383287692153</v>
      </c>
    </row>
    <row r="17" spans="1:10" x14ac:dyDescent="0.25">
      <c r="A17" s="59"/>
      <c r="B17" s="60"/>
      <c r="C17" s="47">
        <f>'2021'!F17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'2021'!F18</f>
        <v>183649</v>
      </c>
      <c r="D18" s="41">
        <f>D9+D16</f>
        <v>107465</v>
      </c>
      <c r="E18" s="42">
        <f>E9+E16</f>
        <v>76184</v>
      </c>
      <c r="F18" s="50">
        <f>E18/D18</f>
        <v>0.7089191829898106</v>
      </c>
      <c r="G18" s="49">
        <f>G9+G16</f>
        <v>396235</v>
      </c>
      <c r="H18" s="41">
        <f>H9+H16</f>
        <v>1163048</v>
      </c>
      <c r="I18" s="42">
        <f>I9+I16</f>
        <v>-766813</v>
      </c>
      <c r="J18" s="51">
        <f>I18/H18</f>
        <v>-0.65931328715581816</v>
      </c>
    </row>
    <row r="19" spans="1:10" x14ac:dyDescent="0.25">
      <c r="A19" s="65"/>
      <c r="B19" s="66"/>
      <c r="C19" s="49">
        <f>'2021'!F19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'2021'!F20</f>
        <v>1344</v>
      </c>
      <c r="D20" s="39">
        <f>'2020'!F20</f>
        <v>374</v>
      </c>
      <c r="E20" s="40">
        <f>C20-D20</f>
        <v>970</v>
      </c>
      <c r="F20" s="48">
        <f>E20/D20</f>
        <v>2.5935828877005349</v>
      </c>
      <c r="G20" s="47">
        <f>SUM('2021'!C20:D20)</f>
        <v>2883</v>
      </c>
      <c r="H20" s="39">
        <f>SUM('2020'!C20:F20)</f>
        <v>8945</v>
      </c>
      <c r="I20" s="40">
        <f t="shared" ref="I20:I22" si="5">G20-H20</f>
        <v>-6062</v>
      </c>
      <c r="J20" s="48">
        <f>I20/H20</f>
        <v>-0.67769703745109</v>
      </c>
    </row>
    <row r="21" spans="1:10" x14ac:dyDescent="0.25">
      <c r="A21" s="67">
        <v>84</v>
      </c>
      <c r="B21" s="60" t="s">
        <v>32</v>
      </c>
      <c r="C21" s="47">
        <f>'2021'!F21</f>
        <v>297</v>
      </c>
      <c r="D21" s="39">
        <f>'2020'!F21</f>
        <v>119</v>
      </c>
      <c r="E21" s="40">
        <f>C21-D21</f>
        <v>178</v>
      </c>
      <c r="F21" s="48">
        <f>E21/D21</f>
        <v>1.4957983193277311</v>
      </c>
      <c r="G21" s="47">
        <f>SUM('2021'!C21:D21)</f>
        <v>600</v>
      </c>
      <c r="H21" s="39">
        <f>SUM('2020'!C21:F21)</f>
        <v>1499</v>
      </c>
      <c r="I21" s="40">
        <f t="shared" si="5"/>
        <v>-899</v>
      </c>
      <c r="J21" s="48">
        <f>I21/H21</f>
        <v>-0.59973315543695793</v>
      </c>
    </row>
    <row r="22" spans="1:10" x14ac:dyDescent="0.25">
      <c r="A22" s="59" t="s">
        <v>50</v>
      </c>
      <c r="B22" s="60" t="s">
        <v>17</v>
      </c>
      <c r="C22" s="47">
        <f>'2021'!F22</f>
        <v>14109</v>
      </c>
      <c r="D22" s="39">
        <f>'2020'!F22</f>
        <v>233</v>
      </c>
      <c r="E22" s="40">
        <f>C22-D22</f>
        <v>13876</v>
      </c>
      <c r="F22" s="48">
        <f>E22/D22</f>
        <v>59.553648068669531</v>
      </c>
      <c r="G22" s="47">
        <f>SUM('2021'!C22:D22)</f>
        <v>24700</v>
      </c>
      <c r="H22" s="39">
        <f>SUM('2020'!C22:F22)</f>
        <v>53067</v>
      </c>
      <c r="I22" s="40">
        <f t="shared" si="5"/>
        <v>-28367</v>
      </c>
      <c r="J22" s="48">
        <f>I22/H22</f>
        <v>-0.5345506623702112</v>
      </c>
    </row>
    <row r="23" spans="1:10" x14ac:dyDescent="0.25">
      <c r="A23" s="65"/>
      <c r="B23" s="66" t="s">
        <v>18</v>
      </c>
      <c r="C23" s="49">
        <f>'2021'!F23</f>
        <v>15750</v>
      </c>
      <c r="D23" s="41">
        <f>SUM(D20:D22)</f>
        <v>726</v>
      </c>
      <c r="E23" s="42">
        <f>SUM(E20:E22)</f>
        <v>15024</v>
      </c>
      <c r="F23" s="50">
        <f>E23/D23</f>
        <v>20.694214876033058</v>
      </c>
      <c r="G23" s="49">
        <f>SUM(G20:G22)</f>
        <v>28183</v>
      </c>
      <c r="H23" s="41">
        <f>SUM(H20:H22)</f>
        <v>63511</v>
      </c>
      <c r="I23" s="42">
        <f>SUM(I20:I22)</f>
        <v>-35328</v>
      </c>
      <c r="J23" s="50">
        <f>I23/H23</f>
        <v>-0.55625009840814976</v>
      </c>
    </row>
    <row r="24" spans="1:10" x14ac:dyDescent="0.25">
      <c r="A24" s="59"/>
      <c r="B24" s="60"/>
      <c r="C24" s="47">
        <f>'2021'!F24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'2021'!F25</f>
        <v>18430</v>
      </c>
      <c r="D25" s="39">
        <f>'2020'!F25</f>
        <v>6289</v>
      </c>
      <c r="E25" s="40">
        <f>C25-D25</f>
        <v>12141</v>
      </c>
      <c r="F25" s="48">
        <f>E25/D25</f>
        <v>1.9305135951661632</v>
      </c>
      <c r="G25" s="47">
        <f>SUM('2021'!C25:D25)</f>
        <v>22010</v>
      </c>
      <c r="H25" s="39">
        <f>SUM('2020'!C25:F25)</f>
        <v>32063</v>
      </c>
      <c r="I25" s="40">
        <f t="shared" ref="I25:I26" si="6">G25-H25</f>
        <v>-10053</v>
      </c>
      <c r="J25" s="48">
        <f>I25/H25</f>
        <v>-0.31353897015251225</v>
      </c>
    </row>
    <row r="26" spans="1:10" x14ac:dyDescent="0.25">
      <c r="A26" s="59" t="s">
        <v>48</v>
      </c>
      <c r="B26" s="60" t="s">
        <v>20</v>
      </c>
      <c r="C26" s="47">
        <f>'2021'!F26</f>
        <v>4026</v>
      </c>
      <c r="D26" s="39">
        <f>'2020'!F26</f>
        <v>2890</v>
      </c>
      <c r="E26" s="40">
        <f>C26-D26</f>
        <v>1136</v>
      </c>
      <c r="F26" s="48">
        <f>E26/D26</f>
        <v>0.39307958477508653</v>
      </c>
      <c r="G26" s="47">
        <f>SUM('2021'!C26:D26)</f>
        <v>6274</v>
      </c>
      <c r="H26" s="39">
        <f>SUM('2020'!C26:F26)</f>
        <v>11556</v>
      </c>
      <c r="I26" s="40">
        <f t="shared" si="6"/>
        <v>-5282</v>
      </c>
      <c r="J26" s="48">
        <f>I26/H26</f>
        <v>-0.45707857390100382</v>
      </c>
    </row>
    <row r="27" spans="1:10" s="12" customFormat="1" x14ac:dyDescent="0.25">
      <c r="A27" s="65"/>
      <c r="B27" s="66" t="s">
        <v>21</v>
      </c>
      <c r="C27" s="49">
        <f>'2021'!F27</f>
        <v>22456</v>
      </c>
      <c r="D27" s="41">
        <f>SUM(D25:D26)</f>
        <v>9179</v>
      </c>
      <c r="E27" s="42">
        <f>SUM(E25:E26)</f>
        <v>13277</v>
      </c>
      <c r="F27" s="50">
        <f>E27/D27</f>
        <v>1.4464538620764789</v>
      </c>
      <c r="G27" s="49">
        <f>SUM(G25:G26)</f>
        <v>28284</v>
      </c>
      <c r="H27" s="41">
        <f>SUM(H25:H26)</f>
        <v>43619</v>
      </c>
      <c r="I27" s="42">
        <f>SUM(I25:I26)</f>
        <v>-15335</v>
      </c>
      <c r="J27" s="50">
        <f>I27/H27</f>
        <v>-0.35156697769320711</v>
      </c>
    </row>
    <row r="28" spans="1:10" x14ac:dyDescent="0.25">
      <c r="A28" s="59"/>
      <c r="B28" s="60"/>
      <c r="C28" s="47">
        <f>'2021'!F28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'2021'!F29</f>
        <v>221855</v>
      </c>
      <c r="D29" s="55">
        <f>D18+D23+D27</f>
        <v>117370</v>
      </c>
      <c r="E29" s="61">
        <f>E18+E23+E27</f>
        <v>104485</v>
      </c>
      <c r="F29" s="57">
        <f>E29/D29</f>
        <v>0.89021896566413905</v>
      </c>
      <c r="G29" s="54">
        <f>G18+G23+G27</f>
        <v>452702</v>
      </c>
      <c r="H29" s="55">
        <f>H18+H23+H27</f>
        <v>1270178</v>
      </c>
      <c r="I29" s="56">
        <f>I18+I23+I27</f>
        <v>-817476</v>
      </c>
      <c r="J29" s="57">
        <f>I29/H29</f>
        <v>-0.64359168557477775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O16" sqref="O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'2021'!G6</f>
        <v>56041</v>
      </c>
      <c r="D6" s="39">
        <f>'2020'!G6</f>
        <v>70975</v>
      </c>
      <c r="E6" s="40">
        <f>C6-D6</f>
        <v>-14934</v>
      </c>
      <c r="F6" s="48">
        <f>E6/D6</f>
        <v>-0.21041211694258541</v>
      </c>
      <c r="G6" s="47">
        <f>SUM('2021'!C6:G6)</f>
        <v>326734</v>
      </c>
      <c r="H6" s="39">
        <f>SUM('2020'!C6:G6)</f>
        <v>461228</v>
      </c>
      <c r="I6" s="40">
        <f t="shared" ref="I6:I8" si="0">G6-H6</f>
        <v>-134494</v>
      </c>
      <c r="J6" s="48">
        <f>I6/H6</f>
        <v>-0.29159981614299219</v>
      </c>
    </row>
    <row r="7" spans="1:10" x14ac:dyDescent="0.25">
      <c r="A7" s="59" t="s">
        <v>7</v>
      </c>
      <c r="B7" s="60" t="s">
        <v>24</v>
      </c>
      <c r="C7" s="47">
        <f>'2021'!G7</f>
        <v>36347</v>
      </c>
      <c r="D7" s="39">
        <f>'2020'!G7</f>
        <v>42559</v>
      </c>
      <c r="E7" s="40">
        <f>C7-D7</f>
        <v>-6212</v>
      </c>
      <c r="F7" s="48">
        <f>E7/D7</f>
        <v>-0.1459620761766019</v>
      </c>
      <c r="G7" s="47">
        <f>SUM('2021'!C7:G7)</f>
        <v>224900</v>
      </c>
      <c r="H7" s="39">
        <f>SUM('2020'!C7:G7)</f>
        <v>326966</v>
      </c>
      <c r="I7" s="40">
        <f t="shared" si="0"/>
        <v>-102066</v>
      </c>
      <c r="J7" s="48">
        <f>I7/H7</f>
        <v>-0.3121608974633448</v>
      </c>
    </row>
    <row r="8" spans="1:10" x14ac:dyDescent="0.25">
      <c r="A8" s="59" t="s">
        <v>8</v>
      </c>
      <c r="B8" s="60" t="s">
        <v>25</v>
      </c>
      <c r="C8" s="47">
        <f>'2021'!G8</f>
        <v>40787</v>
      </c>
      <c r="D8" s="39">
        <f>'2020'!G8</f>
        <v>48630</v>
      </c>
      <c r="E8" s="40">
        <f>C8-D8</f>
        <v>-7843</v>
      </c>
      <c r="F8" s="48">
        <f>E8/D8</f>
        <v>-0.16127904585646721</v>
      </c>
      <c r="G8" s="47">
        <f>SUM('2021'!C8:G8)</f>
        <v>258598</v>
      </c>
      <c r="H8" s="39">
        <f>SUM('2020'!C8:G8)</f>
        <v>353704</v>
      </c>
      <c r="I8" s="40">
        <f t="shared" si="0"/>
        <v>-95106</v>
      </c>
      <c r="J8" s="48">
        <f>I8/H8</f>
        <v>-0.26888584805373983</v>
      </c>
    </row>
    <row r="9" spans="1:10" s="12" customFormat="1" x14ac:dyDescent="0.25">
      <c r="A9" s="65"/>
      <c r="B9" s="66" t="s">
        <v>9</v>
      </c>
      <c r="C9" s="49">
        <f>'2021'!G9</f>
        <v>133175</v>
      </c>
      <c r="D9" s="41">
        <f t="shared" ref="D9" si="1">SUM(D6:D8)</f>
        <v>162164</v>
      </c>
      <c r="E9" s="42">
        <f>SUM(E6:E8)</f>
        <v>-28989</v>
      </c>
      <c r="F9" s="50">
        <f>E9/D9</f>
        <v>-0.17876347401396117</v>
      </c>
      <c r="G9" s="49">
        <f>SUM(G6:G8)</f>
        <v>810232</v>
      </c>
      <c r="H9" s="41">
        <f>SUM(H6:H8)</f>
        <v>1141898</v>
      </c>
      <c r="I9" s="42">
        <f>SUM(I6:I8)</f>
        <v>-331666</v>
      </c>
      <c r="J9" s="50">
        <f>I9/H9</f>
        <v>-0.29045151143096842</v>
      </c>
    </row>
    <row r="10" spans="1:10" x14ac:dyDescent="0.25">
      <c r="A10" s="65"/>
      <c r="B10" s="66"/>
      <c r="C10" s="49">
        <f>'2021'!G10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'2021'!G11</f>
        <v>7131</v>
      </c>
      <c r="D11" s="39">
        <f>'2020'!G11</f>
        <v>7524</v>
      </c>
      <c r="E11" s="40">
        <f>C11-D11</f>
        <v>-393</v>
      </c>
      <c r="F11" s="48">
        <f t="shared" ref="F11:F16" si="2">E11/D11</f>
        <v>-5.2232854864433811E-2</v>
      </c>
      <c r="G11" s="47">
        <f>SUM('2021'!C11:G11)</f>
        <v>38558</v>
      </c>
      <c r="H11" s="39">
        <f>SUM('2020'!C11:G11)</f>
        <v>55847</v>
      </c>
      <c r="I11" s="40">
        <f t="shared" ref="I11:I15" si="3">G11-H11</f>
        <v>-17289</v>
      </c>
      <c r="J11" s="48">
        <f t="shared" ref="J11:J16" si="4">I11/H11</f>
        <v>-0.30957795405303778</v>
      </c>
    </row>
    <row r="12" spans="1:10" x14ac:dyDescent="0.25">
      <c r="A12" s="59" t="s">
        <v>11</v>
      </c>
      <c r="B12" s="60" t="s">
        <v>27</v>
      </c>
      <c r="C12" s="47">
        <f>'2021'!G12</f>
        <v>6661</v>
      </c>
      <c r="D12" s="39">
        <f>'2020'!G12</f>
        <v>7588</v>
      </c>
      <c r="E12" s="40">
        <f>C12-D12</f>
        <v>-927</v>
      </c>
      <c r="F12" s="48">
        <f t="shared" si="2"/>
        <v>-0.12216657880864523</v>
      </c>
      <c r="G12" s="47">
        <f>SUM('2021'!C12:G12)</f>
        <v>42511</v>
      </c>
      <c r="H12" s="39">
        <f>SUM('2020'!C12:G12)</f>
        <v>54712</v>
      </c>
      <c r="I12" s="40">
        <f t="shared" si="3"/>
        <v>-12201</v>
      </c>
      <c r="J12" s="48">
        <f t="shared" si="4"/>
        <v>-0.22300409416581371</v>
      </c>
    </row>
    <row r="13" spans="1:10" x14ac:dyDescent="0.25">
      <c r="A13" s="59" t="s">
        <v>12</v>
      </c>
      <c r="B13" s="60" t="s">
        <v>28</v>
      </c>
      <c r="C13" s="47">
        <f>'2021'!G13</f>
        <v>4650</v>
      </c>
      <c r="D13" s="39">
        <f>'2020'!G13</f>
        <v>5860</v>
      </c>
      <c r="E13" s="40">
        <f>C13-D13</f>
        <v>-1210</v>
      </c>
      <c r="F13" s="48">
        <f t="shared" si="2"/>
        <v>-0.20648464163822525</v>
      </c>
      <c r="G13" s="47">
        <f>SUM('2021'!C13:G13)</f>
        <v>35362</v>
      </c>
      <c r="H13" s="39">
        <f>SUM('2020'!C13:G13)</f>
        <v>49849</v>
      </c>
      <c r="I13" s="40">
        <f t="shared" si="3"/>
        <v>-14487</v>
      </c>
      <c r="J13" s="48">
        <f t="shared" si="4"/>
        <v>-0.29061766534935507</v>
      </c>
    </row>
    <row r="14" spans="1:10" s="14" customFormat="1" x14ac:dyDescent="0.25">
      <c r="A14" s="59" t="s">
        <v>13</v>
      </c>
      <c r="B14" s="60" t="s">
        <v>29</v>
      </c>
      <c r="C14" s="58">
        <f>'2021'!G14</f>
        <v>4858</v>
      </c>
      <c r="D14" s="39">
        <f>'2020'!G14</f>
        <v>4651</v>
      </c>
      <c r="E14" s="43">
        <f>C14-D14</f>
        <v>207</v>
      </c>
      <c r="F14" s="52">
        <f t="shared" si="2"/>
        <v>4.4506557729520536E-2</v>
      </c>
      <c r="G14" s="47">
        <f>SUM('2021'!C14:G14)</f>
        <v>29286</v>
      </c>
      <c r="H14" s="39">
        <f>SUM('2020'!C14:G14)</f>
        <v>38030</v>
      </c>
      <c r="I14" s="40">
        <f t="shared" si="3"/>
        <v>-8744</v>
      </c>
      <c r="J14" s="52">
        <f t="shared" si="4"/>
        <v>-0.22992374441230606</v>
      </c>
    </row>
    <row r="15" spans="1:10" x14ac:dyDescent="0.25">
      <c r="A15" s="59" t="s">
        <v>14</v>
      </c>
      <c r="B15" s="60" t="s">
        <v>30</v>
      </c>
      <c r="C15" s="47">
        <f>'2021'!G15</f>
        <v>1202</v>
      </c>
      <c r="D15" s="39">
        <f>'2020'!G15</f>
        <v>1864</v>
      </c>
      <c r="E15" s="40">
        <f>C15-D15</f>
        <v>-662</v>
      </c>
      <c r="F15" s="48">
        <f t="shared" si="2"/>
        <v>-0.35515021459227469</v>
      </c>
      <c r="G15" s="47">
        <f>SUM('2021'!C15:G15)</f>
        <v>10879</v>
      </c>
      <c r="H15" s="39">
        <f>SUM('2020'!C15:G15)</f>
        <v>12363</v>
      </c>
      <c r="I15" s="40">
        <f t="shared" si="3"/>
        <v>-1484</v>
      </c>
      <c r="J15" s="48">
        <f t="shared" si="4"/>
        <v>-0.12003559006713581</v>
      </c>
    </row>
    <row r="16" spans="1:10" s="12" customFormat="1" x14ac:dyDescent="0.25">
      <c r="A16" s="65"/>
      <c r="B16" s="66" t="s">
        <v>15</v>
      </c>
      <c r="C16" s="49">
        <f>'2021'!G16</f>
        <v>24502</v>
      </c>
      <c r="D16" s="41">
        <f>SUM(D11:D15)</f>
        <v>27487</v>
      </c>
      <c r="E16" s="42">
        <f>SUM(E11:E15)</f>
        <v>-2985</v>
      </c>
      <c r="F16" s="50">
        <f t="shared" si="2"/>
        <v>-0.10859679121039037</v>
      </c>
      <c r="G16" s="49">
        <f>SUM(G11:G15)</f>
        <v>156596</v>
      </c>
      <c r="H16" s="41">
        <f>SUM(H11:H15)</f>
        <v>210801</v>
      </c>
      <c r="I16" s="42">
        <f>SUM(I11:I15)</f>
        <v>-54205</v>
      </c>
      <c r="J16" s="50">
        <f t="shared" si="4"/>
        <v>-0.25713824886978714</v>
      </c>
    </row>
    <row r="17" spans="1:14" x14ac:dyDescent="0.25">
      <c r="A17" s="59"/>
      <c r="B17" s="60"/>
      <c r="C17" s="47">
        <f>'2021'!G17</f>
        <v>0</v>
      </c>
      <c r="D17" s="39"/>
      <c r="E17" s="40"/>
      <c r="F17" s="53"/>
      <c r="G17" s="47"/>
      <c r="H17" s="39"/>
      <c r="I17" s="39"/>
      <c r="J17" s="53"/>
    </row>
    <row r="18" spans="1:14" s="12" customFormat="1" x14ac:dyDescent="0.25">
      <c r="A18" s="65"/>
      <c r="B18" s="66" t="s">
        <v>16</v>
      </c>
      <c r="C18" s="49">
        <f>'2021'!G18</f>
        <v>157677</v>
      </c>
      <c r="D18" s="41">
        <f>D9+D16</f>
        <v>189651</v>
      </c>
      <c r="E18" s="42">
        <f>E9+E16</f>
        <v>-31974</v>
      </c>
      <c r="F18" s="50">
        <f>E18/D18</f>
        <v>-0.16859389088378127</v>
      </c>
      <c r="G18" s="49">
        <f>G9+G16</f>
        <v>966828</v>
      </c>
      <c r="H18" s="41">
        <f>H9+H16</f>
        <v>1352699</v>
      </c>
      <c r="I18" s="42">
        <f>I9+I16</f>
        <v>-385871</v>
      </c>
      <c r="J18" s="51">
        <f>I18/H18</f>
        <v>-0.28526006155101763</v>
      </c>
    </row>
    <row r="19" spans="1:14" x14ac:dyDescent="0.25">
      <c r="A19" s="65"/>
      <c r="B19" s="66"/>
      <c r="C19" s="49">
        <f>'2021'!G19</f>
        <v>0</v>
      </c>
      <c r="D19" s="41"/>
      <c r="E19" s="42"/>
      <c r="F19" s="51"/>
      <c r="G19" s="49"/>
      <c r="H19" s="41"/>
      <c r="I19" s="41"/>
      <c r="J19" s="51"/>
    </row>
    <row r="20" spans="1:14" x14ac:dyDescent="0.25">
      <c r="A20" s="67">
        <v>70</v>
      </c>
      <c r="B20" s="60" t="s">
        <v>31</v>
      </c>
      <c r="C20" s="47">
        <f>'2021'!G20</f>
        <v>752</v>
      </c>
      <c r="D20" s="39">
        <f>'2020'!G20</f>
        <v>714</v>
      </c>
      <c r="E20" s="40">
        <f>C20-D20</f>
        <v>38</v>
      </c>
      <c r="F20" s="48">
        <f>E20/D20</f>
        <v>5.3221288515406161E-2</v>
      </c>
      <c r="G20" s="47">
        <f>SUM('2021'!C20:G20)</f>
        <v>6764</v>
      </c>
      <c r="H20" s="39">
        <f>SUM('2020'!C20:G20)</f>
        <v>9659</v>
      </c>
      <c r="I20" s="40">
        <f t="shared" ref="I20:I22" si="5">G20-H20</f>
        <v>-2895</v>
      </c>
      <c r="J20" s="48">
        <f>I20/H20</f>
        <v>-0.29972046795734547</v>
      </c>
    </row>
    <row r="21" spans="1:14" x14ac:dyDescent="0.25">
      <c r="A21" s="67">
        <v>84</v>
      </c>
      <c r="B21" s="60" t="s">
        <v>32</v>
      </c>
      <c r="C21" s="47">
        <f>'2021'!G21</f>
        <v>229</v>
      </c>
      <c r="D21" s="39">
        <f>'2020'!G21</f>
        <v>167</v>
      </c>
      <c r="E21" s="40">
        <f>C21-D21</f>
        <v>62</v>
      </c>
      <c r="F21" s="48">
        <f>E21/D21</f>
        <v>0.3712574850299401</v>
      </c>
      <c r="G21" s="47">
        <f>SUM('2021'!C21:G21)</f>
        <v>1475</v>
      </c>
      <c r="H21" s="39">
        <f>SUM('2020'!C21:G21)</f>
        <v>1666</v>
      </c>
      <c r="I21" s="40">
        <f t="shared" si="5"/>
        <v>-191</v>
      </c>
      <c r="J21" s="48">
        <f>I21/H21</f>
        <v>-0.11464585834333733</v>
      </c>
    </row>
    <row r="22" spans="1:14" x14ac:dyDescent="0.25">
      <c r="A22" s="59" t="s">
        <v>50</v>
      </c>
      <c r="B22" s="60" t="s">
        <v>17</v>
      </c>
      <c r="C22" s="47">
        <f>'2021'!G22</f>
        <v>6565</v>
      </c>
      <c r="D22" s="39">
        <f>'2020'!G22</f>
        <v>5169</v>
      </c>
      <c r="E22" s="40">
        <f>C22-D22</f>
        <v>1396</v>
      </c>
      <c r="F22" s="48">
        <f>E22/D22</f>
        <v>0.27007158057651381</v>
      </c>
      <c r="G22" s="47">
        <f>SUM('2021'!C22:G22)</f>
        <v>62062</v>
      </c>
      <c r="H22" s="39">
        <f>SUM('2020'!C22:G22)</f>
        <v>58236</v>
      </c>
      <c r="I22" s="40">
        <f t="shared" si="5"/>
        <v>3826</v>
      </c>
      <c r="J22" s="48">
        <f>I22/H22</f>
        <v>6.5698193557249818E-2</v>
      </c>
      <c r="N22" s="6">
        <f>'2020'!Q22</f>
        <v>0</v>
      </c>
    </row>
    <row r="23" spans="1:14" x14ac:dyDescent="0.25">
      <c r="A23" s="65"/>
      <c r="B23" s="66" t="s">
        <v>18</v>
      </c>
      <c r="C23" s="49">
        <f>'2021'!G23</f>
        <v>7546</v>
      </c>
      <c r="D23" s="41">
        <f>SUM(D20:D22)</f>
        <v>6050</v>
      </c>
      <c r="E23" s="42">
        <f>SUM(E20:E22)</f>
        <v>1496</v>
      </c>
      <c r="F23" s="50">
        <f>E23/D23</f>
        <v>0.24727272727272728</v>
      </c>
      <c r="G23" s="49">
        <f>SUM(G20:G22)</f>
        <v>70301</v>
      </c>
      <c r="H23" s="41">
        <f>SUM(H20:H22)</f>
        <v>69561</v>
      </c>
      <c r="I23" s="42">
        <f>SUM(I20:I22)</f>
        <v>740</v>
      </c>
      <c r="J23" s="50">
        <f>I23/H23</f>
        <v>1.0638144937536839E-2</v>
      </c>
    </row>
    <row r="24" spans="1:14" x14ac:dyDescent="0.25">
      <c r="A24" s="59"/>
      <c r="B24" s="60"/>
      <c r="C24" s="47">
        <f>'2021'!G24</f>
        <v>0</v>
      </c>
      <c r="D24" s="39"/>
      <c r="E24" s="40"/>
      <c r="F24" s="53"/>
      <c r="G24" s="47"/>
      <c r="H24" s="39"/>
      <c r="I24" s="39"/>
      <c r="J24" s="53"/>
    </row>
    <row r="25" spans="1:14" x14ac:dyDescent="0.25">
      <c r="A25" s="59" t="s">
        <v>47</v>
      </c>
      <c r="B25" s="60" t="s">
        <v>19</v>
      </c>
      <c r="C25" s="47">
        <f>'2021'!G25</f>
        <v>21804</v>
      </c>
      <c r="D25" s="39">
        <f>'2020'!G25</f>
        <v>17991</v>
      </c>
      <c r="E25" s="40">
        <f>C25-D25</f>
        <v>3813</v>
      </c>
      <c r="F25" s="48">
        <f>E25/D25</f>
        <v>0.21193930298482574</v>
      </c>
      <c r="G25" s="47">
        <f>SUM('2021'!C25:G25)</f>
        <v>77399</v>
      </c>
      <c r="H25" s="39">
        <f>SUM('2020'!C25:G25)</f>
        <v>50054</v>
      </c>
      <c r="I25" s="40">
        <f t="shared" ref="I25:I26" si="6">G25-H25</f>
        <v>27345</v>
      </c>
      <c r="J25" s="48">
        <f>I25/H25</f>
        <v>0.54630998521596674</v>
      </c>
    </row>
    <row r="26" spans="1:14" x14ac:dyDescent="0.25">
      <c r="A26" s="59" t="s">
        <v>48</v>
      </c>
      <c r="B26" s="60" t="s">
        <v>20</v>
      </c>
      <c r="C26" s="47">
        <f>'2021'!G26</f>
        <v>3424</v>
      </c>
      <c r="D26" s="39">
        <f>'2020'!G26</f>
        <v>3555</v>
      </c>
      <c r="E26" s="40">
        <f>C26-D26</f>
        <v>-131</v>
      </c>
      <c r="F26" s="48">
        <f>E26/D26</f>
        <v>-3.6849507735583688E-2</v>
      </c>
      <c r="G26" s="47">
        <f>SUM('2021'!C26:G26)</f>
        <v>17750</v>
      </c>
      <c r="H26" s="39">
        <f>SUM('2020'!C26:G26)</f>
        <v>15111</v>
      </c>
      <c r="I26" s="40">
        <f t="shared" si="6"/>
        <v>2639</v>
      </c>
      <c r="J26" s="48">
        <f>I26/H26</f>
        <v>0.17464099000727948</v>
      </c>
    </row>
    <row r="27" spans="1:14" s="12" customFormat="1" x14ac:dyDescent="0.25">
      <c r="A27" s="65"/>
      <c r="B27" s="66" t="s">
        <v>21</v>
      </c>
      <c r="C27" s="49">
        <f>'2021'!G27</f>
        <v>25228</v>
      </c>
      <c r="D27" s="41">
        <f>SUM(D25:D26)</f>
        <v>21546</v>
      </c>
      <c r="E27" s="42">
        <f>SUM(E25:E26)</f>
        <v>3682</v>
      </c>
      <c r="F27" s="50">
        <f>E27/D27</f>
        <v>0.17089018843404807</v>
      </c>
      <c r="G27" s="49">
        <f>SUM(G25:G26)</f>
        <v>95149</v>
      </c>
      <c r="H27" s="41">
        <f>SUM(H25:H26)</f>
        <v>65165</v>
      </c>
      <c r="I27" s="42">
        <f>SUM(I25:I26)</f>
        <v>29984</v>
      </c>
      <c r="J27" s="50">
        <f>I27/H27</f>
        <v>0.46012429985421621</v>
      </c>
    </row>
    <row r="28" spans="1:14" x14ac:dyDescent="0.25">
      <c r="A28" s="59"/>
      <c r="B28" s="60"/>
      <c r="C28" s="47">
        <f>'2021'!G28</f>
        <v>0</v>
      </c>
      <c r="D28" s="39"/>
      <c r="E28" s="40"/>
      <c r="F28" s="53"/>
      <c r="G28" s="47"/>
      <c r="H28" s="39"/>
      <c r="I28" s="39"/>
      <c r="J28" s="53"/>
    </row>
    <row r="29" spans="1:14" ht="15.75" thickBot="1" x14ac:dyDescent="0.3">
      <c r="A29" s="68"/>
      <c r="B29" s="69" t="s">
        <v>22</v>
      </c>
      <c r="C29" s="54">
        <f>'2021'!G29</f>
        <v>190451</v>
      </c>
      <c r="D29" s="55">
        <f>D18+D23+D27</f>
        <v>217247</v>
      </c>
      <c r="E29" s="61">
        <f>E18+E23+E27</f>
        <v>-26796</v>
      </c>
      <c r="F29" s="57">
        <f>E29/D29</f>
        <v>-0.12334347539896984</v>
      </c>
      <c r="G29" s="54">
        <f>G18+G23+G27</f>
        <v>1132278</v>
      </c>
      <c r="H29" s="55">
        <f>H18+H23+H27</f>
        <v>1487425</v>
      </c>
      <c r="I29" s="56">
        <f>I18+I23+I27</f>
        <v>-355147</v>
      </c>
      <c r="J29" s="57">
        <f>I29/H29</f>
        <v>-0.23876632435248837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E3" sqref="E3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4" t="s">
        <v>0</v>
      </c>
      <c r="D4" s="105"/>
      <c r="E4" s="105"/>
      <c r="F4" s="106"/>
      <c r="G4" s="104" t="s">
        <v>1</v>
      </c>
      <c r="H4" s="105"/>
      <c r="I4" s="105"/>
      <c r="J4" s="106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'2021'!H6</f>
        <v>69164</v>
      </c>
      <c r="D6" s="39">
        <f>'2020'!H6</f>
        <v>93087</v>
      </c>
      <c r="E6" s="40">
        <f>C6-D6</f>
        <v>-23923</v>
      </c>
      <c r="F6" s="48">
        <f>E6/D6</f>
        <v>-0.25699614339274013</v>
      </c>
      <c r="G6" s="47">
        <f>SUM('2021'!C6:H6)</f>
        <v>395898</v>
      </c>
      <c r="H6" s="39">
        <f>SUM('2020'!C6:H6)</f>
        <v>554315</v>
      </c>
      <c r="I6" s="40">
        <f t="shared" ref="I6:I8" si="0">G6-H6</f>
        <v>-158417</v>
      </c>
      <c r="J6" s="48">
        <f>I6/H6</f>
        <v>-0.2857887663151818</v>
      </c>
    </row>
    <row r="7" spans="1:10" x14ac:dyDescent="0.25">
      <c r="A7" s="59" t="s">
        <v>7</v>
      </c>
      <c r="B7" s="60" t="s">
        <v>24</v>
      </c>
      <c r="C7" s="47">
        <f>'2021'!H7</f>
        <v>50636</v>
      </c>
      <c r="D7" s="39">
        <f>'2020'!H7</f>
        <v>57993</v>
      </c>
      <c r="E7" s="40">
        <f>C7-D7</f>
        <v>-7357</v>
      </c>
      <c r="F7" s="48">
        <f>E7/D7</f>
        <v>-0.12686013829255255</v>
      </c>
      <c r="G7" s="47">
        <f>SUM('2021'!C7:H7)</f>
        <v>275536</v>
      </c>
      <c r="H7" s="39">
        <f>SUM('2020'!C7:H7)</f>
        <v>384959</v>
      </c>
      <c r="I7" s="40">
        <f t="shared" si="0"/>
        <v>-109423</v>
      </c>
      <c r="J7" s="48">
        <f>I7/H7</f>
        <v>-0.28424585475336334</v>
      </c>
    </row>
    <row r="8" spans="1:10" x14ac:dyDescent="0.25">
      <c r="A8" s="59" t="s">
        <v>8</v>
      </c>
      <c r="B8" s="60" t="s">
        <v>25</v>
      </c>
      <c r="C8" s="47">
        <f>'2021'!H8</f>
        <v>57288</v>
      </c>
      <c r="D8" s="39">
        <f>'2020'!H8</f>
        <v>62783</v>
      </c>
      <c r="E8" s="40">
        <f>C8-D8</f>
        <v>-5495</v>
      </c>
      <c r="F8" s="48">
        <f>E8/D8</f>
        <v>-8.7523692719366705E-2</v>
      </c>
      <c r="G8" s="47">
        <f>SUM('2021'!C8:H8)</f>
        <v>315886</v>
      </c>
      <c r="H8" s="39">
        <f>SUM('2020'!C8:H8)</f>
        <v>416487</v>
      </c>
      <c r="I8" s="40">
        <f t="shared" si="0"/>
        <v>-100601</v>
      </c>
      <c r="J8" s="48">
        <f>I8/H8</f>
        <v>-0.24154655487446186</v>
      </c>
    </row>
    <row r="9" spans="1:10" s="12" customFormat="1" x14ac:dyDescent="0.25">
      <c r="A9" s="65"/>
      <c r="B9" s="66" t="s">
        <v>9</v>
      </c>
      <c r="C9" s="49">
        <f>'2021'!H9</f>
        <v>177088</v>
      </c>
      <c r="D9" s="41">
        <f t="shared" ref="D9" si="1">SUM(D6:D8)</f>
        <v>213863</v>
      </c>
      <c r="E9" s="42">
        <f>SUM(E6:E8)</f>
        <v>-36775</v>
      </c>
      <c r="F9" s="50">
        <f>E9/D9</f>
        <v>-0.17195587829591841</v>
      </c>
      <c r="G9" s="49">
        <f>SUM(G6:G8)</f>
        <v>987320</v>
      </c>
      <c r="H9" s="41">
        <f>SUM(H6:H8)</f>
        <v>1355761</v>
      </c>
      <c r="I9" s="42">
        <f>SUM(I6:I8)</f>
        <v>-368441</v>
      </c>
      <c r="J9" s="50">
        <f>I9/H9</f>
        <v>-0.27175955054025008</v>
      </c>
    </row>
    <row r="10" spans="1:10" x14ac:dyDescent="0.25">
      <c r="A10" s="65"/>
      <c r="B10" s="66"/>
      <c r="C10" s="49">
        <f>'2021'!H10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'2021'!H11</f>
        <v>8309</v>
      </c>
      <c r="D11" s="39">
        <f>'2020'!H11</f>
        <v>9406</v>
      </c>
      <c r="E11" s="40">
        <f>C11-D11</f>
        <v>-1097</v>
      </c>
      <c r="F11" s="48">
        <f t="shared" ref="F11:F16" si="2">E11/D11</f>
        <v>-0.11662768445672975</v>
      </c>
      <c r="G11" s="47">
        <f>SUM('2021'!C11:H11)</f>
        <v>46867</v>
      </c>
      <c r="H11" s="39">
        <f>SUM('2020'!C11:H11)</f>
        <v>65253</v>
      </c>
      <c r="I11" s="40">
        <f t="shared" ref="I11:I15" si="3">G11-H11</f>
        <v>-18386</v>
      </c>
      <c r="J11" s="48">
        <f t="shared" ref="J11:J16" si="4">I11/H11</f>
        <v>-0.28176482307326867</v>
      </c>
    </row>
    <row r="12" spans="1:10" x14ac:dyDescent="0.25">
      <c r="A12" s="59" t="s">
        <v>11</v>
      </c>
      <c r="B12" s="60" t="s">
        <v>27</v>
      </c>
      <c r="C12" s="47">
        <f>'2021'!H12</f>
        <v>7127</v>
      </c>
      <c r="D12" s="39">
        <f>'2020'!H12</f>
        <v>8732</v>
      </c>
      <c r="E12" s="40">
        <f>C12-D12</f>
        <v>-1605</v>
      </c>
      <c r="F12" s="48">
        <f t="shared" si="2"/>
        <v>-0.18380668804397618</v>
      </c>
      <c r="G12" s="47">
        <f>SUM('2021'!C12:H12)</f>
        <v>49638</v>
      </c>
      <c r="H12" s="39">
        <f>SUM('2020'!C12:H12)</f>
        <v>63444</v>
      </c>
      <c r="I12" s="40">
        <f t="shared" si="3"/>
        <v>-13806</v>
      </c>
      <c r="J12" s="48">
        <f t="shared" si="4"/>
        <v>-0.21760923018725176</v>
      </c>
    </row>
    <row r="13" spans="1:10" x14ac:dyDescent="0.25">
      <c r="A13" s="59" t="s">
        <v>12</v>
      </c>
      <c r="B13" s="60" t="s">
        <v>28</v>
      </c>
      <c r="C13" s="47">
        <f>'2021'!H13</f>
        <v>7218</v>
      </c>
      <c r="D13" s="39">
        <f>'2020'!H13</f>
        <v>7903</v>
      </c>
      <c r="E13" s="40">
        <f>C13-D13</f>
        <v>-685</v>
      </c>
      <c r="F13" s="48">
        <f t="shared" si="2"/>
        <v>-8.667594584335063E-2</v>
      </c>
      <c r="G13" s="47">
        <f>SUM('2021'!C13:H13)</f>
        <v>42580</v>
      </c>
      <c r="H13" s="39">
        <f>SUM('2020'!C13:H13)</f>
        <v>57752</v>
      </c>
      <c r="I13" s="40">
        <f t="shared" si="3"/>
        <v>-15172</v>
      </c>
      <c r="J13" s="48">
        <f t="shared" si="4"/>
        <v>-0.26270951655353925</v>
      </c>
    </row>
    <row r="14" spans="1:10" s="14" customFormat="1" x14ac:dyDescent="0.25">
      <c r="A14" s="59" t="s">
        <v>13</v>
      </c>
      <c r="B14" s="60" t="s">
        <v>29</v>
      </c>
      <c r="C14" s="47">
        <f>'2021'!H14</f>
        <v>6595</v>
      </c>
      <c r="D14" s="39">
        <f>'2020'!H14</f>
        <v>6623</v>
      </c>
      <c r="E14" s="43">
        <f>C14-D14</f>
        <v>-28</v>
      </c>
      <c r="F14" s="52">
        <f t="shared" si="2"/>
        <v>-4.2276913785293671E-3</v>
      </c>
      <c r="G14" s="47">
        <f>SUM('2021'!C14:H14)</f>
        <v>35881</v>
      </c>
      <c r="H14" s="39">
        <f>SUM('2020'!C14:H14)</f>
        <v>44653</v>
      </c>
      <c r="I14" s="40">
        <f t="shared" si="3"/>
        <v>-8772</v>
      </c>
      <c r="J14" s="52">
        <f t="shared" si="4"/>
        <v>-0.19644816697646295</v>
      </c>
    </row>
    <row r="15" spans="1:10" x14ac:dyDescent="0.25">
      <c r="A15" s="59" t="s">
        <v>14</v>
      </c>
      <c r="B15" s="60" t="s">
        <v>30</v>
      </c>
      <c r="C15" s="47">
        <f>'2021'!H15</f>
        <v>1290</v>
      </c>
      <c r="D15" s="39">
        <f>'2020'!H15</f>
        <v>2265</v>
      </c>
      <c r="E15" s="40">
        <f>C15-D15</f>
        <v>-975</v>
      </c>
      <c r="F15" s="48">
        <f t="shared" si="2"/>
        <v>-0.43046357615894038</v>
      </c>
      <c r="G15" s="47">
        <f>SUM('2021'!C15:H15)</f>
        <v>12169</v>
      </c>
      <c r="H15" s="39">
        <f>SUM('2020'!C15:H15)</f>
        <v>14628</v>
      </c>
      <c r="I15" s="40">
        <f t="shared" si="3"/>
        <v>-2459</v>
      </c>
      <c r="J15" s="48">
        <f t="shared" si="4"/>
        <v>-0.16810226961990704</v>
      </c>
    </row>
    <row r="16" spans="1:10" s="12" customFormat="1" x14ac:dyDescent="0.25">
      <c r="A16" s="65"/>
      <c r="B16" s="66" t="s">
        <v>15</v>
      </c>
      <c r="C16" s="49">
        <f>'2021'!H16</f>
        <v>30539</v>
      </c>
      <c r="D16" s="41">
        <f>SUM(D11:D15)</f>
        <v>34929</v>
      </c>
      <c r="E16" s="42">
        <f>SUM(E11:E15)</f>
        <v>-4390</v>
      </c>
      <c r="F16" s="50">
        <f t="shared" si="2"/>
        <v>-0.12568352944544647</v>
      </c>
      <c r="G16" s="49">
        <f>SUM(G11:G15)</f>
        <v>187135</v>
      </c>
      <c r="H16" s="41">
        <f>SUM(H11:H15)</f>
        <v>245730</v>
      </c>
      <c r="I16" s="42">
        <f>SUM(I11:I15)</f>
        <v>-58595</v>
      </c>
      <c r="J16" s="50">
        <f t="shared" si="4"/>
        <v>-0.238452773369145</v>
      </c>
    </row>
    <row r="17" spans="1:10" x14ac:dyDescent="0.25">
      <c r="A17" s="59"/>
      <c r="B17" s="60"/>
      <c r="C17" s="47">
        <f>'2021'!H17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'2021'!H18</f>
        <v>207627</v>
      </c>
      <c r="D18" s="41">
        <f>D9+D16</f>
        <v>248792</v>
      </c>
      <c r="E18" s="42">
        <f>E9+E16</f>
        <v>-41165</v>
      </c>
      <c r="F18" s="50">
        <f>E18/D18</f>
        <v>-0.16545950030547607</v>
      </c>
      <c r="G18" s="49">
        <f>G9+G16</f>
        <v>1174455</v>
      </c>
      <c r="H18" s="41">
        <f>H9+H16</f>
        <v>1601491</v>
      </c>
      <c r="I18" s="42">
        <f>I9+I16</f>
        <v>-427036</v>
      </c>
      <c r="J18" s="51">
        <f>I18/H18</f>
        <v>-0.2666490164477977</v>
      </c>
    </row>
    <row r="19" spans="1:10" x14ac:dyDescent="0.25">
      <c r="A19" s="65"/>
      <c r="B19" s="66"/>
      <c r="C19" s="49">
        <f>'2021'!H19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'2021'!H20</f>
        <v>1000</v>
      </c>
      <c r="D20" s="39">
        <f>'2020'!H20</f>
        <v>832</v>
      </c>
      <c r="E20" s="40">
        <f>C20-D20</f>
        <v>168</v>
      </c>
      <c r="F20" s="48">
        <f>E20/D20</f>
        <v>0.20192307692307693</v>
      </c>
      <c r="G20" s="47">
        <f>SUM('2021'!C20:H20)</f>
        <v>7764</v>
      </c>
      <c r="H20" s="39">
        <f>SUM('2020'!C20:H20)</f>
        <v>10491</v>
      </c>
      <c r="I20" s="40">
        <f t="shared" ref="I20:I22" si="5">G20-H20</f>
        <v>-2727</v>
      </c>
      <c r="J20" s="48">
        <f>I20/H20</f>
        <v>-0.25993708893337147</v>
      </c>
    </row>
    <row r="21" spans="1:10" x14ac:dyDescent="0.25">
      <c r="A21" s="67">
        <v>84</v>
      </c>
      <c r="B21" s="60" t="s">
        <v>32</v>
      </c>
      <c r="C21" s="47">
        <f>'2021'!H21</f>
        <v>266</v>
      </c>
      <c r="D21" s="39">
        <f>'2020'!H21</f>
        <v>246</v>
      </c>
      <c r="E21" s="40">
        <f>C21-D21</f>
        <v>20</v>
      </c>
      <c r="F21" s="48">
        <f>E21/D21</f>
        <v>8.1300813008130079E-2</v>
      </c>
      <c r="G21" s="47">
        <f>SUM('2021'!C21:H21)</f>
        <v>1741</v>
      </c>
      <c r="H21" s="39">
        <f>SUM('2020'!C21:H21)</f>
        <v>1912</v>
      </c>
      <c r="I21" s="40">
        <f t="shared" si="5"/>
        <v>-171</v>
      </c>
      <c r="J21" s="48">
        <f>I21/H21</f>
        <v>-8.9435146443514649E-2</v>
      </c>
    </row>
    <row r="22" spans="1:10" x14ac:dyDescent="0.25">
      <c r="A22" s="59" t="s">
        <v>50</v>
      </c>
      <c r="B22" s="60" t="s">
        <v>17</v>
      </c>
      <c r="C22" s="47">
        <f>'2021'!H22</f>
        <v>7644</v>
      </c>
      <c r="D22" s="39">
        <f>'2020'!H22</f>
        <v>6302</v>
      </c>
      <c r="E22" s="40">
        <f>C22-D22</f>
        <v>1342</v>
      </c>
      <c r="F22" s="48">
        <f>E22/D22</f>
        <v>0.21294827039035227</v>
      </c>
      <c r="G22" s="47">
        <f>SUM('2021'!C22:H22)</f>
        <v>69706</v>
      </c>
      <c r="H22" s="39">
        <f>SUM('2020'!C22:H22)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'2021'!H23</f>
        <v>8910</v>
      </c>
      <c r="D23" s="41">
        <f>SUM(D20:D22)</f>
        <v>7380</v>
      </c>
      <c r="E23" s="42">
        <f>SUM(E20:E22)</f>
        <v>1530</v>
      </c>
      <c r="F23" s="50">
        <f>E23/D23</f>
        <v>0.2073170731707317</v>
      </c>
      <c r="G23" s="49">
        <f>SUM(G20:G22)</f>
        <v>79211</v>
      </c>
      <c r="H23" s="41">
        <f>SUM(H20:H22)</f>
        <v>76941</v>
      </c>
      <c r="I23" s="42">
        <f>SUM(I20:I22)</f>
        <v>2270</v>
      </c>
      <c r="J23" s="50">
        <f>I23/H23</f>
        <v>2.9503125771695195E-2</v>
      </c>
    </row>
    <row r="24" spans="1:10" x14ac:dyDescent="0.25">
      <c r="A24" s="59"/>
      <c r="B24" s="60"/>
      <c r="C24" s="47">
        <f>'2021'!H24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'2021'!H25</f>
        <v>25896</v>
      </c>
      <c r="D25" s="39">
        <f>'2020'!H25</f>
        <v>2448</v>
      </c>
      <c r="E25" s="40">
        <f>C25-D25</f>
        <v>23448</v>
      </c>
      <c r="F25" s="48">
        <f>E25/D25</f>
        <v>9.5784313725490193</v>
      </c>
      <c r="G25" s="47">
        <f>SUM('2021'!C25:H25)</f>
        <v>103295</v>
      </c>
      <c r="H25" s="39">
        <f>SUM('2020'!C25:H25)</f>
        <v>52502</v>
      </c>
      <c r="I25" s="40">
        <f t="shared" ref="I25:I26" si="6">G25-H25</f>
        <v>50793</v>
      </c>
      <c r="J25" s="48">
        <f>I25/H25</f>
        <v>0.96744885909108225</v>
      </c>
    </row>
    <row r="26" spans="1:10" x14ac:dyDescent="0.25">
      <c r="A26" s="59" t="s">
        <v>48</v>
      </c>
      <c r="B26" s="60" t="s">
        <v>20</v>
      </c>
      <c r="C26" s="47">
        <f>'2021'!H26</f>
        <v>4838</v>
      </c>
      <c r="D26" s="39">
        <f>'2020'!H26</f>
        <v>4565</v>
      </c>
      <c r="E26" s="40">
        <f>C26-D26</f>
        <v>273</v>
      </c>
      <c r="F26" s="48">
        <f>E26/D26</f>
        <v>5.9802847754654984E-2</v>
      </c>
      <c r="G26" s="47">
        <f>SUM('2021'!C26:H26)</f>
        <v>22588</v>
      </c>
      <c r="H26" s="39">
        <f>SUM('2020'!C26:H26)</f>
        <v>19676</v>
      </c>
      <c r="I26" s="40">
        <f t="shared" si="6"/>
        <v>2912</v>
      </c>
      <c r="J26" s="48">
        <f>I26/H26</f>
        <v>0.14799756047977231</v>
      </c>
    </row>
    <row r="27" spans="1:10" s="12" customFormat="1" x14ac:dyDescent="0.25">
      <c r="A27" s="65"/>
      <c r="B27" s="66" t="s">
        <v>21</v>
      </c>
      <c r="C27" s="49">
        <f>'2021'!H27</f>
        <v>30734</v>
      </c>
      <c r="D27" s="41">
        <f>SUM(D25:D26)</f>
        <v>7013</v>
      </c>
      <c r="E27" s="42">
        <f>SUM(E25:E26)</f>
        <v>23721</v>
      </c>
      <c r="F27" s="50">
        <f>E27/D27</f>
        <v>3.3824326251247685</v>
      </c>
      <c r="G27" s="49">
        <f>SUM(G25:G26)</f>
        <v>125883</v>
      </c>
      <c r="H27" s="41">
        <f>SUM(H25:H26)</f>
        <v>72178</v>
      </c>
      <c r="I27" s="42">
        <f>SUM(I25:I26)</f>
        <v>53705</v>
      </c>
      <c r="J27" s="50">
        <f>I27/H27</f>
        <v>0.74406328798248778</v>
      </c>
    </row>
    <row r="28" spans="1:10" x14ac:dyDescent="0.25">
      <c r="A28" s="59"/>
      <c r="B28" s="60"/>
      <c r="C28" s="47">
        <f>'2021'!H28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'2021'!H29</f>
        <v>247271</v>
      </c>
      <c r="D29" s="55">
        <f>D18+D23+D27</f>
        <v>263185</v>
      </c>
      <c r="E29" s="61">
        <f>E18+E23+E27</f>
        <v>-15914</v>
      </c>
      <c r="F29" s="57">
        <f>E29/D29</f>
        <v>-6.0466971901894102E-2</v>
      </c>
      <c r="G29" s="54">
        <f>G18+G23+G27</f>
        <v>1379549</v>
      </c>
      <c r="H29" s="55">
        <f>H18+H23+H27</f>
        <v>1750610</v>
      </c>
      <c r="I29" s="56">
        <f>I18+I23+I27</f>
        <v>-371061</v>
      </c>
      <c r="J29" s="57">
        <f>I29/H29</f>
        <v>-0.21196097360348679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6f9dc91c-c879-4c4e-b528-e94bd3df7ee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customXml/itemProps3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2021</vt:lpstr>
      <vt:lpstr>2020</vt:lpstr>
      <vt:lpstr>01 - 2021 Grenlad</vt:lpstr>
      <vt:lpstr>02 -2021 Grenland</vt:lpstr>
      <vt:lpstr>03 -2021 Grenland</vt:lpstr>
      <vt:lpstr>04 - 2021 Grenland</vt:lpstr>
      <vt:lpstr> 05 - 2021 Grenland</vt:lpstr>
      <vt:lpstr> 06 - 2021 Grenland</vt:lpstr>
      <vt:lpstr> 07 - 2021 Grenland</vt:lpstr>
      <vt:lpstr> 08 - 2020 Grenland</vt:lpstr>
      <vt:lpstr> 09- 2020 Grenland</vt:lpstr>
      <vt:lpstr> 10- 2020 Grenland</vt:lpstr>
      <vt:lpstr> 11- 2020 Grenland</vt:lpstr>
      <vt:lpstr> 12- 2020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cp:lastPrinted>2020-10-07T06:04:37Z</cp:lastPrinted>
  <dcterms:created xsi:type="dcterms:W3CDTF">2020-01-17T09:31:19Z</dcterms:created>
  <dcterms:modified xsi:type="dcterms:W3CDTF">2021-12-07T07:23:16Z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