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59" documentId="8_{F3DD6BCE-07D0-4FF5-9CBB-73046B7AF557}" xr6:coauthVersionLast="45" xr6:coauthVersionMax="45" xr10:uidLastSave="{0CF6F81A-6769-4F89-BDDA-464CB41EE32B}"/>
  <bookViews>
    <workbookView xWindow="57480" yWindow="3090" windowWidth="29040" windowHeight="15840" tabRatio="960" activeTab="4" xr2:uid="{00000000-000D-0000-FFFF-FFFF00000000}"/>
  </bookViews>
  <sheets>
    <sheet name="Rådata" sheetId="17" r:id="rId1"/>
    <sheet name="2021" sheetId="4" r:id="rId2"/>
    <sheet name="2020" sheetId="2" r:id="rId3"/>
    <sheet name="01 - 2020 Grenlad" sheetId="1" r:id="rId4"/>
    <sheet name="02 -2020 Grenland" sheetId="5" r:id="rId5"/>
    <sheet name="03 -2020 Grenland" sheetId="6" r:id="rId6"/>
    <sheet name="04 - 2020 Grenland" sheetId="7" r:id="rId7"/>
    <sheet name=" 05 - 2020 Grenland" sheetId="8" r:id="rId8"/>
    <sheet name=" 06 - 2020 Grenland" sheetId="9" r:id="rId9"/>
    <sheet name=" 07 - 2020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7" l="1"/>
  <c r="F23" i="17"/>
  <c r="F20" i="17"/>
  <c r="F19" i="17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I15" i="1" s="1"/>
  <c r="J15" i="1" s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I11" i="1" s="1"/>
  <c r="H10" i="1"/>
  <c r="G10" i="1"/>
  <c r="H9" i="1"/>
  <c r="G9" i="1"/>
  <c r="H8" i="1"/>
  <c r="G8" i="1"/>
  <c r="I8" i="1" s="1"/>
  <c r="J8" i="1" s="1"/>
  <c r="H7" i="1"/>
  <c r="G7" i="1"/>
  <c r="I7" i="1" s="1"/>
  <c r="J7" i="1" s="1"/>
  <c r="G6" i="1"/>
  <c r="I6" i="1" s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13" i="1" l="1"/>
  <c r="J13" i="1" s="1"/>
  <c r="I21" i="1"/>
  <c r="J21" i="1" s="1"/>
  <c r="F16" i="17"/>
  <c r="F27" i="17" s="1"/>
  <c r="I9" i="1"/>
  <c r="J9" i="1" s="1"/>
  <c r="I16" i="1"/>
  <c r="J16" i="1" s="1"/>
  <c r="J6" i="1"/>
  <c r="J11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15" i="6"/>
  <c r="D14" i="6"/>
  <c r="D13" i="6"/>
  <c r="D12" i="6"/>
  <c r="D11" i="6"/>
  <c r="D8" i="6"/>
  <c r="D7" i="6"/>
  <c r="D6" i="6"/>
  <c r="D23" i="6"/>
  <c r="D16" i="6"/>
  <c r="D18" i="6" s="1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23" i="5"/>
  <c r="D16" i="5"/>
  <c r="D9" i="5"/>
  <c r="D18" i="5" s="1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7" i="1" s="1"/>
  <c r="D22" i="1"/>
  <c r="D21" i="1"/>
  <c r="D20" i="1"/>
  <c r="D23" i="1" s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N29" i="2"/>
  <c r="M29" i="2"/>
  <c r="E29" i="2"/>
  <c r="N27" i="2"/>
  <c r="M27" i="2"/>
  <c r="L27" i="2"/>
  <c r="K27" i="2"/>
  <c r="J27" i="2"/>
  <c r="I27" i="2"/>
  <c r="H27" i="2"/>
  <c r="G27" i="2"/>
  <c r="E27" i="2"/>
  <c r="D27" i="2"/>
  <c r="C27" i="2"/>
  <c r="O26" i="2"/>
  <c r="O25" i="2"/>
  <c r="F25" i="2"/>
  <c r="F27" i="2" s="1"/>
  <c r="N23" i="2"/>
  <c r="M23" i="2"/>
  <c r="L23" i="2"/>
  <c r="K23" i="2"/>
  <c r="J23" i="2"/>
  <c r="I23" i="2"/>
  <c r="H23" i="2"/>
  <c r="G23" i="2"/>
  <c r="E23" i="2"/>
  <c r="D23" i="2"/>
  <c r="C23" i="2"/>
  <c r="O22" i="2"/>
  <c r="F22" i="2"/>
  <c r="F23" i="2" s="1"/>
  <c r="F29" i="2" s="1"/>
  <c r="O21" i="2"/>
  <c r="O20" i="2"/>
  <c r="N18" i="2"/>
  <c r="M18" i="2"/>
  <c r="L18" i="2"/>
  <c r="L29" i="2" s="1"/>
  <c r="K18" i="2"/>
  <c r="K29" i="2" s="1"/>
  <c r="F18" i="2"/>
  <c r="E18" i="2"/>
  <c r="D18" i="2"/>
  <c r="D29" i="2" s="1"/>
  <c r="N16" i="2"/>
  <c r="M16" i="2"/>
  <c r="L16" i="2"/>
  <c r="K16" i="2"/>
  <c r="J16" i="2"/>
  <c r="I16" i="2"/>
  <c r="H16" i="2"/>
  <c r="H18" i="2" s="1"/>
  <c r="H29" i="2" s="1"/>
  <c r="G16" i="2"/>
  <c r="F16" i="2"/>
  <c r="E16" i="2"/>
  <c r="D16" i="2"/>
  <c r="C16" i="2"/>
  <c r="O16" i="2" s="1"/>
  <c r="O15" i="2"/>
  <c r="O14" i="2"/>
  <c r="O13" i="2"/>
  <c r="O12" i="2"/>
  <c r="O11" i="2"/>
  <c r="N9" i="2"/>
  <c r="M9" i="2"/>
  <c r="L9" i="2"/>
  <c r="K9" i="2"/>
  <c r="J9" i="2"/>
  <c r="J18" i="2" s="1"/>
  <c r="J29" i="2" s="1"/>
  <c r="I9" i="2"/>
  <c r="I18" i="2" s="1"/>
  <c r="I29" i="2" s="1"/>
  <c r="H9" i="2"/>
  <c r="G9" i="2"/>
  <c r="G18" i="2" s="1"/>
  <c r="G29" i="2" s="1"/>
  <c r="F9" i="2"/>
  <c r="E9" i="2"/>
  <c r="D9" i="2"/>
  <c r="C9" i="2"/>
  <c r="O9" i="2" s="1"/>
  <c r="O8" i="2"/>
  <c r="O7" i="2"/>
  <c r="O6" i="2"/>
  <c r="H5" i="1"/>
  <c r="G5" i="1"/>
  <c r="I18" i="1" l="1"/>
  <c r="J25" i="1"/>
  <c r="I27" i="1"/>
  <c r="J27" i="1" s="1"/>
  <c r="J20" i="1"/>
  <c r="I23" i="1"/>
  <c r="J23" i="1" s="1"/>
  <c r="D29" i="6"/>
  <c r="D29" i="5"/>
  <c r="D18" i="1"/>
  <c r="D29" i="1" s="1"/>
  <c r="O27" i="2"/>
  <c r="O23" i="2"/>
  <c r="C18" i="2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J18" i="1" l="1"/>
  <c r="I29" i="1"/>
  <c r="J29" i="1" s="1"/>
  <c r="C29" i="2"/>
  <c r="O29" i="2" s="1"/>
  <c r="O18" i="2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23" i="16" s="1"/>
  <c r="E14" i="16"/>
  <c r="F14" i="16" s="1"/>
  <c r="E15" i="16"/>
  <c r="F15" i="16" s="1"/>
  <c r="E7" i="16"/>
  <c r="F7" i="16" s="1"/>
  <c r="D9" i="16"/>
  <c r="D18" i="16" s="1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M27" i="4"/>
  <c r="M23" i="4"/>
  <c r="M16" i="4"/>
  <c r="M9" i="4"/>
  <c r="F23" i="16" l="1"/>
  <c r="E20" i="15"/>
  <c r="F20" i="15" s="1"/>
  <c r="E8" i="15"/>
  <c r="F8" i="15" s="1"/>
  <c r="I16" i="16"/>
  <c r="J16" i="16" s="1"/>
  <c r="E22" i="15"/>
  <c r="E15" i="15"/>
  <c r="F15" i="15" s="1"/>
  <c r="H9" i="15"/>
  <c r="G9" i="15"/>
  <c r="G18" i="15" s="1"/>
  <c r="G16" i="15"/>
  <c r="E27" i="16"/>
  <c r="F27" i="16" s="1"/>
  <c r="D16" i="15"/>
  <c r="D18" i="15" s="1"/>
  <c r="D29" i="16"/>
  <c r="H16" i="15"/>
  <c r="D27" i="15"/>
  <c r="I15" i="15"/>
  <c r="J15" i="15" s="1"/>
  <c r="E7" i="15"/>
  <c r="F7" i="15" s="1"/>
  <c r="M18" i="4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H18" i="15" l="1"/>
  <c r="E23" i="15"/>
  <c r="F23" i="15" s="1"/>
  <c r="I7" i="13"/>
  <c r="J7" i="13" s="1"/>
  <c r="H9" i="13"/>
  <c r="E11" i="13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11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G29" i="8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H18" i="6" s="1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H18" i="5" s="1"/>
  <c r="G9" i="5"/>
  <c r="E8" i="5"/>
  <c r="F8" i="5" s="1"/>
  <c r="E7" i="5"/>
  <c r="F7" i="5" s="1"/>
  <c r="G29" i="7" l="1"/>
  <c r="G29" i="13"/>
  <c r="H29" i="6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E23" i="4"/>
  <c r="F23" i="4"/>
  <c r="G23" i="4"/>
  <c r="H23" i="4"/>
  <c r="I23" i="4"/>
  <c r="J23" i="4"/>
  <c r="K23" i="4"/>
  <c r="L23" i="4"/>
  <c r="N23" i="4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L27" i="4"/>
  <c r="K27" i="4"/>
  <c r="J27" i="4"/>
  <c r="I27" i="4"/>
  <c r="H27" i="4"/>
  <c r="G27" i="4"/>
  <c r="F27" i="4"/>
  <c r="E27" i="4"/>
  <c r="D27" i="4"/>
  <c r="C27" i="5" s="1"/>
  <c r="O26" i="4"/>
  <c r="O25" i="4"/>
  <c r="O23" i="4"/>
  <c r="O22" i="4"/>
  <c r="O21" i="4"/>
  <c r="O20" i="4"/>
  <c r="N16" i="4"/>
  <c r="C16" i="16" s="1"/>
  <c r="L16" i="4"/>
  <c r="K16" i="4"/>
  <c r="J16" i="4"/>
  <c r="I16" i="4"/>
  <c r="H16" i="4"/>
  <c r="G16" i="4"/>
  <c r="F16" i="4"/>
  <c r="E16" i="4"/>
  <c r="D16" i="4"/>
  <c r="C16" i="5" s="1"/>
  <c r="O15" i="4"/>
  <c r="O14" i="4"/>
  <c r="O13" i="4"/>
  <c r="O12" i="4"/>
  <c r="O11" i="4"/>
  <c r="N9" i="4"/>
  <c r="C9" i="16" s="1"/>
  <c r="L9" i="4"/>
  <c r="L18" i="4" s="1"/>
  <c r="K9" i="4"/>
  <c r="J9" i="4"/>
  <c r="J18" i="4" s="1"/>
  <c r="I9" i="4"/>
  <c r="H9" i="4"/>
  <c r="G9" i="4"/>
  <c r="F9" i="4"/>
  <c r="E9" i="4"/>
  <c r="D9" i="4"/>
  <c r="C9" i="5" s="1"/>
  <c r="O8" i="4"/>
  <c r="O7" i="4"/>
  <c r="O6" i="4"/>
  <c r="C27" i="1"/>
  <c r="C23" i="1"/>
  <c r="C16" i="1"/>
  <c r="C9" i="1"/>
  <c r="L29" i="4" l="1"/>
  <c r="N18" i="4"/>
  <c r="K18" i="4"/>
  <c r="K29" i="4" s="1"/>
  <c r="J29" i="4"/>
  <c r="I18" i="4"/>
  <c r="I29" i="4" s="1"/>
  <c r="M29" i="4"/>
  <c r="E23" i="1"/>
  <c r="H18" i="4"/>
  <c r="H29" i="4" s="1"/>
  <c r="G18" i="4"/>
  <c r="G29" i="4" s="1"/>
  <c r="F18" i="4"/>
  <c r="F29" i="4" s="1"/>
  <c r="E18" i="4"/>
  <c r="E29" i="4" s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N29" i="4" l="1"/>
  <c r="C29" i="16" s="1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<sst xmlns="http://schemas.openxmlformats.org/spreadsheetml/2006/main" count="596" uniqueCount="67">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</sst>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8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164" fontId="0" fillId="0" borderId="7" xfId="1" applyNumberFormat="1" applyFont="1" applyBorder="1"/>
    <xf numFmtId="164" fontId="3" fillId="0" borderId="7" xfId="1" applyNumberFormat="1" applyFont="1" applyBorder="1"/>
    <xf numFmtId="164" fontId="1" fillId="0" borderId="7" xfId="1" applyNumberFormat="1" applyFont="1" applyBorder="1"/>
    <xf numFmtId="164" fontId="3" fillId="0" borderId="7" xfId="0" applyNumberFormat="1" applyFont="1" applyBorder="1"/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7" fillId="0" borderId="0" xfId="3"/>
    <xf numFmtId="3" fontId="7" fillId="0" borderId="0" xfId="3" applyNumberFormat="1"/>
    <xf numFmtId="0" fontId="7" fillId="0" borderId="0" xfId="3"/>
    <xf numFmtId="3" fontId="7" fillId="0" borderId="0" xfId="3" applyNumberFormat="1"/>
  </cellXfs>
  <cellStyles count="4">
    <cellStyle name="Komma" xfId="1" builtinId="3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5"/>
  <sheetViews>
    <sheetView topLeftCell="A4" workbookViewId="0">
      <selection activeCell="P36" sqref="P36"/>
    </sheetView>
  </sheetViews>
  <sheetFormatPr baseColWidth="10" defaultRowHeight="14.5" x14ac:dyDescent="0.35"/>
  <cols>
    <col min="5" max="5" width="32.81640625" bestFit="1" customWidth="1"/>
  </cols>
  <sheetData>
    <row r="1" spans="1:9" x14ac:dyDescent="0.35">
      <c r="A1" s="74" t="s">
        <v>4</v>
      </c>
      <c r="B1" s="74" t="s">
        <v>64</v>
      </c>
    </row>
    <row r="2" spans="1:9" x14ac:dyDescent="0.35">
      <c r="A2" s="74" t="s">
        <v>65</v>
      </c>
      <c r="B2" s="75">
        <v>210849</v>
      </c>
    </row>
    <row r="3" spans="1:9" x14ac:dyDescent="0.35">
      <c r="A3" s="81">
        <v>8001</v>
      </c>
      <c r="B3" s="82">
        <v>71250</v>
      </c>
      <c r="H3" s="79"/>
      <c r="I3" s="80"/>
    </row>
    <row r="4" spans="1:9" x14ac:dyDescent="0.35">
      <c r="A4" s="81">
        <v>8002</v>
      </c>
      <c r="B4" s="82">
        <v>47853</v>
      </c>
      <c r="D4" s="22" t="s">
        <v>6</v>
      </c>
      <c r="E4" s="9" t="s">
        <v>23</v>
      </c>
      <c r="F4" s="18">
        <f>B3</f>
        <v>71250</v>
      </c>
      <c r="H4" s="79"/>
      <c r="I4" s="80"/>
    </row>
    <row r="5" spans="1:9" x14ac:dyDescent="0.35">
      <c r="A5" s="81">
        <v>8003</v>
      </c>
      <c r="B5" s="82">
        <v>56559</v>
      </c>
      <c r="D5" s="22" t="s">
        <v>7</v>
      </c>
      <c r="E5" s="9" t="s">
        <v>24</v>
      </c>
      <c r="F5" s="18">
        <f t="shared" ref="F5:F6" si="0">B4</f>
        <v>47853</v>
      </c>
      <c r="H5" s="79"/>
      <c r="I5" s="80"/>
    </row>
    <row r="6" spans="1:9" x14ac:dyDescent="0.35">
      <c r="A6" s="81">
        <v>8004</v>
      </c>
      <c r="B6" s="82">
        <v>9066</v>
      </c>
      <c r="D6" s="22" t="s">
        <v>8</v>
      </c>
      <c r="E6" s="9" t="s">
        <v>25</v>
      </c>
      <c r="F6" s="18">
        <f t="shared" si="0"/>
        <v>56559</v>
      </c>
      <c r="H6" s="79"/>
      <c r="I6" s="80"/>
    </row>
    <row r="7" spans="1:9" x14ac:dyDescent="0.35">
      <c r="A7" s="81">
        <v>8005</v>
      </c>
      <c r="B7" s="82">
        <v>9420</v>
      </c>
      <c r="D7" s="23"/>
      <c r="E7" s="27" t="s">
        <v>9</v>
      </c>
      <c r="F7" s="19">
        <f>SUM(F4:F6)</f>
        <v>175662</v>
      </c>
      <c r="H7" s="79"/>
      <c r="I7" s="80"/>
    </row>
    <row r="8" spans="1:9" x14ac:dyDescent="0.35">
      <c r="A8" s="81">
        <v>8006</v>
      </c>
      <c r="B8" s="82">
        <v>8766</v>
      </c>
      <c r="D8" s="23"/>
      <c r="E8" s="27"/>
      <c r="F8" s="19"/>
      <c r="H8" s="79"/>
      <c r="I8" s="80"/>
    </row>
    <row r="9" spans="1:9" x14ac:dyDescent="0.35">
      <c r="A9" s="81">
        <v>8007</v>
      </c>
      <c r="B9" s="82">
        <v>6307</v>
      </c>
      <c r="D9" s="22" t="s">
        <v>10</v>
      </c>
      <c r="E9" s="9" t="s">
        <v>26</v>
      </c>
      <c r="F9" s="18">
        <f>B6</f>
        <v>9066</v>
      </c>
      <c r="H9" s="79"/>
      <c r="I9" s="80"/>
    </row>
    <row r="10" spans="1:9" x14ac:dyDescent="0.35">
      <c r="A10" s="81">
        <v>8008</v>
      </c>
      <c r="B10" s="82">
        <v>2775</v>
      </c>
      <c r="D10" s="22" t="s">
        <v>11</v>
      </c>
      <c r="E10" s="9" t="s">
        <v>27</v>
      </c>
      <c r="F10" s="18">
        <f t="shared" ref="F10:F13" si="1">B7</f>
        <v>9420</v>
      </c>
      <c r="H10" s="79"/>
      <c r="I10" s="80"/>
    </row>
    <row r="11" spans="1:9" x14ac:dyDescent="0.35">
      <c r="A11" s="81">
        <v>8070</v>
      </c>
      <c r="B11" s="82">
        <v>1363</v>
      </c>
      <c r="D11" s="22" t="s">
        <v>12</v>
      </c>
      <c r="E11" s="9" t="s">
        <v>28</v>
      </c>
      <c r="F11" s="18">
        <f t="shared" si="1"/>
        <v>8766</v>
      </c>
      <c r="H11" s="79"/>
      <c r="I11" s="80"/>
    </row>
    <row r="12" spans="1:9" x14ac:dyDescent="0.35">
      <c r="A12" s="81">
        <v>8084</v>
      </c>
      <c r="B12" s="82">
        <v>333</v>
      </c>
      <c r="D12" s="22" t="s">
        <v>13</v>
      </c>
      <c r="E12" s="9" t="s">
        <v>29</v>
      </c>
      <c r="F12" s="18">
        <f t="shared" si="1"/>
        <v>6307</v>
      </c>
      <c r="H12" s="79"/>
      <c r="I12" s="80"/>
    </row>
    <row r="13" spans="1:9" x14ac:dyDescent="0.35">
      <c r="A13" s="81">
        <v>8281</v>
      </c>
      <c r="B13" s="82">
        <v>3320</v>
      </c>
      <c r="D13" s="22" t="s">
        <v>14</v>
      </c>
      <c r="E13" s="9" t="s">
        <v>30</v>
      </c>
      <c r="F13" s="18">
        <f t="shared" si="1"/>
        <v>2775</v>
      </c>
      <c r="H13" s="79"/>
      <c r="I13" s="80"/>
    </row>
    <row r="14" spans="1:9" x14ac:dyDescent="0.35">
      <c r="A14" s="81">
        <v>8710</v>
      </c>
      <c r="B14" s="82">
        <v>1147</v>
      </c>
      <c r="D14" s="23"/>
      <c r="E14" s="27" t="s">
        <v>15</v>
      </c>
      <c r="F14" s="19">
        <f>SUM(F9:F13)</f>
        <v>36334</v>
      </c>
      <c r="H14" s="79"/>
      <c r="I14" s="80"/>
    </row>
    <row r="15" spans="1:9" x14ac:dyDescent="0.35">
      <c r="A15" s="81">
        <v>8711</v>
      </c>
      <c r="B15" s="82">
        <v>3242</v>
      </c>
      <c r="D15" s="22"/>
      <c r="E15" s="9"/>
      <c r="F15" s="18"/>
      <c r="H15" s="79"/>
      <c r="I15" s="80"/>
    </row>
    <row r="16" spans="1:9" x14ac:dyDescent="0.35">
      <c r="A16" s="81">
        <v>8712</v>
      </c>
      <c r="B16" s="82">
        <v>7879</v>
      </c>
      <c r="D16" s="23"/>
      <c r="E16" s="27" t="s">
        <v>16</v>
      </c>
      <c r="F16" s="19">
        <f>F7+F14</f>
        <v>211996</v>
      </c>
      <c r="H16" s="79"/>
      <c r="I16" s="80"/>
    </row>
    <row r="17" spans="1:9" x14ac:dyDescent="0.35">
      <c r="A17" s="81">
        <v>8802</v>
      </c>
      <c r="B17" s="82">
        <v>65</v>
      </c>
      <c r="D17" s="23"/>
      <c r="E17" s="27"/>
      <c r="F17" s="19"/>
      <c r="H17" s="79"/>
      <c r="I17" s="80"/>
    </row>
    <row r="18" spans="1:9" x14ac:dyDescent="0.35">
      <c r="A18" s="81">
        <v>8803</v>
      </c>
      <c r="B18" s="82">
        <v>1060</v>
      </c>
      <c r="D18" s="24">
        <v>70</v>
      </c>
      <c r="E18" s="9" t="s">
        <v>31</v>
      </c>
      <c r="F18" s="18">
        <f>B11</f>
        <v>1363</v>
      </c>
      <c r="H18" s="79"/>
      <c r="I18" s="80"/>
    </row>
    <row r="19" spans="1:9" x14ac:dyDescent="0.35">
      <c r="A19" s="81">
        <v>8804</v>
      </c>
      <c r="B19" s="82">
        <v>1130</v>
      </c>
      <c r="D19" s="24">
        <v>84</v>
      </c>
      <c r="E19" s="9" t="s">
        <v>32</v>
      </c>
      <c r="F19" s="18">
        <f>B12</f>
        <v>333</v>
      </c>
      <c r="H19" s="79"/>
      <c r="I19" s="80"/>
    </row>
    <row r="20" spans="1:9" x14ac:dyDescent="0.35">
      <c r="A20" s="81">
        <v>8805</v>
      </c>
      <c r="B20" s="82">
        <v>1587</v>
      </c>
      <c r="D20" s="3" t="s">
        <v>50</v>
      </c>
      <c r="E20" s="9" t="s">
        <v>17</v>
      </c>
      <c r="F20" s="18">
        <f>SUM(B17:B35)</f>
        <v>12552</v>
      </c>
      <c r="H20" s="79"/>
      <c r="I20" s="80"/>
    </row>
    <row r="21" spans="1:9" x14ac:dyDescent="0.35">
      <c r="A21" s="81">
        <v>8806</v>
      </c>
      <c r="B21" s="82">
        <v>889</v>
      </c>
      <c r="D21" s="23"/>
      <c r="E21" s="27" t="s">
        <v>18</v>
      </c>
      <c r="F21" s="19">
        <f>SUM(F18:F20)</f>
        <v>14248</v>
      </c>
      <c r="H21" s="79"/>
      <c r="I21" s="80"/>
    </row>
    <row r="22" spans="1:9" x14ac:dyDescent="0.35">
      <c r="A22" s="81">
        <v>8807</v>
      </c>
      <c r="B22" s="82">
        <v>300</v>
      </c>
      <c r="D22" s="22"/>
      <c r="E22" s="9"/>
      <c r="F22" s="18"/>
      <c r="H22" s="79"/>
      <c r="I22" s="80"/>
    </row>
    <row r="23" spans="1:9" x14ac:dyDescent="0.35">
      <c r="A23" s="81">
        <v>8810</v>
      </c>
      <c r="B23" s="82">
        <v>249</v>
      </c>
      <c r="D23" s="3" t="s">
        <v>47</v>
      </c>
      <c r="E23" s="9" t="s">
        <v>19</v>
      </c>
      <c r="F23" s="18">
        <f>SUM(B14:B16)</f>
        <v>12268</v>
      </c>
      <c r="H23" s="79"/>
      <c r="I23" s="80"/>
    </row>
    <row r="24" spans="1:9" x14ac:dyDescent="0.35">
      <c r="A24" s="81">
        <v>8811</v>
      </c>
      <c r="B24" s="82">
        <v>401</v>
      </c>
      <c r="D24" s="3" t="s">
        <v>48</v>
      </c>
      <c r="E24" s="9" t="s">
        <v>20</v>
      </c>
      <c r="F24" s="18">
        <f>SUM(B13)</f>
        <v>3320</v>
      </c>
      <c r="H24" s="79"/>
      <c r="I24" s="80"/>
    </row>
    <row r="25" spans="1:9" x14ac:dyDescent="0.35">
      <c r="A25" s="81">
        <v>8812</v>
      </c>
      <c r="B25" s="82">
        <v>241</v>
      </c>
      <c r="D25" s="23"/>
      <c r="E25" s="27" t="s">
        <v>21</v>
      </c>
      <c r="F25" s="19">
        <f>SUM(F23:F24)</f>
        <v>15588</v>
      </c>
      <c r="H25" s="79"/>
      <c r="I25" s="80"/>
    </row>
    <row r="26" spans="1:9" x14ac:dyDescent="0.35">
      <c r="A26" s="81">
        <v>8813</v>
      </c>
      <c r="B26" s="82">
        <v>57</v>
      </c>
      <c r="D26" s="22"/>
      <c r="E26" s="9"/>
      <c r="F26" s="18"/>
      <c r="H26" s="79"/>
      <c r="I26" s="80"/>
    </row>
    <row r="27" spans="1:9" x14ac:dyDescent="0.35">
      <c r="A27" s="81">
        <v>8814</v>
      </c>
      <c r="B27" s="82">
        <v>230</v>
      </c>
      <c r="D27" s="23"/>
      <c r="E27" s="27" t="s">
        <v>22</v>
      </c>
      <c r="F27" s="21">
        <f>F16+F21+F25</f>
        <v>241832</v>
      </c>
      <c r="H27" s="79"/>
      <c r="I27" s="80"/>
    </row>
    <row r="28" spans="1:9" x14ac:dyDescent="0.35">
      <c r="A28" s="81">
        <v>8815</v>
      </c>
      <c r="B28" s="82">
        <v>26</v>
      </c>
      <c r="H28" s="79"/>
      <c r="I28" s="80"/>
    </row>
    <row r="29" spans="1:9" x14ac:dyDescent="0.35">
      <c r="A29" s="81">
        <v>8816</v>
      </c>
      <c r="B29" s="82">
        <v>352</v>
      </c>
      <c r="H29" s="79"/>
      <c r="I29" s="80"/>
    </row>
    <row r="30" spans="1:9" x14ac:dyDescent="0.35">
      <c r="A30" s="81">
        <v>8817</v>
      </c>
      <c r="B30" s="82">
        <v>409</v>
      </c>
      <c r="H30" s="79"/>
      <c r="I30" s="80"/>
    </row>
    <row r="31" spans="1:9" x14ac:dyDescent="0.35">
      <c r="A31" s="81">
        <v>8818</v>
      </c>
      <c r="B31" s="82">
        <v>639</v>
      </c>
      <c r="H31" s="79"/>
      <c r="I31" s="80"/>
    </row>
    <row r="32" spans="1:9" x14ac:dyDescent="0.35">
      <c r="A32" s="81">
        <v>8819</v>
      </c>
      <c r="B32" s="82">
        <v>445</v>
      </c>
      <c r="H32" s="79"/>
      <c r="I32" s="80"/>
    </row>
    <row r="33" spans="1:9" x14ac:dyDescent="0.35">
      <c r="A33" s="81">
        <v>8820</v>
      </c>
      <c r="B33" s="82">
        <v>411</v>
      </c>
      <c r="H33" s="79"/>
      <c r="I33" s="80"/>
    </row>
    <row r="34" spans="1:9" x14ac:dyDescent="0.35">
      <c r="A34" s="81">
        <v>8881</v>
      </c>
      <c r="B34" s="82">
        <v>2396</v>
      </c>
      <c r="H34" s="79"/>
      <c r="I34" s="80"/>
    </row>
    <row r="35" spans="1:9" x14ac:dyDescent="0.35">
      <c r="A35" s="81">
        <v>8882</v>
      </c>
      <c r="B35" s="82">
        <v>1665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55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'2021'!I6</f>
        <v>0</v>
      </c>
      <c r="D6" s="43">
        <f>'2020'!I6</f>
        <v>93345</v>
      </c>
      <c r="E6" s="44">
        <f>C6-D6</f>
        <v>-93345</v>
      </c>
      <c r="F6" s="52">
        <f>E6/D6</f>
        <v>-1</v>
      </c>
      <c r="G6" s="51">
        <f>SUM('2021'!C6:I6)</f>
        <v>133392</v>
      </c>
      <c r="H6" s="43">
        <f>SUM('2020'!C6:I6)</f>
        <v>899235</v>
      </c>
      <c r="I6" s="44">
        <f t="shared" ref="I6:I8" si="0">G6-H6</f>
        <v>-765843</v>
      </c>
      <c r="J6" s="52">
        <f>I6/H6</f>
        <v>-0.85166057815810103</v>
      </c>
    </row>
    <row r="7" spans="1:10" x14ac:dyDescent="0.35">
      <c r="A7" s="63" t="s">
        <v>7</v>
      </c>
      <c r="B7" s="64" t="s">
        <v>24</v>
      </c>
      <c r="C7" s="51">
        <f>'2021'!I7</f>
        <v>0</v>
      </c>
      <c r="D7" s="43">
        <f>'2020'!I7</f>
        <v>51992</v>
      </c>
      <c r="E7" s="44">
        <f>C7-D7</f>
        <v>-51992</v>
      </c>
      <c r="F7" s="52">
        <f>E7/D7</f>
        <v>-1</v>
      </c>
      <c r="G7" s="51">
        <f>SUM('2021'!C7:I7)</f>
        <v>89056</v>
      </c>
      <c r="H7" s="43">
        <f>SUM('2020'!C7:I7)</f>
        <v>625167</v>
      </c>
      <c r="I7" s="44">
        <f t="shared" si="0"/>
        <v>-536111</v>
      </c>
      <c r="J7" s="52">
        <f>I7/H7</f>
        <v>-0.85754846305067289</v>
      </c>
    </row>
    <row r="8" spans="1:10" x14ac:dyDescent="0.35">
      <c r="A8" s="63" t="s">
        <v>8</v>
      </c>
      <c r="B8" s="64" t="s">
        <v>25</v>
      </c>
      <c r="C8" s="51">
        <f>'2021'!I8</f>
        <v>0</v>
      </c>
      <c r="D8" s="43">
        <f>'2020'!I8</f>
        <v>58050</v>
      </c>
      <c r="E8" s="44">
        <f>C8-D8</f>
        <v>-58050</v>
      </c>
      <c r="F8" s="52">
        <f>E8/D8</f>
        <v>-1</v>
      </c>
      <c r="G8" s="51">
        <f>SUM('2021'!C8:I8)</f>
        <v>106155</v>
      </c>
      <c r="H8" s="43">
        <f>SUM('2020'!C8:I8)</f>
        <v>689516</v>
      </c>
      <c r="I8" s="44">
        <f t="shared" si="0"/>
        <v>-583361</v>
      </c>
      <c r="J8" s="52">
        <f>I8/H8</f>
        <v>-0.84604418171587026</v>
      </c>
    </row>
    <row r="9" spans="1:10" s="12" customFormat="1" x14ac:dyDescent="0.35">
      <c r="A9" s="69"/>
      <c r="B9" s="70" t="s">
        <v>9</v>
      </c>
      <c r="C9" s="53">
        <f>'2021'!I9</f>
        <v>0</v>
      </c>
      <c r="D9" s="45">
        <f t="shared" ref="D9" si="1">SUM(D6:D8)</f>
        <v>203387</v>
      </c>
      <c r="E9" s="46">
        <f>SUM(E6:E8)</f>
        <v>-203387</v>
      </c>
      <c r="F9" s="54">
        <f>E9/D9</f>
        <v>-1</v>
      </c>
      <c r="G9" s="53">
        <f>SUM(G6:G8)</f>
        <v>328603</v>
      </c>
      <c r="H9" s="45">
        <f>SUM(H6:H8)</f>
        <v>2213918</v>
      </c>
      <c r="I9" s="46">
        <f>SUM(I6:I8)</f>
        <v>-1885315</v>
      </c>
      <c r="J9" s="54">
        <f>I9/H9</f>
        <v>-0.85157399686889934</v>
      </c>
    </row>
    <row r="10" spans="1:10" x14ac:dyDescent="0.35">
      <c r="A10" s="69"/>
      <c r="B10" s="70"/>
      <c r="C10" s="53">
        <f>'2021'!I10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'2021'!I11</f>
        <v>0</v>
      </c>
      <c r="D11" s="43">
        <f>'2020'!I11</f>
        <v>9087</v>
      </c>
      <c r="E11" s="44">
        <f>C11-D11</f>
        <v>-9087</v>
      </c>
      <c r="F11" s="52">
        <f t="shared" ref="F11:F16" si="2">E11/D11</f>
        <v>-1</v>
      </c>
      <c r="G11" s="51">
        <f>SUM('2021'!C11:I11)</f>
        <v>15912</v>
      </c>
      <c r="H11" s="43">
        <f>SUM('2020'!C11:I11)</f>
        <v>105300</v>
      </c>
      <c r="I11" s="44">
        <f t="shared" ref="I11:I15" si="3">G11-H11</f>
        <v>-89388</v>
      </c>
      <c r="J11" s="52">
        <f t="shared" ref="J11:J16" si="4">I11/H11</f>
        <v>-0.84888888888888892</v>
      </c>
    </row>
    <row r="12" spans="1:10" x14ac:dyDescent="0.35">
      <c r="A12" s="63" t="s">
        <v>11</v>
      </c>
      <c r="B12" s="64" t="s">
        <v>27</v>
      </c>
      <c r="C12" s="51">
        <f>'2021'!I12</f>
        <v>0</v>
      </c>
      <c r="D12" s="43">
        <f>'2020'!I12</f>
        <v>8188</v>
      </c>
      <c r="E12" s="44">
        <f>C12-D12</f>
        <v>-8188</v>
      </c>
      <c r="F12" s="52">
        <f t="shared" si="2"/>
        <v>-1</v>
      </c>
      <c r="G12" s="51">
        <f>SUM('2021'!C12:I12)</f>
        <v>17974</v>
      </c>
      <c r="H12" s="43">
        <f>SUM('2020'!C12:I12)</f>
        <v>95868</v>
      </c>
      <c r="I12" s="44">
        <f t="shared" si="3"/>
        <v>-77894</v>
      </c>
      <c r="J12" s="52">
        <f t="shared" si="4"/>
        <v>-0.81251303876163061</v>
      </c>
    </row>
    <row r="13" spans="1:10" x14ac:dyDescent="0.35">
      <c r="A13" s="63" t="s">
        <v>12</v>
      </c>
      <c r="B13" s="64" t="s">
        <v>28</v>
      </c>
      <c r="C13" s="51">
        <f>'2021'!I13</f>
        <v>0</v>
      </c>
      <c r="D13" s="43">
        <f>'2020'!I13</f>
        <v>5899</v>
      </c>
      <c r="E13" s="44">
        <f>C13-D13</f>
        <v>-5899</v>
      </c>
      <c r="F13" s="52">
        <f t="shared" si="2"/>
        <v>-1</v>
      </c>
      <c r="G13" s="51">
        <f>SUM('2021'!C13:I13)</f>
        <v>16120</v>
      </c>
      <c r="H13" s="43">
        <f>SUM('2020'!C13:I13)</f>
        <v>93607</v>
      </c>
      <c r="I13" s="44">
        <f t="shared" si="3"/>
        <v>-77487</v>
      </c>
      <c r="J13" s="52">
        <f t="shared" si="4"/>
        <v>-0.82779065668165841</v>
      </c>
    </row>
    <row r="14" spans="1:10" s="14" customFormat="1" x14ac:dyDescent="0.35">
      <c r="A14" s="63" t="s">
        <v>13</v>
      </c>
      <c r="B14" s="64" t="s">
        <v>29</v>
      </c>
      <c r="C14" s="51">
        <f>'2021'!I14</f>
        <v>0</v>
      </c>
      <c r="D14" s="43">
        <f>'2020'!I14</f>
        <v>4750</v>
      </c>
      <c r="E14" s="47">
        <f>C14-D14</f>
        <v>-4750</v>
      </c>
      <c r="F14" s="56">
        <f t="shared" si="2"/>
        <v>-1</v>
      </c>
      <c r="G14" s="51">
        <f>SUM('2021'!C14:I14)</f>
        <v>12271</v>
      </c>
      <c r="H14" s="43">
        <f>SUM('2020'!C14:I14)</f>
        <v>65836</v>
      </c>
      <c r="I14" s="44">
        <f t="shared" si="3"/>
        <v>-53565</v>
      </c>
      <c r="J14" s="56">
        <f t="shared" si="4"/>
        <v>-0.81361261315997324</v>
      </c>
    </row>
    <row r="15" spans="1:10" x14ac:dyDescent="0.35">
      <c r="A15" s="63" t="s">
        <v>14</v>
      </c>
      <c r="B15" s="64" t="s">
        <v>30</v>
      </c>
      <c r="C15" s="51">
        <f>'2021'!I15</f>
        <v>0</v>
      </c>
      <c r="D15" s="43">
        <f>'2020'!I15</f>
        <v>2145</v>
      </c>
      <c r="E15" s="44">
        <f>C15-D15</f>
        <v>-2145</v>
      </c>
      <c r="F15" s="52">
        <f t="shared" si="2"/>
        <v>-1</v>
      </c>
      <c r="G15" s="51">
        <f>SUM('2021'!C15:I15)</f>
        <v>5334</v>
      </c>
      <c r="H15" s="43">
        <f>SUM('2020'!C15:I15)</f>
        <v>23985</v>
      </c>
      <c r="I15" s="44">
        <f t="shared" si="3"/>
        <v>-18651</v>
      </c>
      <c r="J15" s="52">
        <f t="shared" si="4"/>
        <v>-0.77761100687929952</v>
      </c>
    </row>
    <row r="16" spans="1:10" s="12" customFormat="1" x14ac:dyDescent="0.35">
      <c r="A16" s="69"/>
      <c r="B16" s="70" t="s">
        <v>15</v>
      </c>
      <c r="C16" s="53">
        <f>'2021'!I16</f>
        <v>0</v>
      </c>
      <c r="D16" s="45">
        <f>SUM(D11:D15)</f>
        <v>30069</v>
      </c>
      <c r="E16" s="46">
        <f>SUM(E11:E15)</f>
        <v>-30069</v>
      </c>
      <c r="F16" s="54">
        <f t="shared" si="2"/>
        <v>-1</v>
      </c>
      <c r="G16" s="53">
        <f>SUM(G11:G15)</f>
        <v>67611</v>
      </c>
      <c r="H16" s="45">
        <f>SUM(H11:H15)</f>
        <v>384596</v>
      </c>
      <c r="I16" s="46">
        <f>SUM(I11:I15)</f>
        <v>-316985</v>
      </c>
      <c r="J16" s="54">
        <f t="shared" si="4"/>
        <v>-0.82420253980800628</v>
      </c>
    </row>
    <row r="17" spans="1:10" x14ac:dyDescent="0.35">
      <c r="A17" s="63"/>
      <c r="B17" s="64"/>
      <c r="C17" s="51">
        <f>'2021'!I17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'2021'!I18</f>
        <v>0</v>
      </c>
      <c r="D18" s="45">
        <f>D9+D16</f>
        <v>233456</v>
      </c>
      <c r="E18" s="46">
        <f>E9+E16</f>
        <v>-233456</v>
      </c>
      <c r="F18" s="54">
        <f>E18/D18</f>
        <v>-1</v>
      </c>
      <c r="G18" s="53">
        <f>G9+G16</f>
        <v>396214</v>
      </c>
      <c r="H18" s="45">
        <f>H9+H16</f>
        <v>2598514</v>
      </c>
      <c r="I18" s="46">
        <f>I9+I16</f>
        <v>-2202300</v>
      </c>
      <c r="J18" s="55">
        <f>I18/H18</f>
        <v>-0.8475228534462389</v>
      </c>
    </row>
    <row r="19" spans="1:10" x14ac:dyDescent="0.35">
      <c r="A19" s="69"/>
      <c r="B19" s="70"/>
      <c r="C19" s="53">
        <f>'2021'!I19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'2021'!I20</f>
        <v>0</v>
      </c>
      <c r="D20" s="43">
        <f>'2020'!I20</f>
        <v>1008</v>
      </c>
      <c r="E20" s="44">
        <f>C20-D20</f>
        <v>-1008</v>
      </c>
      <c r="F20" s="52">
        <f>E20/D20</f>
        <v>-1</v>
      </c>
      <c r="G20" s="51">
        <f>SUM('2021'!C20:I20)</f>
        <v>2883</v>
      </c>
      <c r="H20" s="43">
        <f>SUM('2020'!C20:I20)</f>
        <v>16349</v>
      </c>
      <c r="I20" s="44">
        <f t="shared" ref="I20:I22" si="5">G20-H20</f>
        <v>-13466</v>
      </c>
      <c r="J20" s="52">
        <f>I20/H20</f>
        <v>-0.82365893938467183</v>
      </c>
    </row>
    <row r="21" spans="1:10" x14ac:dyDescent="0.35">
      <c r="A21" s="71">
        <v>84</v>
      </c>
      <c r="B21" s="64" t="s">
        <v>32</v>
      </c>
      <c r="C21" s="51">
        <f>'2021'!I21</f>
        <v>0</v>
      </c>
      <c r="D21" s="43">
        <f>'2020'!I21</f>
        <v>272</v>
      </c>
      <c r="E21" s="44">
        <f>C21-D21</f>
        <v>-272</v>
      </c>
      <c r="F21" s="52">
        <f>E21/D21</f>
        <v>-1</v>
      </c>
      <c r="G21" s="51">
        <f>SUM('2021'!C21:I21)</f>
        <v>600</v>
      </c>
      <c r="H21" s="43">
        <f>SUM('2020'!C21:I21)</f>
        <v>2774</v>
      </c>
      <c r="I21" s="44">
        <f t="shared" si="5"/>
        <v>-2174</v>
      </c>
      <c r="J21" s="52">
        <f>I21/H21</f>
        <v>-0.78370583994232157</v>
      </c>
    </row>
    <row r="22" spans="1:10" x14ac:dyDescent="0.35">
      <c r="A22" s="63" t="s">
        <v>50</v>
      </c>
      <c r="B22" s="64" t="s">
        <v>17</v>
      </c>
      <c r="C22" s="51">
        <f>'2021'!I22</f>
        <v>0</v>
      </c>
      <c r="D22" s="43">
        <f>'2020'!I22</f>
        <v>0</v>
      </c>
      <c r="E22" s="44">
        <f>C22-D22</f>
        <v>0</v>
      </c>
      <c r="F22" s="52">
        <v>0</v>
      </c>
      <c r="G22" s="51">
        <f>SUM('2021'!C22:I22)</f>
        <v>24700</v>
      </c>
      <c r="H22" s="43">
        <f>SUM('2020'!C22:I22)</f>
        <v>102690</v>
      </c>
      <c r="I22" s="44">
        <f t="shared" si="5"/>
        <v>-77990</v>
      </c>
      <c r="J22" s="52">
        <f>I22/H22</f>
        <v>-0.75947025026779624</v>
      </c>
    </row>
    <row r="23" spans="1:10" x14ac:dyDescent="0.35">
      <c r="A23" s="69"/>
      <c r="B23" s="70" t="s">
        <v>18</v>
      </c>
      <c r="C23" s="53">
        <f>'2021'!I23</f>
        <v>0</v>
      </c>
      <c r="D23" s="45">
        <f>SUM(D20:D22)</f>
        <v>1280</v>
      </c>
      <c r="E23" s="46">
        <f>SUM(E20:E22)</f>
        <v>-1280</v>
      </c>
      <c r="F23" s="54">
        <f>E23/D23</f>
        <v>-1</v>
      </c>
      <c r="G23" s="53">
        <f>SUM(G20:G22)</f>
        <v>28183</v>
      </c>
      <c r="H23" s="45">
        <f>SUM(H20:H22)</f>
        <v>121813</v>
      </c>
      <c r="I23" s="46">
        <f>SUM(I20:I22)</f>
        <v>-93630</v>
      </c>
      <c r="J23" s="54">
        <f>I23/H23</f>
        <v>-0.7686371733723002</v>
      </c>
    </row>
    <row r="24" spans="1:10" x14ac:dyDescent="0.35">
      <c r="A24" s="63"/>
      <c r="B24" s="64"/>
      <c r="C24" s="51">
        <f>'2021'!I24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'2021'!I25</f>
        <v>0</v>
      </c>
      <c r="D25" s="43">
        <f>'2020'!I25</f>
        <v>48692</v>
      </c>
      <c r="E25" s="44">
        <f>C25-D25</f>
        <v>-48692</v>
      </c>
      <c r="F25" s="52">
        <f>E25/D25</f>
        <v>-1</v>
      </c>
      <c r="G25" s="51">
        <f>SUM('2021'!C25:I25)</f>
        <v>22010</v>
      </c>
      <c r="H25" s="43">
        <f>SUM('2020'!C25:I25)</f>
        <v>146761</v>
      </c>
      <c r="I25" s="44">
        <f t="shared" ref="I25:I26" si="6">G25-H25</f>
        <v>-124751</v>
      </c>
      <c r="J25" s="52">
        <f>I25/H25</f>
        <v>-0.85002827726712138</v>
      </c>
    </row>
    <row r="26" spans="1:10" x14ac:dyDescent="0.35">
      <c r="A26" s="63" t="s">
        <v>48</v>
      </c>
      <c r="B26" s="64" t="s">
        <v>20</v>
      </c>
      <c r="C26" s="51">
        <f>'2021'!I26</f>
        <v>0</v>
      </c>
      <c r="D26" s="43">
        <f>'2020'!I26</f>
        <v>6471</v>
      </c>
      <c r="E26" s="44">
        <f>C26-D26</f>
        <v>-6471</v>
      </c>
      <c r="F26" s="52">
        <f>E26/D26</f>
        <v>-1</v>
      </c>
      <c r="G26" s="51">
        <f>SUM('2021'!C26:I26)</f>
        <v>6274</v>
      </c>
      <c r="H26" s="43">
        <f>SUM('2020'!C26:I26)</f>
        <v>29121</v>
      </c>
      <c r="I26" s="44">
        <f t="shared" si="6"/>
        <v>-22847</v>
      </c>
      <c r="J26" s="52">
        <f>I26/H26</f>
        <v>-0.78455410185089802</v>
      </c>
    </row>
    <row r="27" spans="1:10" s="12" customFormat="1" x14ac:dyDescent="0.35">
      <c r="A27" s="69"/>
      <c r="B27" s="70" t="s">
        <v>21</v>
      </c>
      <c r="C27" s="53">
        <f>'2021'!I27</f>
        <v>0</v>
      </c>
      <c r="D27" s="45">
        <f>SUM(D25:D26)</f>
        <v>55163</v>
      </c>
      <c r="E27" s="46">
        <f>SUM(E25:E26)</f>
        <v>-55163</v>
      </c>
      <c r="F27" s="54">
        <f>E27/D27</f>
        <v>-1</v>
      </c>
      <c r="G27" s="53">
        <f>SUM(G25:G26)</f>
        <v>28284</v>
      </c>
      <c r="H27" s="45">
        <f>SUM(H25:H26)</f>
        <v>175882</v>
      </c>
      <c r="I27" s="46">
        <f>SUM(I25:I26)</f>
        <v>-147598</v>
      </c>
      <c r="J27" s="54">
        <f>I27/H27</f>
        <v>-0.83918763716582712</v>
      </c>
    </row>
    <row r="28" spans="1:10" x14ac:dyDescent="0.35">
      <c r="A28" s="63"/>
      <c r="B28" s="64"/>
      <c r="C28" s="51">
        <f>'2021'!I28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58">
        <f>'2021'!I29</f>
        <v>0</v>
      </c>
      <c r="D29" s="59">
        <f>D18+D23+D27</f>
        <v>289899</v>
      </c>
      <c r="E29" s="65">
        <f>E18+E23+E27</f>
        <v>-289899</v>
      </c>
      <c r="F29" s="61">
        <f>E29/D29</f>
        <v>-1</v>
      </c>
      <c r="G29" s="58">
        <f>G18+G23+G27</f>
        <v>452681</v>
      </c>
      <c r="H29" s="59">
        <f>H18+H23+H27</f>
        <v>2896209</v>
      </c>
      <c r="I29" s="60">
        <f>I18+I23+I27</f>
        <v>-2443528</v>
      </c>
      <c r="J29" s="61">
        <f>I29/H29</f>
        <v>-0.84369878002588905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54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'2021'!J6</f>
        <v>0</v>
      </c>
      <c r="D6" s="43">
        <f>'2020'!J6</f>
        <v>125846</v>
      </c>
      <c r="E6" s="44">
        <f>C6-D6</f>
        <v>-125846</v>
      </c>
      <c r="F6" s="52">
        <f>E6/D6</f>
        <v>-1</v>
      </c>
      <c r="G6" s="51">
        <f>SUM('2021'!C6:J6)</f>
        <v>133392</v>
      </c>
      <c r="H6" s="43">
        <f>SUM('2020'!C6:J6)</f>
        <v>1025081</v>
      </c>
      <c r="I6" s="44">
        <f t="shared" ref="I6:I8" si="0">G6-H6</f>
        <v>-891689</v>
      </c>
      <c r="J6" s="52">
        <f>I6/H6</f>
        <v>-0.86987174672050305</v>
      </c>
    </row>
    <row r="7" spans="1:10" x14ac:dyDescent="0.35">
      <c r="A7" s="63" t="s">
        <v>7</v>
      </c>
      <c r="B7" s="64" t="s">
        <v>24</v>
      </c>
      <c r="C7" s="51">
        <f>'2021'!J7</f>
        <v>0</v>
      </c>
      <c r="D7" s="43">
        <f>'2020'!J7</f>
        <v>83692</v>
      </c>
      <c r="E7" s="44">
        <f>C7-D7</f>
        <v>-83692</v>
      </c>
      <c r="F7" s="52">
        <f>E7/D7</f>
        <v>-1</v>
      </c>
      <c r="G7" s="51">
        <f>SUM('2021'!C7:J7)</f>
        <v>89056</v>
      </c>
      <c r="H7" s="43">
        <f>SUM('2020'!C7:J7)</f>
        <v>708859</v>
      </c>
      <c r="I7" s="44">
        <f t="shared" si="0"/>
        <v>-619803</v>
      </c>
      <c r="J7" s="52">
        <f>I7/H7</f>
        <v>-0.87436711673266476</v>
      </c>
    </row>
    <row r="8" spans="1:10" x14ac:dyDescent="0.35">
      <c r="A8" s="63" t="s">
        <v>8</v>
      </c>
      <c r="B8" s="64" t="s">
        <v>25</v>
      </c>
      <c r="C8" s="51">
        <f>'2021'!J8</f>
        <v>0</v>
      </c>
      <c r="D8" s="43">
        <f>'2020'!J8</f>
        <v>89594</v>
      </c>
      <c r="E8" s="44">
        <f>C8-D8</f>
        <v>-89594</v>
      </c>
      <c r="F8" s="52">
        <f>E8/D8</f>
        <v>-1</v>
      </c>
      <c r="G8" s="51">
        <f>SUM('2021'!C8:J8)</f>
        <v>106155</v>
      </c>
      <c r="H8" s="43">
        <f>SUM('2020'!C8:J8)</f>
        <v>779110</v>
      </c>
      <c r="I8" s="44">
        <f t="shared" si="0"/>
        <v>-672955</v>
      </c>
      <c r="J8" s="52">
        <f>I8/H8</f>
        <v>-0.86374837956129424</v>
      </c>
    </row>
    <row r="9" spans="1:10" s="12" customFormat="1" x14ac:dyDescent="0.35">
      <c r="A9" s="69"/>
      <c r="B9" s="70" t="s">
        <v>9</v>
      </c>
      <c r="C9" s="53">
        <f>'2021'!J9</f>
        <v>0</v>
      </c>
      <c r="D9" s="45">
        <f t="shared" ref="D9" si="1">SUM(D6:D8)</f>
        <v>299132</v>
      </c>
      <c r="E9" s="46">
        <f>SUM(E6:E8)</f>
        <v>-299132</v>
      </c>
      <c r="F9" s="54">
        <f>E9/D9</f>
        <v>-1</v>
      </c>
      <c r="G9" s="53">
        <f>SUM(G6:G8)</f>
        <v>328603</v>
      </c>
      <c r="H9" s="45">
        <f>SUM(H6:H8)</f>
        <v>2513050</v>
      </c>
      <c r="I9" s="46">
        <f>SUM(I6:I8)</f>
        <v>-2184447</v>
      </c>
      <c r="J9" s="54">
        <f>I9/H9</f>
        <v>-0.86924136010027653</v>
      </c>
    </row>
    <row r="10" spans="1:10" x14ac:dyDescent="0.35">
      <c r="A10" s="69"/>
      <c r="B10" s="70"/>
      <c r="C10" s="53">
        <f>'2021'!J10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'2021'!J11</f>
        <v>0</v>
      </c>
      <c r="D11" s="43">
        <f>'2020'!J11</f>
        <v>13208</v>
      </c>
      <c r="E11" s="44">
        <f>C11-D11</f>
        <v>-13208</v>
      </c>
      <c r="F11" s="52">
        <f t="shared" ref="F11:F16" si="2">E11/D11</f>
        <v>-1</v>
      </c>
      <c r="G11" s="51">
        <f>SUM('2021'!C11:J11)</f>
        <v>15912</v>
      </c>
      <c r="H11" s="43">
        <f>SUM('2020'!C11:J11)</f>
        <v>118508</v>
      </c>
      <c r="I11" s="44">
        <f t="shared" ref="I11:I15" si="3">G11-H11</f>
        <v>-102596</v>
      </c>
      <c r="J11" s="52">
        <f t="shared" ref="J11:J16" si="4">I11/H11</f>
        <v>-0.86573058358929356</v>
      </c>
    </row>
    <row r="12" spans="1:10" x14ac:dyDescent="0.35">
      <c r="A12" s="63" t="s">
        <v>11</v>
      </c>
      <c r="B12" s="64" t="s">
        <v>27</v>
      </c>
      <c r="C12" s="51">
        <f>'2021'!J12</f>
        <v>0</v>
      </c>
      <c r="D12" s="43">
        <f>'2020'!J12</f>
        <v>12069</v>
      </c>
      <c r="E12" s="44">
        <f>C12-D12</f>
        <v>-12069</v>
      </c>
      <c r="F12" s="52">
        <f t="shared" si="2"/>
        <v>-1</v>
      </c>
      <c r="G12" s="51">
        <f>SUM('2021'!C12:J12)</f>
        <v>17974</v>
      </c>
      <c r="H12" s="43">
        <f>SUM('2020'!C12:J12)</f>
        <v>107937</v>
      </c>
      <c r="I12" s="44">
        <f t="shared" si="3"/>
        <v>-89963</v>
      </c>
      <c r="J12" s="52">
        <f t="shared" si="4"/>
        <v>-0.83347693561985237</v>
      </c>
    </row>
    <row r="13" spans="1:10" x14ac:dyDescent="0.35">
      <c r="A13" s="63" t="s">
        <v>12</v>
      </c>
      <c r="B13" s="64" t="s">
        <v>28</v>
      </c>
      <c r="C13" s="51">
        <f>'2021'!J13</f>
        <v>0</v>
      </c>
      <c r="D13" s="43">
        <f>'2020'!J13</f>
        <v>11605</v>
      </c>
      <c r="E13" s="44">
        <f>C13-D13</f>
        <v>-11605</v>
      </c>
      <c r="F13" s="52">
        <f t="shared" si="2"/>
        <v>-1</v>
      </c>
      <c r="G13" s="51">
        <f>SUM('2021'!C13:J13)</f>
        <v>16120</v>
      </c>
      <c r="H13" s="43">
        <f>SUM('2020'!C13:J13)</f>
        <v>105212</v>
      </c>
      <c r="I13" s="44">
        <f t="shared" si="3"/>
        <v>-89092</v>
      </c>
      <c r="J13" s="52">
        <f t="shared" si="4"/>
        <v>-0.8467855377713569</v>
      </c>
    </row>
    <row r="14" spans="1:10" s="14" customFormat="1" x14ac:dyDescent="0.35">
      <c r="A14" s="63" t="s">
        <v>13</v>
      </c>
      <c r="B14" s="64" t="s">
        <v>29</v>
      </c>
      <c r="C14" s="51">
        <f>'2021'!J14</f>
        <v>0</v>
      </c>
      <c r="D14" s="43">
        <f>'2020'!J14</f>
        <v>8436</v>
      </c>
      <c r="E14" s="47">
        <f>C14-D14</f>
        <v>-8436</v>
      </c>
      <c r="F14" s="56">
        <f t="shared" si="2"/>
        <v>-1</v>
      </c>
      <c r="G14" s="51">
        <f>SUM('2021'!C14:J14)</f>
        <v>12271</v>
      </c>
      <c r="H14" s="43">
        <f>SUM('2020'!C14:J14)</f>
        <v>74272</v>
      </c>
      <c r="I14" s="44">
        <f t="shared" si="3"/>
        <v>-62001</v>
      </c>
      <c r="J14" s="56">
        <f t="shared" si="4"/>
        <v>-0.83478295993106422</v>
      </c>
    </row>
    <row r="15" spans="1:10" x14ac:dyDescent="0.35">
      <c r="A15" s="63" t="s">
        <v>14</v>
      </c>
      <c r="B15" s="64" t="s">
        <v>30</v>
      </c>
      <c r="C15" s="51">
        <f>'2021'!J15</f>
        <v>0</v>
      </c>
      <c r="D15" s="43">
        <f>'2020'!J15</f>
        <v>2854</v>
      </c>
      <c r="E15" s="44">
        <f>C15-D15</f>
        <v>-2854</v>
      </c>
      <c r="F15" s="52">
        <f t="shared" si="2"/>
        <v>-1</v>
      </c>
      <c r="G15" s="51">
        <f>SUM('2021'!C15:J15)</f>
        <v>5334</v>
      </c>
      <c r="H15" s="43">
        <f>SUM('2020'!C15:J15)</f>
        <v>26839</v>
      </c>
      <c r="I15" s="44">
        <f t="shared" si="3"/>
        <v>-21505</v>
      </c>
      <c r="J15" s="52">
        <f t="shared" si="4"/>
        <v>-0.80125936137710052</v>
      </c>
    </row>
    <row r="16" spans="1:10" s="12" customFormat="1" x14ac:dyDescent="0.35">
      <c r="A16" s="69"/>
      <c r="B16" s="70" t="s">
        <v>15</v>
      </c>
      <c r="C16" s="53">
        <f>'2021'!J16</f>
        <v>0</v>
      </c>
      <c r="D16" s="45">
        <f>SUM(D11:D15)</f>
        <v>48172</v>
      </c>
      <c r="E16" s="46">
        <f>SUM(E11:E15)</f>
        <v>-48172</v>
      </c>
      <c r="F16" s="54">
        <f t="shared" si="2"/>
        <v>-1</v>
      </c>
      <c r="G16" s="53">
        <f>SUM(G11:G15)</f>
        <v>67611</v>
      </c>
      <c r="H16" s="45">
        <f>SUM(H11:H15)</f>
        <v>432768</v>
      </c>
      <c r="I16" s="46">
        <f>SUM(I11:I15)</f>
        <v>-365157</v>
      </c>
      <c r="J16" s="54">
        <f t="shared" si="4"/>
        <v>-0.84377079636202312</v>
      </c>
    </row>
    <row r="17" spans="1:10" x14ac:dyDescent="0.35">
      <c r="A17" s="63"/>
      <c r="B17" s="64"/>
      <c r="C17" s="51">
        <f>'2021'!J17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'2021'!J18</f>
        <v>0</v>
      </c>
      <c r="D18" s="45">
        <f>D9+D16</f>
        <v>347304</v>
      </c>
      <c r="E18" s="46">
        <f>E9+E16</f>
        <v>-347304</v>
      </c>
      <c r="F18" s="54">
        <f>E18/D18</f>
        <v>-1</v>
      </c>
      <c r="G18" s="53">
        <f>G9+G16</f>
        <v>396214</v>
      </c>
      <c r="H18" s="45">
        <f>H9+H16</f>
        <v>2945818</v>
      </c>
      <c r="I18" s="46">
        <f>I9+I16</f>
        <v>-2549604</v>
      </c>
      <c r="J18" s="55">
        <f>I18/H18</f>
        <v>-0.86549949793232306</v>
      </c>
    </row>
    <row r="19" spans="1:10" x14ac:dyDescent="0.35">
      <c r="A19" s="69"/>
      <c r="B19" s="70"/>
      <c r="C19" s="53">
        <f>'2021'!J19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'2021'!J20</f>
        <v>0</v>
      </c>
      <c r="D20" s="43">
        <f>'2020'!J20</f>
        <v>2030</v>
      </c>
      <c r="E20" s="44">
        <f>C20-D20</f>
        <v>-2030</v>
      </c>
      <c r="F20" s="52">
        <f>E20/D20</f>
        <v>-1</v>
      </c>
      <c r="G20" s="51">
        <f>SUM('2021'!C20:J20)</f>
        <v>2883</v>
      </c>
      <c r="H20" s="43">
        <f>SUM('2020'!C20:J20)</f>
        <v>18379</v>
      </c>
      <c r="I20" s="44">
        <f t="shared" ref="I20:I22" si="5">G20-H20</f>
        <v>-15496</v>
      </c>
      <c r="J20" s="52">
        <f>I20/H20</f>
        <v>-0.84313618804069868</v>
      </c>
    </row>
    <row r="21" spans="1:10" x14ac:dyDescent="0.35">
      <c r="A21" s="71">
        <v>84</v>
      </c>
      <c r="B21" s="64" t="s">
        <v>32</v>
      </c>
      <c r="C21" s="51">
        <f>'2021'!J21</f>
        <v>0</v>
      </c>
      <c r="D21" s="43">
        <f>'2020'!J21</f>
        <v>402</v>
      </c>
      <c r="E21" s="44">
        <f>C21-D21</f>
        <v>-402</v>
      </c>
      <c r="F21" s="52">
        <f>E21/D21</f>
        <v>-1</v>
      </c>
      <c r="G21" s="51">
        <f>SUM('2021'!C21:J21)</f>
        <v>600</v>
      </c>
      <c r="H21" s="43">
        <f>SUM('2020'!C21:J21)</f>
        <v>3176</v>
      </c>
      <c r="I21" s="44">
        <f t="shared" si="5"/>
        <v>-2576</v>
      </c>
      <c r="J21" s="52">
        <f>I21/H21</f>
        <v>-0.81108312342569266</v>
      </c>
    </row>
    <row r="22" spans="1:10" x14ac:dyDescent="0.35">
      <c r="A22" s="63" t="s">
        <v>50</v>
      </c>
      <c r="B22" s="64" t="s">
        <v>17</v>
      </c>
      <c r="C22" s="51">
        <f>'2021'!J22</f>
        <v>0</v>
      </c>
      <c r="D22" s="43">
        <f>'2020'!J22</f>
        <v>9196</v>
      </c>
      <c r="E22" s="44">
        <f>C22-D22</f>
        <v>-9196</v>
      </c>
      <c r="F22" s="52">
        <v>0</v>
      </c>
      <c r="G22" s="51">
        <f>SUM('2021'!C22:J22)</f>
        <v>24700</v>
      </c>
      <c r="H22" s="43">
        <f>SUM('2020'!C22:J22)</f>
        <v>111886</v>
      </c>
      <c r="I22" s="44">
        <f t="shared" si="5"/>
        <v>-87186</v>
      </c>
      <c r="J22" s="52">
        <f>I22/H22</f>
        <v>-0.77923958314713193</v>
      </c>
    </row>
    <row r="23" spans="1:10" x14ac:dyDescent="0.35">
      <c r="A23" s="69"/>
      <c r="B23" s="70" t="s">
        <v>18</v>
      </c>
      <c r="C23" s="53">
        <f>'2021'!J23</f>
        <v>0</v>
      </c>
      <c r="D23" s="45">
        <f>SUM(D20:D22)</f>
        <v>11628</v>
      </c>
      <c r="E23" s="46">
        <f>SUM(E20:E22)</f>
        <v>-11628</v>
      </c>
      <c r="F23" s="54">
        <f>E23/D23</f>
        <v>-1</v>
      </c>
      <c r="G23" s="53">
        <f>SUM(G20:G22)</f>
        <v>28183</v>
      </c>
      <c r="H23" s="45">
        <f>SUM(H20:H22)</f>
        <v>133441</v>
      </c>
      <c r="I23" s="46">
        <f>SUM(I20:I22)</f>
        <v>-105258</v>
      </c>
      <c r="J23" s="54">
        <f>I23/H23</f>
        <v>-0.78879804557819566</v>
      </c>
    </row>
    <row r="24" spans="1:10" x14ac:dyDescent="0.35">
      <c r="A24" s="63"/>
      <c r="B24" s="64"/>
      <c r="C24" s="51">
        <f>'2021'!J24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'2021'!J25</f>
        <v>0</v>
      </c>
      <c r="D25" s="43">
        <f>'2020'!J25</f>
        <v>21872</v>
      </c>
      <c r="E25" s="44">
        <f>C25-D25</f>
        <v>-21872</v>
      </c>
      <c r="F25" s="52">
        <f>E25/D25</f>
        <v>-1</v>
      </c>
      <c r="G25" s="51">
        <f>SUM('2021'!C25:J25)</f>
        <v>22010</v>
      </c>
      <c r="H25" s="43">
        <f>SUM('2020'!C25:J25)</f>
        <v>168633</v>
      </c>
      <c r="I25" s="44">
        <f t="shared" ref="I25:I26" si="6">G25-H25</f>
        <v>-146623</v>
      </c>
      <c r="J25" s="52">
        <f>I25/H25</f>
        <v>-0.86947987641802016</v>
      </c>
    </row>
    <row r="26" spans="1:10" x14ac:dyDescent="0.35">
      <c r="A26" s="63" t="s">
        <v>48</v>
      </c>
      <c r="B26" s="64" t="s">
        <v>20</v>
      </c>
      <c r="C26" s="51">
        <f>'2021'!J26</f>
        <v>0</v>
      </c>
      <c r="D26" s="43">
        <f>'2020'!J26</f>
        <v>4316</v>
      </c>
      <c r="E26" s="44">
        <f>C26-D26</f>
        <v>-4316</v>
      </c>
      <c r="F26" s="52">
        <f>E26/D26</f>
        <v>-1</v>
      </c>
      <c r="G26" s="51">
        <f>SUM('2021'!C26:J26)</f>
        <v>6274</v>
      </c>
      <c r="H26" s="43">
        <f>SUM('2020'!C26:J26)</f>
        <v>33437</v>
      </c>
      <c r="I26" s="44">
        <f t="shared" si="6"/>
        <v>-27163</v>
      </c>
      <c r="J26" s="52">
        <f>I26/H26</f>
        <v>-0.8123635493614858</v>
      </c>
    </row>
    <row r="27" spans="1:10" s="12" customFormat="1" x14ac:dyDescent="0.35">
      <c r="A27" s="69"/>
      <c r="B27" s="70" t="s">
        <v>21</v>
      </c>
      <c r="C27" s="53">
        <f>'2021'!J27</f>
        <v>0</v>
      </c>
      <c r="D27" s="45">
        <f>SUM(D25:D26)</f>
        <v>26188</v>
      </c>
      <c r="E27" s="46">
        <f>SUM(E25:E26)</f>
        <v>-26188</v>
      </c>
      <c r="F27" s="54">
        <f>E27/D27</f>
        <v>-1</v>
      </c>
      <c r="G27" s="53">
        <f>SUM(G25:G26)</f>
        <v>28284</v>
      </c>
      <c r="H27" s="45">
        <f>SUM(H25:H26)</f>
        <v>202070</v>
      </c>
      <c r="I27" s="46">
        <f>SUM(I25:I26)</f>
        <v>-173786</v>
      </c>
      <c r="J27" s="54">
        <f>I27/H27</f>
        <v>-0.8600287029247291</v>
      </c>
    </row>
    <row r="28" spans="1:10" x14ac:dyDescent="0.35">
      <c r="A28" s="63"/>
      <c r="B28" s="64"/>
      <c r="C28" s="51">
        <f>'2021'!J28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58">
        <f>'2021'!J29</f>
        <v>0</v>
      </c>
      <c r="D29" s="59">
        <f>D18+D23+D27</f>
        <v>385120</v>
      </c>
      <c r="E29" s="65">
        <f>E18+E23+E27</f>
        <v>-385120</v>
      </c>
      <c r="F29" s="61">
        <f>E29/D29</f>
        <v>-1</v>
      </c>
      <c r="G29" s="58">
        <f>G18+G23+G27</f>
        <v>452681</v>
      </c>
      <c r="H29" s="59">
        <f>H18+H23+H27</f>
        <v>3281329</v>
      </c>
      <c r="I29" s="60">
        <f>I18+I23+I27</f>
        <v>-2828648</v>
      </c>
      <c r="J29" s="61">
        <f>I29/H29</f>
        <v>-0.86204339765991156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63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'2021'!K6</f>
        <v>0</v>
      </c>
      <c r="D6" s="43">
        <f>'2020'!K6</f>
        <v>140466</v>
      </c>
      <c r="E6" s="44">
        <f>C6-D6</f>
        <v>-140466</v>
      </c>
      <c r="F6" s="52">
        <f>E6/D6</f>
        <v>-1</v>
      </c>
      <c r="G6" s="51">
        <f>SUM('2021'!C6:K6)</f>
        <v>133392</v>
      </c>
      <c r="H6" s="43">
        <f>SUM('2020'!C6:K6)</f>
        <v>1165547</v>
      </c>
      <c r="I6" s="44">
        <f t="shared" ref="I6:I8" si="0">G6-H6</f>
        <v>-1032155</v>
      </c>
      <c r="J6" s="52">
        <f>I6/H6</f>
        <v>-0.88555416469691917</v>
      </c>
    </row>
    <row r="7" spans="1:10" x14ac:dyDescent="0.35">
      <c r="A7" s="63" t="s">
        <v>7</v>
      </c>
      <c r="B7" s="64" t="s">
        <v>24</v>
      </c>
      <c r="C7" s="51"/>
      <c r="D7" s="43">
        <f>'2020'!K7</f>
        <v>103941</v>
      </c>
      <c r="E7" s="44">
        <f>C7-D7</f>
        <v>-103941</v>
      </c>
      <c r="F7" s="52">
        <f>E7/D7</f>
        <v>-1</v>
      </c>
      <c r="G7" s="51">
        <f>SUM('2021'!C7:K7)</f>
        <v>89056</v>
      </c>
      <c r="H7" s="43">
        <f>SUM('2020'!C7:K7)</f>
        <v>812800</v>
      </c>
      <c r="I7" s="44">
        <f t="shared" si="0"/>
        <v>-723744</v>
      </c>
      <c r="J7" s="52">
        <f>I7/H7</f>
        <v>-0.89043307086614176</v>
      </c>
    </row>
    <row r="8" spans="1:10" x14ac:dyDescent="0.35">
      <c r="A8" s="63" t="s">
        <v>8</v>
      </c>
      <c r="B8" s="64" t="s">
        <v>25</v>
      </c>
      <c r="C8" s="51"/>
      <c r="D8" s="43">
        <f>'2020'!K8</f>
        <v>110014</v>
      </c>
      <c r="E8" s="44">
        <f>C8-D8</f>
        <v>-110014</v>
      </c>
      <c r="F8" s="52">
        <f>E8/D8</f>
        <v>-1</v>
      </c>
      <c r="G8" s="51">
        <f>SUM('2021'!C8:K8)</f>
        <v>106155</v>
      </c>
      <c r="H8" s="43">
        <f>SUM('2020'!C8:K8)</f>
        <v>889124</v>
      </c>
      <c r="I8" s="44">
        <f t="shared" si="0"/>
        <v>-782969</v>
      </c>
      <c r="J8" s="52">
        <f>I8/H8</f>
        <v>-0.88060720439443763</v>
      </c>
    </row>
    <row r="9" spans="1:10" s="12" customFormat="1" x14ac:dyDescent="0.35">
      <c r="A9" s="69"/>
      <c r="B9" s="70" t="s">
        <v>9</v>
      </c>
      <c r="C9" s="53">
        <f>SUM(C6:C8)</f>
        <v>0</v>
      </c>
      <c r="D9" s="45">
        <f t="shared" ref="D9" si="1">SUM(D6:D8)</f>
        <v>354421</v>
      </c>
      <c r="E9" s="46">
        <f>SUM(E6:E8)</f>
        <v>-354421</v>
      </c>
      <c r="F9" s="54">
        <f>E9/D9</f>
        <v>-1</v>
      </c>
      <c r="G9" s="53">
        <f>SUM(G6:G8)</f>
        <v>328603</v>
      </c>
      <c r="H9" s="45">
        <f>SUM(H6:H8)</f>
        <v>2867471</v>
      </c>
      <c r="I9" s="46">
        <f>SUM(I6:I8)</f>
        <v>-2538868</v>
      </c>
      <c r="J9" s="54">
        <f>I9/H9</f>
        <v>-0.88540320024160668</v>
      </c>
    </row>
    <row r="10" spans="1:10" x14ac:dyDescent="0.35">
      <c r="A10" s="69"/>
      <c r="B10" s="70"/>
      <c r="C10" s="53"/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/>
      <c r="D11" s="43">
        <f>'2020'!K11</f>
        <v>16027</v>
      </c>
      <c r="E11" s="44">
        <f>C11-D11</f>
        <v>-16027</v>
      </c>
      <c r="F11" s="52">
        <f t="shared" ref="F11:F16" si="2">E11/D11</f>
        <v>-1</v>
      </c>
      <c r="G11" s="51">
        <f>SUM('2021'!C11:K11)</f>
        <v>15912</v>
      </c>
      <c r="H11" s="43">
        <f>SUM('2020'!C11:K11)</f>
        <v>134535</v>
      </c>
      <c r="I11" s="44">
        <f t="shared" ref="I11:I15" si="3">G11-H11</f>
        <v>-118623</v>
      </c>
      <c r="J11" s="52">
        <f t="shared" ref="J11:J16" si="4">I11/H11</f>
        <v>-0.88172594492139589</v>
      </c>
    </row>
    <row r="12" spans="1:10" x14ac:dyDescent="0.35">
      <c r="A12" s="63" t="s">
        <v>11</v>
      </c>
      <c r="B12" s="64" t="s">
        <v>27</v>
      </c>
      <c r="C12" s="51"/>
      <c r="D12" s="43">
        <f>'2020'!K12</f>
        <v>15702</v>
      </c>
      <c r="E12" s="44">
        <f>C12-D12</f>
        <v>-15702</v>
      </c>
      <c r="F12" s="52">
        <f t="shared" si="2"/>
        <v>-1</v>
      </c>
      <c r="G12" s="51">
        <f>SUM('2021'!C12:K12)</f>
        <v>17974</v>
      </c>
      <c r="H12" s="43">
        <f>SUM('2020'!C12:K12)</f>
        <v>123639</v>
      </c>
      <c r="I12" s="44">
        <f t="shared" si="3"/>
        <v>-105665</v>
      </c>
      <c r="J12" s="52">
        <f t="shared" si="4"/>
        <v>-0.85462515872823297</v>
      </c>
    </row>
    <row r="13" spans="1:10" x14ac:dyDescent="0.35">
      <c r="A13" s="63" t="s">
        <v>12</v>
      </c>
      <c r="B13" s="64" t="s">
        <v>28</v>
      </c>
      <c r="C13" s="51"/>
      <c r="D13" s="43">
        <f>'2020'!K13</f>
        <v>15230</v>
      </c>
      <c r="E13" s="44">
        <f>C13-D13</f>
        <v>-15230</v>
      </c>
      <c r="F13" s="52">
        <f t="shared" si="2"/>
        <v>-1</v>
      </c>
      <c r="G13" s="51">
        <f>SUM('2021'!C13:K13)</f>
        <v>16120</v>
      </c>
      <c r="H13" s="43">
        <f>SUM('2020'!C13:K13)</f>
        <v>120442</v>
      </c>
      <c r="I13" s="44">
        <f t="shared" si="3"/>
        <v>-104322</v>
      </c>
      <c r="J13" s="52">
        <f t="shared" si="4"/>
        <v>-0.86615964530645451</v>
      </c>
    </row>
    <row r="14" spans="1:10" s="14" customFormat="1" x14ac:dyDescent="0.35">
      <c r="A14" s="63" t="s">
        <v>13</v>
      </c>
      <c r="B14" s="64" t="s">
        <v>29</v>
      </c>
      <c r="C14" s="51"/>
      <c r="D14" s="43">
        <f>'2020'!K14</f>
        <v>11203</v>
      </c>
      <c r="E14" s="47">
        <f>C14-D14</f>
        <v>-11203</v>
      </c>
      <c r="F14" s="56">
        <f t="shared" si="2"/>
        <v>-1</v>
      </c>
      <c r="G14" s="51">
        <f>SUM('2021'!C14:K14)</f>
        <v>12271</v>
      </c>
      <c r="H14" s="43">
        <f>SUM('2020'!C14:K14)</f>
        <v>85475</v>
      </c>
      <c r="I14" s="44">
        <f t="shared" si="3"/>
        <v>-73204</v>
      </c>
      <c r="J14" s="56">
        <f t="shared" si="4"/>
        <v>-0.85643755484059669</v>
      </c>
    </row>
    <row r="15" spans="1:10" x14ac:dyDescent="0.35">
      <c r="A15" s="63" t="s">
        <v>14</v>
      </c>
      <c r="B15" s="64" t="s">
        <v>30</v>
      </c>
      <c r="C15" s="51"/>
      <c r="D15" s="43">
        <f>'2020'!K15</f>
        <v>3641</v>
      </c>
      <c r="E15" s="44">
        <f>C15-D15</f>
        <v>-3641</v>
      </c>
      <c r="F15" s="52">
        <f t="shared" si="2"/>
        <v>-1</v>
      </c>
      <c r="G15" s="51">
        <f>SUM('2021'!C15:K15)</f>
        <v>5334</v>
      </c>
      <c r="H15" s="43">
        <f>SUM('2020'!C15:K15)</f>
        <v>30480</v>
      </c>
      <c r="I15" s="44">
        <f t="shared" si="3"/>
        <v>-25146</v>
      </c>
      <c r="J15" s="52">
        <f t="shared" si="4"/>
        <v>-0.82499999999999996</v>
      </c>
    </row>
    <row r="16" spans="1:10" s="12" customFormat="1" x14ac:dyDescent="0.35">
      <c r="A16" s="69"/>
      <c r="B16" s="70" t="s">
        <v>15</v>
      </c>
      <c r="C16" s="53">
        <f>SUM(C11:C15)</f>
        <v>0</v>
      </c>
      <c r="D16" s="45">
        <f>SUM(D11:D15)</f>
        <v>61803</v>
      </c>
      <c r="E16" s="46">
        <f>SUM(E11:E15)</f>
        <v>-61803</v>
      </c>
      <c r="F16" s="54">
        <f t="shared" si="2"/>
        <v>-1</v>
      </c>
      <c r="G16" s="53">
        <f>SUM(G11:G15)</f>
        <v>67611</v>
      </c>
      <c r="H16" s="45">
        <f>SUM(H11:H15)</f>
        <v>494571</v>
      </c>
      <c r="I16" s="46">
        <f>SUM(I11:I15)</f>
        <v>-426960</v>
      </c>
      <c r="J16" s="54">
        <f t="shared" si="4"/>
        <v>-0.86329364236884087</v>
      </c>
    </row>
    <row r="17" spans="1:10" x14ac:dyDescent="0.35">
      <c r="A17" s="63"/>
      <c r="B17" s="64"/>
      <c r="C17" s="51"/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C9+C16</f>
        <v>0</v>
      </c>
      <c r="D18" s="45">
        <f>D9+D16</f>
        <v>416224</v>
      </c>
      <c r="E18" s="46">
        <f>E9+E16</f>
        <v>-416224</v>
      </c>
      <c r="F18" s="54">
        <f>E18/D18</f>
        <v>-1</v>
      </c>
      <c r="G18" s="53">
        <f>G9+G16</f>
        <v>396214</v>
      </c>
      <c r="H18" s="45">
        <f>H9+H16</f>
        <v>3362042</v>
      </c>
      <c r="I18" s="46">
        <f>I9+I16</f>
        <v>-2965828</v>
      </c>
      <c r="J18" s="55">
        <f>I18/H18</f>
        <v>-0.88215078812221859</v>
      </c>
    </row>
    <row r="19" spans="1:10" x14ac:dyDescent="0.35">
      <c r="A19" s="69"/>
      <c r="B19" s="70"/>
      <c r="C19" s="53"/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/>
      <c r="D20" s="43">
        <f>'2020'!K20</f>
        <v>3192</v>
      </c>
      <c r="E20" s="44">
        <f>C20-D20</f>
        <v>-3192</v>
      </c>
      <c r="F20" s="52">
        <f>E20/D20</f>
        <v>-1</v>
      </c>
      <c r="G20" s="51">
        <f>SUM('2021'!C20:K20)</f>
        <v>2883</v>
      </c>
      <c r="H20" s="43">
        <f>SUM('2020'!C20:K20)</f>
        <v>21571</v>
      </c>
      <c r="I20" s="44">
        <f t="shared" ref="I20:I22" si="5">G20-H20</f>
        <v>-18688</v>
      </c>
      <c r="J20" s="52">
        <f>I20/H20</f>
        <v>-0.86634833804645128</v>
      </c>
    </row>
    <row r="21" spans="1:10" x14ac:dyDescent="0.35">
      <c r="A21" s="71">
        <v>84</v>
      </c>
      <c r="B21" s="64" t="s">
        <v>32</v>
      </c>
      <c r="C21" s="51"/>
      <c r="D21" s="43">
        <f>'2020'!K21</f>
        <v>454</v>
      </c>
      <c r="E21" s="44">
        <f>C21-D21</f>
        <v>-454</v>
      </c>
      <c r="F21" s="52">
        <f>E21/D21</f>
        <v>-1</v>
      </c>
      <c r="G21" s="51">
        <f>SUM('2021'!C21:K21)</f>
        <v>600</v>
      </c>
      <c r="H21" s="43">
        <f>SUM('2020'!C21:K21)</f>
        <v>3630</v>
      </c>
      <c r="I21" s="44">
        <f t="shared" si="5"/>
        <v>-3030</v>
      </c>
      <c r="J21" s="52">
        <f>I21/H21</f>
        <v>-0.83471074380165289</v>
      </c>
    </row>
    <row r="22" spans="1:10" x14ac:dyDescent="0.35">
      <c r="A22" s="63" t="s">
        <v>50</v>
      </c>
      <c r="B22" s="64" t="s">
        <v>17</v>
      </c>
      <c r="C22" s="51"/>
      <c r="D22" s="43">
        <f>'2020'!K22</f>
        <v>21708</v>
      </c>
      <c r="E22" s="44">
        <f>C22-D22</f>
        <v>-21708</v>
      </c>
      <c r="F22" s="52">
        <v>0</v>
      </c>
      <c r="G22" s="51">
        <f>SUM('2021'!C22:K22)</f>
        <v>24700</v>
      </c>
      <c r="H22" s="43">
        <f>SUM('2020'!C22:K22)</f>
        <v>133594</v>
      </c>
      <c r="I22" s="44">
        <f t="shared" si="5"/>
        <v>-108894</v>
      </c>
      <c r="J22" s="52">
        <f>I22/H22</f>
        <v>-0.81511145710136679</v>
      </c>
    </row>
    <row r="23" spans="1:10" x14ac:dyDescent="0.35">
      <c r="A23" s="69"/>
      <c r="B23" s="70" t="s">
        <v>18</v>
      </c>
      <c r="C23" s="53">
        <f>SUM(C20:C22)</f>
        <v>0</v>
      </c>
      <c r="D23" s="45">
        <f>SUM(D20:D22)</f>
        <v>25354</v>
      </c>
      <c r="E23" s="46">
        <f>SUM(E20:E22)</f>
        <v>-25354</v>
      </c>
      <c r="F23" s="54">
        <f>E23/D23</f>
        <v>-1</v>
      </c>
      <c r="G23" s="53">
        <f>SUM(G20:G22)</f>
        <v>28183</v>
      </c>
      <c r="H23" s="45">
        <f>SUM(H20:H22)</f>
        <v>158795</v>
      </c>
      <c r="I23" s="46">
        <f>SUM(I20:I22)</f>
        <v>-130612</v>
      </c>
      <c r="J23" s="54">
        <f>I23/H23</f>
        <v>-0.82251960074309649</v>
      </c>
    </row>
    <row r="24" spans="1:10" x14ac:dyDescent="0.35">
      <c r="A24" s="63"/>
      <c r="B24" s="64"/>
      <c r="C24" s="51"/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/>
      <c r="D25" s="43">
        <f>'2020'!K25</f>
        <v>12713</v>
      </c>
      <c r="E25" s="44">
        <f>C25-D25</f>
        <v>-12713</v>
      </c>
      <c r="F25" s="52">
        <f>E25/D25</f>
        <v>-1</v>
      </c>
      <c r="G25" s="51">
        <f>SUM('2021'!C25:K25)</f>
        <v>22010</v>
      </c>
      <c r="H25" s="43">
        <f>SUM('2020'!C25:K25)</f>
        <v>181346</v>
      </c>
      <c r="I25" s="44">
        <f t="shared" ref="I25:I26" si="6">G25-H25</f>
        <v>-159336</v>
      </c>
      <c r="J25" s="52">
        <f>I25/H25</f>
        <v>-0.87862980159474158</v>
      </c>
    </row>
    <row r="26" spans="1:10" x14ac:dyDescent="0.35">
      <c r="A26" s="63" t="s">
        <v>48</v>
      </c>
      <c r="B26" s="64" t="s">
        <v>20</v>
      </c>
      <c r="C26" s="51"/>
      <c r="D26" s="43">
        <f>'2020'!K26</f>
        <v>3034</v>
      </c>
      <c r="E26" s="44">
        <f>C26-D26</f>
        <v>-3034</v>
      </c>
      <c r="F26" s="52">
        <f>E26/D26</f>
        <v>-1</v>
      </c>
      <c r="G26" s="51">
        <f>SUM('2021'!C26:K26)</f>
        <v>6274</v>
      </c>
      <c r="H26" s="43">
        <f>SUM('2020'!C26:K26)</f>
        <v>36471</v>
      </c>
      <c r="I26" s="44">
        <f t="shared" si="6"/>
        <v>-30197</v>
      </c>
      <c r="J26" s="52">
        <f>I26/H26</f>
        <v>-0.82797290998327433</v>
      </c>
    </row>
    <row r="27" spans="1:10" s="12" customFormat="1" x14ac:dyDescent="0.35">
      <c r="A27" s="69"/>
      <c r="B27" s="70" t="s">
        <v>21</v>
      </c>
      <c r="C27" s="53">
        <f>SUM(C25:C26)</f>
        <v>0</v>
      </c>
      <c r="D27" s="45">
        <f>SUM(D25:D26)</f>
        <v>15747</v>
      </c>
      <c r="E27" s="46">
        <f>SUM(E25:E26)</f>
        <v>-15747</v>
      </c>
      <c r="F27" s="54">
        <f>E27/D27</f>
        <v>-1</v>
      </c>
      <c r="G27" s="53">
        <f>SUM(G25:G26)</f>
        <v>28284</v>
      </c>
      <c r="H27" s="45">
        <f>SUM(H25:H26)</f>
        <v>217817</v>
      </c>
      <c r="I27" s="46">
        <f>SUM(I25:I26)</f>
        <v>-189533</v>
      </c>
      <c r="J27" s="54">
        <f>I27/H27</f>
        <v>-0.87014787642837799</v>
      </c>
    </row>
    <row r="28" spans="1:10" x14ac:dyDescent="0.35">
      <c r="A28" s="63"/>
      <c r="B28" s="64"/>
      <c r="C28" s="51"/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66">
        <f>'2021'!K29</f>
        <v>0</v>
      </c>
      <c r="D29" s="59">
        <f>D18+D23+D27</f>
        <v>457325</v>
      </c>
      <c r="E29" s="65">
        <f>E18+E23+E27</f>
        <v>-457325</v>
      </c>
      <c r="F29" s="61">
        <f>E29/D29</f>
        <v>-1</v>
      </c>
      <c r="G29" s="58">
        <f>G18+G23+G27</f>
        <v>452681</v>
      </c>
      <c r="H29" s="59">
        <f>H18+H23+H27</f>
        <v>3738654</v>
      </c>
      <c r="I29" s="60">
        <f>I18+I23+I27</f>
        <v>-3285973</v>
      </c>
      <c r="J29" s="61">
        <f>I29/H29</f>
        <v>-0.87891872315544584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53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'2021'!L6</f>
        <v>0</v>
      </c>
      <c r="D6" s="43">
        <f>'2020'!L6</f>
        <v>142075</v>
      </c>
      <c r="E6" s="44">
        <f>C6-D6</f>
        <v>-142075</v>
      </c>
      <c r="F6" s="52">
        <f>E6/D6</f>
        <v>-1</v>
      </c>
      <c r="G6" s="51">
        <f>SUM('2021'!C6:L6)</f>
        <v>133392</v>
      </c>
      <c r="H6" s="43">
        <f>SUM('2020'!C6:L6)</f>
        <v>1307622</v>
      </c>
      <c r="I6" s="44">
        <f t="shared" ref="I6:I8" si="0">G6-H6</f>
        <v>-1174230</v>
      </c>
      <c r="J6" s="52">
        <f>I6/H6</f>
        <v>-0.89798886834268621</v>
      </c>
    </row>
    <row r="7" spans="1:10" x14ac:dyDescent="0.35">
      <c r="A7" s="63" t="s">
        <v>7</v>
      </c>
      <c r="B7" s="64" t="s">
        <v>24</v>
      </c>
      <c r="C7" s="51">
        <f>'2021'!L7</f>
        <v>0</v>
      </c>
      <c r="D7" s="43">
        <f>'2020'!L7</f>
        <v>107137</v>
      </c>
      <c r="E7" s="44">
        <f>C7-D7</f>
        <v>-107137</v>
      </c>
      <c r="F7" s="52">
        <f>E7/D7</f>
        <v>-1</v>
      </c>
      <c r="G7" s="51">
        <f>SUM('2021'!C7:L7)</f>
        <v>89056</v>
      </c>
      <c r="H7" s="43">
        <f>SUM('2020'!C7:L7)</f>
        <v>919937</v>
      </c>
      <c r="I7" s="44">
        <f t="shared" si="0"/>
        <v>-830881</v>
      </c>
      <c r="J7" s="52">
        <f>I7/H7</f>
        <v>-0.90319337085039519</v>
      </c>
    </row>
    <row r="8" spans="1:10" x14ac:dyDescent="0.35">
      <c r="A8" s="63" t="s">
        <v>8</v>
      </c>
      <c r="B8" s="64" t="s">
        <v>25</v>
      </c>
      <c r="C8" s="51">
        <f>'2021'!L8</f>
        <v>0</v>
      </c>
      <c r="D8" s="43">
        <f>'2020'!L8</f>
        <v>114383</v>
      </c>
      <c r="E8" s="44">
        <f>C8-D8</f>
        <v>-114383</v>
      </c>
      <c r="F8" s="52">
        <f>E8/D8</f>
        <v>-1</v>
      </c>
      <c r="G8" s="51">
        <f>SUM('2021'!C8:L8)</f>
        <v>106155</v>
      </c>
      <c r="H8" s="43">
        <f>SUM('2020'!C8:L8)</f>
        <v>1003507</v>
      </c>
      <c r="I8" s="44">
        <f t="shared" si="0"/>
        <v>-897352</v>
      </c>
      <c r="J8" s="52">
        <f>I8/H8</f>
        <v>-0.89421598454221052</v>
      </c>
    </row>
    <row r="9" spans="1:10" s="12" customFormat="1" x14ac:dyDescent="0.35">
      <c r="A9" s="69"/>
      <c r="B9" s="70" t="s">
        <v>9</v>
      </c>
      <c r="C9" s="51">
        <f>'2021'!L9</f>
        <v>0</v>
      </c>
      <c r="D9" s="45">
        <f t="shared" ref="D9" si="1">SUM(D6:D8)</f>
        <v>363595</v>
      </c>
      <c r="E9" s="46">
        <f>SUM(E6:E8)</f>
        <v>-363595</v>
      </c>
      <c r="F9" s="54">
        <f>E9/D9</f>
        <v>-1</v>
      </c>
      <c r="G9" s="53">
        <f>SUM(G6:G8)</f>
        <v>328603</v>
      </c>
      <c r="H9" s="45">
        <f>SUM(H6:H8)</f>
        <v>3231066</v>
      </c>
      <c r="I9" s="46">
        <f>SUM(I6:I8)</f>
        <v>-2902463</v>
      </c>
      <c r="J9" s="54">
        <f>I9/H9</f>
        <v>-0.89829888959247506</v>
      </c>
    </row>
    <row r="10" spans="1:10" x14ac:dyDescent="0.35">
      <c r="A10" s="69"/>
      <c r="B10" s="70"/>
      <c r="C10" s="51">
        <f>'2021'!L10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'2021'!L11</f>
        <v>0</v>
      </c>
      <c r="D11" s="43">
        <f>'2020'!L11</f>
        <v>17327</v>
      </c>
      <c r="E11" s="44">
        <f>C11-D11</f>
        <v>-17327</v>
      </c>
      <c r="F11" s="52">
        <f t="shared" ref="F11:F16" si="2">E11/D11</f>
        <v>-1</v>
      </c>
      <c r="G11" s="51">
        <f>SUM('2021'!C11:L11)</f>
        <v>15912</v>
      </c>
      <c r="H11" s="43">
        <f>SUM('2020'!C11:L11)</f>
        <v>151862</v>
      </c>
      <c r="I11" s="44">
        <f t="shared" ref="I11:I15" si="3">G11-H11</f>
        <v>-135950</v>
      </c>
      <c r="J11" s="52">
        <f t="shared" ref="J11:J16" si="4">I11/H11</f>
        <v>-0.89522066086315211</v>
      </c>
    </row>
    <row r="12" spans="1:10" x14ac:dyDescent="0.35">
      <c r="A12" s="63" t="s">
        <v>11</v>
      </c>
      <c r="B12" s="64" t="s">
        <v>27</v>
      </c>
      <c r="C12" s="51">
        <f>'2021'!L12</f>
        <v>0</v>
      </c>
      <c r="D12" s="43">
        <f>'2020'!L12</f>
        <v>16477</v>
      </c>
      <c r="E12" s="44">
        <f>C12-D12</f>
        <v>-16477</v>
      </c>
      <c r="F12" s="52">
        <f t="shared" si="2"/>
        <v>-1</v>
      </c>
      <c r="G12" s="51">
        <f>SUM('2021'!C12:L12)</f>
        <v>17974</v>
      </c>
      <c r="H12" s="43">
        <f>SUM('2020'!C12:L12)</f>
        <v>140116</v>
      </c>
      <c r="I12" s="44">
        <f t="shared" si="3"/>
        <v>-122142</v>
      </c>
      <c r="J12" s="52">
        <f t="shared" si="4"/>
        <v>-0.87172057438122696</v>
      </c>
    </row>
    <row r="13" spans="1:10" x14ac:dyDescent="0.35">
      <c r="A13" s="63" t="s">
        <v>12</v>
      </c>
      <c r="B13" s="64" t="s">
        <v>28</v>
      </c>
      <c r="C13" s="51">
        <f>'2021'!L13</f>
        <v>0</v>
      </c>
      <c r="D13" s="43">
        <f>'2020'!L13</f>
        <v>15851</v>
      </c>
      <c r="E13" s="44">
        <f>C13-D13</f>
        <v>-15851</v>
      </c>
      <c r="F13" s="52">
        <f t="shared" si="2"/>
        <v>-1</v>
      </c>
      <c r="G13" s="51">
        <f>SUM('2021'!C13:L13)</f>
        <v>16120</v>
      </c>
      <c r="H13" s="43">
        <f>SUM('2020'!C13:L13)</f>
        <v>136293</v>
      </c>
      <c r="I13" s="44">
        <f t="shared" si="3"/>
        <v>-120173</v>
      </c>
      <c r="J13" s="52">
        <f t="shared" si="4"/>
        <v>-0.88172540042408631</v>
      </c>
    </row>
    <row r="14" spans="1:10" s="14" customFormat="1" x14ac:dyDescent="0.35">
      <c r="A14" s="63" t="s">
        <v>13</v>
      </c>
      <c r="B14" s="64" t="s">
        <v>29</v>
      </c>
      <c r="C14" s="51">
        <f>'2021'!L14</f>
        <v>0</v>
      </c>
      <c r="D14" s="43">
        <f>'2020'!L14</f>
        <v>12367</v>
      </c>
      <c r="E14" s="47">
        <f>C14-D14</f>
        <v>-12367</v>
      </c>
      <c r="F14" s="56">
        <f t="shared" si="2"/>
        <v>-1</v>
      </c>
      <c r="G14" s="51">
        <f>SUM('2021'!C14:L14)</f>
        <v>12271</v>
      </c>
      <c r="H14" s="43">
        <f>SUM('2020'!C14:L14)</f>
        <v>97842</v>
      </c>
      <c r="I14" s="44">
        <f t="shared" si="3"/>
        <v>-85571</v>
      </c>
      <c r="J14" s="56">
        <f t="shared" si="4"/>
        <v>-0.87458351219312769</v>
      </c>
    </row>
    <row r="15" spans="1:10" x14ac:dyDescent="0.35">
      <c r="A15" s="63" t="s">
        <v>14</v>
      </c>
      <c r="B15" s="64" t="s">
        <v>30</v>
      </c>
      <c r="C15" s="51">
        <f>'2021'!L15</f>
        <v>0</v>
      </c>
      <c r="D15" s="43">
        <f>'2020'!L15</f>
        <v>3527</v>
      </c>
      <c r="E15" s="44">
        <f>C15-D15</f>
        <v>-3527</v>
      </c>
      <c r="F15" s="52">
        <f t="shared" si="2"/>
        <v>-1</v>
      </c>
      <c r="G15" s="51">
        <f>SUM('2021'!C15:L15)</f>
        <v>5334</v>
      </c>
      <c r="H15" s="43">
        <f>SUM('2020'!C15:L15)</f>
        <v>34007</v>
      </c>
      <c r="I15" s="44">
        <f t="shared" si="3"/>
        <v>-28673</v>
      </c>
      <c r="J15" s="52">
        <f t="shared" si="4"/>
        <v>-0.84314993971829333</v>
      </c>
    </row>
    <row r="16" spans="1:10" s="12" customFormat="1" x14ac:dyDescent="0.35">
      <c r="A16" s="69"/>
      <c r="B16" s="70" t="s">
        <v>15</v>
      </c>
      <c r="C16" s="51">
        <f>'2021'!L16</f>
        <v>0</v>
      </c>
      <c r="D16" s="45">
        <f>SUM(D11:D15)</f>
        <v>65549</v>
      </c>
      <c r="E16" s="46">
        <f>SUM(E11:E15)</f>
        <v>-65549</v>
      </c>
      <c r="F16" s="54">
        <f t="shared" si="2"/>
        <v>-1</v>
      </c>
      <c r="G16" s="53">
        <f>SUM(G11:G15)</f>
        <v>67611</v>
      </c>
      <c r="H16" s="45">
        <f>SUM(H11:H15)</f>
        <v>560120</v>
      </c>
      <c r="I16" s="46">
        <f>SUM(I11:I15)</f>
        <v>-492509</v>
      </c>
      <c r="J16" s="54">
        <f t="shared" si="4"/>
        <v>-0.87929193744197676</v>
      </c>
    </row>
    <row r="17" spans="1:10" x14ac:dyDescent="0.35">
      <c r="A17" s="63"/>
      <c r="B17" s="64"/>
      <c r="C17" s="51">
        <f>'2021'!L17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1">
        <f>'2021'!L18</f>
        <v>0</v>
      </c>
      <c r="D18" s="45">
        <f>D9+D16</f>
        <v>429144</v>
      </c>
      <c r="E18" s="46">
        <f>E9+E16</f>
        <v>-429144</v>
      </c>
      <c r="F18" s="54">
        <f>E18/D18</f>
        <v>-1</v>
      </c>
      <c r="G18" s="53">
        <f>G9+G16</f>
        <v>396214</v>
      </c>
      <c r="H18" s="45">
        <f>H9+H16</f>
        <v>3791186</v>
      </c>
      <c r="I18" s="46">
        <f>I9+I16</f>
        <v>-3394972</v>
      </c>
      <c r="J18" s="55">
        <f>I18/H18</f>
        <v>-0.8954907514429522</v>
      </c>
    </row>
    <row r="19" spans="1:10" x14ac:dyDescent="0.35">
      <c r="A19" s="69"/>
      <c r="B19" s="70"/>
      <c r="C19" s="51">
        <f>'2021'!L19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'2021'!L20</f>
        <v>0</v>
      </c>
      <c r="D20" s="43">
        <f>'2020'!L20</f>
        <v>3165</v>
      </c>
      <c r="E20" s="44">
        <f>C20-D20</f>
        <v>-3165</v>
      </c>
      <c r="F20" s="52">
        <f>E20/D20</f>
        <v>-1</v>
      </c>
      <c r="G20" s="51">
        <f>SUM('2021'!C20:L20)</f>
        <v>2883</v>
      </c>
      <c r="H20" s="43">
        <f>SUM('2020'!C20:L20)</f>
        <v>24736</v>
      </c>
      <c r="I20" s="44">
        <f t="shared" ref="I20:I22" si="5">G20-H20</f>
        <v>-21853</v>
      </c>
      <c r="J20" s="52">
        <f>I20/H20</f>
        <v>-0.88344922380336355</v>
      </c>
    </row>
    <row r="21" spans="1:10" x14ac:dyDescent="0.35">
      <c r="A21" s="71">
        <v>84</v>
      </c>
      <c r="B21" s="64" t="s">
        <v>32</v>
      </c>
      <c r="C21" s="51">
        <f>'2021'!L21</f>
        <v>0</v>
      </c>
      <c r="D21" s="43">
        <f>'2020'!L21</f>
        <v>531</v>
      </c>
      <c r="E21" s="44">
        <f>C21-D21</f>
        <v>-531</v>
      </c>
      <c r="F21" s="52">
        <f>E21/D21</f>
        <v>-1</v>
      </c>
      <c r="G21" s="51">
        <f>SUM('2021'!C21:L21)</f>
        <v>600</v>
      </c>
      <c r="H21" s="43">
        <f>SUM('2020'!C21:L21)</f>
        <v>4161</v>
      </c>
      <c r="I21" s="44">
        <f t="shared" si="5"/>
        <v>-3561</v>
      </c>
      <c r="J21" s="52">
        <f>I21/H21</f>
        <v>-0.85580389329488105</v>
      </c>
    </row>
    <row r="22" spans="1:10" x14ac:dyDescent="0.35">
      <c r="A22" s="63" t="s">
        <v>50</v>
      </c>
      <c r="B22" s="64" t="s">
        <v>17</v>
      </c>
      <c r="C22" s="51">
        <f>'2021'!L22</f>
        <v>0</v>
      </c>
      <c r="D22" s="43">
        <f>'2020'!L22</f>
        <v>20347</v>
      </c>
      <c r="E22" s="44">
        <f>C22-D22</f>
        <v>-20347</v>
      </c>
      <c r="F22" s="52">
        <v>0</v>
      </c>
      <c r="G22" s="51">
        <f>SUM('2021'!C22:L22)</f>
        <v>24700</v>
      </c>
      <c r="H22" s="43">
        <f>SUM('2020'!C22:L22)</f>
        <v>153941</v>
      </c>
      <c r="I22" s="44">
        <f t="shared" si="5"/>
        <v>-129241</v>
      </c>
      <c r="J22" s="52">
        <f>I22/H22</f>
        <v>-0.83954891809199628</v>
      </c>
    </row>
    <row r="23" spans="1:10" x14ac:dyDescent="0.35">
      <c r="A23" s="69"/>
      <c r="B23" s="70" t="s">
        <v>18</v>
      </c>
      <c r="C23" s="51">
        <f>'2021'!L23</f>
        <v>0</v>
      </c>
      <c r="D23" s="45">
        <f>SUM(D20:D22)</f>
        <v>24043</v>
      </c>
      <c r="E23" s="46">
        <f>SUM(E20:E22)</f>
        <v>-24043</v>
      </c>
      <c r="F23" s="54">
        <f>E23/D23</f>
        <v>-1</v>
      </c>
      <c r="G23" s="53">
        <f>SUM(G20:G22)</f>
        <v>28183</v>
      </c>
      <c r="H23" s="45">
        <f>SUM(H20:H22)</f>
        <v>182838</v>
      </c>
      <c r="I23" s="46">
        <f>SUM(I20:I22)</f>
        <v>-154655</v>
      </c>
      <c r="J23" s="54">
        <f>I23/H23</f>
        <v>-0.84585808201796131</v>
      </c>
    </row>
    <row r="24" spans="1:10" x14ac:dyDescent="0.35">
      <c r="A24" s="63"/>
      <c r="B24" s="64"/>
      <c r="C24" s="51">
        <f>'2021'!L24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'2021'!L25</f>
        <v>0</v>
      </c>
      <c r="D25" s="43">
        <f>'2020'!L25</f>
        <v>11496</v>
      </c>
      <c r="E25" s="44">
        <f>C25-D25</f>
        <v>-11496</v>
      </c>
      <c r="F25" s="52">
        <f>E25/D25</f>
        <v>-1</v>
      </c>
      <c r="G25" s="51">
        <f>SUM('2021'!C25:L25)</f>
        <v>22010</v>
      </c>
      <c r="H25" s="43">
        <f>SUM('2020'!C25:L25)</f>
        <v>192842</v>
      </c>
      <c r="I25" s="44">
        <f t="shared" ref="I25:I26" si="6">G25-H25</f>
        <v>-170832</v>
      </c>
      <c r="J25" s="52">
        <f>I25/H25</f>
        <v>-0.88586511237178622</v>
      </c>
    </row>
    <row r="26" spans="1:10" x14ac:dyDescent="0.35">
      <c r="A26" s="63" t="s">
        <v>48</v>
      </c>
      <c r="B26" s="64" t="s">
        <v>20</v>
      </c>
      <c r="C26" s="51">
        <f>'2021'!L26</f>
        <v>0</v>
      </c>
      <c r="D26" s="43">
        <f>'2020'!L26</f>
        <v>3819</v>
      </c>
      <c r="E26" s="44">
        <f>C26-D26</f>
        <v>-3819</v>
      </c>
      <c r="F26" s="52">
        <f>E26/D26</f>
        <v>-1</v>
      </c>
      <c r="G26" s="51">
        <f>SUM('2021'!C26:L26)</f>
        <v>6274</v>
      </c>
      <c r="H26" s="43">
        <f>SUM('2020'!C26:L26)</f>
        <v>40290</v>
      </c>
      <c r="I26" s="44">
        <f t="shared" si="6"/>
        <v>-34016</v>
      </c>
      <c r="J26" s="52">
        <f>I26/H26</f>
        <v>-0.84427897741375035</v>
      </c>
    </row>
    <row r="27" spans="1:10" s="12" customFormat="1" x14ac:dyDescent="0.35">
      <c r="A27" s="69"/>
      <c r="B27" s="70" t="s">
        <v>21</v>
      </c>
      <c r="C27" s="51">
        <f>'2021'!L27</f>
        <v>0</v>
      </c>
      <c r="D27" s="45">
        <f>SUM(D25:D26)</f>
        <v>15315</v>
      </c>
      <c r="E27" s="46">
        <f>SUM(E25:E26)</f>
        <v>-15315</v>
      </c>
      <c r="F27" s="54">
        <f>E27/D27</f>
        <v>-1</v>
      </c>
      <c r="G27" s="53">
        <f>SUM(G25:G26)</f>
        <v>28284</v>
      </c>
      <c r="H27" s="45">
        <f>SUM(H25:H26)</f>
        <v>233132</v>
      </c>
      <c r="I27" s="46">
        <f>SUM(I25:I26)</f>
        <v>-204848</v>
      </c>
      <c r="J27" s="54">
        <f>I27/H27</f>
        <v>-0.87867817373848289</v>
      </c>
    </row>
    <row r="28" spans="1:10" x14ac:dyDescent="0.35">
      <c r="A28" s="63"/>
      <c r="B28" s="64"/>
      <c r="C28" s="51">
        <f>'2021'!L28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66">
        <f>'2021'!L29</f>
        <v>0</v>
      </c>
      <c r="D29" s="59">
        <f>D18+D23+D27</f>
        <v>468502</v>
      </c>
      <c r="E29" s="65">
        <f>E18+E23+E27</f>
        <v>-468502</v>
      </c>
      <c r="F29" s="61">
        <f>E29/D29</f>
        <v>-1</v>
      </c>
      <c r="G29" s="58">
        <f>G18+G23+G27</f>
        <v>452681</v>
      </c>
      <c r="H29" s="59">
        <f>H18+H23+H27</f>
        <v>4207156</v>
      </c>
      <c r="I29" s="60">
        <f>I18+I23+I27</f>
        <v>-3754475</v>
      </c>
      <c r="J29" s="61">
        <f>I29/H29</f>
        <v>-0.89240213578959282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52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'2021'!M6</f>
        <v>0</v>
      </c>
      <c r="D6" s="43">
        <f>'2020'!M6</f>
        <v>144760</v>
      </c>
      <c r="E6" s="44">
        <f>C6-D6</f>
        <v>-144760</v>
      </c>
      <c r="F6" s="52">
        <f>E6/D6</f>
        <v>-1</v>
      </c>
      <c r="G6" s="51">
        <f>SUM('2021'!C6:M6)</f>
        <v>133392</v>
      </c>
      <c r="H6" s="43">
        <f>SUM('2020'!C6:M6)</f>
        <v>1452382</v>
      </c>
      <c r="I6" s="44">
        <f t="shared" ref="I6:I8" si="0">G6-H6</f>
        <v>-1318990</v>
      </c>
      <c r="J6" s="52">
        <f>I6/H6</f>
        <v>-0.90815639411669935</v>
      </c>
    </row>
    <row r="7" spans="1:10" x14ac:dyDescent="0.35">
      <c r="A7" s="63" t="s">
        <v>7</v>
      </c>
      <c r="B7" s="64" t="s">
        <v>24</v>
      </c>
      <c r="C7" s="51">
        <f>'2021'!M7</f>
        <v>0</v>
      </c>
      <c r="D7" s="43">
        <f>'2020'!M7</f>
        <v>112529</v>
      </c>
      <c r="E7" s="44">
        <f>C7-D7</f>
        <v>-112529</v>
      </c>
      <c r="F7" s="52">
        <f>E7/D7</f>
        <v>-1</v>
      </c>
      <c r="G7" s="51">
        <f>SUM('2021'!C7:M7)</f>
        <v>89056</v>
      </c>
      <c r="H7" s="43">
        <f>SUM('2020'!C7:M7)</f>
        <v>1032466</v>
      </c>
      <c r="I7" s="44">
        <f t="shared" si="0"/>
        <v>-943410</v>
      </c>
      <c r="J7" s="52">
        <f>I7/H7</f>
        <v>-0.91374437511743734</v>
      </c>
    </row>
    <row r="8" spans="1:10" x14ac:dyDescent="0.35">
      <c r="A8" s="63" t="s">
        <v>8</v>
      </c>
      <c r="B8" s="64" t="s">
        <v>25</v>
      </c>
      <c r="C8" s="51">
        <f>'2021'!M8</f>
        <v>0</v>
      </c>
      <c r="D8" s="43">
        <f>'2020'!M8</f>
        <v>120712</v>
      </c>
      <c r="E8" s="44">
        <f>C8-D8</f>
        <v>-120712</v>
      </c>
      <c r="F8" s="52">
        <f>E8/D8</f>
        <v>-1</v>
      </c>
      <c r="G8" s="51">
        <f>SUM('2021'!C8:M8)</f>
        <v>106155</v>
      </c>
      <c r="H8" s="43">
        <f>SUM('2020'!C8:M8)</f>
        <v>1124219</v>
      </c>
      <c r="I8" s="44">
        <f t="shared" si="0"/>
        <v>-1018064</v>
      </c>
      <c r="J8" s="52">
        <f>I8/H8</f>
        <v>-0.90557444768323614</v>
      </c>
    </row>
    <row r="9" spans="1:10" s="12" customFormat="1" x14ac:dyDescent="0.35">
      <c r="A9" s="69"/>
      <c r="B9" s="70" t="s">
        <v>9</v>
      </c>
      <c r="C9" s="51">
        <f>'2021'!M9</f>
        <v>0</v>
      </c>
      <c r="D9" s="45">
        <f t="shared" ref="D9" si="1">SUM(D6:D8)</f>
        <v>378001</v>
      </c>
      <c r="E9" s="46">
        <f>SUM(E6:E8)</f>
        <v>-378001</v>
      </c>
      <c r="F9" s="54">
        <f>E9/D9</f>
        <v>-1</v>
      </c>
      <c r="G9" s="53">
        <f>SUM(G6:G8)</f>
        <v>328603</v>
      </c>
      <c r="H9" s="45">
        <f>SUM(H6:H8)</f>
        <v>3609067</v>
      </c>
      <c r="I9" s="46">
        <f>SUM(I6:I8)</f>
        <v>-3280464</v>
      </c>
      <c r="J9" s="54">
        <f>I9/H9</f>
        <v>-0.90895070665077704</v>
      </c>
    </row>
    <row r="10" spans="1:10" x14ac:dyDescent="0.35">
      <c r="A10" s="69"/>
      <c r="B10" s="70"/>
      <c r="C10" s="51">
        <f>'2021'!M10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'2021'!M11</f>
        <v>0</v>
      </c>
      <c r="D11" s="43">
        <f>'2020'!M11</f>
        <v>17957</v>
      </c>
      <c r="E11" s="44">
        <f>C11-D11</f>
        <v>-17957</v>
      </c>
      <c r="F11" s="52">
        <f t="shared" ref="F11:F16" si="2">E11/D11</f>
        <v>-1</v>
      </c>
      <c r="G11" s="51">
        <f>SUM('2021'!C11:M11)</f>
        <v>15912</v>
      </c>
      <c r="H11" s="43">
        <f>SUM('2020'!C11:M11)</f>
        <v>169819</v>
      </c>
      <c r="I11" s="44">
        <f t="shared" ref="I11:I15" si="3">G11-H11</f>
        <v>-153907</v>
      </c>
      <c r="J11" s="52">
        <f t="shared" ref="J11:J16" si="4">I11/H11</f>
        <v>-0.90630023731149045</v>
      </c>
    </row>
    <row r="12" spans="1:10" x14ac:dyDescent="0.35">
      <c r="A12" s="63" t="s">
        <v>11</v>
      </c>
      <c r="B12" s="64" t="s">
        <v>27</v>
      </c>
      <c r="C12" s="51">
        <f>'2021'!M12</f>
        <v>0</v>
      </c>
      <c r="D12" s="43">
        <f>'2020'!M12</f>
        <v>17803</v>
      </c>
      <c r="E12" s="44">
        <f>C12-D12</f>
        <v>-17803</v>
      </c>
      <c r="F12" s="52">
        <f t="shared" si="2"/>
        <v>-1</v>
      </c>
      <c r="G12" s="51">
        <f>SUM('2021'!C12:M12)</f>
        <v>17974</v>
      </c>
      <c r="H12" s="43">
        <f>SUM('2020'!C12:M12)</f>
        <v>157919</v>
      </c>
      <c r="I12" s="44">
        <f t="shared" si="3"/>
        <v>-139945</v>
      </c>
      <c r="J12" s="52">
        <f t="shared" si="4"/>
        <v>-0.88618215667525757</v>
      </c>
    </row>
    <row r="13" spans="1:10" x14ac:dyDescent="0.35">
      <c r="A13" s="63" t="s">
        <v>12</v>
      </c>
      <c r="B13" s="64" t="s">
        <v>28</v>
      </c>
      <c r="C13" s="51">
        <f>'2021'!M13</f>
        <v>0</v>
      </c>
      <c r="D13" s="43">
        <f>'2020'!M13</f>
        <v>19441</v>
      </c>
      <c r="E13" s="44">
        <f>C13-D13</f>
        <v>-19441</v>
      </c>
      <c r="F13" s="52">
        <f t="shared" si="2"/>
        <v>-1</v>
      </c>
      <c r="G13" s="51">
        <f>SUM('2021'!C13:M13)</f>
        <v>16120</v>
      </c>
      <c r="H13" s="43">
        <f>SUM('2020'!C13:M13)</f>
        <v>155734</v>
      </c>
      <c r="I13" s="44">
        <f t="shared" si="3"/>
        <v>-139614</v>
      </c>
      <c r="J13" s="52">
        <f t="shared" si="4"/>
        <v>-0.89649016913454993</v>
      </c>
    </row>
    <row r="14" spans="1:10" s="14" customFormat="1" x14ac:dyDescent="0.35">
      <c r="A14" s="63" t="s">
        <v>13</v>
      </c>
      <c r="B14" s="64" t="s">
        <v>29</v>
      </c>
      <c r="C14" s="51">
        <f>'2021'!M14</f>
        <v>0</v>
      </c>
      <c r="D14" s="43">
        <f>'2020'!M14</f>
        <v>13393</v>
      </c>
      <c r="E14" s="47">
        <f>C14-D14</f>
        <v>-13393</v>
      </c>
      <c r="F14" s="56">
        <f t="shared" si="2"/>
        <v>-1</v>
      </c>
      <c r="G14" s="51">
        <f>SUM('2021'!C14:M14)</f>
        <v>12271</v>
      </c>
      <c r="H14" s="43">
        <f>SUM('2020'!C14:M14)</f>
        <v>111235</v>
      </c>
      <c r="I14" s="44">
        <f t="shared" si="3"/>
        <v>-98964</v>
      </c>
      <c r="J14" s="56">
        <f t="shared" si="4"/>
        <v>-0.88968400233739375</v>
      </c>
    </row>
    <row r="15" spans="1:10" x14ac:dyDescent="0.35">
      <c r="A15" s="63" t="s">
        <v>14</v>
      </c>
      <c r="B15" s="64" t="s">
        <v>30</v>
      </c>
      <c r="C15" s="51">
        <f>'2021'!M15</f>
        <v>0</v>
      </c>
      <c r="D15" s="43">
        <f>'2020'!M15</f>
        <v>3614</v>
      </c>
      <c r="E15" s="44">
        <f>C15-D15</f>
        <v>-3614</v>
      </c>
      <c r="F15" s="52">
        <f t="shared" si="2"/>
        <v>-1</v>
      </c>
      <c r="G15" s="51">
        <f>SUM('2021'!C15:M15)</f>
        <v>5334</v>
      </c>
      <c r="H15" s="43">
        <f>SUM('2020'!C15:M15)</f>
        <v>37621</v>
      </c>
      <c r="I15" s="44">
        <f t="shared" si="3"/>
        <v>-32287</v>
      </c>
      <c r="J15" s="52">
        <f t="shared" si="4"/>
        <v>-0.85821748491533989</v>
      </c>
    </row>
    <row r="16" spans="1:10" s="12" customFormat="1" x14ac:dyDescent="0.35">
      <c r="A16" s="69"/>
      <c r="B16" s="70" t="s">
        <v>15</v>
      </c>
      <c r="C16" s="51">
        <f>'2021'!M16</f>
        <v>0</v>
      </c>
      <c r="D16" s="45">
        <f>SUM(D11:D15)</f>
        <v>72208</v>
      </c>
      <c r="E16" s="46">
        <f>SUM(E11:E15)</f>
        <v>-72208</v>
      </c>
      <c r="F16" s="54">
        <f t="shared" si="2"/>
        <v>-1</v>
      </c>
      <c r="G16" s="53">
        <f>SUM(G11:G15)</f>
        <v>67611</v>
      </c>
      <c r="H16" s="45">
        <f>SUM(H11:H15)</f>
        <v>632328</v>
      </c>
      <c r="I16" s="46">
        <f>SUM(I11:I15)</f>
        <v>-564717</v>
      </c>
      <c r="J16" s="54">
        <f t="shared" si="4"/>
        <v>-0.89307606179071619</v>
      </c>
    </row>
    <row r="17" spans="1:10" x14ac:dyDescent="0.35">
      <c r="A17" s="63"/>
      <c r="B17" s="64"/>
      <c r="C17" s="51">
        <f>'2021'!M17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1">
        <f>'2021'!M18</f>
        <v>0</v>
      </c>
      <c r="D18" s="45">
        <f>D9+D16</f>
        <v>450209</v>
      </c>
      <c r="E18" s="46">
        <f>E9+E16</f>
        <v>-450209</v>
      </c>
      <c r="F18" s="54">
        <f>E18/D18</f>
        <v>-1</v>
      </c>
      <c r="G18" s="53">
        <f>G9+G16</f>
        <v>396214</v>
      </c>
      <c r="H18" s="45">
        <f>H9+H16</f>
        <v>4241395</v>
      </c>
      <c r="I18" s="46">
        <f>I9+I16</f>
        <v>-3845181</v>
      </c>
      <c r="J18" s="55">
        <f>I18/H18</f>
        <v>-0.90658403662002718</v>
      </c>
    </row>
    <row r="19" spans="1:10" x14ac:dyDescent="0.35">
      <c r="A19" s="69"/>
      <c r="B19" s="70"/>
      <c r="C19" s="51">
        <f>'2021'!M19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'2021'!M20</f>
        <v>0</v>
      </c>
      <c r="D20" s="43">
        <f>'2020'!M20</f>
        <v>3756</v>
      </c>
      <c r="E20" s="44">
        <f>C20-D20</f>
        <v>-3756</v>
      </c>
      <c r="F20" s="52">
        <f>E20/D20</f>
        <v>-1</v>
      </c>
      <c r="G20" s="51">
        <f>SUM('2021'!C20:M20)</f>
        <v>2883</v>
      </c>
      <c r="H20" s="43">
        <f>SUM('2020'!C20:M20)</f>
        <v>28492</v>
      </c>
      <c r="I20" s="44">
        <f t="shared" ref="I20:I22" si="5">G20-H20</f>
        <v>-25609</v>
      </c>
      <c r="J20" s="52">
        <f>I20/H20</f>
        <v>-0.89881370209181521</v>
      </c>
    </row>
    <row r="21" spans="1:10" x14ac:dyDescent="0.35">
      <c r="A21" s="71">
        <v>84</v>
      </c>
      <c r="B21" s="64" t="s">
        <v>32</v>
      </c>
      <c r="C21" s="51">
        <f>'2021'!M21</f>
        <v>0</v>
      </c>
      <c r="D21" s="43">
        <f>'2020'!M21</f>
        <v>633</v>
      </c>
      <c r="E21" s="44">
        <f>C21-D21</f>
        <v>-633</v>
      </c>
      <c r="F21" s="52">
        <f>E21/D21</f>
        <v>-1</v>
      </c>
      <c r="G21" s="51">
        <f>SUM('2021'!C21:M21)</f>
        <v>600</v>
      </c>
      <c r="H21" s="43">
        <f>SUM('2020'!C21:M21)</f>
        <v>4794</v>
      </c>
      <c r="I21" s="44">
        <f t="shared" si="5"/>
        <v>-4194</v>
      </c>
      <c r="J21" s="52">
        <f>I21/H21</f>
        <v>-0.87484355444305384</v>
      </c>
    </row>
    <row r="22" spans="1:10" x14ac:dyDescent="0.35">
      <c r="A22" s="63" t="s">
        <v>50</v>
      </c>
      <c r="B22" s="64" t="s">
        <v>17</v>
      </c>
      <c r="C22" s="51">
        <f>'2021'!M22</f>
        <v>0</v>
      </c>
      <c r="D22" s="43">
        <f>'2020'!M22</f>
        <v>24298</v>
      </c>
      <c r="E22" s="44">
        <f>C22-D22</f>
        <v>-24298</v>
      </c>
      <c r="F22" s="52">
        <v>0</v>
      </c>
      <c r="G22" s="51">
        <f>SUM('2021'!C22:M22)</f>
        <v>24700</v>
      </c>
      <c r="H22" s="43">
        <f>SUM('2020'!C22:M22)</f>
        <v>178239</v>
      </c>
      <c r="I22" s="44">
        <f t="shared" si="5"/>
        <v>-153539</v>
      </c>
      <c r="J22" s="52">
        <f>I22/H22</f>
        <v>-0.86142202323846073</v>
      </c>
    </row>
    <row r="23" spans="1:10" x14ac:dyDescent="0.35">
      <c r="A23" s="69"/>
      <c r="B23" s="70" t="s">
        <v>18</v>
      </c>
      <c r="C23" s="51">
        <f>'2021'!M23</f>
        <v>0</v>
      </c>
      <c r="D23" s="45">
        <f>SUM(D20:D22)</f>
        <v>28687</v>
      </c>
      <c r="E23" s="46">
        <f>SUM(E20:E22)</f>
        <v>-28687</v>
      </c>
      <c r="F23" s="54">
        <f>E23/D23</f>
        <v>-1</v>
      </c>
      <c r="G23" s="53">
        <f>SUM(G20:G22)</f>
        <v>28183</v>
      </c>
      <c r="H23" s="45">
        <f>SUM(H20:H22)</f>
        <v>211525</v>
      </c>
      <c r="I23" s="46">
        <f>SUM(I20:I22)</f>
        <v>-183342</v>
      </c>
      <c r="J23" s="54">
        <f>I23/H23</f>
        <v>-0.86676279399598155</v>
      </c>
    </row>
    <row r="24" spans="1:10" x14ac:dyDescent="0.35">
      <c r="A24" s="63"/>
      <c r="B24" s="64"/>
      <c r="C24" s="51">
        <f>'2021'!M24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'2021'!M25</f>
        <v>0</v>
      </c>
      <c r="D25" s="43">
        <f>'2020'!M25</f>
        <v>10054</v>
      </c>
      <c r="E25" s="44">
        <f>C25-D25</f>
        <v>-10054</v>
      </c>
      <c r="F25" s="52">
        <f>E25/D25</f>
        <v>-1</v>
      </c>
      <c r="G25" s="51">
        <f>SUM('2021'!C25:M25)</f>
        <v>22010</v>
      </c>
      <c r="H25" s="43">
        <f>SUM('2020'!C25:M25)</f>
        <v>202896</v>
      </c>
      <c r="I25" s="44">
        <f t="shared" ref="I25:I26" si="6">G25-H25</f>
        <v>-180886</v>
      </c>
      <c r="J25" s="52">
        <f>I25/H25</f>
        <v>-0.89152077911836602</v>
      </c>
    </row>
    <row r="26" spans="1:10" x14ac:dyDescent="0.35">
      <c r="A26" s="63" t="s">
        <v>48</v>
      </c>
      <c r="B26" s="64" t="s">
        <v>20</v>
      </c>
      <c r="C26" s="51">
        <f>'2021'!M26</f>
        <v>0</v>
      </c>
      <c r="D26" s="43">
        <f>'2020'!M26</f>
        <v>3555</v>
      </c>
      <c r="E26" s="44">
        <f>C26-D26</f>
        <v>-3555</v>
      </c>
      <c r="F26" s="52">
        <f>E26/D26</f>
        <v>-1</v>
      </c>
      <c r="G26" s="51">
        <f>SUM('2021'!C26:M26)</f>
        <v>6274</v>
      </c>
      <c r="H26" s="43">
        <f>SUM('2020'!C26:M26)</f>
        <v>43845</v>
      </c>
      <c r="I26" s="44">
        <f t="shared" si="6"/>
        <v>-37571</v>
      </c>
      <c r="J26" s="52">
        <f>I26/H26</f>
        <v>-0.85690500627209487</v>
      </c>
    </row>
    <row r="27" spans="1:10" s="12" customFormat="1" x14ac:dyDescent="0.35">
      <c r="A27" s="69"/>
      <c r="B27" s="70" t="s">
        <v>21</v>
      </c>
      <c r="C27" s="51">
        <f>'2021'!M27</f>
        <v>0</v>
      </c>
      <c r="D27" s="45">
        <f>SUM(D25:D26)</f>
        <v>13609</v>
      </c>
      <c r="E27" s="46">
        <f>SUM(E25:E26)</f>
        <v>-13609</v>
      </c>
      <c r="F27" s="54">
        <f>E27/D27</f>
        <v>-1</v>
      </c>
      <c r="G27" s="53">
        <f>SUM(G25:G26)</f>
        <v>28284</v>
      </c>
      <c r="H27" s="45">
        <f>SUM(H25:H26)</f>
        <v>246741</v>
      </c>
      <c r="I27" s="46">
        <f>SUM(I25:I26)</f>
        <v>-218457</v>
      </c>
      <c r="J27" s="54">
        <f>I27/H27</f>
        <v>-0.88536967913723297</v>
      </c>
    </row>
    <row r="28" spans="1:10" x14ac:dyDescent="0.35">
      <c r="A28" s="63"/>
      <c r="B28" s="64"/>
      <c r="C28" s="51">
        <f>'2021'!M28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66">
        <f>'2021'!M29</f>
        <v>0</v>
      </c>
      <c r="D29" s="59">
        <f>D18+D23+D27</f>
        <v>492505</v>
      </c>
      <c r="E29" s="65">
        <f>E18+E23+E27</f>
        <v>-492505</v>
      </c>
      <c r="F29" s="61">
        <f>E29/D29</f>
        <v>-1</v>
      </c>
      <c r="G29" s="58">
        <f>G18+G23+G27</f>
        <v>452681</v>
      </c>
      <c r="H29" s="59">
        <f>H18+H23+H27</f>
        <v>4699661</v>
      </c>
      <c r="I29" s="60">
        <f>I18+I23+I27</f>
        <v>-4246980</v>
      </c>
      <c r="J29" s="61">
        <f>I29/H29</f>
        <v>-0.90367794613271046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51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2020</v>
      </c>
      <c r="D5" s="49">
        <v>2019</v>
      </c>
      <c r="E5" s="49" t="s">
        <v>2</v>
      </c>
      <c r="F5" s="50" t="s">
        <v>3</v>
      </c>
      <c r="G5" s="48">
        <v>2020</v>
      </c>
      <c r="H5" s="49" t="s">
        <v>49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'2021'!N6</f>
        <v>0</v>
      </c>
      <c r="D6" s="43">
        <f>'2020'!N6</f>
        <v>120314</v>
      </c>
      <c r="E6" s="44">
        <f>C6-D6</f>
        <v>-120314</v>
      </c>
      <c r="F6" s="52">
        <f>E6/D6</f>
        <v>-1</v>
      </c>
      <c r="G6" s="51">
        <f>SUM('2021'!C6:N6)</f>
        <v>133392</v>
      </c>
      <c r="H6" s="43">
        <f>SUM('2020'!C6:N6)</f>
        <v>1572696</v>
      </c>
      <c r="I6" s="44">
        <f t="shared" ref="I6:I8" si="0">G6-H6</f>
        <v>-1439304</v>
      </c>
      <c r="J6" s="52">
        <f>I6/H6</f>
        <v>-0.91518259091394649</v>
      </c>
    </row>
    <row r="7" spans="1:10" x14ac:dyDescent="0.35">
      <c r="A7" s="63" t="s">
        <v>7</v>
      </c>
      <c r="B7" s="64" t="s">
        <v>24</v>
      </c>
      <c r="C7" s="51">
        <f>'2021'!N7</f>
        <v>0</v>
      </c>
      <c r="D7" s="43">
        <f>'2020'!N7</f>
        <v>87098</v>
      </c>
      <c r="E7" s="44">
        <f>C7-D7</f>
        <v>-87098</v>
      </c>
      <c r="F7" s="52">
        <f>E7/D7</f>
        <v>-1</v>
      </c>
      <c r="G7" s="51">
        <f>SUM('2021'!C7:N7)</f>
        <v>89056</v>
      </c>
      <c r="H7" s="43">
        <f>SUM('2020'!C7:N7)</f>
        <v>1119564</v>
      </c>
      <c r="I7" s="44">
        <f t="shared" si="0"/>
        <v>-1030508</v>
      </c>
      <c r="J7" s="52">
        <f>I7/H7</f>
        <v>-0.92045474845564879</v>
      </c>
    </row>
    <row r="8" spans="1:10" x14ac:dyDescent="0.35">
      <c r="A8" s="63" t="s">
        <v>8</v>
      </c>
      <c r="B8" s="64" t="s">
        <v>25</v>
      </c>
      <c r="C8" s="51">
        <f>'2021'!N8</f>
        <v>0</v>
      </c>
      <c r="D8" s="43">
        <f>'2020'!N8</f>
        <v>96809</v>
      </c>
      <c r="E8" s="44">
        <f>C8-D8</f>
        <v>-96809</v>
      </c>
      <c r="F8" s="52">
        <f>E8/D8</f>
        <v>-1</v>
      </c>
      <c r="G8" s="51">
        <f>SUM('2021'!C8:N8)</f>
        <v>106155</v>
      </c>
      <c r="H8" s="43">
        <f>SUM('2020'!C8:N8)</f>
        <v>1221028</v>
      </c>
      <c r="I8" s="44">
        <f t="shared" si="0"/>
        <v>-1114873</v>
      </c>
      <c r="J8" s="52">
        <f>I8/H8</f>
        <v>-0.91306096174698692</v>
      </c>
    </row>
    <row r="9" spans="1:10" s="12" customFormat="1" x14ac:dyDescent="0.35">
      <c r="A9" s="69"/>
      <c r="B9" s="70" t="s">
        <v>9</v>
      </c>
      <c r="C9" s="53">
        <f>'2021'!N9</f>
        <v>0</v>
      </c>
      <c r="D9" s="45">
        <f t="shared" ref="D9" si="1">SUM(D6:D8)</f>
        <v>304221</v>
      </c>
      <c r="E9" s="46">
        <f>SUM(E6:E8)</f>
        <v>-304221</v>
      </c>
      <c r="F9" s="54">
        <f>E9/D9</f>
        <v>-1</v>
      </c>
      <c r="G9" s="53">
        <f>SUM(G6:G8)</f>
        <v>328603</v>
      </c>
      <c r="H9" s="45">
        <f>SUM(H6:H8)</f>
        <v>3913288</v>
      </c>
      <c r="I9" s="46">
        <f>SUM(I6:I8)</f>
        <v>-3584685</v>
      </c>
      <c r="J9" s="54">
        <f>I9/H9</f>
        <v>-0.91602892503695099</v>
      </c>
    </row>
    <row r="10" spans="1:10" x14ac:dyDescent="0.35">
      <c r="A10" s="69"/>
      <c r="B10" s="70"/>
      <c r="C10" s="53">
        <f>'2021'!N10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'2021'!N11</f>
        <v>0</v>
      </c>
      <c r="D11" s="43">
        <f>'2020'!N11</f>
        <v>14822</v>
      </c>
      <c r="E11" s="44">
        <f>C11-D11</f>
        <v>-14822</v>
      </c>
      <c r="F11" s="52">
        <f t="shared" ref="F11:F16" si="2">E11/D11</f>
        <v>-1</v>
      </c>
      <c r="G11" s="51">
        <f>SUM('2021'!C11:N11)</f>
        <v>15912</v>
      </c>
      <c r="H11" s="43">
        <f>SUM('2020'!C11:N11)</f>
        <v>184641</v>
      </c>
      <c r="I11" s="44">
        <f t="shared" ref="I11:I15" si="3">G11-H11</f>
        <v>-168729</v>
      </c>
      <c r="J11" s="52">
        <f t="shared" ref="J11:J16" si="4">I11/H11</f>
        <v>-0.91382195720343806</v>
      </c>
    </row>
    <row r="12" spans="1:10" x14ac:dyDescent="0.35">
      <c r="A12" s="63" t="s">
        <v>11</v>
      </c>
      <c r="B12" s="64" t="s">
        <v>27</v>
      </c>
      <c r="C12" s="51">
        <f>'2021'!N12</f>
        <v>0</v>
      </c>
      <c r="D12" s="43">
        <f>'2020'!N12</f>
        <v>14109</v>
      </c>
      <c r="E12" s="44">
        <f>C12-D12</f>
        <v>-14109</v>
      </c>
      <c r="F12" s="52">
        <f t="shared" si="2"/>
        <v>-1</v>
      </c>
      <c r="G12" s="51">
        <f>SUM('2021'!C12:N12)</f>
        <v>17974</v>
      </c>
      <c r="H12" s="43">
        <f>SUM('2020'!C12:N12)</f>
        <v>172028</v>
      </c>
      <c r="I12" s="44">
        <f t="shared" si="3"/>
        <v>-154054</v>
      </c>
      <c r="J12" s="52">
        <f t="shared" si="4"/>
        <v>-0.89551700885902297</v>
      </c>
    </row>
    <row r="13" spans="1:10" x14ac:dyDescent="0.35">
      <c r="A13" s="63" t="s">
        <v>12</v>
      </c>
      <c r="B13" s="64" t="s">
        <v>28</v>
      </c>
      <c r="C13" s="51">
        <f>'2021'!N13</f>
        <v>0</v>
      </c>
      <c r="D13" s="43">
        <f>'2020'!N13</f>
        <v>14788</v>
      </c>
      <c r="E13" s="44">
        <f>C13-D13</f>
        <v>-14788</v>
      </c>
      <c r="F13" s="52">
        <f t="shared" si="2"/>
        <v>-1</v>
      </c>
      <c r="G13" s="51">
        <f>SUM('2021'!C13:N13)</f>
        <v>16120</v>
      </c>
      <c r="H13" s="43">
        <f>SUM('2020'!C13:N13)</f>
        <v>170522</v>
      </c>
      <c r="I13" s="44">
        <f t="shared" si="3"/>
        <v>-154402</v>
      </c>
      <c r="J13" s="52">
        <f t="shared" si="4"/>
        <v>-0.90546674329412036</v>
      </c>
    </row>
    <row r="14" spans="1:10" s="14" customFormat="1" x14ac:dyDescent="0.35">
      <c r="A14" s="63" t="s">
        <v>13</v>
      </c>
      <c r="B14" s="64" t="s">
        <v>29</v>
      </c>
      <c r="C14" s="51">
        <f>'2021'!N14</f>
        <v>0</v>
      </c>
      <c r="D14" s="43">
        <f>'2020'!N14</f>
        <v>10431</v>
      </c>
      <c r="E14" s="47">
        <f>C14-D14</f>
        <v>-10431</v>
      </c>
      <c r="F14" s="56">
        <f t="shared" si="2"/>
        <v>-1</v>
      </c>
      <c r="G14" s="51">
        <f>SUM('2021'!C14:N14)</f>
        <v>12271</v>
      </c>
      <c r="H14" s="43">
        <f>SUM('2020'!C14:N14)</f>
        <v>121666</v>
      </c>
      <c r="I14" s="44">
        <f t="shared" si="3"/>
        <v>-109395</v>
      </c>
      <c r="J14" s="56">
        <f t="shared" si="4"/>
        <v>-0.89914191310637315</v>
      </c>
    </row>
    <row r="15" spans="1:10" x14ac:dyDescent="0.35">
      <c r="A15" s="63" t="s">
        <v>14</v>
      </c>
      <c r="B15" s="64" t="s">
        <v>30</v>
      </c>
      <c r="C15" s="51">
        <f>'2021'!N15</f>
        <v>0</v>
      </c>
      <c r="D15" s="43">
        <f>'2020'!N15</f>
        <v>3033</v>
      </c>
      <c r="E15" s="44">
        <f>C15-D15</f>
        <v>-3033</v>
      </c>
      <c r="F15" s="52">
        <f t="shared" si="2"/>
        <v>-1</v>
      </c>
      <c r="G15" s="51">
        <f>SUM('2021'!C15:N15)</f>
        <v>5334</v>
      </c>
      <c r="H15" s="43">
        <f>SUM('2020'!C15:N15)</f>
        <v>40654</v>
      </c>
      <c r="I15" s="44">
        <f t="shared" si="3"/>
        <v>-35320</v>
      </c>
      <c r="J15" s="52">
        <f t="shared" si="4"/>
        <v>-0.86879519850445219</v>
      </c>
    </row>
    <row r="16" spans="1:10" s="12" customFormat="1" x14ac:dyDescent="0.35">
      <c r="A16" s="69"/>
      <c r="B16" s="70" t="s">
        <v>15</v>
      </c>
      <c r="C16" s="53">
        <f>'2021'!N16</f>
        <v>0</v>
      </c>
      <c r="D16" s="45">
        <f>SUM(D11:D15)</f>
        <v>57183</v>
      </c>
      <c r="E16" s="46">
        <f>SUM(E11:E15)</f>
        <v>-57183</v>
      </c>
      <c r="F16" s="54">
        <f t="shared" si="2"/>
        <v>-1</v>
      </c>
      <c r="G16" s="53">
        <f>SUM(G11:G15)</f>
        <v>67611</v>
      </c>
      <c r="H16" s="45">
        <f>SUM(H11:H15)</f>
        <v>689511</v>
      </c>
      <c r="I16" s="46">
        <f>SUM(I11:I15)</f>
        <v>-621900</v>
      </c>
      <c r="J16" s="54">
        <f t="shared" si="4"/>
        <v>-0.90194355129939918</v>
      </c>
    </row>
    <row r="17" spans="1:10" x14ac:dyDescent="0.35">
      <c r="A17" s="63"/>
      <c r="B17" s="64"/>
      <c r="C17" s="51">
        <f>'2021'!N17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'2021'!N18</f>
        <v>0</v>
      </c>
      <c r="D18" s="45">
        <f>D9+D16</f>
        <v>361404</v>
      </c>
      <c r="E18" s="46">
        <f>E9+E16</f>
        <v>-361404</v>
      </c>
      <c r="F18" s="54">
        <f>E18/D18</f>
        <v>-1</v>
      </c>
      <c r="G18" s="53">
        <f>G9+G16</f>
        <v>396214</v>
      </c>
      <c r="H18" s="45">
        <f>H9+H16</f>
        <v>4602799</v>
      </c>
      <c r="I18" s="46">
        <f>I9+I16</f>
        <v>-4206585</v>
      </c>
      <c r="J18" s="55">
        <f>I18/H18</f>
        <v>-0.91391890021702016</v>
      </c>
    </row>
    <row r="19" spans="1:10" x14ac:dyDescent="0.35">
      <c r="A19" s="69"/>
      <c r="B19" s="70"/>
      <c r="C19" s="53">
        <f>'2021'!N19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'2021'!N20</f>
        <v>0</v>
      </c>
      <c r="D20" s="43">
        <f>'2020'!N20</f>
        <v>2801</v>
      </c>
      <c r="E20" s="44">
        <f>C20-D20</f>
        <v>-2801</v>
      </c>
      <c r="F20" s="52">
        <f>E20/D20</f>
        <v>-1</v>
      </c>
      <c r="G20" s="51">
        <f>SUM('2021'!C20:N20)</f>
        <v>2883</v>
      </c>
      <c r="H20" s="43">
        <f>SUM('2020'!C20:N20)</f>
        <v>31293</v>
      </c>
      <c r="I20" s="44">
        <f t="shared" ref="I20:I22" si="5">G20-H20</f>
        <v>-28410</v>
      </c>
      <c r="J20" s="52">
        <f>I20/H20</f>
        <v>-0.90787076982072668</v>
      </c>
    </row>
    <row r="21" spans="1:10" x14ac:dyDescent="0.35">
      <c r="A21" s="71">
        <v>84</v>
      </c>
      <c r="B21" s="64" t="s">
        <v>32</v>
      </c>
      <c r="C21" s="51">
        <f>'2021'!N21</f>
        <v>0</v>
      </c>
      <c r="D21" s="43">
        <f>'2020'!N21</f>
        <v>469</v>
      </c>
      <c r="E21" s="44">
        <f>C21-D21</f>
        <v>-469</v>
      </c>
      <c r="F21" s="52">
        <f>E21/D21</f>
        <v>-1</v>
      </c>
      <c r="G21" s="51">
        <f>SUM('2021'!C21:N21)</f>
        <v>600</v>
      </c>
      <c r="H21" s="43">
        <f>SUM('2020'!C21:N21)</f>
        <v>5263</v>
      </c>
      <c r="I21" s="44">
        <f t="shared" si="5"/>
        <v>-4663</v>
      </c>
      <c r="J21" s="52">
        <f>I21/H21</f>
        <v>-0.88599657989739689</v>
      </c>
    </row>
    <row r="22" spans="1:10" x14ac:dyDescent="0.35">
      <c r="A22" s="63" t="s">
        <v>50</v>
      </c>
      <c r="B22" s="64" t="s">
        <v>17</v>
      </c>
      <c r="C22" s="51">
        <f>'2021'!N22</f>
        <v>0</v>
      </c>
      <c r="D22" s="43">
        <f>'2020'!N22</f>
        <v>16165</v>
      </c>
      <c r="E22" s="44">
        <f>C22-D22</f>
        <v>-16165</v>
      </c>
      <c r="F22" s="52">
        <v>0</v>
      </c>
      <c r="G22" s="51">
        <f>SUM('2021'!C22:N22)</f>
        <v>24700</v>
      </c>
      <c r="H22" s="43">
        <f>SUM('2020'!C22:N22)</f>
        <v>194404</v>
      </c>
      <c r="I22" s="44">
        <f t="shared" si="5"/>
        <v>-169704</v>
      </c>
      <c r="J22" s="52">
        <f>I22/H22</f>
        <v>-0.87294500113166396</v>
      </c>
    </row>
    <row r="23" spans="1:10" x14ac:dyDescent="0.35">
      <c r="A23" s="69"/>
      <c r="B23" s="70" t="s">
        <v>18</v>
      </c>
      <c r="C23" s="53">
        <f>'2021'!N23</f>
        <v>0</v>
      </c>
      <c r="D23" s="45">
        <f>SUM(D20:D22)</f>
        <v>19435</v>
      </c>
      <c r="E23" s="46">
        <f>SUM(E20:E22)</f>
        <v>-19435</v>
      </c>
      <c r="F23" s="54">
        <f>E23/D23</f>
        <v>-1</v>
      </c>
      <c r="G23" s="53">
        <f>SUM(G20:G22)</f>
        <v>28183</v>
      </c>
      <c r="H23" s="45">
        <f>SUM(H20:H22)</f>
        <v>230960</v>
      </c>
      <c r="I23" s="46">
        <f>SUM(I20:I22)</f>
        <v>-202777</v>
      </c>
      <c r="J23" s="54">
        <f>I23/H23</f>
        <v>-0.87797454104606854</v>
      </c>
    </row>
    <row r="24" spans="1:10" x14ac:dyDescent="0.35">
      <c r="A24" s="63"/>
      <c r="B24" s="64"/>
      <c r="C24" s="51">
        <f>'2021'!N24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'2021'!N25</f>
        <v>0</v>
      </c>
      <c r="D25" s="43">
        <f>'2020'!N25</f>
        <v>9431</v>
      </c>
      <c r="E25" s="44">
        <f>C25-D25</f>
        <v>-9431</v>
      </c>
      <c r="F25" s="52">
        <f>E25/D25</f>
        <v>-1</v>
      </c>
      <c r="G25" s="51">
        <f>SUM('2021'!C25:N25)</f>
        <v>22010</v>
      </c>
      <c r="H25" s="43">
        <f>SUM('2020'!C25:N25)</f>
        <v>212327</v>
      </c>
      <c r="I25" s="44">
        <f t="shared" ref="I25:I26" si="6">G25-H25</f>
        <v>-190317</v>
      </c>
      <c r="J25" s="52">
        <f>I25/H25</f>
        <v>-0.89633913727411019</v>
      </c>
    </row>
    <row r="26" spans="1:10" x14ac:dyDescent="0.35">
      <c r="A26" s="63" t="s">
        <v>48</v>
      </c>
      <c r="B26" s="64" t="s">
        <v>20</v>
      </c>
      <c r="C26" s="51">
        <f>'2021'!N26</f>
        <v>0</v>
      </c>
      <c r="D26" s="43">
        <f>'2020'!N26</f>
        <v>3237</v>
      </c>
      <c r="E26" s="44">
        <f>C26-D26</f>
        <v>-3237</v>
      </c>
      <c r="F26" s="52">
        <f>E26/D26</f>
        <v>-1</v>
      </c>
      <c r="G26" s="51">
        <f>SUM('2021'!C26:N26)</f>
        <v>6274</v>
      </c>
      <c r="H26" s="43">
        <f>SUM('2020'!C26:N26)</f>
        <v>47082</v>
      </c>
      <c r="I26" s="44">
        <f t="shared" si="6"/>
        <v>-40808</v>
      </c>
      <c r="J26" s="52">
        <f>I26/H26</f>
        <v>-0.86674312900896311</v>
      </c>
    </row>
    <row r="27" spans="1:10" s="12" customFormat="1" x14ac:dyDescent="0.35">
      <c r="A27" s="69"/>
      <c r="B27" s="70" t="s">
        <v>21</v>
      </c>
      <c r="C27" s="53">
        <f>'2021'!N27</f>
        <v>0</v>
      </c>
      <c r="D27" s="45">
        <f>SUM(D25:D26)</f>
        <v>12668</v>
      </c>
      <c r="E27" s="46">
        <f>SUM(E25:E26)</f>
        <v>-12668</v>
      </c>
      <c r="F27" s="54">
        <f>E27/D27</f>
        <v>-1</v>
      </c>
      <c r="G27" s="53">
        <f>SUM(G25:G26)</f>
        <v>28284</v>
      </c>
      <c r="H27" s="45">
        <f>SUM(H25:H26)</f>
        <v>259409</v>
      </c>
      <c r="I27" s="46">
        <f>SUM(I25:I26)</f>
        <v>-231125</v>
      </c>
      <c r="J27" s="54">
        <f>I27/H27</f>
        <v>-0.89096754545910128</v>
      </c>
    </row>
    <row r="28" spans="1:10" x14ac:dyDescent="0.35">
      <c r="A28" s="63"/>
      <c r="B28" s="64"/>
      <c r="C28" s="51">
        <f>'2021'!N28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58">
        <f>'2021'!N29</f>
        <v>0</v>
      </c>
      <c r="D29" s="59">
        <f>D18+D23+D27</f>
        <v>393507</v>
      </c>
      <c r="E29" s="65">
        <f>E18+E23+E27</f>
        <v>-393507</v>
      </c>
      <c r="F29" s="61">
        <f>E29/D29</f>
        <v>-1</v>
      </c>
      <c r="G29" s="58">
        <f>G18+G23+G27</f>
        <v>452681</v>
      </c>
      <c r="H29" s="59">
        <f>H18+H23+H27</f>
        <v>5093168</v>
      </c>
      <c r="I29" s="60">
        <f>I18+I23+I27</f>
        <v>-4640487</v>
      </c>
      <c r="J29" s="61">
        <f>I29/H29</f>
        <v>-0.91111995520273437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workbookViewId="0">
      <selection activeCell="A2" sqref="A2"/>
    </sheetView>
  </sheetViews>
  <sheetFormatPr baseColWidth="10" defaultRowHeight="14.5" x14ac:dyDescent="0.35"/>
  <cols>
    <col min="1" max="1" width="7.7265625" customWidth="1"/>
    <col min="2" max="2" width="35.54296875" customWidth="1"/>
    <col min="4" max="4" width="10.36328125" customWidth="1"/>
  </cols>
  <sheetData>
    <row r="1" spans="1:15" ht="33.5" x14ac:dyDescent="0.75">
      <c r="A1" s="34" t="s">
        <v>66</v>
      </c>
    </row>
    <row r="4" spans="1:15" x14ac:dyDescent="0.3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3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35">
      <c r="A6" s="22" t="s">
        <v>6</v>
      </c>
      <c r="B6" s="9" t="s">
        <v>23</v>
      </c>
      <c r="C6" s="18">
        <v>62142</v>
      </c>
      <c r="D6" s="7">
        <v>71250</v>
      </c>
      <c r="E6" s="7"/>
      <c r="F6" s="30"/>
      <c r="G6" s="7"/>
      <c r="H6" s="18"/>
      <c r="I6" s="7"/>
      <c r="J6" s="7"/>
      <c r="K6" s="38"/>
      <c r="L6" s="7"/>
      <c r="M6" s="39"/>
      <c r="N6" s="39"/>
      <c r="O6" s="7">
        <f>SUM(C6:N6)</f>
        <v>133392</v>
      </c>
    </row>
    <row r="7" spans="1:15" x14ac:dyDescent="0.35">
      <c r="A7" s="22" t="s">
        <v>7</v>
      </c>
      <c r="B7" s="9" t="s">
        <v>24</v>
      </c>
      <c r="C7" s="18">
        <v>41203</v>
      </c>
      <c r="D7" s="7">
        <v>47853</v>
      </c>
      <c r="E7" s="7"/>
      <c r="F7" s="30"/>
      <c r="G7" s="7"/>
      <c r="H7" s="18"/>
      <c r="I7" s="7"/>
      <c r="J7" s="7"/>
      <c r="K7" s="38"/>
      <c r="L7" s="7"/>
      <c r="M7" s="39"/>
      <c r="N7" s="39"/>
      <c r="O7" s="7">
        <f>SUM(C7:N7)</f>
        <v>89056</v>
      </c>
    </row>
    <row r="8" spans="1:15" x14ac:dyDescent="0.35">
      <c r="A8" s="22" t="s">
        <v>8</v>
      </c>
      <c r="B8" s="9" t="s">
        <v>25</v>
      </c>
      <c r="C8" s="18">
        <v>49596</v>
      </c>
      <c r="D8" s="7">
        <v>56559</v>
      </c>
      <c r="E8" s="7"/>
      <c r="F8" s="30"/>
      <c r="G8" s="7"/>
      <c r="H8" s="18"/>
      <c r="I8" s="7"/>
      <c r="J8" s="7"/>
      <c r="K8" s="38"/>
      <c r="L8" s="7"/>
      <c r="M8" s="39"/>
      <c r="N8" s="39"/>
      <c r="O8" s="7">
        <f>SUM(C8:N8)</f>
        <v>106155</v>
      </c>
    </row>
    <row r="9" spans="1:15" x14ac:dyDescent="0.35">
      <c r="A9" s="23"/>
      <c r="B9" s="27" t="s">
        <v>9</v>
      </c>
      <c r="C9" s="19">
        <v>152941</v>
      </c>
      <c r="D9" s="8">
        <f t="shared" ref="D9:N9" si="0">SUM(D6:D8)</f>
        <v>175662</v>
      </c>
      <c r="E9" s="8">
        <f t="shared" si="0"/>
        <v>0</v>
      </c>
      <c r="F9" s="31">
        <f t="shared" si="0"/>
        <v>0</v>
      </c>
      <c r="G9" s="8">
        <f t="shared" si="0"/>
        <v>0</v>
      </c>
      <c r="H9" s="19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>SUM(C9:N9)</f>
        <v>328603</v>
      </c>
    </row>
    <row r="10" spans="1:15" x14ac:dyDescent="0.35">
      <c r="A10" s="23"/>
      <c r="B10" s="27"/>
      <c r="C10" s="19"/>
      <c r="D10" s="8"/>
      <c r="E10" s="8"/>
      <c r="F10" s="31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35">
      <c r="A11" s="22" t="s">
        <v>10</v>
      </c>
      <c r="B11" s="9" t="s">
        <v>26</v>
      </c>
      <c r="C11" s="18">
        <v>6846</v>
      </c>
      <c r="D11" s="7">
        <v>9066</v>
      </c>
      <c r="E11" s="7"/>
      <c r="F11" s="30"/>
      <c r="G11" s="7"/>
      <c r="H11" s="18"/>
      <c r="I11" s="7"/>
      <c r="J11" s="7"/>
      <c r="K11" s="38"/>
      <c r="L11" s="7"/>
      <c r="M11" s="39"/>
      <c r="N11" s="39"/>
      <c r="O11" s="7">
        <f t="shared" ref="O11:O16" si="1">SUM(C11:N11)</f>
        <v>15912</v>
      </c>
    </row>
    <row r="12" spans="1:15" x14ac:dyDescent="0.35">
      <c r="A12" s="22" t="s">
        <v>11</v>
      </c>
      <c r="B12" s="9" t="s">
        <v>27</v>
      </c>
      <c r="C12" s="18">
        <v>8554</v>
      </c>
      <c r="D12" s="7">
        <v>9420</v>
      </c>
      <c r="E12" s="7"/>
      <c r="F12" s="30"/>
      <c r="G12" s="7"/>
      <c r="H12" s="18"/>
      <c r="I12" s="7"/>
      <c r="J12" s="7"/>
      <c r="K12" s="38"/>
      <c r="L12" s="7"/>
      <c r="M12" s="39"/>
      <c r="N12" s="39"/>
      <c r="O12" s="7">
        <f t="shared" si="1"/>
        <v>17974</v>
      </c>
    </row>
    <row r="13" spans="1:15" x14ac:dyDescent="0.35">
      <c r="A13" s="22" t="s">
        <v>12</v>
      </c>
      <c r="B13" s="9" t="s">
        <v>28</v>
      </c>
      <c r="C13" s="18">
        <v>7354</v>
      </c>
      <c r="D13" s="7">
        <v>8766</v>
      </c>
      <c r="E13" s="7"/>
      <c r="F13" s="30"/>
      <c r="G13" s="7"/>
      <c r="H13" s="18"/>
      <c r="I13" s="7"/>
      <c r="J13" s="7"/>
      <c r="K13" s="38"/>
      <c r="L13" s="7"/>
      <c r="M13" s="39"/>
      <c r="N13" s="39"/>
      <c r="O13" s="7">
        <f t="shared" si="1"/>
        <v>16120</v>
      </c>
    </row>
    <row r="14" spans="1:15" x14ac:dyDescent="0.35">
      <c r="A14" s="22" t="s">
        <v>13</v>
      </c>
      <c r="B14" s="9" t="s">
        <v>29</v>
      </c>
      <c r="C14" s="20">
        <v>5964</v>
      </c>
      <c r="D14" s="13">
        <v>6307</v>
      </c>
      <c r="E14" s="13"/>
      <c r="F14" s="32"/>
      <c r="G14" s="13"/>
      <c r="H14" s="20"/>
      <c r="I14" s="13"/>
      <c r="J14" s="7"/>
      <c r="K14" s="38"/>
      <c r="L14" s="7"/>
      <c r="M14" s="39"/>
      <c r="N14" s="39"/>
      <c r="O14" s="13">
        <f t="shared" si="1"/>
        <v>12271</v>
      </c>
    </row>
    <row r="15" spans="1:15" x14ac:dyDescent="0.35">
      <c r="A15" s="22" t="s">
        <v>14</v>
      </c>
      <c r="B15" s="9" t="s">
        <v>30</v>
      </c>
      <c r="C15" s="18">
        <v>2559</v>
      </c>
      <c r="D15" s="7">
        <v>2775</v>
      </c>
      <c r="E15" s="7"/>
      <c r="F15" s="30"/>
      <c r="G15" s="7"/>
      <c r="H15" s="18"/>
      <c r="I15" s="7"/>
      <c r="J15" s="7"/>
      <c r="K15" s="38"/>
      <c r="L15" s="7"/>
      <c r="M15" s="39"/>
      <c r="N15" s="39"/>
      <c r="O15" s="9">
        <f t="shared" si="1"/>
        <v>5334</v>
      </c>
    </row>
    <row r="16" spans="1:15" x14ac:dyDescent="0.35">
      <c r="A16" s="23"/>
      <c r="B16" s="27" t="s">
        <v>15</v>
      </c>
      <c r="C16" s="19">
        <v>31277</v>
      </c>
      <c r="D16" s="8">
        <f t="shared" ref="D16:N16" si="2">SUM(D11:D15)</f>
        <v>36334</v>
      </c>
      <c r="E16" s="8">
        <f t="shared" si="2"/>
        <v>0</v>
      </c>
      <c r="F16" s="31">
        <f t="shared" si="2"/>
        <v>0</v>
      </c>
      <c r="G16" s="8">
        <f t="shared" si="2"/>
        <v>0</v>
      </c>
      <c r="H16" s="19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>SUM(M11:M15)</f>
        <v>0</v>
      </c>
      <c r="N16" s="8">
        <f t="shared" si="2"/>
        <v>0</v>
      </c>
      <c r="O16" s="8">
        <f t="shared" si="1"/>
        <v>67611</v>
      </c>
    </row>
    <row r="17" spans="1:15" x14ac:dyDescent="0.35">
      <c r="A17" s="22"/>
      <c r="B17" s="9"/>
      <c r="C17" s="18"/>
      <c r="D17" s="7"/>
      <c r="E17" s="7"/>
      <c r="F17" s="30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35">
      <c r="A18" s="23"/>
      <c r="B18" s="27" t="s">
        <v>16</v>
      </c>
      <c r="C18" s="19">
        <v>184218</v>
      </c>
      <c r="D18" s="8">
        <f t="shared" ref="D18:N18" si="3">D9+D16</f>
        <v>211996</v>
      </c>
      <c r="E18" s="8">
        <f t="shared" si="3"/>
        <v>0</v>
      </c>
      <c r="F18" s="31">
        <f t="shared" si="3"/>
        <v>0</v>
      </c>
      <c r="G18" s="8">
        <f t="shared" si="3"/>
        <v>0</v>
      </c>
      <c r="H18" s="19">
        <f t="shared" si="3"/>
        <v>0</v>
      </c>
      <c r="I18" s="8">
        <f t="shared" si="3"/>
        <v>0</v>
      </c>
      <c r="J18" s="8">
        <f t="shared" si="3"/>
        <v>0</v>
      </c>
      <c r="K18" s="8">
        <f t="shared" si="3"/>
        <v>0</v>
      </c>
      <c r="L18" s="8">
        <f t="shared" si="3"/>
        <v>0</v>
      </c>
      <c r="M18" s="8">
        <f>M9+M16</f>
        <v>0</v>
      </c>
      <c r="N18" s="8">
        <f t="shared" si="3"/>
        <v>0</v>
      </c>
      <c r="O18" s="8">
        <f>SUM(C18:N18)</f>
        <v>396214</v>
      </c>
    </row>
    <row r="19" spans="1:15" x14ac:dyDescent="0.35">
      <c r="A19" s="23"/>
      <c r="B19" s="27"/>
      <c r="C19" s="19"/>
      <c r="D19" s="8"/>
      <c r="E19" s="8"/>
      <c r="F19" s="31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35">
      <c r="A20" s="24">
        <v>70</v>
      </c>
      <c r="B20" s="9" t="s">
        <v>31</v>
      </c>
      <c r="C20" s="18">
        <v>1520</v>
      </c>
      <c r="D20" s="7">
        <v>1363</v>
      </c>
      <c r="E20" s="7"/>
      <c r="F20" s="30"/>
      <c r="G20" s="7"/>
      <c r="H20" s="18"/>
      <c r="I20" s="7"/>
      <c r="J20" s="7"/>
      <c r="K20" s="38"/>
      <c r="L20" s="7"/>
      <c r="M20" s="39"/>
      <c r="N20" s="9"/>
      <c r="O20" s="9">
        <f t="shared" ref="O20:O23" si="4">SUM(C20:N20)</f>
        <v>2883</v>
      </c>
    </row>
    <row r="21" spans="1:15" x14ac:dyDescent="0.35">
      <c r="A21" s="24">
        <v>84</v>
      </c>
      <c r="B21" s="9" t="s">
        <v>32</v>
      </c>
      <c r="C21" s="18">
        <v>267</v>
      </c>
      <c r="D21" s="7">
        <v>333</v>
      </c>
      <c r="E21" s="7"/>
      <c r="F21" s="30"/>
      <c r="G21" s="7"/>
      <c r="H21" s="18"/>
      <c r="I21" s="7"/>
      <c r="J21" s="7"/>
      <c r="K21" s="38"/>
      <c r="L21" s="7"/>
      <c r="M21" s="39"/>
      <c r="N21" s="7"/>
      <c r="O21" s="7">
        <f t="shared" si="4"/>
        <v>600</v>
      </c>
    </row>
    <row r="22" spans="1:15" x14ac:dyDescent="0.35">
      <c r="A22" s="3" t="s">
        <v>50</v>
      </c>
      <c r="B22" s="9" t="s">
        <v>17</v>
      </c>
      <c r="C22" s="18">
        <v>12148</v>
      </c>
      <c r="D22" s="7">
        <v>12552</v>
      </c>
      <c r="E22" s="7"/>
      <c r="F22" s="30"/>
      <c r="G22" s="7"/>
      <c r="H22" s="18"/>
      <c r="I22" s="7"/>
      <c r="J22" s="7"/>
      <c r="K22" s="7"/>
      <c r="L22" s="7"/>
      <c r="M22" s="40"/>
      <c r="N22" s="7"/>
      <c r="O22" s="7">
        <f t="shared" si="4"/>
        <v>24700</v>
      </c>
    </row>
    <row r="23" spans="1:15" x14ac:dyDescent="0.35">
      <c r="A23" s="23"/>
      <c r="B23" s="27" t="s">
        <v>18</v>
      </c>
      <c r="C23" s="19">
        <v>13935</v>
      </c>
      <c r="D23" s="19">
        <f t="shared" ref="D23:N23" si="5">SUM(D20:D22)</f>
        <v>14248</v>
      </c>
      <c r="E23" s="19">
        <f t="shared" si="5"/>
        <v>0</v>
      </c>
      <c r="F23" s="19">
        <f t="shared" si="5"/>
        <v>0</v>
      </c>
      <c r="G23" s="19">
        <f t="shared" si="5"/>
        <v>0</v>
      </c>
      <c r="H23" s="19">
        <f t="shared" si="5"/>
        <v>0</v>
      </c>
      <c r="I23" s="8">
        <f t="shared" si="5"/>
        <v>0</v>
      </c>
      <c r="J23" s="8">
        <f t="shared" si="5"/>
        <v>0</v>
      </c>
      <c r="K23" s="8">
        <f t="shared" si="5"/>
        <v>0</v>
      </c>
      <c r="L23" s="8">
        <f t="shared" si="5"/>
        <v>0</v>
      </c>
      <c r="M23" s="8">
        <f>SUM(M20:M22)</f>
        <v>0</v>
      </c>
      <c r="N23" s="19">
        <f t="shared" si="5"/>
        <v>0</v>
      </c>
      <c r="O23" s="8">
        <f t="shared" si="4"/>
        <v>28183</v>
      </c>
    </row>
    <row r="24" spans="1:15" x14ac:dyDescent="0.35">
      <c r="A24" s="22"/>
      <c r="B24" s="9"/>
      <c r="C24" s="18"/>
      <c r="D24" s="7"/>
      <c r="E24" s="7"/>
      <c r="F24" s="30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35">
      <c r="A25" s="3" t="s">
        <v>47</v>
      </c>
      <c r="B25" s="9" t="s">
        <v>19</v>
      </c>
      <c r="C25" s="18">
        <v>9742</v>
      </c>
      <c r="D25" s="7">
        <v>12268</v>
      </c>
      <c r="E25" s="7"/>
      <c r="F25" s="30"/>
      <c r="G25" s="7"/>
      <c r="H25" s="18"/>
      <c r="I25" s="7"/>
      <c r="J25" s="7"/>
      <c r="K25" s="7"/>
      <c r="L25" s="7"/>
      <c r="M25" s="7"/>
      <c r="N25" s="7"/>
      <c r="O25" s="7">
        <f t="shared" ref="O25:O27" si="6">SUM(C25:N25)</f>
        <v>22010</v>
      </c>
    </row>
    <row r="26" spans="1:15" x14ac:dyDescent="0.35">
      <c r="A26" s="3" t="s">
        <v>48</v>
      </c>
      <c r="B26" s="9" t="s">
        <v>20</v>
      </c>
      <c r="C26" s="18">
        <v>2954</v>
      </c>
      <c r="D26" s="7">
        <v>3320</v>
      </c>
      <c r="E26" s="7"/>
      <c r="F26" s="30"/>
      <c r="G26" s="7"/>
      <c r="H26" s="18"/>
      <c r="I26" s="7"/>
      <c r="J26" s="7"/>
      <c r="K26" s="7"/>
      <c r="L26" s="7"/>
      <c r="M26" s="7"/>
      <c r="N26" s="7"/>
      <c r="O26" s="7">
        <f t="shared" si="6"/>
        <v>6274</v>
      </c>
    </row>
    <row r="27" spans="1:15" x14ac:dyDescent="0.35">
      <c r="A27" s="23"/>
      <c r="B27" s="27" t="s">
        <v>21</v>
      </c>
      <c r="C27" s="19">
        <v>12696</v>
      </c>
      <c r="D27" s="8">
        <f t="shared" ref="D27:N27" si="7">SUM(D25:D26)</f>
        <v>15588</v>
      </c>
      <c r="E27" s="8">
        <f t="shared" si="7"/>
        <v>0</v>
      </c>
      <c r="F27" s="31">
        <f t="shared" si="7"/>
        <v>0</v>
      </c>
      <c r="G27" s="8">
        <f t="shared" si="7"/>
        <v>0</v>
      </c>
      <c r="H27" s="19">
        <f t="shared" si="7"/>
        <v>0</v>
      </c>
      <c r="I27" s="8">
        <f t="shared" si="7"/>
        <v>0</v>
      </c>
      <c r="J27" s="8">
        <f t="shared" si="7"/>
        <v>0</v>
      </c>
      <c r="K27" s="8">
        <f t="shared" si="7"/>
        <v>0</v>
      </c>
      <c r="L27" s="8">
        <f t="shared" si="7"/>
        <v>0</v>
      </c>
      <c r="M27" s="8">
        <f>SUM(M25:M26)</f>
        <v>0</v>
      </c>
      <c r="N27" s="8">
        <f t="shared" si="7"/>
        <v>0</v>
      </c>
      <c r="O27" s="8">
        <f t="shared" si="6"/>
        <v>28284</v>
      </c>
    </row>
    <row r="28" spans="1:15" x14ac:dyDescent="0.35">
      <c r="A28" s="22"/>
      <c r="B28" s="9"/>
      <c r="C28" s="18"/>
      <c r="D28" s="7"/>
      <c r="E28" s="7"/>
      <c r="F28" s="30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35">
      <c r="A29" s="23"/>
      <c r="B29" s="27" t="s">
        <v>22</v>
      </c>
      <c r="C29" s="21">
        <v>210849</v>
      </c>
      <c r="D29" s="10">
        <f t="shared" ref="D29:N29" si="8">D18+D23+D27</f>
        <v>241832</v>
      </c>
      <c r="E29" s="10">
        <f t="shared" si="8"/>
        <v>0</v>
      </c>
      <c r="F29" s="33">
        <f t="shared" si="8"/>
        <v>0</v>
      </c>
      <c r="G29" s="10">
        <f t="shared" si="8"/>
        <v>0</v>
      </c>
      <c r="H29" s="21">
        <f t="shared" si="8"/>
        <v>0</v>
      </c>
      <c r="I29" s="21">
        <f t="shared" si="8"/>
        <v>0</v>
      </c>
      <c r="J29" s="21">
        <f t="shared" si="8"/>
        <v>0</v>
      </c>
      <c r="K29" s="21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>SUM(C29:N29)</f>
        <v>452681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D36" sqref="D36"/>
    </sheetView>
  </sheetViews>
  <sheetFormatPr baseColWidth="10" defaultRowHeight="14.5" x14ac:dyDescent="0.35"/>
  <cols>
    <col min="1" max="1" width="9" customWidth="1"/>
    <col min="2" max="2" width="35.54296875" customWidth="1"/>
  </cols>
  <sheetData>
    <row r="1" spans="1:18" ht="33.5" x14ac:dyDescent="0.75">
      <c r="A1" s="34" t="s">
        <v>46</v>
      </c>
    </row>
    <row r="4" spans="1:18" x14ac:dyDescent="0.3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3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8" x14ac:dyDescent="0.35">
      <c r="A6" s="22" t="s">
        <v>6</v>
      </c>
      <c r="B6" s="9" t="s">
        <v>23</v>
      </c>
      <c r="C6" s="18">
        <v>141068</v>
      </c>
      <c r="D6" s="7">
        <v>126570</v>
      </c>
      <c r="E6" s="7">
        <v>149312</v>
      </c>
      <c r="F6" s="30">
        <v>128430</v>
      </c>
      <c r="G6" s="7">
        <v>137546</v>
      </c>
      <c r="H6" s="18">
        <v>122964</v>
      </c>
      <c r="I6" s="7">
        <v>93345</v>
      </c>
      <c r="J6" s="7">
        <v>125846</v>
      </c>
      <c r="K6" s="38">
        <v>140466</v>
      </c>
      <c r="L6" s="7">
        <v>142075</v>
      </c>
      <c r="M6" s="39">
        <v>144760</v>
      </c>
      <c r="N6" s="35">
        <v>120314</v>
      </c>
      <c r="O6" s="7">
        <f>SUM(C6:N6)</f>
        <v>1572696</v>
      </c>
    </row>
    <row r="7" spans="1:18" x14ac:dyDescent="0.35">
      <c r="A7" s="22" t="s">
        <v>7</v>
      </c>
      <c r="B7" s="9" t="s">
        <v>24</v>
      </c>
      <c r="C7" s="18">
        <v>111369</v>
      </c>
      <c r="D7" s="7">
        <v>93517</v>
      </c>
      <c r="E7" s="7">
        <v>111526</v>
      </c>
      <c r="F7" s="30">
        <v>87874</v>
      </c>
      <c r="G7" s="7">
        <v>93289</v>
      </c>
      <c r="H7" s="18">
        <v>75600</v>
      </c>
      <c r="I7" s="7">
        <v>51992</v>
      </c>
      <c r="J7" s="7">
        <v>83692</v>
      </c>
      <c r="K7" s="38">
        <v>103941</v>
      </c>
      <c r="L7" s="7">
        <v>107137</v>
      </c>
      <c r="M7" s="39">
        <v>112529</v>
      </c>
      <c r="N7" s="35">
        <v>87098</v>
      </c>
      <c r="O7" s="7">
        <f>SUM(C7:N7)</f>
        <v>1119564</v>
      </c>
    </row>
    <row r="8" spans="1:18" x14ac:dyDescent="0.35">
      <c r="A8" s="22" t="s">
        <v>8</v>
      </c>
      <c r="B8" s="9" t="s">
        <v>25</v>
      </c>
      <c r="C8" s="18">
        <v>121790</v>
      </c>
      <c r="D8" s="7">
        <v>103870</v>
      </c>
      <c r="E8" s="7">
        <v>121325</v>
      </c>
      <c r="F8" s="30">
        <v>96644</v>
      </c>
      <c r="G8" s="7">
        <v>102451</v>
      </c>
      <c r="H8" s="18">
        <v>85386</v>
      </c>
      <c r="I8" s="7">
        <v>58050</v>
      </c>
      <c r="J8" s="7">
        <v>89594</v>
      </c>
      <c r="K8" s="38">
        <v>110014</v>
      </c>
      <c r="L8" s="7">
        <v>114383</v>
      </c>
      <c r="M8" s="39">
        <v>120712</v>
      </c>
      <c r="N8" s="35">
        <v>96809</v>
      </c>
      <c r="O8" s="7">
        <f>SUM(C8:N8)</f>
        <v>1221028</v>
      </c>
    </row>
    <row r="9" spans="1:18" x14ac:dyDescent="0.35">
      <c r="A9" s="23"/>
      <c r="B9" s="27" t="s">
        <v>9</v>
      </c>
      <c r="C9" s="19">
        <f>SUM(C6:C8)</f>
        <v>374227</v>
      </c>
      <c r="D9" s="8">
        <f t="shared" ref="D9:N9" si="0">SUM(D6:D8)</f>
        <v>323957</v>
      </c>
      <c r="E9" s="8">
        <f t="shared" si="0"/>
        <v>382163</v>
      </c>
      <c r="F9" s="31">
        <f t="shared" si="0"/>
        <v>312948</v>
      </c>
      <c r="G9" s="8">
        <f t="shared" si="0"/>
        <v>333286</v>
      </c>
      <c r="H9" s="19">
        <f t="shared" si="0"/>
        <v>283950</v>
      </c>
      <c r="I9" s="8">
        <f t="shared" si="0"/>
        <v>203387</v>
      </c>
      <c r="J9" s="8">
        <f t="shared" si="0"/>
        <v>299132</v>
      </c>
      <c r="K9" s="8">
        <f t="shared" si="0"/>
        <v>354421</v>
      </c>
      <c r="L9" s="8">
        <f t="shared" si="0"/>
        <v>363595</v>
      </c>
      <c r="M9" s="8">
        <f t="shared" si="0"/>
        <v>378001</v>
      </c>
      <c r="N9" s="8">
        <f t="shared" si="0"/>
        <v>304221</v>
      </c>
      <c r="O9" s="8">
        <f>SUM(C9:N9)</f>
        <v>3913288</v>
      </c>
    </row>
    <row r="10" spans="1:18" x14ac:dyDescent="0.35">
      <c r="A10" s="23"/>
      <c r="B10" s="27"/>
      <c r="C10" s="19"/>
      <c r="D10" s="8"/>
      <c r="E10" s="8"/>
      <c r="F10" s="31"/>
      <c r="G10" s="8"/>
      <c r="H10" s="19"/>
      <c r="I10" s="8"/>
      <c r="J10" s="8"/>
      <c r="K10" s="8"/>
      <c r="L10" s="8"/>
      <c r="M10" s="8"/>
      <c r="N10" s="8"/>
      <c r="O10" s="8"/>
    </row>
    <row r="11" spans="1:18" x14ac:dyDescent="0.35">
      <c r="A11" s="22" t="s">
        <v>10</v>
      </c>
      <c r="B11" s="9" t="s">
        <v>26</v>
      </c>
      <c r="C11" s="18">
        <v>18608</v>
      </c>
      <c r="D11" s="7">
        <v>16359</v>
      </c>
      <c r="E11" s="7">
        <v>18649</v>
      </c>
      <c r="F11" s="30">
        <v>14307</v>
      </c>
      <c r="G11" s="7">
        <v>15465</v>
      </c>
      <c r="H11" s="18">
        <v>12825</v>
      </c>
      <c r="I11" s="7">
        <v>9087</v>
      </c>
      <c r="J11" s="7">
        <v>13208</v>
      </c>
      <c r="K11" s="38">
        <v>16027</v>
      </c>
      <c r="L11" s="7">
        <v>17327</v>
      </c>
      <c r="M11" s="39">
        <v>17957</v>
      </c>
      <c r="N11" s="35">
        <v>14822</v>
      </c>
      <c r="O11" s="7">
        <f t="shared" ref="O11:O16" si="1">SUM(C11:N11)</f>
        <v>184641</v>
      </c>
    </row>
    <row r="12" spans="1:18" x14ac:dyDescent="0.35">
      <c r="A12" s="22" t="s">
        <v>11</v>
      </c>
      <c r="B12" s="9" t="s">
        <v>27</v>
      </c>
      <c r="C12" s="18">
        <v>16852</v>
      </c>
      <c r="D12" s="7">
        <v>14746</v>
      </c>
      <c r="E12" s="7">
        <v>17275</v>
      </c>
      <c r="F12" s="30">
        <v>12941</v>
      </c>
      <c r="G12" s="7">
        <v>14232</v>
      </c>
      <c r="H12" s="18">
        <v>11634</v>
      </c>
      <c r="I12" s="7">
        <v>8188</v>
      </c>
      <c r="J12" s="7">
        <v>12069</v>
      </c>
      <c r="K12" s="38">
        <v>15702</v>
      </c>
      <c r="L12" s="7">
        <v>16477</v>
      </c>
      <c r="M12" s="39">
        <v>17803</v>
      </c>
      <c r="N12" s="35">
        <v>14109</v>
      </c>
      <c r="O12" s="7">
        <f t="shared" si="1"/>
        <v>172028</v>
      </c>
      <c r="R12" s="36"/>
    </row>
    <row r="13" spans="1:18" x14ac:dyDescent="0.35">
      <c r="A13" s="22" t="s">
        <v>12</v>
      </c>
      <c r="B13" s="9" t="s">
        <v>28</v>
      </c>
      <c r="C13" s="18">
        <v>17246</v>
      </c>
      <c r="D13" s="7">
        <v>14761</v>
      </c>
      <c r="E13" s="7">
        <v>18386</v>
      </c>
      <c r="F13" s="30">
        <v>13029</v>
      </c>
      <c r="G13" s="7">
        <v>12986</v>
      </c>
      <c r="H13" s="18">
        <v>11300</v>
      </c>
      <c r="I13" s="7">
        <v>5899</v>
      </c>
      <c r="J13" s="7">
        <v>11605</v>
      </c>
      <c r="K13" s="38">
        <v>15230</v>
      </c>
      <c r="L13" s="7">
        <v>15851</v>
      </c>
      <c r="M13" s="39">
        <v>19441</v>
      </c>
      <c r="N13" s="35">
        <v>14788</v>
      </c>
      <c r="O13" s="7">
        <f t="shared" si="1"/>
        <v>170522</v>
      </c>
      <c r="R13" s="36"/>
    </row>
    <row r="14" spans="1:18" x14ac:dyDescent="0.35">
      <c r="A14" s="22" t="s">
        <v>13</v>
      </c>
      <c r="B14" s="9" t="s">
        <v>29</v>
      </c>
      <c r="C14" s="20">
        <v>12251</v>
      </c>
      <c r="D14" s="13">
        <v>10668</v>
      </c>
      <c r="E14" s="13">
        <v>12285</v>
      </c>
      <c r="F14" s="32">
        <v>9033</v>
      </c>
      <c r="G14" s="13">
        <v>9271</v>
      </c>
      <c r="H14" s="20">
        <v>7578</v>
      </c>
      <c r="I14" s="13">
        <v>4750</v>
      </c>
      <c r="J14" s="7">
        <v>8436</v>
      </c>
      <c r="K14" s="38">
        <v>11203</v>
      </c>
      <c r="L14" s="7">
        <v>12367</v>
      </c>
      <c r="M14" s="39">
        <v>13393</v>
      </c>
      <c r="N14" s="35">
        <v>10431</v>
      </c>
      <c r="O14" s="13">
        <f t="shared" si="1"/>
        <v>121666</v>
      </c>
      <c r="R14" s="36"/>
    </row>
    <row r="15" spans="1:18" x14ac:dyDescent="0.35">
      <c r="A15" s="22" t="s">
        <v>14</v>
      </c>
      <c r="B15" s="9" t="s">
        <v>30</v>
      </c>
      <c r="C15" s="18">
        <v>4159</v>
      </c>
      <c r="D15" s="7">
        <v>3655</v>
      </c>
      <c r="E15" s="7">
        <v>4140</v>
      </c>
      <c r="F15" s="30">
        <v>3304</v>
      </c>
      <c r="G15" s="7">
        <v>3707</v>
      </c>
      <c r="H15" s="18">
        <v>2875</v>
      </c>
      <c r="I15" s="7">
        <v>2145</v>
      </c>
      <c r="J15" s="7">
        <v>2854</v>
      </c>
      <c r="K15" s="38">
        <v>3641</v>
      </c>
      <c r="L15" s="7">
        <v>3527</v>
      </c>
      <c r="M15" s="39">
        <v>3614</v>
      </c>
      <c r="N15" s="35">
        <v>3033</v>
      </c>
      <c r="O15" s="9">
        <f t="shared" si="1"/>
        <v>40654</v>
      </c>
      <c r="R15" s="36"/>
    </row>
    <row r="16" spans="1:18" x14ac:dyDescent="0.35">
      <c r="A16" s="23"/>
      <c r="B16" s="27" t="s">
        <v>15</v>
      </c>
      <c r="C16" s="19">
        <f>SUM(C11:C15)</f>
        <v>69116</v>
      </c>
      <c r="D16" s="8">
        <f t="shared" ref="D16:N16" si="2">SUM(D11:D15)</f>
        <v>60189</v>
      </c>
      <c r="E16" s="8">
        <f t="shared" si="2"/>
        <v>70735</v>
      </c>
      <c r="F16" s="31">
        <f t="shared" si="2"/>
        <v>52614</v>
      </c>
      <c r="G16" s="8">
        <f t="shared" si="2"/>
        <v>55661</v>
      </c>
      <c r="H16" s="19">
        <f t="shared" si="2"/>
        <v>46212</v>
      </c>
      <c r="I16" s="8">
        <f t="shared" si="2"/>
        <v>30069</v>
      </c>
      <c r="J16" s="8">
        <f t="shared" si="2"/>
        <v>48172</v>
      </c>
      <c r="K16" s="8">
        <f t="shared" si="2"/>
        <v>61803</v>
      </c>
      <c r="L16" s="8">
        <f t="shared" si="2"/>
        <v>65549</v>
      </c>
      <c r="M16" s="8">
        <f>SUM(M11:M15)</f>
        <v>72208</v>
      </c>
      <c r="N16" s="8">
        <f t="shared" si="2"/>
        <v>57183</v>
      </c>
      <c r="O16" s="8">
        <f t="shared" si="1"/>
        <v>689511</v>
      </c>
      <c r="R16" s="36"/>
    </row>
    <row r="17" spans="1:20" x14ac:dyDescent="0.35">
      <c r="A17" s="22"/>
      <c r="B17" s="9"/>
      <c r="C17" s="18"/>
      <c r="D17" s="7"/>
      <c r="E17" s="7"/>
      <c r="F17" s="30"/>
      <c r="G17" s="7"/>
      <c r="H17" s="18"/>
      <c r="I17" s="7"/>
      <c r="J17" s="7"/>
      <c r="K17" s="7"/>
      <c r="L17" s="7"/>
      <c r="M17" s="7"/>
      <c r="N17" s="7"/>
      <c r="O17" s="7"/>
      <c r="R17" s="36"/>
    </row>
    <row r="18" spans="1:20" x14ac:dyDescent="0.35">
      <c r="A18" s="23"/>
      <c r="B18" s="27" t="s">
        <v>16</v>
      </c>
      <c r="C18" s="19">
        <f>C9+C16</f>
        <v>443343</v>
      </c>
      <c r="D18" s="8">
        <f t="shared" ref="D18:N18" si="3">D9+D16</f>
        <v>384146</v>
      </c>
      <c r="E18" s="8">
        <f t="shared" si="3"/>
        <v>452898</v>
      </c>
      <c r="F18" s="31">
        <f t="shared" si="3"/>
        <v>365562</v>
      </c>
      <c r="G18" s="8">
        <f t="shared" si="3"/>
        <v>388947</v>
      </c>
      <c r="H18" s="19">
        <f t="shared" si="3"/>
        <v>330162</v>
      </c>
      <c r="I18" s="8">
        <f t="shared" si="3"/>
        <v>233456</v>
      </c>
      <c r="J18" s="8">
        <f t="shared" si="3"/>
        <v>347304</v>
      </c>
      <c r="K18" s="8">
        <f t="shared" si="3"/>
        <v>416224</v>
      </c>
      <c r="L18" s="8">
        <f t="shared" si="3"/>
        <v>429144</v>
      </c>
      <c r="M18" s="8">
        <f>M9+M16</f>
        <v>450209</v>
      </c>
      <c r="N18" s="8">
        <f t="shared" si="3"/>
        <v>361404</v>
      </c>
      <c r="O18" s="8">
        <f>SUM(C18:N18)</f>
        <v>4602799</v>
      </c>
      <c r="R18" s="36"/>
    </row>
    <row r="19" spans="1:20" x14ac:dyDescent="0.35">
      <c r="A19" s="23"/>
      <c r="B19" s="27"/>
      <c r="C19" s="19"/>
      <c r="D19" s="8"/>
      <c r="E19" s="8"/>
      <c r="F19" s="31"/>
      <c r="G19" s="8"/>
      <c r="H19" s="19"/>
      <c r="I19" s="8"/>
      <c r="J19" s="8"/>
      <c r="K19" s="8"/>
      <c r="L19" s="8"/>
      <c r="M19" s="8"/>
      <c r="N19" s="8"/>
      <c r="O19" s="8"/>
      <c r="R19" s="36"/>
      <c r="T19" s="37"/>
    </row>
    <row r="20" spans="1:20" x14ac:dyDescent="0.35">
      <c r="A20" s="24">
        <v>70</v>
      </c>
      <c r="B20" s="9" t="s">
        <v>31</v>
      </c>
      <c r="C20" s="18">
        <v>3086</v>
      </c>
      <c r="D20" s="7">
        <v>2621</v>
      </c>
      <c r="E20" s="7">
        <v>3200</v>
      </c>
      <c r="F20" s="30">
        <v>2423</v>
      </c>
      <c r="G20" s="7">
        <v>2498</v>
      </c>
      <c r="H20" s="18">
        <v>1513</v>
      </c>
      <c r="I20" s="7">
        <v>1008</v>
      </c>
      <c r="J20" s="7">
        <v>2030</v>
      </c>
      <c r="K20" s="38">
        <v>3192</v>
      </c>
      <c r="L20" s="7">
        <v>3165</v>
      </c>
      <c r="M20" s="39">
        <v>3756</v>
      </c>
      <c r="N20" s="9">
        <v>2801</v>
      </c>
      <c r="O20" s="9">
        <f t="shared" ref="O20:O23" si="4">SUM(C20:N20)</f>
        <v>31293</v>
      </c>
      <c r="R20" s="36"/>
      <c r="T20" s="37"/>
    </row>
    <row r="21" spans="1:20" x14ac:dyDescent="0.35">
      <c r="A21" s="24">
        <v>84</v>
      </c>
      <c r="B21" s="9" t="s">
        <v>32</v>
      </c>
      <c r="C21" s="18">
        <v>633</v>
      </c>
      <c r="D21" s="7">
        <v>468</v>
      </c>
      <c r="E21" s="7">
        <v>396</v>
      </c>
      <c r="F21" s="30">
        <v>313</v>
      </c>
      <c r="G21" s="7">
        <v>321</v>
      </c>
      <c r="H21" s="18">
        <v>371</v>
      </c>
      <c r="I21" s="7">
        <v>272</v>
      </c>
      <c r="J21" s="7">
        <v>402</v>
      </c>
      <c r="K21" s="38">
        <v>454</v>
      </c>
      <c r="L21" s="7">
        <v>531</v>
      </c>
      <c r="M21" s="39">
        <v>633</v>
      </c>
      <c r="N21" s="7">
        <v>469</v>
      </c>
      <c r="O21" s="7">
        <f t="shared" si="4"/>
        <v>5263</v>
      </c>
      <c r="R21" s="36"/>
      <c r="T21" s="37"/>
    </row>
    <row r="22" spans="1:20" x14ac:dyDescent="0.35">
      <c r="A22" s="3" t="s">
        <v>50</v>
      </c>
      <c r="B22" s="9" t="s">
        <v>17</v>
      </c>
      <c r="C22" s="18">
        <v>24942</v>
      </c>
      <c r="D22" s="7">
        <v>16060</v>
      </c>
      <c r="E22" s="7">
        <v>22597</v>
      </c>
      <c r="F22" s="30">
        <f>205+983+1265+1918+1409+318+350+426+231+143+715+167+489+541+474+1079+583+2276+1560</f>
        <v>15132</v>
      </c>
      <c r="G22" s="7">
        <v>16229</v>
      </c>
      <c r="H22" s="18">
        <v>7730</v>
      </c>
      <c r="I22" s="7">
        <v>0</v>
      </c>
      <c r="J22" s="7">
        <v>9196</v>
      </c>
      <c r="K22" s="7">
        <v>21708</v>
      </c>
      <c r="L22" s="7">
        <v>20347</v>
      </c>
      <c r="M22" s="40">
        <v>24298</v>
      </c>
      <c r="N22" s="7">
        <v>16165</v>
      </c>
      <c r="O22" s="7">
        <f t="shared" si="4"/>
        <v>194404</v>
      </c>
      <c r="R22" s="36"/>
      <c r="T22" s="35"/>
    </row>
    <row r="23" spans="1:20" x14ac:dyDescent="0.35">
      <c r="A23" s="23"/>
      <c r="B23" s="27" t="s">
        <v>18</v>
      </c>
      <c r="C23" s="19">
        <f>SUM(C20:C22)</f>
        <v>28661</v>
      </c>
      <c r="D23" s="19">
        <f t="shared" ref="D23:N23" si="5">SUM(D20:D22)</f>
        <v>19149</v>
      </c>
      <c r="E23" s="19">
        <f t="shared" si="5"/>
        <v>26193</v>
      </c>
      <c r="F23" s="19">
        <f t="shared" si="5"/>
        <v>17868</v>
      </c>
      <c r="G23" s="19">
        <f t="shared" si="5"/>
        <v>19048</v>
      </c>
      <c r="H23" s="19">
        <f t="shared" si="5"/>
        <v>9614</v>
      </c>
      <c r="I23" s="8">
        <f t="shared" si="5"/>
        <v>1280</v>
      </c>
      <c r="J23" s="8">
        <f t="shared" si="5"/>
        <v>11628</v>
      </c>
      <c r="K23" s="8">
        <f t="shared" si="5"/>
        <v>25354</v>
      </c>
      <c r="L23" s="8">
        <f t="shared" si="5"/>
        <v>24043</v>
      </c>
      <c r="M23" s="8">
        <f>SUM(M20:M22)</f>
        <v>28687</v>
      </c>
      <c r="N23" s="19">
        <f t="shared" si="5"/>
        <v>19435</v>
      </c>
      <c r="O23" s="8">
        <f t="shared" si="4"/>
        <v>230960</v>
      </c>
      <c r="R23" s="36"/>
    </row>
    <row r="24" spans="1:20" x14ac:dyDescent="0.35">
      <c r="A24" s="22"/>
      <c r="B24" s="9"/>
      <c r="C24" s="18"/>
      <c r="D24" s="7"/>
      <c r="E24" s="7"/>
      <c r="F24" s="30"/>
      <c r="G24" s="7"/>
      <c r="H24" s="18"/>
      <c r="I24" s="7"/>
      <c r="J24" s="7"/>
      <c r="K24" s="7"/>
      <c r="L24" s="7"/>
      <c r="M24" s="7"/>
      <c r="N24" s="7"/>
      <c r="O24" s="7"/>
      <c r="R24" s="36"/>
    </row>
    <row r="25" spans="1:20" x14ac:dyDescent="0.35">
      <c r="A25" s="3" t="s">
        <v>47</v>
      </c>
      <c r="B25" s="9" t="s">
        <v>19</v>
      </c>
      <c r="C25" s="18">
        <v>11478</v>
      </c>
      <c r="D25" s="7">
        <v>10512</v>
      </c>
      <c r="E25" s="7">
        <v>12936</v>
      </c>
      <c r="F25" s="30">
        <f>2260+17965</f>
        <v>20225</v>
      </c>
      <c r="G25" s="7">
        <v>18864</v>
      </c>
      <c r="H25" s="18">
        <v>24054</v>
      </c>
      <c r="I25" s="7">
        <v>48692</v>
      </c>
      <c r="J25" s="7">
        <v>21872</v>
      </c>
      <c r="K25" s="7">
        <v>12713</v>
      </c>
      <c r="L25" s="7">
        <v>11496</v>
      </c>
      <c r="M25" s="7">
        <v>10054</v>
      </c>
      <c r="N25" s="7">
        <v>9431</v>
      </c>
      <c r="O25" s="7">
        <f t="shared" ref="O25:O27" si="6">SUM(C25:N25)</f>
        <v>212327</v>
      </c>
      <c r="R25" s="36"/>
    </row>
    <row r="26" spans="1:20" x14ac:dyDescent="0.35">
      <c r="A26" s="3" t="s">
        <v>48</v>
      </c>
      <c r="B26" s="9" t="s">
        <v>20</v>
      </c>
      <c r="C26" s="18">
        <v>3295</v>
      </c>
      <c r="D26" s="7">
        <v>2787</v>
      </c>
      <c r="E26" s="7">
        <v>3683</v>
      </c>
      <c r="F26" s="30">
        <v>3739</v>
      </c>
      <c r="G26" s="7">
        <v>4070</v>
      </c>
      <c r="H26" s="18">
        <v>5076</v>
      </c>
      <c r="I26" s="7">
        <v>6471</v>
      </c>
      <c r="J26" s="7">
        <v>4316</v>
      </c>
      <c r="K26" s="7">
        <v>3034</v>
      </c>
      <c r="L26" s="7">
        <v>3819</v>
      </c>
      <c r="M26" s="7">
        <v>3555</v>
      </c>
      <c r="N26" s="7">
        <v>3237</v>
      </c>
      <c r="O26" s="7">
        <f t="shared" si="6"/>
        <v>47082</v>
      </c>
      <c r="R26" s="36"/>
    </row>
    <row r="27" spans="1:20" x14ac:dyDescent="0.35">
      <c r="A27" s="23"/>
      <c r="B27" s="27" t="s">
        <v>21</v>
      </c>
      <c r="C27" s="19">
        <f>SUM(C25:C26)</f>
        <v>14773</v>
      </c>
      <c r="D27" s="8">
        <f t="shared" ref="D27:N27" si="7">SUM(D25:D26)</f>
        <v>13299</v>
      </c>
      <c r="E27" s="8">
        <f t="shared" si="7"/>
        <v>16619</v>
      </c>
      <c r="F27" s="31">
        <f t="shared" si="7"/>
        <v>23964</v>
      </c>
      <c r="G27" s="8">
        <f t="shared" si="7"/>
        <v>22934</v>
      </c>
      <c r="H27" s="19">
        <f t="shared" si="7"/>
        <v>29130</v>
      </c>
      <c r="I27" s="8">
        <f t="shared" si="7"/>
        <v>55163</v>
      </c>
      <c r="J27" s="8">
        <f t="shared" si="7"/>
        <v>26188</v>
      </c>
      <c r="K27" s="8">
        <f t="shared" si="7"/>
        <v>15747</v>
      </c>
      <c r="L27" s="8">
        <f t="shared" si="7"/>
        <v>15315</v>
      </c>
      <c r="M27" s="8">
        <f>SUM(M25:M26)</f>
        <v>13609</v>
      </c>
      <c r="N27" s="8">
        <f t="shared" si="7"/>
        <v>12668</v>
      </c>
      <c r="O27" s="8">
        <f t="shared" si="6"/>
        <v>259409</v>
      </c>
      <c r="R27" s="36"/>
    </row>
    <row r="28" spans="1:20" x14ac:dyDescent="0.35">
      <c r="A28" s="22"/>
      <c r="B28" s="9"/>
      <c r="C28" s="18"/>
      <c r="D28" s="7"/>
      <c r="E28" s="7"/>
      <c r="F28" s="30"/>
      <c r="G28" s="7"/>
      <c r="H28" s="18"/>
      <c r="I28" s="18"/>
      <c r="J28" s="18"/>
      <c r="K28" s="18"/>
      <c r="L28" s="7"/>
      <c r="M28" s="7"/>
      <c r="N28" s="7"/>
      <c r="O28" s="7"/>
      <c r="R28" s="36"/>
    </row>
    <row r="29" spans="1:20" x14ac:dyDescent="0.35">
      <c r="A29" s="23"/>
      <c r="B29" s="27" t="s">
        <v>22</v>
      </c>
      <c r="C29" s="21">
        <f>C18+C23+C27</f>
        <v>486777</v>
      </c>
      <c r="D29" s="10">
        <f t="shared" ref="D29:N29" si="8">D18+D23+D27</f>
        <v>416594</v>
      </c>
      <c r="E29" s="10">
        <f t="shared" si="8"/>
        <v>495710</v>
      </c>
      <c r="F29" s="33">
        <f t="shared" si="8"/>
        <v>407394</v>
      </c>
      <c r="G29" s="10">
        <f t="shared" si="8"/>
        <v>430929</v>
      </c>
      <c r="H29" s="21">
        <f t="shared" si="8"/>
        <v>368906</v>
      </c>
      <c r="I29" s="21">
        <f t="shared" si="8"/>
        <v>289899</v>
      </c>
      <c r="J29" s="21">
        <f t="shared" si="8"/>
        <v>385120</v>
      </c>
      <c r="K29" s="21">
        <f t="shared" si="8"/>
        <v>457325</v>
      </c>
      <c r="L29" s="10">
        <f t="shared" si="8"/>
        <v>468502</v>
      </c>
      <c r="M29" s="10">
        <f t="shared" si="8"/>
        <v>492505</v>
      </c>
      <c r="N29" s="10">
        <f t="shared" si="8"/>
        <v>393507</v>
      </c>
      <c r="O29" s="10">
        <f>SUM(C29:N29)</f>
        <v>5093168</v>
      </c>
      <c r="R29" s="36"/>
    </row>
    <row r="30" spans="1:20" x14ac:dyDescent="0.35">
      <c r="R30" s="36"/>
    </row>
    <row r="31" spans="1:20" x14ac:dyDescent="0.35">
      <c r="R31" s="3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M6" sqref="M6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61</v>
      </c>
      <c r="B1" s="1"/>
    </row>
    <row r="2" spans="1:10" ht="15.5" x14ac:dyDescent="0.35">
      <c r="A2" s="2" t="s">
        <v>62</v>
      </c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'2021'!C6</f>
        <v>62142</v>
      </c>
      <c r="D6" s="43">
        <f>'2020'!C6</f>
        <v>141068</v>
      </c>
      <c r="E6" s="44">
        <f>C6-D6</f>
        <v>-78926</v>
      </c>
      <c r="F6" s="52">
        <f>E6/D6</f>
        <v>-0.55948904074630679</v>
      </c>
      <c r="G6" s="51">
        <f>SUM('2021'!C6:C6)</f>
        <v>62142</v>
      </c>
      <c r="H6" s="43">
        <f>SUM('2020'!C6:C6)</f>
        <v>141068</v>
      </c>
      <c r="I6" s="44">
        <f t="shared" ref="I6:I8" si="0">G6-H6</f>
        <v>-78926</v>
      </c>
      <c r="J6" s="52">
        <f>I6/H6</f>
        <v>-0.55948904074630679</v>
      </c>
    </row>
    <row r="7" spans="1:10" x14ac:dyDescent="0.35">
      <c r="A7" s="63" t="s">
        <v>7</v>
      </c>
      <c r="B7" s="64" t="s">
        <v>24</v>
      </c>
      <c r="C7" s="51">
        <f>'2021'!C7</f>
        <v>41203</v>
      </c>
      <c r="D7" s="43">
        <f>'2020'!C7</f>
        <v>111369</v>
      </c>
      <c r="E7" s="44">
        <f>C7-D7</f>
        <v>-70166</v>
      </c>
      <c r="F7" s="52">
        <f>E7/D7</f>
        <v>-0.63003169643257995</v>
      </c>
      <c r="G7" s="51">
        <f>SUM('2021'!C7:C7)</f>
        <v>41203</v>
      </c>
      <c r="H7" s="43">
        <f>SUM('2020'!C7:C7)</f>
        <v>111369</v>
      </c>
      <c r="I7" s="44">
        <f t="shared" si="0"/>
        <v>-70166</v>
      </c>
      <c r="J7" s="52">
        <f>I7/H7</f>
        <v>-0.63003169643257995</v>
      </c>
    </row>
    <row r="8" spans="1:10" x14ac:dyDescent="0.35">
      <c r="A8" s="63" t="s">
        <v>8</v>
      </c>
      <c r="B8" s="64" t="s">
        <v>25</v>
      </c>
      <c r="C8" s="51">
        <f>'2021'!C8</f>
        <v>49596</v>
      </c>
      <c r="D8" s="43">
        <f>'2020'!C8</f>
        <v>121790</v>
      </c>
      <c r="E8" s="44">
        <f>C8-D8</f>
        <v>-72194</v>
      </c>
      <c r="F8" s="52">
        <f>E8/D8</f>
        <v>-0.59277444782001809</v>
      </c>
      <c r="G8" s="51">
        <f>SUM('2021'!C8:C8)</f>
        <v>49596</v>
      </c>
      <c r="H8" s="43">
        <f>SUM('2020'!C8:C8)</f>
        <v>121790</v>
      </c>
      <c r="I8" s="44">
        <f t="shared" si="0"/>
        <v>-72194</v>
      </c>
      <c r="J8" s="52">
        <f>I8/H8</f>
        <v>-0.59277444782001809</v>
      </c>
    </row>
    <row r="9" spans="1:10" s="12" customFormat="1" x14ac:dyDescent="0.35">
      <c r="A9" s="69"/>
      <c r="B9" s="70" t="s">
        <v>9</v>
      </c>
      <c r="C9" s="53">
        <f>SUM(C6:C8)</f>
        <v>152941</v>
      </c>
      <c r="D9" s="45">
        <f>'2020'!C9</f>
        <v>374227</v>
      </c>
      <c r="E9" s="46">
        <f>SUM(E6:E8)</f>
        <v>-221286</v>
      </c>
      <c r="F9" s="54">
        <f>E9/D9</f>
        <v>-0.59131489710790508</v>
      </c>
      <c r="G9" s="53">
        <f>SUM('2021'!C9:C9)</f>
        <v>152941</v>
      </c>
      <c r="H9" s="45">
        <f>SUM('2020'!C9:C9)</f>
        <v>374227</v>
      </c>
      <c r="I9" s="46">
        <f>SUM(I6:I8)</f>
        <v>-221286</v>
      </c>
      <c r="J9" s="54">
        <f>I9/H9</f>
        <v>-0.59131489710790508</v>
      </c>
    </row>
    <row r="10" spans="1:10" x14ac:dyDescent="0.35">
      <c r="A10" s="69"/>
      <c r="B10" s="70"/>
      <c r="C10" s="53"/>
      <c r="D10" s="45"/>
      <c r="E10" s="46"/>
      <c r="F10" s="55"/>
      <c r="G10" s="53">
        <f>SUM('2021'!C10:C10)</f>
        <v>0</v>
      </c>
      <c r="H10" s="45">
        <f>SUM('2020'!C10:C10)</f>
        <v>0</v>
      </c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'2021'!C11</f>
        <v>6846</v>
      </c>
      <c r="D11" s="43">
        <f>'2020'!C11</f>
        <v>18608</v>
      </c>
      <c r="E11" s="44">
        <f>C11-D11</f>
        <v>-11762</v>
      </c>
      <c r="F11" s="52">
        <f t="shared" ref="F11:F16" si="1">E11/D11</f>
        <v>-0.63209372312983658</v>
      </c>
      <c r="G11" s="51">
        <f>SUM('2021'!C11:C11)</f>
        <v>6846</v>
      </c>
      <c r="H11" s="43">
        <f>SUM('2020'!C11:C11)</f>
        <v>18608</v>
      </c>
      <c r="I11" s="44">
        <f t="shared" ref="I11:I15" si="2">G11-H11</f>
        <v>-11762</v>
      </c>
      <c r="J11" s="52">
        <f t="shared" ref="J11:J16" si="3">I11/H11</f>
        <v>-0.63209372312983658</v>
      </c>
    </row>
    <row r="12" spans="1:10" x14ac:dyDescent="0.35">
      <c r="A12" s="63" t="s">
        <v>11</v>
      </c>
      <c r="B12" s="64" t="s">
        <v>27</v>
      </c>
      <c r="C12" s="51">
        <f>'2021'!C12</f>
        <v>8554</v>
      </c>
      <c r="D12" s="43">
        <f>'2020'!C12</f>
        <v>16852</v>
      </c>
      <c r="E12" s="44">
        <f>C12-D12</f>
        <v>-8298</v>
      </c>
      <c r="F12" s="52">
        <f t="shared" si="1"/>
        <v>-0.49240446237835273</v>
      </c>
      <c r="G12" s="51">
        <f>SUM('2021'!C12:C12)</f>
        <v>8554</v>
      </c>
      <c r="H12" s="43">
        <f>SUM('2020'!C12:C12)</f>
        <v>16852</v>
      </c>
      <c r="I12" s="44">
        <f t="shared" si="2"/>
        <v>-8298</v>
      </c>
      <c r="J12" s="52">
        <f t="shared" si="3"/>
        <v>-0.49240446237835273</v>
      </c>
    </row>
    <row r="13" spans="1:10" x14ac:dyDescent="0.35">
      <c r="A13" s="63" t="s">
        <v>12</v>
      </c>
      <c r="B13" s="64" t="s">
        <v>28</v>
      </c>
      <c r="C13" s="51">
        <f>'2021'!C13</f>
        <v>7354</v>
      </c>
      <c r="D13" s="43">
        <f>'2020'!C13</f>
        <v>17246</v>
      </c>
      <c r="E13" s="44">
        <f>C13-D13</f>
        <v>-9892</v>
      </c>
      <c r="F13" s="52">
        <f t="shared" si="1"/>
        <v>-0.57358227994897371</v>
      </c>
      <c r="G13" s="51">
        <f>SUM('2021'!C13:C13)</f>
        <v>7354</v>
      </c>
      <c r="H13" s="43">
        <f>SUM('2020'!C13:C13)</f>
        <v>17246</v>
      </c>
      <c r="I13" s="44">
        <f t="shared" si="2"/>
        <v>-9892</v>
      </c>
      <c r="J13" s="52">
        <f t="shared" si="3"/>
        <v>-0.57358227994897371</v>
      </c>
    </row>
    <row r="14" spans="1:10" s="14" customFormat="1" x14ac:dyDescent="0.35">
      <c r="A14" s="63" t="s">
        <v>13</v>
      </c>
      <c r="B14" s="64" t="s">
        <v>29</v>
      </c>
      <c r="C14" s="51">
        <f>'2021'!C14</f>
        <v>5964</v>
      </c>
      <c r="D14" s="43">
        <f>'2020'!C14</f>
        <v>12251</v>
      </c>
      <c r="E14" s="47">
        <f>C14-D14</f>
        <v>-6287</v>
      </c>
      <c r="F14" s="56">
        <f t="shared" si="1"/>
        <v>-0.51318259733899274</v>
      </c>
      <c r="G14" s="51">
        <f>SUM('2021'!C14:C14)</f>
        <v>5964</v>
      </c>
      <c r="H14" s="43">
        <f>SUM('2020'!C14:C14)</f>
        <v>12251</v>
      </c>
      <c r="I14" s="44">
        <f t="shared" si="2"/>
        <v>-6287</v>
      </c>
      <c r="J14" s="56">
        <f t="shared" si="3"/>
        <v>-0.51318259733899274</v>
      </c>
    </row>
    <row r="15" spans="1:10" x14ac:dyDescent="0.35">
      <c r="A15" s="63" t="s">
        <v>14</v>
      </c>
      <c r="B15" s="64" t="s">
        <v>30</v>
      </c>
      <c r="C15" s="51">
        <f>'2021'!C15</f>
        <v>2559</v>
      </c>
      <c r="D15" s="43">
        <f>'2020'!C15</f>
        <v>4159</v>
      </c>
      <c r="E15" s="44">
        <f>C15-D15</f>
        <v>-1600</v>
      </c>
      <c r="F15" s="52">
        <f t="shared" si="1"/>
        <v>-0.38470786246693917</v>
      </c>
      <c r="G15" s="51">
        <f>SUM('2021'!C15:C15)</f>
        <v>2559</v>
      </c>
      <c r="H15" s="43">
        <f>SUM('2020'!C15:C15)</f>
        <v>4159</v>
      </c>
      <c r="I15" s="44">
        <f t="shared" si="2"/>
        <v>-1600</v>
      </c>
      <c r="J15" s="52">
        <f t="shared" si="3"/>
        <v>-0.38470786246693917</v>
      </c>
    </row>
    <row r="16" spans="1:10" s="12" customFormat="1" x14ac:dyDescent="0.35">
      <c r="A16" s="69"/>
      <c r="B16" s="70" t="s">
        <v>15</v>
      </c>
      <c r="C16" s="53">
        <f>SUM(C11:C15)</f>
        <v>31277</v>
      </c>
      <c r="D16" s="45">
        <f>'2020'!C16</f>
        <v>69116</v>
      </c>
      <c r="E16" s="46">
        <f>SUM(E11:E15)</f>
        <v>-37839</v>
      </c>
      <c r="F16" s="54">
        <f t="shared" si="1"/>
        <v>-0.54747091845592921</v>
      </c>
      <c r="G16" s="53">
        <f>SUM('2021'!C16:C16)</f>
        <v>31277</v>
      </c>
      <c r="H16" s="45">
        <f>SUM('2020'!C16:C16)</f>
        <v>69116</v>
      </c>
      <c r="I16" s="46">
        <f>SUM(I11:I15)</f>
        <v>-37839</v>
      </c>
      <c r="J16" s="54">
        <f t="shared" si="3"/>
        <v>-0.54747091845592921</v>
      </c>
    </row>
    <row r="17" spans="1:10" x14ac:dyDescent="0.35">
      <c r="A17" s="63"/>
      <c r="B17" s="64"/>
      <c r="C17" s="51"/>
      <c r="D17" s="43"/>
      <c r="E17" s="44"/>
      <c r="F17" s="57"/>
      <c r="G17" s="51">
        <f>SUM('2021'!C17:C17)</f>
        <v>0</v>
      </c>
      <c r="H17" s="43">
        <f>SUM('2020'!C17:C17)</f>
        <v>0</v>
      </c>
      <c r="I17" s="43"/>
      <c r="J17" s="57"/>
    </row>
    <row r="18" spans="1:10" s="12" customFormat="1" x14ac:dyDescent="0.35">
      <c r="A18" s="69"/>
      <c r="B18" s="70" t="s">
        <v>16</v>
      </c>
      <c r="C18" s="53">
        <f>C9+C16</f>
        <v>184218</v>
      </c>
      <c r="D18" s="45">
        <f>D9+D16</f>
        <v>443343</v>
      </c>
      <c r="E18" s="46">
        <f>E9+E16</f>
        <v>-259125</v>
      </c>
      <c r="F18" s="54">
        <f>E18/D18</f>
        <v>-0.58447973690799226</v>
      </c>
      <c r="G18" s="53">
        <f>SUM('2021'!C18:C18)</f>
        <v>184218</v>
      </c>
      <c r="H18" s="45">
        <f>SUM('2020'!C18:C18)</f>
        <v>443343</v>
      </c>
      <c r="I18" s="46">
        <f>I9+I16</f>
        <v>-259125</v>
      </c>
      <c r="J18" s="55">
        <f>I18/H18</f>
        <v>-0.58447973690799226</v>
      </c>
    </row>
    <row r="19" spans="1:10" x14ac:dyDescent="0.35">
      <c r="A19" s="69"/>
      <c r="B19" s="70"/>
      <c r="C19" s="53"/>
      <c r="D19" s="45"/>
      <c r="E19" s="46"/>
      <c r="F19" s="55"/>
      <c r="G19" s="53">
        <f>SUM('2021'!C19:C19)</f>
        <v>0</v>
      </c>
      <c r="H19" s="45">
        <f>SUM('2020'!C19:C19)</f>
        <v>0</v>
      </c>
      <c r="I19" s="45"/>
      <c r="J19" s="55"/>
    </row>
    <row r="20" spans="1:10" x14ac:dyDescent="0.35">
      <c r="A20" s="71">
        <v>70</v>
      </c>
      <c r="B20" s="64" t="s">
        <v>31</v>
      </c>
      <c r="C20" s="51">
        <f>'2021'!C20</f>
        <v>1520</v>
      </c>
      <c r="D20" s="43">
        <f>'2020'!C20</f>
        <v>3086</v>
      </c>
      <c r="E20" s="44">
        <f>C20-D20</f>
        <v>-1566</v>
      </c>
      <c r="F20" s="52">
        <f>E20/D20</f>
        <v>-0.50745301360985096</v>
      </c>
      <c r="G20" s="51">
        <f>SUM('2021'!C20:C20)</f>
        <v>1520</v>
      </c>
      <c r="H20" s="43">
        <f>SUM('2020'!C20:C20)</f>
        <v>3086</v>
      </c>
      <c r="I20" s="44">
        <f t="shared" ref="I20:I22" si="4">G20-H20</f>
        <v>-1566</v>
      </c>
      <c r="J20" s="52">
        <f>I20/H20</f>
        <v>-0.50745301360985096</v>
      </c>
    </row>
    <row r="21" spans="1:10" x14ac:dyDescent="0.35">
      <c r="A21" s="71">
        <v>84</v>
      </c>
      <c r="B21" s="64" t="s">
        <v>32</v>
      </c>
      <c r="C21" s="51">
        <f>'2021'!C21</f>
        <v>267</v>
      </c>
      <c r="D21" s="43">
        <f>'2020'!C21</f>
        <v>633</v>
      </c>
      <c r="E21" s="44">
        <f>C21-D21</f>
        <v>-366</v>
      </c>
      <c r="F21" s="52">
        <f>E21/D21</f>
        <v>-0.5781990521327014</v>
      </c>
      <c r="G21" s="51">
        <f>SUM('2021'!C21:C21)</f>
        <v>267</v>
      </c>
      <c r="H21" s="43">
        <f>SUM('2020'!C21:C21)</f>
        <v>633</v>
      </c>
      <c r="I21" s="44">
        <f t="shared" si="4"/>
        <v>-366</v>
      </c>
      <c r="J21" s="52">
        <f>I21/H21</f>
        <v>-0.5781990521327014</v>
      </c>
    </row>
    <row r="22" spans="1:10" x14ac:dyDescent="0.35">
      <c r="A22" s="63" t="s">
        <v>50</v>
      </c>
      <c r="B22" s="64" t="s">
        <v>17</v>
      </c>
      <c r="C22" s="51">
        <f>'2021'!C22</f>
        <v>12148</v>
      </c>
      <c r="D22" s="43">
        <f>'2020'!C22</f>
        <v>24942</v>
      </c>
      <c r="E22" s="44">
        <f>C22-D22</f>
        <v>-12794</v>
      </c>
      <c r="F22" s="52">
        <f>E22/D22</f>
        <v>-0.51295004410231737</v>
      </c>
      <c r="G22" s="51">
        <f>SUM('2021'!C22:C22)</f>
        <v>12148</v>
      </c>
      <c r="H22" s="43">
        <f>SUM('2020'!C22:C22)</f>
        <v>24942</v>
      </c>
      <c r="I22" s="44">
        <f t="shared" si="4"/>
        <v>-12794</v>
      </c>
      <c r="J22" s="52">
        <f>I22/H22</f>
        <v>-0.51295004410231737</v>
      </c>
    </row>
    <row r="23" spans="1:10" x14ac:dyDescent="0.35">
      <c r="A23" s="69"/>
      <c r="B23" s="70" t="s">
        <v>18</v>
      </c>
      <c r="C23" s="53">
        <f>SUM(C20:C22)</f>
        <v>13935</v>
      </c>
      <c r="D23" s="45">
        <f>SUM(D20:D22)</f>
        <v>28661</v>
      </c>
      <c r="E23" s="46">
        <f>SUM(E20:E22)</f>
        <v>-14726</v>
      </c>
      <c r="F23" s="54">
        <v>1.7938496583143507E-2</v>
      </c>
      <c r="G23" s="53">
        <f>SUM('2021'!C23:C23)</f>
        <v>13935</v>
      </c>
      <c r="H23" s="45">
        <f>SUM('2020'!C23:C23)</f>
        <v>28661</v>
      </c>
      <c r="I23" s="46">
        <f>SUM(I20:I22)</f>
        <v>-14726</v>
      </c>
      <c r="J23" s="54">
        <f>I23/H23</f>
        <v>-0.51379923938452954</v>
      </c>
    </row>
    <row r="24" spans="1:10" x14ac:dyDescent="0.35">
      <c r="A24" s="63"/>
      <c r="B24" s="64"/>
      <c r="C24" s="51"/>
      <c r="D24" s="43"/>
      <c r="E24" s="44"/>
      <c r="F24" s="57"/>
      <c r="G24" s="51">
        <f>SUM('2021'!C24:C24)</f>
        <v>0</v>
      </c>
      <c r="H24" s="43">
        <f>SUM('2020'!C24:C24)</f>
        <v>0</v>
      </c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'2021'!C25</f>
        <v>9742</v>
      </c>
      <c r="D25" s="43">
        <f>'2020'!C25</f>
        <v>11478</v>
      </c>
      <c r="E25" s="44">
        <f>C25-D25</f>
        <v>-1736</v>
      </c>
      <c r="F25" s="52">
        <f>E25/D25</f>
        <v>-0.15124586164837078</v>
      </c>
      <c r="G25" s="51">
        <f>SUM('2021'!C25:C25)</f>
        <v>9742</v>
      </c>
      <c r="H25" s="43">
        <f>SUM('2020'!C25:C25)</f>
        <v>11478</v>
      </c>
      <c r="I25" s="44">
        <f t="shared" ref="I25:I26" si="5">G25-H25</f>
        <v>-1736</v>
      </c>
      <c r="J25" s="52">
        <f>I25/H25</f>
        <v>-0.15124586164837078</v>
      </c>
    </row>
    <row r="26" spans="1:10" x14ac:dyDescent="0.35">
      <c r="A26" s="63" t="s">
        <v>48</v>
      </c>
      <c r="B26" s="64" t="s">
        <v>20</v>
      </c>
      <c r="C26" s="51">
        <f>'2021'!C26</f>
        <v>2954</v>
      </c>
      <c r="D26" s="43">
        <f>'2020'!C26</f>
        <v>3295</v>
      </c>
      <c r="E26" s="44">
        <f>C26-D26</f>
        <v>-341</v>
      </c>
      <c r="F26" s="52">
        <f>E26/D26</f>
        <v>-0.10349013657056146</v>
      </c>
      <c r="G26" s="51">
        <f>SUM('2021'!C26:C26)</f>
        <v>2954</v>
      </c>
      <c r="H26" s="43">
        <f>SUM('2020'!C26:C26)</f>
        <v>3295</v>
      </c>
      <c r="I26" s="44">
        <f t="shared" si="5"/>
        <v>-341</v>
      </c>
      <c r="J26" s="52">
        <f>I26/H26</f>
        <v>-0.10349013657056146</v>
      </c>
    </row>
    <row r="27" spans="1:10" s="12" customFormat="1" x14ac:dyDescent="0.35">
      <c r="A27" s="69"/>
      <c r="B27" s="70" t="s">
        <v>21</v>
      </c>
      <c r="C27" s="53">
        <f>SUM(C25:C26)</f>
        <v>12696</v>
      </c>
      <c r="D27" s="45">
        <f>SUM(D25:D26)</f>
        <v>14773</v>
      </c>
      <c r="E27" s="46">
        <f>SUM(E25:E26)</f>
        <v>-2077</v>
      </c>
      <c r="F27" s="54">
        <f>E27/D27</f>
        <v>-0.14059432748933867</v>
      </c>
      <c r="G27" s="53">
        <f>SUM('2021'!C27:C27)</f>
        <v>12696</v>
      </c>
      <c r="H27" s="45">
        <f>SUM('2020'!C27:C27)</f>
        <v>14773</v>
      </c>
      <c r="I27" s="46">
        <f>SUM(I25:I26)</f>
        <v>-2077</v>
      </c>
      <c r="J27" s="54">
        <f>I27/H27</f>
        <v>-0.14059432748933867</v>
      </c>
    </row>
    <row r="28" spans="1:10" x14ac:dyDescent="0.35">
      <c r="A28" s="63"/>
      <c r="B28" s="64"/>
      <c r="C28" s="51"/>
      <c r="D28" s="43"/>
      <c r="E28" s="44"/>
      <c r="F28" s="57"/>
      <c r="G28" s="51">
        <f>SUM('2021'!C28:C28)</f>
        <v>0</v>
      </c>
      <c r="H28" s="43">
        <f>SUM('2020'!C28:C28)</f>
        <v>0</v>
      </c>
      <c r="I28" s="43"/>
      <c r="J28" s="57"/>
    </row>
    <row r="29" spans="1:10" ht="15" thickBot="1" x14ac:dyDescent="0.4">
      <c r="A29" s="72"/>
      <c r="B29" s="73" t="s">
        <v>22</v>
      </c>
      <c r="C29" s="58">
        <f>C18+C23+C27</f>
        <v>210849</v>
      </c>
      <c r="D29" s="59">
        <f>D18+D23+D27</f>
        <v>486777</v>
      </c>
      <c r="E29" s="65">
        <f>E18+E23+E27</f>
        <v>-275928</v>
      </c>
      <c r="F29" s="61">
        <f>E29/D29</f>
        <v>-0.566846831300575</v>
      </c>
      <c r="G29" s="58">
        <f>SUM('2021'!C29:C29)</f>
        <v>210849</v>
      </c>
      <c r="H29" s="59">
        <f>SUM('2020'!C29:C29)</f>
        <v>486777</v>
      </c>
      <c r="I29" s="60">
        <f>I18+I23+I27</f>
        <v>-275928</v>
      </c>
      <c r="J29" s="61">
        <f>I29/H29</f>
        <v>-0.566846831300575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abSelected="1" workbookViewId="0">
      <selection activeCell="M31" sqref="M31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60</v>
      </c>
      <c r="B1" s="1"/>
    </row>
    <row r="2" spans="1:10" ht="15.5" x14ac:dyDescent="0.35">
      <c r="A2" s="2" t="s">
        <v>62</v>
      </c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'2021'!D6</f>
        <v>71250</v>
      </c>
      <c r="D6" s="43">
        <f>'2020'!D6</f>
        <v>126570</v>
      </c>
      <c r="E6" s="44">
        <f>C6-D6</f>
        <v>-55320</v>
      </c>
      <c r="F6" s="52">
        <f>E6/D6</f>
        <v>-0.43707039582839535</v>
      </c>
      <c r="G6" s="51">
        <f>SUM('2021'!C6:D6)</f>
        <v>133392</v>
      </c>
      <c r="H6" s="43">
        <f>SUM('2020'!C6:D6)</f>
        <v>267638</v>
      </c>
      <c r="I6" s="44">
        <f t="shared" ref="I6:I8" si="0">G6-H6</f>
        <v>-134246</v>
      </c>
      <c r="J6" s="52">
        <f>I6/H6</f>
        <v>-0.50159543861484546</v>
      </c>
    </row>
    <row r="7" spans="1:10" x14ac:dyDescent="0.35">
      <c r="A7" s="63" t="s">
        <v>7</v>
      </c>
      <c r="B7" s="64" t="s">
        <v>24</v>
      </c>
      <c r="C7" s="51">
        <f>'2021'!D7</f>
        <v>47853</v>
      </c>
      <c r="D7" s="43">
        <f>'2020'!C7</f>
        <v>111369</v>
      </c>
      <c r="E7" s="44">
        <f>C7-D7</f>
        <v>-63516</v>
      </c>
      <c r="F7" s="52">
        <f>E7/D7</f>
        <v>-0.57032028661476708</v>
      </c>
      <c r="G7" s="51">
        <f>SUM('2021'!C7:D7)</f>
        <v>89056</v>
      </c>
      <c r="H7" s="43">
        <f>SUM('2020'!C7:D7)</f>
        <v>204886</v>
      </c>
      <c r="I7" s="44">
        <f t="shared" si="0"/>
        <v>-115830</v>
      </c>
      <c r="J7" s="52">
        <f>I7/H7</f>
        <v>-0.56533877375711372</v>
      </c>
    </row>
    <row r="8" spans="1:10" x14ac:dyDescent="0.35">
      <c r="A8" s="63" t="s">
        <v>8</v>
      </c>
      <c r="B8" s="64" t="s">
        <v>25</v>
      </c>
      <c r="C8" s="51">
        <f>'2021'!D8</f>
        <v>56559</v>
      </c>
      <c r="D8" s="43">
        <f>'2020'!C8</f>
        <v>121790</v>
      </c>
      <c r="E8" s="44">
        <f>C8-D8</f>
        <v>-65231</v>
      </c>
      <c r="F8" s="52">
        <f>E8/D8</f>
        <v>-0.535602266195911</v>
      </c>
      <c r="G8" s="51">
        <f>SUM('2021'!C8:D8)</f>
        <v>106155</v>
      </c>
      <c r="H8" s="43">
        <f>SUM('2020'!C8:D8)</f>
        <v>225660</v>
      </c>
      <c r="I8" s="44">
        <f t="shared" si="0"/>
        <v>-119505</v>
      </c>
      <c r="J8" s="52">
        <f>I8/H8</f>
        <v>-0.5295798989630417</v>
      </c>
    </row>
    <row r="9" spans="1:10" s="12" customFormat="1" x14ac:dyDescent="0.35">
      <c r="A9" s="69"/>
      <c r="B9" s="70" t="s">
        <v>9</v>
      </c>
      <c r="C9" s="53">
        <f>'2021'!D9</f>
        <v>175662</v>
      </c>
      <c r="D9" s="45">
        <f>'2020'!C9</f>
        <v>374227</v>
      </c>
      <c r="E9" s="46">
        <f>SUM(E6:E8)</f>
        <v>-184067</v>
      </c>
      <c r="F9" s="54">
        <f>E9/D9</f>
        <v>-0.49185921913704783</v>
      </c>
      <c r="G9" s="53">
        <f>SUM(G6:G8)</f>
        <v>328603</v>
      </c>
      <c r="H9" s="45">
        <f>SUM(H6:H8)</f>
        <v>698184</v>
      </c>
      <c r="I9" s="46">
        <f>SUM(I6:I8)</f>
        <v>-369581</v>
      </c>
      <c r="J9" s="54">
        <f>I9/H9</f>
        <v>-0.52934613225167004</v>
      </c>
    </row>
    <row r="10" spans="1:10" x14ac:dyDescent="0.35">
      <c r="A10" s="69"/>
      <c r="B10" s="70"/>
      <c r="C10" s="53">
        <f>'2021'!D10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'2021'!D11</f>
        <v>9066</v>
      </c>
      <c r="D11" s="43">
        <f>'2020'!D11</f>
        <v>16359</v>
      </c>
      <c r="E11" s="44">
        <f>C11-D11</f>
        <v>-7293</v>
      </c>
      <c r="F11" s="52">
        <f t="shared" ref="F11:F16" si="1">E11/D11</f>
        <v>-0.44580964606638546</v>
      </c>
      <c r="G11" s="51">
        <f>SUM('2021'!C11:D11)</f>
        <v>15912</v>
      </c>
      <c r="H11" s="43">
        <f>SUM('2020'!C11:D11)</f>
        <v>34967</v>
      </c>
      <c r="I11" s="44">
        <f t="shared" ref="I11:I15" si="2">G11-H11</f>
        <v>-19055</v>
      </c>
      <c r="J11" s="52">
        <f t="shared" ref="J11:J16" si="3">I11/H11</f>
        <v>-0.54494237423856784</v>
      </c>
    </row>
    <row r="12" spans="1:10" x14ac:dyDescent="0.35">
      <c r="A12" s="63" t="s">
        <v>11</v>
      </c>
      <c r="B12" s="64" t="s">
        <v>27</v>
      </c>
      <c r="C12" s="51">
        <f>'2021'!D12</f>
        <v>9420</v>
      </c>
      <c r="D12" s="43">
        <f>'2020'!D12</f>
        <v>14746</v>
      </c>
      <c r="E12" s="44">
        <f>C12-D12</f>
        <v>-5326</v>
      </c>
      <c r="F12" s="52">
        <f t="shared" si="1"/>
        <v>-0.36118269361182692</v>
      </c>
      <c r="G12" s="51">
        <f>SUM('2021'!C12:D12)</f>
        <v>17974</v>
      </c>
      <c r="H12" s="43">
        <f>SUM('2020'!C12:D12)</f>
        <v>31598</v>
      </c>
      <c r="I12" s="44">
        <f t="shared" si="2"/>
        <v>-13624</v>
      </c>
      <c r="J12" s="52">
        <f t="shared" si="3"/>
        <v>-0.43116652952718526</v>
      </c>
    </row>
    <row r="13" spans="1:10" x14ac:dyDescent="0.35">
      <c r="A13" s="63" t="s">
        <v>12</v>
      </c>
      <c r="B13" s="64" t="s">
        <v>28</v>
      </c>
      <c r="C13" s="51">
        <f>'2021'!D13</f>
        <v>8766</v>
      </c>
      <c r="D13" s="43">
        <f>'2020'!D13</f>
        <v>14761</v>
      </c>
      <c r="E13" s="44">
        <f>C13-D13</f>
        <v>-5995</v>
      </c>
      <c r="F13" s="52">
        <f t="shared" si="1"/>
        <v>-0.40613779554230744</v>
      </c>
      <c r="G13" s="51">
        <f>SUM('2021'!C13:D13)</f>
        <v>16120</v>
      </c>
      <c r="H13" s="43">
        <f>SUM('2020'!C13:D13)</f>
        <v>32007</v>
      </c>
      <c r="I13" s="44">
        <f t="shared" si="2"/>
        <v>-15887</v>
      </c>
      <c r="J13" s="52">
        <f t="shared" si="3"/>
        <v>-0.49636017121254727</v>
      </c>
    </row>
    <row r="14" spans="1:10" s="14" customFormat="1" x14ac:dyDescent="0.35">
      <c r="A14" s="63" t="s">
        <v>13</v>
      </c>
      <c r="B14" s="64" t="s">
        <v>29</v>
      </c>
      <c r="C14" s="51">
        <f>'2021'!D14</f>
        <v>6307</v>
      </c>
      <c r="D14" s="43">
        <f>'2020'!D14</f>
        <v>10668</v>
      </c>
      <c r="E14" s="47">
        <f>C14-D14</f>
        <v>-4361</v>
      </c>
      <c r="F14" s="56">
        <f t="shared" si="1"/>
        <v>-0.40879265091863515</v>
      </c>
      <c r="G14" s="51">
        <f>SUM('2021'!C14:D14)</f>
        <v>12271</v>
      </c>
      <c r="H14" s="43">
        <f>SUM('2020'!C14:D14)</f>
        <v>22919</v>
      </c>
      <c r="I14" s="44">
        <f t="shared" si="2"/>
        <v>-10648</v>
      </c>
      <c r="J14" s="56">
        <f t="shared" si="3"/>
        <v>-0.46459269601640563</v>
      </c>
    </row>
    <row r="15" spans="1:10" x14ac:dyDescent="0.35">
      <c r="A15" s="63" t="s">
        <v>14</v>
      </c>
      <c r="B15" s="64" t="s">
        <v>30</v>
      </c>
      <c r="C15" s="51">
        <f>'2021'!D15</f>
        <v>2775</v>
      </c>
      <c r="D15" s="43">
        <f>'2020'!D15</f>
        <v>3655</v>
      </c>
      <c r="E15" s="44">
        <f>C15-D15</f>
        <v>-880</v>
      </c>
      <c r="F15" s="52">
        <f t="shared" si="1"/>
        <v>-0.24076607387140903</v>
      </c>
      <c r="G15" s="51">
        <f>SUM('2021'!C15:D15)</f>
        <v>5334</v>
      </c>
      <c r="H15" s="43">
        <f>SUM('2020'!C15:D15)</f>
        <v>7814</v>
      </c>
      <c r="I15" s="44">
        <f t="shared" si="2"/>
        <v>-2480</v>
      </c>
      <c r="J15" s="52">
        <f t="shared" si="3"/>
        <v>-0.31737906321986181</v>
      </c>
    </row>
    <row r="16" spans="1:10" s="12" customFormat="1" x14ac:dyDescent="0.35">
      <c r="A16" s="69"/>
      <c r="B16" s="70" t="s">
        <v>15</v>
      </c>
      <c r="C16" s="53">
        <f>'2021'!D16</f>
        <v>36334</v>
      </c>
      <c r="D16" s="45">
        <f>'2020'!C16</f>
        <v>69116</v>
      </c>
      <c r="E16" s="46">
        <f>SUM(E11:E15)</f>
        <v>-23855</v>
      </c>
      <c r="F16" s="54">
        <f t="shared" si="1"/>
        <v>-0.34514439493026217</v>
      </c>
      <c r="G16" s="53">
        <f>SUM(G11:G15)</f>
        <v>67611</v>
      </c>
      <c r="H16" s="45">
        <f>SUM(H11:H15)</f>
        <v>129305</v>
      </c>
      <c r="I16" s="46">
        <f>SUM(I11:I15)</f>
        <v>-61694</v>
      </c>
      <c r="J16" s="54">
        <f t="shared" si="3"/>
        <v>-0.47711998762615521</v>
      </c>
    </row>
    <row r="17" spans="1:10" x14ac:dyDescent="0.35">
      <c r="A17" s="63"/>
      <c r="B17" s="64"/>
      <c r="C17" s="51">
        <f>'2021'!D17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'2021'!D18</f>
        <v>211996</v>
      </c>
      <c r="D18" s="45">
        <f>D9+D16</f>
        <v>443343</v>
      </c>
      <c r="E18" s="46">
        <f>E9+E16</f>
        <v>-207922</v>
      </c>
      <c r="F18" s="54">
        <f>E18/D18</f>
        <v>-0.46898676645396453</v>
      </c>
      <c r="G18" s="53">
        <f>G9+G16</f>
        <v>396214</v>
      </c>
      <c r="H18" s="45">
        <f>H9+H16</f>
        <v>827489</v>
      </c>
      <c r="I18" s="46">
        <f>I9+I16</f>
        <v>-431275</v>
      </c>
      <c r="J18" s="55">
        <f>I18/H18</f>
        <v>-0.52118517587544966</v>
      </c>
    </row>
    <row r="19" spans="1:10" x14ac:dyDescent="0.35">
      <c r="A19" s="69"/>
      <c r="B19" s="70"/>
      <c r="C19" s="53">
        <f>'2021'!D19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'2021'!D20</f>
        <v>1363</v>
      </c>
      <c r="D20" s="43">
        <f>'2020'!D20</f>
        <v>2621</v>
      </c>
      <c r="E20" s="44">
        <f>C20-D20</f>
        <v>-1258</v>
      </c>
      <c r="F20" s="52">
        <f>E20/D20</f>
        <v>-0.47996947729874095</v>
      </c>
      <c r="G20" s="51">
        <f>SUM('2021'!C20:D20)</f>
        <v>2883</v>
      </c>
      <c r="H20" s="43">
        <f>SUM('2020'!C20:D20)</f>
        <v>5707</v>
      </c>
      <c r="I20" s="44">
        <f t="shared" ref="I20:I22" si="4">G20-H20</f>
        <v>-2824</v>
      </c>
      <c r="J20" s="52">
        <f>I20/H20</f>
        <v>-0.49483090940949709</v>
      </c>
    </row>
    <row r="21" spans="1:10" x14ac:dyDescent="0.35">
      <c r="A21" s="71">
        <v>84</v>
      </c>
      <c r="B21" s="64" t="s">
        <v>32</v>
      </c>
      <c r="C21" s="51">
        <f>'2021'!D21</f>
        <v>333</v>
      </c>
      <c r="D21" s="43">
        <f>'2020'!D21</f>
        <v>468</v>
      </c>
      <c r="E21" s="44">
        <f>C21-D21</f>
        <v>-135</v>
      </c>
      <c r="F21" s="52">
        <f>E21/D21</f>
        <v>-0.28846153846153844</v>
      </c>
      <c r="G21" s="51">
        <f>SUM('2021'!C21:D21)</f>
        <v>600</v>
      </c>
      <c r="H21" s="43">
        <f>SUM('2020'!C21:D21)</f>
        <v>1101</v>
      </c>
      <c r="I21" s="44">
        <f t="shared" si="4"/>
        <v>-501</v>
      </c>
      <c r="J21" s="52">
        <f>I21/H21</f>
        <v>-0.45504087193460491</v>
      </c>
    </row>
    <row r="22" spans="1:10" x14ac:dyDescent="0.35">
      <c r="A22" s="63" t="s">
        <v>50</v>
      </c>
      <c r="B22" s="64" t="s">
        <v>17</v>
      </c>
      <c r="C22" s="51">
        <f>'2021'!D22</f>
        <v>12552</v>
      </c>
      <c r="D22" s="43">
        <f>'2020'!D22</f>
        <v>16060</v>
      </c>
      <c r="E22" s="44">
        <f>C22-D22</f>
        <v>-3508</v>
      </c>
      <c r="F22" s="52">
        <f>E22/D22</f>
        <v>-0.21843088418430884</v>
      </c>
      <c r="G22" s="51">
        <f>SUM('2021'!C22:D22)</f>
        <v>24700</v>
      </c>
      <c r="H22" s="43">
        <f>SUM('2020'!C22:D22)</f>
        <v>41002</v>
      </c>
      <c r="I22" s="44">
        <f t="shared" si="4"/>
        <v>-16302</v>
      </c>
      <c r="J22" s="52">
        <f>I22/H22</f>
        <v>-0.39759036144578314</v>
      </c>
    </row>
    <row r="23" spans="1:10" x14ac:dyDescent="0.35">
      <c r="A23" s="69"/>
      <c r="B23" s="70" t="s">
        <v>18</v>
      </c>
      <c r="C23" s="53">
        <f>'2021'!D23</f>
        <v>14248</v>
      </c>
      <c r="D23" s="45">
        <f>SUM(D20:D22)</f>
        <v>19149</v>
      </c>
      <c r="E23" s="46">
        <f>SUM(E20:E22)</f>
        <v>-4901</v>
      </c>
      <c r="F23" s="54">
        <v>1.7938496583143507E-2</v>
      </c>
      <c r="G23" s="53">
        <f>SUM(G20:G22)</f>
        <v>28183</v>
      </c>
      <c r="H23" s="45">
        <f>SUM(H20:H22)</f>
        <v>47810</v>
      </c>
      <c r="I23" s="46">
        <f>SUM(I20:I22)</f>
        <v>-19627</v>
      </c>
      <c r="J23" s="54">
        <f>I23/H23</f>
        <v>-0.41052081154570175</v>
      </c>
    </row>
    <row r="24" spans="1:10" x14ac:dyDescent="0.35">
      <c r="A24" s="63"/>
      <c r="B24" s="64"/>
      <c r="C24" s="51">
        <f>'2021'!D24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'2021'!D25</f>
        <v>12268</v>
      </c>
      <c r="D25" s="43">
        <f>'2020'!D25</f>
        <v>10512</v>
      </c>
      <c r="E25" s="44">
        <f>C25-D25</f>
        <v>1756</v>
      </c>
      <c r="F25" s="52">
        <f>E25/D25</f>
        <v>0.16704718417047185</v>
      </c>
      <c r="G25" s="51">
        <f>SUM('2021'!C25:D25)</f>
        <v>22010</v>
      </c>
      <c r="H25" s="43">
        <f>SUM('2020'!C25:D25)</f>
        <v>21990</v>
      </c>
      <c r="I25" s="44">
        <f t="shared" ref="I25:I26" si="5">G25-H25</f>
        <v>20</v>
      </c>
      <c r="J25" s="52">
        <f>I25/H25</f>
        <v>9.0950432014552066E-4</v>
      </c>
    </row>
    <row r="26" spans="1:10" x14ac:dyDescent="0.35">
      <c r="A26" s="63" t="s">
        <v>48</v>
      </c>
      <c r="B26" s="64" t="s">
        <v>20</v>
      </c>
      <c r="C26" s="51">
        <f>'2021'!D26</f>
        <v>3320</v>
      </c>
      <c r="D26" s="43">
        <f>'2020'!D26</f>
        <v>2787</v>
      </c>
      <c r="E26" s="44">
        <f>C26-D26</f>
        <v>533</v>
      </c>
      <c r="F26" s="52">
        <f>E26/D26</f>
        <v>0.19124506637961966</v>
      </c>
      <c r="G26" s="51">
        <f>SUM('2021'!C26:D26)</f>
        <v>6274</v>
      </c>
      <c r="H26" s="43">
        <f>SUM('2020'!C26:D26)</f>
        <v>6082</v>
      </c>
      <c r="I26" s="44">
        <f t="shared" si="5"/>
        <v>192</v>
      </c>
      <c r="J26" s="52">
        <f>I26/H26</f>
        <v>3.1568562972706347E-2</v>
      </c>
    </row>
    <row r="27" spans="1:10" s="12" customFormat="1" x14ac:dyDescent="0.35">
      <c r="A27" s="69"/>
      <c r="B27" s="70" t="s">
        <v>21</v>
      </c>
      <c r="C27" s="53">
        <f>'2021'!D27</f>
        <v>15588</v>
      </c>
      <c r="D27" s="45">
        <f>SUM(D25:D26)</f>
        <v>13299</v>
      </c>
      <c r="E27" s="46">
        <f>SUM(E25:E26)</f>
        <v>2289</v>
      </c>
      <c r="F27" s="54">
        <f>E27/D27</f>
        <v>0.1721182043762689</v>
      </c>
      <c r="G27" s="53">
        <f>SUM(G25:G26)</f>
        <v>28284</v>
      </c>
      <c r="H27" s="45">
        <f>SUM(H25:H26)</f>
        <v>28072</v>
      </c>
      <c r="I27" s="46">
        <f>SUM(I25:I26)</f>
        <v>212</v>
      </c>
      <c r="J27" s="54">
        <f>I27/H27</f>
        <v>7.5520091194072386E-3</v>
      </c>
    </row>
    <row r="28" spans="1:10" x14ac:dyDescent="0.35">
      <c r="A28" s="63"/>
      <c r="B28" s="64"/>
      <c r="C28" s="51">
        <f>'2021'!D28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58">
        <f>'2021'!D29</f>
        <v>241832</v>
      </c>
      <c r="D29" s="59">
        <f>D18+D23+D27</f>
        <v>475791</v>
      </c>
      <c r="E29" s="65">
        <f>E18+E23+E27</f>
        <v>-210534</v>
      </c>
      <c r="F29" s="61">
        <f>E29/D29</f>
        <v>-0.4424926070480526</v>
      </c>
      <c r="G29" s="58">
        <f>G18+G23+G27</f>
        <v>452681</v>
      </c>
      <c r="H29" s="59">
        <f>H18+H23+H27</f>
        <v>903371</v>
      </c>
      <c r="I29" s="60">
        <f>I18+I23+I27</f>
        <v>-450690</v>
      </c>
      <c r="J29" s="61">
        <f>I29/H29</f>
        <v>-0.49889801642957321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59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'2021'!E6</f>
        <v>0</v>
      </c>
      <c r="D6" s="43">
        <f>'2020'!E6</f>
        <v>149312</v>
      </c>
      <c r="E6" s="44">
        <f>C6-D6</f>
        <v>-149312</v>
      </c>
      <c r="F6" s="52">
        <f>E6/D6</f>
        <v>-1</v>
      </c>
      <c r="G6" s="51">
        <f>SUM('2021'!C6:D6)</f>
        <v>133392</v>
      </c>
      <c r="H6" s="43">
        <f>SUM('2020'!C6:E6)</f>
        <v>416950</v>
      </c>
      <c r="I6" s="44">
        <f t="shared" ref="I6:I8" si="0">G6-H6</f>
        <v>-283558</v>
      </c>
      <c r="J6" s="52">
        <f>I6/H6</f>
        <v>-0.68007674781148819</v>
      </c>
    </row>
    <row r="7" spans="1:10" x14ac:dyDescent="0.35">
      <c r="A7" s="63" t="s">
        <v>7</v>
      </c>
      <c r="B7" s="64" t="s">
        <v>24</v>
      </c>
      <c r="C7" s="51">
        <f>'2021'!E7</f>
        <v>0</v>
      </c>
      <c r="D7" s="43">
        <f>'2020'!E7</f>
        <v>111526</v>
      </c>
      <c r="E7" s="44">
        <f>C7-D7</f>
        <v>-111526</v>
      </c>
      <c r="F7" s="52">
        <f>E7/D7</f>
        <v>-1</v>
      </c>
      <c r="G7" s="51">
        <f>SUM('2021'!C7:D7)</f>
        <v>89056</v>
      </c>
      <c r="H7" s="43">
        <f>SUM('2020'!C7:E7)</f>
        <v>316412</v>
      </c>
      <c r="I7" s="44">
        <f t="shared" si="0"/>
        <v>-227356</v>
      </c>
      <c r="J7" s="52">
        <f>I7/H7</f>
        <v>-0.71854417657990211</v>
      </c>
    </row>
    <row r="8" spans="1:10" x14ac:dyDescent="0.35">
      <c r="A8" s="63" t="s">
        <v>8</v>
      </c>
      <c r="B8" s="64" t="s">
        <v>25</v>
      </c>
      <c r="C8" s="51">
        <f>'2021'!E8</f>
        <v>0</v>
      </c>
      <c r="D8" s="43">
        <f>'2020'!E8</f>
        <v>121325</v>
      </c>
      <c r="E8" s="44">
        <f>C8-D8</f>
        <v>-121325</v>
      </c>
      <c r="F8" s="52">
        <f>E8/D8</f>
        <v>-1</v>
      </c>
      <c r="G8" s="51">
        <f>SUM('2021'!C8:D8)</f>
        <v>106155</v>
      </c>
      <c r="H8" s="43">
        <f>SUM('2020'!C8:E8)</f>
        <v>346985</v>
      </c>
      <c r="I8" s="44">
        <f t="shared" si="0"/>
        <v>-240830</v>
      </c>
      <c r="J8" s="52">
        <f>I8/H8</f>
        <v>-0.69406458492442036</v>
      </c>
    </row>
    <row r="9" spans="1:10" s="12" customFormat="1" x14ac:dyDescent="0.35">
      <c r="A9" s="69"/>
      <c r="B9" s="70" t="s">
        <v>9</v>
      </c>
      <c r="C9" s="53">
        <f>'2021'!E9</f>
        <v>0</v>
      </c>
      <c r="D9" s="45">
        <f>'2020'!C9</f>
        <v>374227</v>
      </c>
      <c r="E9" s="46">
        <f>SUM(E6:E8)</f>
        <v>-382163</v>
      </c>
      <c r="F9" s="54">
        <f>E9/D9</f>
        <v>-1.0212063800848148</v>
      </c>
      <c r="G9" s="53">
        <f>SUM(G6:G8)</f>
        <v>328603</v>
      </c>
      <c r="H9" s="45">
        <f>SUM(H6:H8)</f>
        <v>1080347</v>
      </c>
      <c r="I9" s="46">
        <f>SUM(I6:I8)</f>
        <v>-751744</v>
      </c>
      <c r="J9" s="54">
        <f>I9/H9</f>
        <v>-0.69583568982928634</v>
      </c>
    </row>
    <row r="10" spans="1:10" x14ac:dyDescent="0.35">
      <c r="A10" s="69"/>
      <c r="B10" s="70"/>
      <c r="C10" s="53">
        <f>'2021'!E10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'2021'!E11</f>
        <v>0</v>
      </c>
      <c r="D11" s="43">
        <f>'2020'!E11</f>
        <v>18649</v>
      </c>
      <c r="E11" s="44">
        <f>C11-D11</f>
        <v>-18649</v>
      </c>
      <c r="F11" s="52">
        <f t="shared" ref="F11:F16" si="1">E11/D11</f>
        <v>-1</v>
      </c>
      <c r="G11" s="51">
        <f>SUM('2021'!C11:D11)</f>
        <v>15912</v>
      </c>
      <c r="H11" s="43">
        <f>SUM('2020'!C11:E11)</f>
        <v>53616</v>
      </c>
      <c r="I11" s="44">
        <f t="shared" ref="I11:I15" si="2">G11-H11</f>
        <v>-37704</v>
      </c>
      <c r="J11" s="52">
        <f t="shared" ref="J11:J16" si="3">I11/H11</f>
        <v>-0.70322291853178154</v>
      </c>
    </row>
    <row r="12" spans="1:10" x14ac:dyDescent="0.35">
      <c r="A12" s="63" t="s">
        <v>11</v>
      </c>
      <c r="B12" s="64" t="s">
        <v>27</v>
      </c>
      <c r="C12" s="51">
        <f>'2021'!E12</f>
        <v>0</v>
      </c>
      <c r="D12" s="43">
        <f>'2020'!E12</f>
        <v>17275</v>
      </c>
      <c r="E12" s="44">
        <f>C12-D12</f>
        <v>-17275</v>
      </c>
      <c r="F12" s="52">
        <f t="shared" si="1"/>
        <v>-1</v>
      </c>
      <c r="G12" s="51">
        <f>SUM('2021'!C12:D12)</f>
        <v>17974</v>
      </c>
      <c r="H12" s="43">
        <f>SUM('2020'!C12:E12)</f>
        <v>48873</v>
      </c>
      <c r="I12" s="44">
        <f t="shared" si="2"/>
        <v>-30899</v>
      </c>
      <c r="J12" s="52">
        <f t="shared" si="3"/>
        <v>-0.63223047490434392</v>
      </c>
    </row>
    <row r="13" spans="1:10" x14ac:dyDescent="0.35">
      <c r="A13" s="63" t="s">
        <v>12</v>
      </c>
      <c r="B13" s="64" t="s">
        <v>28</v>
      </c>
      <c r="C13" s="51">
        <f>'2021'!E13</f>
        <v>0</v>
      </c>
      <c r="D13" s="43">
        <f>'2020'!E13</f>
        <v>18386</v>
      </c>
      <c r="E13" s="44">
        <f>C13-D13</f>
        <v>-18386</v>
      </c>
      <c r="F13" s="52">
        <f t="shared" si="1"/>
        <v>-1</v>
      </c>
      <c r="G13" s="51">
        <f>SUM('2021'!C13:D13)</f>
        <v>16120</v>
      </c>
      <c r="H13" s="43">
        <f>SUM('2020'!C13:E13)</f>
        <v>50393</v>
      </c>
      <c r="I13" s="44">
        <f t="shared" si="2"/>
        <v>-34273</v>
      </c>
      <c r="J13" s="52">
        <f t="shared" si="3"/>
        <v>-0.68011430158950648</v>
      </c>
    </row>
    <row r="14" spans="1:10" s="14" customFormat="1" x14ac:dyDescent="0.35">
      <c r="A14" s="63" t="s">
        <v>13</v>
      </c>
      <c r="B14" s="64" t="s">
        <v>29</v>
      </c>
      <c r="C14" s="62">
        <f>'2021'!E14</f>
        <v>0</v>
      </c>
      <c r="D14" s="43">
        <f>'2020'!E14</f>
        <v>12285</v>
      </c>
      <c r="E14" s="47">
        <f>C14-D14</f>
        <v>-12285</v>
      </c>
      <c r="F14" s="56">
        <f t="shared" si="1"/>
        <v>-1</v>
      </c>
      <c r="G14" s="51">
        <f>SUM('2021'!C14:D14)</f>
        <v>12271</v>
      </c>
      <c r="H14" s="43">
        <f>SUM('2020'!C14:E14)</f>
        <v>35204</v>
      </c>
      <c r="I14" s="44">
        <f t="shared" si="2"/>
        <v>-22933</v>
      </c>
      <c r="J14" s="56">
        <f t="shared" si="3"/>
        <v>-0.65143165549369386</v>
      </c>
    </row>
    <row r="15" spans="1:10" x14ac:dyDescent="0.35">
      <c r="A15" s="63" t="s">
        <v>14</v>
      </c>
      <c r="B15" s="64" t="s">
        <v>30</v>
      </c>
      <c r="C15" s="51">
        <f>'2021'!E15</f>
        <v>0</v>
      </c>
      <c r="D15" s="43">
        <f>'2020'!E15</f>
        <v>4140</v>
      </c>
      <c r="E15" s="44">
        <f>C15-D15</f>
        <v>-4140</v>
      </c>
      <c r="F15" s="52">
        <f t="shared" si="1"/>
        <v>-1</v>
      </c>
      <c r="G15" s="51">
        <f>SUM('2021'!C15:D15)</f>
        <v>5334</v>
      </c>
      <c r="H15" s="43">
        <f>SUM('2020'!C15:E15)</f>
        <v>11954</v>
      </c>
      <c r="I15" s="44">
        <f t="shared" si="2"/>
        <v>-6620</v>
      </c>
      <c r="J15" s="52">
        <f t="shared" si="3"/>
        <v>-0.55378952651832025</v>
      </c>
    </row>
    <row r="16" spans="1:10" s="12" customFormat="1" x14ac:dyDescent="0.35">
      <c r="A16" s="69"/>
      <c r="B16" s="70" t="s">
        <v>15</v>
      </c>
      <c r="C16" s="53">
        <f>'2021'!E16</f>
        <v>0</v>
      </c>
      <c r="D16" s="45">
        <f>'2020'!C16</f>
        <v>69116</v>
      </c>
      <c r="E16" s="46">
        <f>SUM(E11:E15)</f>
        <v>-70735</v>
      </c>
      <c r="F16" s="54">
        <f t="shared" si="1"/>
        <v>-1.0234243879854159</v>
      </c>
      <c r="G16" s="53">
        <f>SUM(G11:G15)</f>
        <v>67611</v>
      </c>
      <c r="H16" s="45">
        <f>SUM(H11:H15)</f>
        <v>200040</v>
      </c>
      <c r="I16" s="46">
        <f>SUM(I11:I15)</f>
        <v>-132429</v>
      </c>
      <c r="J16" s="54">
        <f t="shared" si="3"/>
        <v>-0.66201259748050389</v>
      </c>
    </row>
    <row r="17" spans="1:10" x14ac:dyDescent="0.35">
      <c r="A17" s="63"/>
      <c r="B17" s="64"/>
      <c r="C17" s="51">
        <f>'2021'!E17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'2021'!E18</f>
        <v>0</v>
      </c>
      <c r="D18" s="45">
        <f>D9+D16</f>
        <v>443343</v>
      </c>
      <c r="E18" s="46">
        <f>E9+E16</f>
        <v>-452898</v>
      </c>
      <c r="F18" s="54">
        <f>E18/D18</f>
        <v>-1.0215521616445957</v>
      </c>
      <c r="G18" s="53">
        <f>G9+G16</f>
        <v>396214</v>
      </c>
      <c r="H18" s="45">
        <f>H9+H16</f>
        <v>1280387</v>
      </c>
      <c r="I18" s="46">
        <f>I9+I16</f>
        <v>-884173</v>
      </c>
      <c r="J18" s="55">
        <f>I18/H18</f>
        <v>-0.69055137235851349</v>
      </c>
    </row>
    <row r="19" spans="1:10" x14ac:dyDescent="0.35">
      <c r="A19" s="69"/>
      <c r="B19" s="70"/>
      <c r="C19" s="53">
        <f>'2021'!E19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'2021'!E20</f>
        <v>0</v>
      </c>
      <c r="D20" s="43">
        <f>'2020'!E20</f>
        <v>3200</v>
      </c>
      <c r="E20" s="44">
        <f>C20-D20</f>
        <v>-3200</v>
      </c>
      <c r="F20" s="52">
        <f>E20/D20</f>
        <v>-1</v>
      </c>
      <c r="G20" s="51">
        <f>SUM('2021'!C20:D20)</f>
        <v>2883</v>
      </c>
      <c r="H20" s="43">
        <f>SUM('2020'!C20:E20)</f>
        <v>8907</v>
      </c>
      <c r="I20" s="44">
        <f t="shared" ref="I20:I22" si="4">G20-H20</f>
        <v>-6024</v>
      </c>
      <c r="J20" s="52">
        <f>I20/H20</f>
        <v>-0.67632199393735259</v>
      </c>
    </row>
    <row r="21" spans="1:10" x14ac:dyDescent="0.35">
      <c r="A21" s="71">
        <v>84</v>
      </c>
      <c r="B21" s="64" t="s">
        <v>32</v>
      </c>
      <c r="C21" s="51">
        <f>'2021'!E21</f>
        <v>0</v>
      </c>
      <c r="D21" s="43">
        <f>'2020'!E21</f>
        <v>396</v>
      </c>
      <c r="E21" s="44">
        <f>C21-D21</f>
        <v>-396</v>
      </c>
      <c r="F21" s="52">
        <f>E21/D21</f>
        <v>-1</v>
      </c>
      <c r="G21" s="51">
        <f>SUM('2021'!C21:D21)</f>
        <v>600</v>
      </c>
      <c r="H21" s="43">
        <f>SUM('2020'!C21:E21)</f>
        <v>1497</v>
      </c>
      <c r="I21" s="44">
        <f t="shared" si="4"/>
        <v>-897</v>
      </c>
      <c r="J21" s="52">
        <f>I21/H21</f>
        <v>-0.59919839679358722</v>
      </c>
    </row>
    <row r="22" spans="1:10" x14ac:dyDescent="0.35">
      <c r="A22" s="63" t="s">
        <v>50</v>
      </c>
      <c r="B22" s="64" t="s">
        <v>17</v>
      </c>
      <c r="C22" s="51">
        <f>'2021'!E22</f>
        <v>0</v>
      </c>
      <c r="D22" s="43">
        <f>'2020'!E22</f>
        <v>22597</v>
      </c>
      <c r="E22" s="44">
        <f>C22-D22</f>
        <v>-22597</v>
      </c>
      <c r="F22" s="52">
        <f>E22/D22</f>
        <v>-1</v>
      </c>
      <c r="G22" s="51">
        <f>SUM('2021'!C22:D22)</f>
        <v>24700</v>
      </c>
      <c r="H22" s="43">
        <f>SUM('2020'!C22:E22)</f>
        <v>63599</v>
      </c>
      <c r="I22" s="44">
        <f t="shared" si="4"/>
        <v>-38899</v>
      </c>
      <c r="J22" s="52">
        <f>I22/H22</f>
        <v>-0.61162911366530925</v>
      </c>
    </row>
    <row r="23" spans="1:10" x14ac:dyDescent="0.35">
      <c r="A23" s="69"/>
      <c r="B23" s="70" t="s">
        <v>18</v>
      </c>
      <c r="C23" s="53">
        <f>'2021'!E23</f>
        <v>0</v>
      </c>
      <c r="D23" s="45">
        <f>SUM(D20:D22)</f>
        <v>26193</v>
      </c>
      <c r="E23" s="46">
        <f>SUM(E20:E22)</f>
        <v>-26193</v>
      </c>
      <c r="F23" s="54">
        <f>E23/D23</f>
        <v>-1</v>
      </c>
      <c r="G23" s="53">
        <f>SUM(G20:G22)</f>
        <v>28183</v>
      </c>
      <c r="H23" s="45">
        <f>SUM(H20:H22)</f>
        <v>74003</v>
      </c>
      <c r="I23" s="46">
        <f>SUM(I20:I22)</f>
        <v>-45820</v>
      </c>
      <c r="J23" s="54">
        <f>I23/H23</f>
        <v>-0.61916408794238076</v>
      </c>
    </row>
    <row r="24" spans="1:10" x14ac:dyDescent="0.35">
      <c r="A24" s="63"/>
      <c r="B24" s="64"/>
      <c r="C24" s="51">
        <f>'2021'!E24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'2021'!E25</f>
        <v>0</v>
      </c>
      <c r="D25" s="43">
        <f>'2020'!E25</f>
        <v>12936</v>
      </c>
      <c r="E25" s="44">
        <f>C25-D25</f>
        <v>-12936</v>
      </c>
      <c r="F25" s="52">
        <f>E25/D25</f>
        <v>-1</v>
      </c>
      <c r="G25" s="51">
        <f>SUM('2021'!C25:D25)</f>
        <v>22010</v>
      </c>
      <c r="H25" s="43">
        <f>SUM('2020'!C25:E25)</f>
        <v>34926</v>
      </c>
      <c r="I25" s="44">
        <f t="shared" ref="I25:I26" si="5">G25-H25</f>
        <v>-12916</v>
      </c>
      <c r="J25" s="52">
        <f>I25/H25</f>
        <v>-0.36981045639351773</v>
      </c>
    </row>
    <row r="26" spans="1:10" x14ac:dyDescent="0.35">
      <c r="A26" s="63" t="s">
        <v>48</v>
      </c>
      <c r="B26" s="64" t="s">
        <v>20</v>
      </c>
      <c r="C26" s="51">
        <f>'2021'!E26</f>
        <v>0</v>
      </c>
      <c r="D26" s="43">
        <f>'2020'!E26</f>
        <v>3683</v>
      </c>
      <c r="E26" s="44">
        <f>C26-D26</f>
        <v>-3683</v>
      </c>
      <c r="F26" s="52">
        <f>E26/D26</f>
        <v>-1</v>
      </c>
      <c r="G26" s="51">
        <f>SUM('2021'!C26:D26)</f>
        <v>6274</v>
      </c>
      <c r="H26" s="43">
        <f>SUM('2020'!C26:E26)</f>
        <v>9765</v>
      </c>
      <c r="I26" s="44">
        <f t="shared" si="5"/>
        <v>-3491</v>
      </c>
      <c r="J26" s="52">
        <f>I26/H26</f>
        <v>-0.35750128008192522</v>
      </c>
    </row>
    <row r="27" spans="1:10" s="12" customFormat="1" x14ac:dyDescent="0.35">
      <c r="A27" s="69"/>
      <c r="B27" s="70" t="s">
        <v>21</v>
      </c>
      <c r="C27" s="53">
        <f>'2021'!E27</f>
        <v>0</v>
      </c>
      <c r="D27" s="45">
        <f>SUM(D25:D26)</f>
        <v>16619</v>
      </c>
      <c r="E27" s="46">
        <f>SUM(E25:E26)</f>
        <v>-16619</v>
      </c>
      <c r="F27" s="54">
        <f>E27/D27</f>
        <v>-1</v>
      </c>
      <c r="G27" s="53">
        <f>SUM(G25:G26)</f>
        <v>28284</v>
      </c>
      <c r="H27" s="45">
        <f>SUM(H25:H26)</f>
        <v>44691</v>
      </c>
      <c r="I27" s="46">
        <f>SUM(I25:I26)</f>
        <v>-16407</v>
      </c>
      <c r="J27" s="54">
        <f>I27/H27</f>
        <v>-0.36712089682486404</v>
      </c>
    </row>
    <row r="28" spans="1:10" x14ac:dyDescent="0.35">
      <c r="A28" s="63"/>
      <c r="B28" s="64"/>
      <c r="C28" s="51">
        <f>'2021'!E28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58">
        <f>'2021'!E29</f>
        <v>0</v>
      </c>
      <c r="D29" s="59">
        <f>D18+D23+D27</f>
        <v>486155</v>
      </c>
      <c r="E29" s="65">
        <f>E18+E23+E27</f>
        <v>-495710</v>
      </c>
      <c r="F29" s="61">
        <f>E29/D29</f>
        <v>-1.0196542255042116</v>
      </c>
      <c r="G29" s="58">
        <f>G18+G23+G27</f>
        <v>452681</v>
      </c>
      <c r="H29" s="59">
        <f>H18+H23+H27</f>
        <v>1399081</v>
      </c>
      <c r="I29" s="60">
        <f>I18+I23+I27</f>
        <v>-946400</v>
      </c>
      <c r="J29" s="61">
        <f>I29/H29</f>
        <v>-0.67644403719298596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4"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58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'2021'!F6</f>
        <v>0</v>
      </c>
      <c r="D6" s="43">
        <f>'2020'!F6</f>
        <v>128430</v>
      </c>
      <c r="E6" s="44">
        <f>C6-D6</f>
        <v>-128430</v>
      </c>
      <c r="F6" s="52">
        <f>E6/D6</f>
        <v>-1</v>
      </c>
      <c r="G6" s="51">
        <f>SUM('2021'!C6:D6)</f>
        <v>133392</v>
      </c>
      <c r="H6" s="43">
        <f>SUM('2020'!C6:F6)</f>
        <v>545380</v>
      </c>
      <c r="I6" s="44">
        <f t="shared" ref="I6:I8" si="0">G6-H6</f>
        <v>-411988</v>
      </c>
      <c r="J6" s="52">
        <f>I6/H6</f>
        <v>-0.75541457332502104</v>
      </c>
    </row>
    <row r="7" spans="1:10" x14ac:dyDescent="0.35">
      <c r="A7" s="63" t="s">
        <v>7</v>
      </c>
      <c r="B7" s="64" t="s">
        <v>24</v>
      </c>
      <c r="C7" s="51">
        <f>'2021'!F7</f>
        <v>0</v>
      </c>
      <c r="D7" s="43">
        <f>'2020'!F7</f>
        <v>87874</v>
      </c>
      <c r="E7" s="44">
        <f>C7-D7</f>
        <v>-87874</v>
      </c>
      <c r="F7" s="52">
        <f>E7/D7</f>
        <v>-1</v>
      </c>
      <c r="G7" s="51">
        <f>SUM('2021'!C7:D7)</f>
        <v>89056</v>
      </c>
      <c r="H7" s="43">
        <f>SUM('2020'!C7:F7)</f>
        <v>404286</v>
      </c>
      <c r="I7" s="44">
        <f t="shared" si="0"/>
        <v>-315230</v>
      </c>
      <c r="J7" s="52">
        <f>I7/H7</f>
        <v>-0.77972029701745793</v>
      </c>
    </row>
    <row r="8" spans="1:10" x14ac:dyDescent="0.35">
      <c r="A8" s="63" t="s">
        <v>8</v>
      </c>
      <c r="B8" s="64" t="s">
        <v>25</v>
      </c>
      <c r="C8" s="51">
        <f>'2021'!F8</f>
        <v>0</v>
      </c>
      <c r="D8" s="43">
        <f>'2020'!F8</f>
        <v>96644</v>
      </c>
      <c r="E8" s="44">
        <f>C8-D8</f>
        <v>-96644</v>
      </c>
      <c r="F8" s="52">
        <f>E8/D8</f>
        <v>-1</v>
      </c>
      <c r="G8" s="51">
        <f>SUM('2021'!C8:D8)</f>
        <v>106155</v>
      </c>
      <c r="H8" s="43">
        <f>SUM('2020'!C8:F8)</f>
        <v>443629</v>
      </c>
      <c r="I8" s="44">
        <f t="shared" si="0"/>
        <v>-337474</v>
      </c>
      <c r="J8" s="52">
        <f>I8/H8</f>
        <v>-0.76071221673966305</v>
      </c>
    </row>
    <row r="9" spans="1:10" s="12" customFormat="1" x14ac:dyDescent="0.35">
      <c r="A9" s="69"/>
      <c r="B9" s="70" t="s">
        <v>9</v>
      </c>
      <c r="C9" s="53">
        <f>'2021'!F9</f>
        <v>0</v>
      </c>
      <c r="D9" s="45">
        <f t="shared" ref="D9" si="1">SUM(D6:D8)</f>
        <v>312948</v>
      </c>
      <c r="E9" s="46">
        <f>SUM(E6:E8)</f>
        <v>-312948</v>
      </c>
      <c r="F9" s="54">
        <f>E9/D9</f>
        <v>-1</v>
      </c>
      <c r="G9" s="53">
        <f>SUM(G6:G8)</f>
        <v>328603</v>
      </c>
      <c r="H9" s="45">
        <f>SUM(H6:H8)</f>
        <v>1393295</v>
      </c>
      <c r="I9" s="46">
        <f>SUM(I6:I8)</f>
        <v>-1064692</v>
      </c>
      <c r="J9" s="54">
        <f>I9/H9</f>
        <v>-0.76415403773070312</v>
      </c>
    </row>
    <row r="10" spans="1:10" x14ac:dyDescent="0.35">
      <c r="A10" s="69"/>
      <c r="B10" s="70"/>
      <c r="C10" s="53">
        <f>'2021'!F10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'2021'!F11</f>
        <v>0</v>
      </c>
      <c r="D11" s="43">
        <f>'2020'!F11</f>
        <v>14307</v>
      </c>
      <c r="E11" s="44">
        <f>C11-D11</f>
        <v>-14307</v>
      </c>
      <c r="F11" s="52">
        <f t="shared" ref="F11:F16" si="2">E11/D11</f>
        <v>-1</v>
      </c>
      <c r="G11" s="51">
        <f>SUM('2021'!C11:D11)</f>
        <v>15912</v>
      </c>
      <c r="H11" s="43">
        <f>SUM('2020'!C11:F11)</f>
        <v>67923</v>
      </c>
      <c r="I11" s="44">
        <f t="shared" ref="I11:I15" si="3">G11-H11</f>
        <v>-52011</v>
      </c>
      <c r="J11" s="52">
        <f t="shared" ref="J11:J16" si="4">I11/H11</f>
        <v>-0.76573472903140316</v>
      </c>
    </row>
    <row r="12" spans="1:10" x14ac:dyDescent="0.35">
      <c r="A12" s="63" t="s">
        <v>11</v>
      </c>
      <c r="B12" s="64" t="s">
        <v>27</v>
      </c>
      <c r="C12" s="51">
        <f>'2021'!F12</f>
        <v>0</v>
      </c>
      <c r="D12" s="43">
        <f>'2020'!F12</f>
        <v>12941</v>
      </c>
      <c r="E12" s="44">
        <f>C12-D12</f>
        <v>-12941</v>
      </c>
      <c r="F12" s="52">
        <f t="shared" si="2"/>
        <v>-1</v>
      </c>
      <c r="G12" s="51">
        <f>SUM('2021'!C12:D12)</f>
        <v>17974</v>
      </c>
      <c r="H12" s="43">
        <f>SUM('2020'!C12:F12)</f>
        <v>61814</v>
      </c>
      <c r="I12" s="44">
        <f t="shared" si="3"/>
        <v>-43840</v>
      </c>
      <c r="J12" s="52">
        <f t="shared" si="4"/>
        <v>-0.70922444753615688</v>
      </c>
    </row>
    <row r="13" spans="1:10" x14ac:dyDescent="0.35">
      <c r="A13" s="63" t="s">
        <v>12</v>
      </c>
      <c r="B13" s="64" t="s">
        <v>28</v>
      </c>
      <c r="C13" s="51">
        <f>'2021'!F13</f>
        <v>0</v>
      </c>
      <c r="D13" s="43">
        <f>'2020'!F13</f>
        <v>13029</v>
      </c>
      <c r="E13" s="44">
        <f>C13-D13</f>
        <v>-13029</v>
      </c>
      <c r="F13" s="52">
        <f t="shared" si="2"/>
        <v>-1</v>
      </c>
      <c r="G13" s="51">
        <f>SUM('2021'!C13:D13)</f>
        <v>16120</v>
      </c>
      <c r="H13" s="43">
        <f>SUM('2020'!C13:F13)</f>
        <v>63422</v>
      </c>
      <c r="I13" s="44">
        <f t="shared" si="3"/>
        <v>-47302</v>
      </c>
      <c r="J13" s="52">
        <f t="shared" si="4"/>
        <v>-0.74582952287849646</v>
      </c>
    </row>
    <row r="14" spans="1:10" s="14" customFormat="1" x14ac:dyDescent="0.35">
      <c r="A14" s="63" t="s">
        <v>13</v>
      </c>
      <c r="B14" s="64" t="s">
        <v>29</v>
      </c>
      <c r="C14" s="62">
        <f>'2021'!F14</f>
        <v>0</v>
      </c>
      <c r="D14" s="43">
        <f>'2020'!F14</f>
        <v>9033</v>
      </c>
      <c r="E14" s="47">
        <f>C14-D14</f>
        <v>-9033</v>
      </c>
      <c r="F14" s="56">
        <f t="shared" si="2"/>
        <v>-1</v>
      </c>
      <c r="G14" s="51">
        <f>SUM('2021'!C14:D14)</f>
        <v>12271</v>
      </c>
      <c r="H14" s="43">
        <f>SUM('2020'!C14:F14)</f>
        <v>44237</v>
      </c>
      <c r="I14" s="44">
        <f t="shared" si="3"/>
        <v>-31966</v>
      </c>
      <c r="J14" s="56">
        <f t="shared" si="4"/>
        <v>-0.72260777177475866</v>
      </c>
    </row>
    <row r="15" spans="1:10" x14ac:dyDescent="0.35">
      <c r="A15" s="63" t="s">
        <v>14</v>
      </c>
      <c r="B15" s="64" t="s">
        <v>30</v>
      </c>
      <c r="C15" s="51">
        <f>'2021'!F15</f>
        <v>0</v>
      </c>
      <c r="D15" s="43">
        <f>'2020'!F15</f>
        <v>3304</v>
      </c>
      <c r="E15" s="44">
        <f>C15-D15</f>
        <v>-3304</v>
      </c>
      <c r="F15" s="52">
        <f t="shared" si="2"/>
        <v>-1</v>
      </c>
      <c r="G15" s="51">
        <f>SUM('2021'!C15:D15)</f>
        <v>5334</v>
      </c>
      <c r="H15" s="43">
        <f>SUM('2020'!C15:F15)</f>
        <v>15258</v>
      </c>
      <c r="I15" s="44">
        <f t="shared" si="3"/>
        <v>-9924</v>
      </c>
      <c r="J15" s="52">
        <f t="shared" si="4"/>
        <v>-0.65041289815178926</v>
      </c>
    </row>
    <row r="16" spans="1:10" s="12" customFormat="1" x14ac:dyDescent="0.35">
      <c r="A16" s="69"/>
      <c r="B16" s="70" t="s">
        <v>15</v>
      </c>
      <c r="C16" s="53">
        <f>'2021'!F16</f>
        <v>0</v>
      </c>
      <c r="D16" s="45">
        <f>SUM(D11:D15)</f>
        <v>52614</v>
      </c>
      <c r="E16" s="46">
        <f>SUM(E11:E15)</f>
        <v>-52614</v>
      </c>
      <c r="F16" s="54">
        <f t="shared" si="2"/>
        <v>-1</v>
      </c>
      <c r="G16" s="53">
        <f>SUM(G11:G15)</f>
        <v>67611</v>
      </c>
      <c r="H16" s="45">
        <f>SUM(H11:H15)</f>
        <v>252654</v>
      </c>
      <c r="I16" s="46">
        <f>SUM(I11:I15)</f>
        <v>-185043</v>
      </c>
      <c r="J16" s="54">
        <f t="shared" si="4"/>
        <v>-0.73239687477736348</v>
      </c>
    </row>
    <row r="17" spans="1:10" x14ac:dyDescent="0.35">
      <c r="A17" s="63"/>
      <c r="B17" s="64"/>
      <c r="C17" s="51">
        <f>'2021'!F17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'2021'!F18</f>
        <v>0</v>
      </c>
      <c r="D18" s="45">
        <f>D9+D16</f>
        <v>365562</v>
      </c>
      <c r="E18" s="46">
        <f>E9+E16</f>
        <v>-365562</v>
      </c>
      <c r="F18" s="54">
        <f>E18/D18</f>
        <v>-1</v>
      </c>
      <c r="G18" s="53">
        <f>G9+G16</f>
        <v>396214</v>
      </c>
      <c r="H18" s="45">
        <f>H9+H16</f>
        <v>1645949</v>
      </c>
      <c r="I18" s="46">
        <f>I9+I16</f>
        <v>-1249735</v>
      </c>
      <c r="J18" s="55">
        <f>I18/H18</f>
        <v>-0.75927929723217424</v>
      </c>
    </row>
    <row r="19" spans="1:10" x14ac:dyDescent="0.35">
      <c r="A19" s="69"/>
      <c r="B19" s="70"/>
      <c r="C19" s="53">
        <f>'2021'!F19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'2021'!F20</f>
        <v>0</v>
      </c>
      <c r="D20" s="43">
        <f>'2020'!F20</f>
        <v>2423</v>
      </c>
      <c r="E20" s="44">
        <f>C20-D20</f>
        <v>-2423</v>
      </c>
      <c r="F20" s="52">
        <f>E20/D20</f>
        <v>-1</v>
      </c>
      <c r="G20" s="51">
        <f>SUM('2021'!C20:D20)</f>
        <v>2883</v>
      </c>
      <c r="H20" s="43">
        <f>SUM('2020'!C20:F20)</f>
        <v>11330</v>
      </c>
      <c r="I20" s="44">
        <f t="shared" ref="I20:I22" si="5">G20-H20</f>
        <v>-8447</v>
      </c>
      <c r="J20" s="52">
        <f>I20/H20</f>
        <v>-0.74554280670785522</v>
      </c>
    </row>
    <row r="21" spans="1:10" x14ac:dyDescent="0.35">
      <c r="A21" s="71">
        <v>84</v>
      </c>
      <c r="B21" s="64" t="s">
        <v>32</v>
      </c>
      <c r="C21" s="51">
        <f>'2021'!F21</f>
        <v>0</v>
      </c>
      <c r="D21" s="43">
        <f>'2020'!F21</f>
        <v>313</v>
      </c>
      <c r="E21" s="44">
        <f>C21-D21</f>
        <v>-313</v>
      </c>
      <c r="F21" s="52">
        <f>E21/D21</f>
        <v>-1</v>
      </c>
      <c r="G21" s="51">
        <f>SUM('2021'!C21:D21)</f>
        <v>600</v>
      </c>
      <c r="H21" s="43">
        <f>SUM('2020'!C21:F21)</f>
        <v>1810</v>
      </c>
      <c r="I21" s="44">
        <f t="shared" si="5"/>
        <v>-1210</v>
      </c>
      <c r="J21" s="52">
        <f>I21/H21</f>
        <v>-0.66850828729281764</v>
      </c>
    </row>
    <row r="22" spans="1:10" x14ac:dyDescent="0.35">
      <c r="A22" s="63" t="s">
        <v>50</v>
      </c>
      <c r="B22" s="64" t="s">
        <v>17</v>
      </c>
      <c r="C22" s="51">
        <f>'2021'!F22</f>
        <v>0</v>
      </c>
      <c r="D22" s="43">
        <f>'2020'!F22</f>
        <v>15132</v>
      </c>
      <c r="E22" s="44">
        <f>C22-D22</f>
        <v>-15132</v>
      </c>
      <c r="F22" s="52">
        <f>E22/D22</f>
        <v>-1</v>
      </c>
      <c r="G22" s="51">
        <f>SUM('2021'!C22:D22)</f>
        <v>24700</v>
      </c>
      <c r="H22" s="43">
        <f>SUM('2020'!C22:F22)</f>
        <v>78731</v>
      </c>
      <c r="I22" s="44">
        <f t="shared" si="5"/>
        <v>-54031</v>
      </c>
      <c r="J22" s="52">
        <f>I22/H22</f>
        <v>-0.68627351360963285</v>
      </c>
    </row>
    <row r="23" spans="1:10" x14ac:dyDescent="0.35">
      <c r="A23" s="69"/>
      <c r="B23" s="70" t="s">
        <v>18</v>
      </c>
      <c r="C23" s="53">
        <f>'2021'!F23</f>
        <v>0</v>
      </c>
      <c r="D23" s="45">
        <f>SUM(D20:D22)</f>
        <v>17868</v>
      </c>
      <c r="E23" s="46">
        <f>SUM(E20:E22)</f>
        <v>-17868</v>
      </c>
      <c r="F23" s="54">
        <f>E23/D23</f>
        <v>-1</v>
      </c>
      <c r="G23" s="53">
        <f>SUM(G20:G22)</f>
        <v>28183</v>
      </c>
      <c r="H23" s="45">
        <f>SUM(H20:H22)</f>
        <v>91871</v>
      </c>
      <c r="I23" s="46">
        <f>SUM(I20:I22)</f>
        <v>-63688</v>
      </c>
      <c r="J23" s="54">
        <f>I23/H23</f>
        <v>-0.69323290265698645</v>
      </c>
    </row>
    <row r="24" spans="1:10" x14ac:dyDescent="0.35">
      <c r="A24" s="63"/>
      <c r="B24" s="64"/>
      <c r="C24" s="51">
        <f>'2021'!F24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'2021'!F25</f>
        <v>0</v>
      </c>
      <c r="D25" s="43">
        <f>'2020'!F25</f>
        <v>20225</v>
      </c>
      <c r="E25" s="44">
        <f>C25-D25</f>
        <v>-20225</v>
      </c>
      <c r="F25" s="52">
        <f>E25/D25</f>
        <v>-1</v>
      </c>
      <c r="G25" s="51">
        <f>SUM('2021'!C25:D25)</f>
        <v>22010</v>
      </c>
      <c r="H25" s="43">
        <f>SUM('2020'!C25:F25)</f>
        <v>55151</v>
      </c>
      <c r="I25" s="44">
        <f t="shared" ref="I25:I26" si="6">G25-H25</f>
        <v>-33141</v>
      </c>
      <c r="J25" s="52">
        <f>I25/H25</f>
        <v>-0.60091385468985148</v>
      </c>
    </row>
    <row r="26" spans="1:10" x14ac:dyDescent="0.35">
      <c r="A26" s="63" t="s">
        <v>48</v>
      </c>
      <c r="B26" s="64" t="s">
        <v>20</v>
      </c>
      <c r="C26" s="51">
        <f>'2021'!F26</f>
        <v>0</v>
      </c>
      <c r="D26" s="43">
        <f>'2020'!F26</f>
        <v>3739</v>
      </c>
      <c r="E26" s="44">
        <f>C26-D26</f>
        <v>-3739</v>
      </c>
      <c r="F26" s="52">
        <f>E26/D26</f>
        <v>-1</v>
      </c>
      <c r="G26" s="51">
        <f>SUM('2021'!C26:D26)</f>
        <v>6274</v>
      </c>
      <c r="H26" s="43">
        <f>SUM('2020'!C26:F26)</f>
        <v>13504</v>
      </c>
      <c r="I26" s="44">
        <f t="shared" si="6"/>
        <v>-7230</v>
      </c>
      <c r="J26" s="52">
        <f>I26/H26</f>
        <v>-0.53539691943127965</v>
      </c>
    </row>
    <row r="27" spans="1:10" s="12" customFormat="1" x14ac:dyDescent="0.35">
      <c r="A27" s="69"/>
      <c r="B27" s="70" t="s">
        <v>21</v>
      </c>
      <c r="C27" s="53">
        <f>'2021'!F27</f>
        <v>0</v>
      </c>
      <c r="D27" s="45">
        <f>SUM(D25:D26)</f>
        <v>23964</v>
      </c>
      <c r="E27" s="46">
        <f>SUM(E25:E26)</f>
        <v>-23964</v>
      </c>
      <c r="F27" s="54">
        <f>E27/D27</f>
        <v>-1</v>
      </c>
      <c r="G27" s="53">
        <f>SUM(G25:G26)</f>
        <v>28284</v>
      </c>
      <c r="H27" s="45">
        <f>SUM(H25:H26)</f>
        <v>68655</v>
      </c>
      <c r="I27" s="46">
        <f>SUM(I25:I26)</f>
        <v>-40371</v>
      </c>
      <c r="J27" s="54">
        <f>I27/H27</f>
        <v>-0.58802709198164738</v>
      </c>
    </row>
    <row r="28" spans="1:10" x14ac:dyDescent="0.35">
      <c r="A28" s="63"/>
      <c r="B28" s="64"/>
      <c r="C28" s="51">
        <f>'2021'!F28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58">
        <f>'2021'!F29</f>
        <v>0</v>
      </c>
      <c r="D29" s="59">
        <f>D18+D23+D27</f>
        <v>407394</v>
      </c>
      <c r="E29" s="65">
        <f>E18+E23+E27</f>
        <v>-407394</v>
      </c>
      <c r="F29" s="61">
        <f>E29/D29</f>
        <v>-1</v>
      </c>
      <c r="G29" s="58">
        <f>G18+G23+G27</f>
        <v>452681</v>
      </c>
      <c r="H29" s="59">
        <f>H18+H23+H27</f>
        <v>1806475</v>
      </c>
      <c r="I29" s="60">
        <f>I18+I23+I27</f>
        <v>-1353794</v>
      </c>
      <c r="J29" s="61">
        <f>I29/H29</f>
        <v>-0.74941197636280599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57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'2021'!G6</f>
        <v>0</v>
      </c>
      <c r="D6" s="43">
        <f>'2020'!G6</f>
        <v>137546</v>
      </c>
      <c r="E6" s="44">
        <f>C6-D6</f>
        <v>-137546</v>
      </c>
      <c r="F6" s="52">
        <f>E6/D6</f>
        <v>-1</v>
      </c>
      <c r="G6" s="51">
        <f>SUM('2021'!C6:G6)</f>
        <v>133392</v>
      </c>
      <c r="H6" s="43">
        <f>SUM('2020'!C6:G6)</f>
        <v>682926</v>
      </c>
      <c r="I6" s="44">
        <f t="shared" ref="I6:I8" si="0">G6-H6</f>
        <v>-549534</v>
      </c>
      <c r="J6" s="52">
        <f>I6/H6</f>
        <v>-0.80467576282056918</v>
      </c>
    </row>
    <row r="7" spans="1:10" x14ac:dyDescent="0.35">
      <c r="A7" s="63" t="s">
        <v>7</v>
      </c>
      <c r="B7" s="64" t="s">
        <v>24</v>
      </c>
      <c r="C7" s="51">
        <f>'2021'!G7</f>
        <v>0</v>
      </c>
      <c r="D7" s="43">
        <f>'2020'!G7</f>
        <v>93289</v>
      </c>
      <c r="E7" s="44">
        <f>C7-D7</f>
        <v>-93289</v>
      </c>
      <c r="F7" s="52">
        <f>E7/D7</f>
        <v>-1</v>
      </c>
      <c r="G7" s="51">
        <f>SUM('2021'!C7:G7)</f>
        <v>89056</v>
      </c>
      <c r="H7" s="43">
        <f>SUM('2020'!C7:G7)</f>
        <v>497575</v>
      </c>
      <c r="I7" s="44">
        <f t="shared" si="0"/>
        <v>-408519</v>
      </c>
      <c r="J7" s="52">
        <f>I7/H7</f>
        <v>-0.8210199467416972</v>
      </c>
    </row>
    <row r="8" spans="1:10" x14ac:dyDescent="0.35">
      <c r="A8" s="63" t="s">
        <v>8</v>
      </c>
      <c r="B8" s="64" t="s">
        <v>25</v>
      </c>
      <c r="C8" s="51">
        <f>'2021'!G8</f>
        <v>0</v>
      </c>
      <c r="D8" s="43">
        <f>'2020'!G8</f>
        <v>102451</v>
      </c>
      <c r="E8" s="44">
        <f>C8-D8</f>
        <v>-102451</v>
      </c>
      <c r="F8" s="52">
        <f>E8/D8</f>
        <v>-1</v>
      </c>
      <c r="G8" s="51">
        <f>SUM('2021'!C8:G8)</f>
        <v>106155</v>
      </c>
      <c r="H8" s="43">
        <f>SUM('2020'!C8:G8)</f>
        <v>546080</v>
      </c>
      <c r="I8" s="44">
        <f t="shared" si="0"/>
        <v>-439925</v>
      </c>
      <c r="J8" s="52">
        <f>I8/H8</f>
        <v>-0.80560540580134776</v>
      </c>
    </row>
    <row r="9" spans="1:10" s="12" customFormat="1" x14ac:dyDescent="0.35">
      <c r="A9" s="69"/>
      <c r="B9" s="70" t="s">
        <v>9</v>
      </c>
      <c r="C9" s="53">
        <f>'2021'!G9</f>
        <v>0</v>
      </c>
      <c r="D9" s="45">
        <f t="shared" ref="D9" si="1">SUM(D6:D8)</f>
        <v>333286</v>
      </c>
      <c r="E9" s="46">
        <f>SUM(E6:E8)</f>
        <v>-333286</v>
      </c>
      <c r="F9" s="54">
        <f>E9/D9</f>
        <v>-1</v>
      </c>
      <c r="G9" s="53">
        <f>SUM(G6:G8)</f>
        <v>328603</v>
      </c>
      <c r="H9" s="45">
        <f>SUM(H6:H8)</f>
        <v>1726581</v>
      </c>
      <c r="I9" s="46">
        <f>SUM(I6:I8)</f>
        <v>-1397978</v>
      </c>
      <c r="J9" s="54">
        <f>I9/H9</f>
        <v>-0.80967993971901697</v>
      </c>
    </row>
    <row r="10" spans="1:10" x14ac:dyDescent="0.35">
      <c r="A10" s="69"/>
      <c r="B10" s="70"/>
      <c r="C10" s="53">
        <f>'2021'!G10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'2021'!G11</f>
        <v>0</v>
      </c>
      <c r="D11" s="43">
        <f>'2020'!G11</f>
        <v>15465</v>
      </c>
      <c r="E11" s="44">
        <f>C11-D11</f>
        <v>-15465</v>
      </c>
      <c r="F11" s="52">
        <f t="shared" ref="F11:F16" si="2">E11/D11</f>
        <v>-1</v>
      </c>
      <c r="G11" s="51">
        <f>SUM('2021'!C11:G11)</f>
        <v>15912</v>
      </c>
      <c r="H11" s="43">
        <f>SUM('2020'!C11:G11)</f>
        <v>83388</v>
      </c>
      <c r="I11" s="44">
        <f t="shared" ref="I11:I15" si="3">G11-H11</f>
        <v>-67476</v>
      </c>
      <c r="J11" s="52">
        <f t="shared" ref="J11:J16" si="4">I11/H11</f>
        <v>-0.80918117714779103</v>
      </c>
    </row>
    <row r="12" spans="1:10" x14ac:dyDescent="0.35">
      <c r="A12" s="63" t="s">
        <v>11</v>
      </c>
      <c r="B12" s="64" t="s">
        <v>27</v>
      </c>
      <c r="C12" s="51">
        <f>'2021'!G12</f>
        <v>0</v>
      </c>
      <c r="D12" s="43">
        <f>'2020'!G12</f>
        <v>14232</v>
      </c>
      <c r="E12" s="44">
        <f>C12-D12</f>
        <v>-14232</v>
      </c>
      <c r="F12" s="52">
        <f t="shared" si="2"/>
        <v>-1</v>
      </c>
      <c r="G12" s="51">
        <f>SUM('2021'!C12:G12)</f>
        <v>17974</v>
      </c>
      <c r="H12" s="43">
        <f>SUM('2020'!C12:G12)</f>
        <v>76046</v>
      </c>
      <c r="I12" s="44">
        <f t="shared" si="3"/>
        <v>-58072</v>
      </c>
      <c r="J12" s="52">
        <f t="shared" si="4"/>
        <v>-0.76364305814901512</v>
      </c>
    </row>
    <row r="13" spans="1:10" x14ac:dyDescent="0.35">
      <c r="A13" s="63" t="s">
        <v>12</v>
      </c>
      <c r="B13" s="64" t="s">
        <v>28</v>
      </c>
      <c r="C13" s="51">
        <f>'2021'!G13</f>
        <v>0</v>
      </c>
      <c r="D13" s="43">
        <f>'2020'!G13</f>
        <v>12986</v>
      </c>
      <c r="E13" s="44">
        <f>C13-D13</f>
        <v>-12986</v>
      </c>
      <c r="F13" s="52">
        <f t="shared" si="2"/>
        <v>-1</v>
      </c>
      <c r="G13" s="51">
        <f>SUM('2021'!C13:G13)</f>
        <v>16120</v>
      </c>
      <c r="H13" s="43">
        <f>SUM('2020'!C13:G13)</f>
        <v>76408</v>
      </c>
      <c r="I13" s="44">
        <f t="shared" si="3"/>
        <v>-60288</v>
      </c>
      <c r="J13" s="52">
        <f t="shared" si="4"/>
        <v>-0.78902732698146794</v>
      </c>
    </row>
    <row r="14" spans="1:10" s="14" customFormat="1" x14ac:dyDescent="0.35">
      <c r="A14" s="63" t="s">
        <v>13</v>
      </c>
      <c r="B14" s="64" t="s">
        <v>29</v>
      </c>
      <c r="C14" s="62">
        <f>'2021'!G14</f>
        <v>0</v>
      </c>
      <c r="D14" s="43">
        <f>'2020'!G14</f>
        <v>9271</v>
      </c>
      <c r="E14" s="47">
        <f>C14-D14</f>
        <v>-9271</v>
      </c>
      <c r="F14" s="56">
        <f t="shared" si="2"/>
        <v>-1</v>
      </c>
      <c r="G14" s="51">
        <f>SUM('2021'!C14:G14)</f>
        <v>12271</v>
      </c>
      <c r="H14" s="43">
        <f>SUM('2020'!C14:G14)</f>
        <v>53508</v>
      </c>
      <c r="I14" s="44">
        <f t="shared" si="3"/>
        <v>-41237</v>
      </c>
      <c r="J14" s="56">
        <f t="shared" si="4"/>
        <v>-0.7706698063840921</v>
      </c>
    </row>
    <row r="15" spans="1:10" x14ac:dyDescent="0.35">
      <c r="A15" s="63" t="s">
        <v>14</v>
      </c>
      <c r="B15" s="64" t="s">
        <v>30</v>
      </c>
      <c r="C15" s="51">
        <f>'2021'!G15</f>
        <v>0</v>
      </c>
      <c r="D15" s="43">
        <f>'2020'!G15</f>
        <v>3707</v>
      </c>
      <c r="E15" s="44">
        <f>C15-D15</f>
        <v>-3707</v>
      </c>
      <c r="F15" s="52">
        <f t="shared" si="2"/>
        <v>-1</v>
      </c>
      <c r="G15" s="51">
        <f>SUM('2021'!C15:G15)</f>
        <v>5334</v>
      </c>
      <c r="H15" s="43">
        <f>SUM('2020'!C15:G15)</f>
        <v>18965</v>
      </c>
      <c r="I15" s="44">
        <f t="shared" si="3"/>
        <v>-13631</v>
      </c>
      <c r="J15" s="52">
        <f t="shared" si="4"/>
        <v>-0.71874505668336408</v>
      </c>
    </row>
    <row r="16" spans="1:10" s="12" customFormat="1" x14ac:dyDescent="0.35">
      <c r="A16" s="69"/>
      <c r="B16" s="70" t="s">
        <v>15</v>
      </c>
      <c r="C16" s="53">
        <f>'2021'!G16</f>
        <v>0</v>
      </c>
      <c r="D16" s="45">
        <f>SUM(D11:D15)</f>
        <v>55661</v>
      </c>
      <c r="E16" s="46">
        <f>SUM(E11:E15)</f>
        <v>-55661</v>
      </c>
      <c r="F16" s="54">
        <f t="shared" si="2"/>
        <v>-1</v>
      </c>
      <c r="G16" s="53">
        <f>SUM(G11:G15)</f>
        <v>67611</v>
      </c>
      <c r="H16" s="45">
        <f>SUM(H11:H15)</f>
        <v>308315</v>
      </c>
      <c r="I16" s="46">
        <f>SUM(I11:I15)</f>
        <v>-240704</v>
      </c>
      <c r="J16" s="54">
        <f t="shared" si="4"/>
        <v>-0.78070804209980049</v>
      </c>
    </row>
    <row r="17" spans="1:14" x14ac:dyDescent="0.35">
      <c r="A17" s="63"/>
      <c r="B17" s="64"/>
      <c r="C17" s="51">
        <f>'2021'!G17</f>
        <v>0</v>
      </c>
      <c r="D17" s="43"/>
      <c r="E17" s="44"/>
      <c r="F17" s="57"/>
      <c r="G17" s="51"/>
      <c r="H17" s="43"/>
      <c r="I17" s="43"/>
      <c r="J17" s="57"/>
    </row>
    <row r="18" spans="1:14" s="12" customFormat="1" x14ac:dyDescent="0.35">
      <c r="A18" s="69"/>
      <c r="B18" s="70" t="s">
        <v>16</v>
      </c>
      <c r="C18" s="53">
        <f>'2021'!G18</f>
        <v>0</v>
      </c>
      <c r="D18" s="45">
        <f>D9+D16</f>
        <v>388947</v>
      </c>
      <c r="E18" s="46">
        <f>E9+E16</f>
        <v>-388947</v>
      </c>
      <c r="F18" s="54">
        <f>E18/D18</f>
        <v>-1</v>
      </c>
      <c r="G18" s="53">
        <f>G9+G16</f>
        <v>396214</v>
      </c>
      <c r="H18" s="45">
        <f>H9+H16</f>
        <v>2034896</v>
      </c>
      <c r="I18" s="46">
        <f>I9+I16</f>
        <v>-1638682</v>
      </c>
      <c r="J18" s="55">
        <f>I18/H18</f>
        <v>-0.80529029493399173</v>
      </c>
    </row>
    <row r="19" spans="1:14" x14ac:dyDescent="0.35">
      <c r="A19" s="69"/>
      <c r="B19" s="70"/>
      <c r="C19" s="53">
        <f>'2021'!G19</f>
        <v>0</v>
      </c>
      <c r="D19" s="45"/>
      <c r="E19" s="46"/>
      <c r="F19" s="55"/>
      <c r="G19" s="53"/>
      <c r="H19" s="45"/>
      <c r="I19" s="45"/>
      <c r="J19" s="55"/>
    </row>
    <row r="20" spans="1:14" x14ac:dyDescent="0.35">
      <c r="A20" s="71">
        <v>70</v>
      </c>
      <c r="B20" s="64" t="s">
        <v>31</v>
      </c>
      <c r="C20" s="51">
        <f>'2021'!G20</f>
        <v>0</v>
      </c>
      <c r="D20" s="43">
        <f>'2020'!G20</f>
        <v>2498</v>
      </c>
      <c r="E20" s="44">
        <f>C20-D20</f>
        <v>-2498</v>
      </c>
      <c r="F20" s="52">
        <f>E20/D20</f>
        <v>-1</v>
      </c>
      <c r="G20" s="51">
        <f>SUM('2021'!C20:G20)</f>
        <v>2883</v>
      </c>
      <c r="H20" s="43">
        <f>SUM('2020'!C20:G20)</f>
        <v>13828</v>
      </c>
      <c r="I20" s="44">
        <f t="shared" ref="I20:I22" si="5">G20-H20</f>
        <v>-10945</v>
      </c>
      <c r="J20" s="52">
        <f>I20/H20</f>
        <v>-0.79150997975122939</v>
      </c>
    </row>
    <row r="21" spans="1:14" x14ac:dyDescent="0.35">
      <c r="A21" s="71">
        <v>84</v>
      </c>
      <c r="B21" s="64" t="s">
        <v>32</v>
      </c>
      <c r="C21" s="51">
        <f>'2021'!G21</f>
        <v>0</v>
      </c>
      <c r="D21" s="43">
        <f>'2020'!G21</f>
        <v>321</v>
      </c>
      <c r="E21" s="44">
        <f>C21-D21</f>
        <v>-321</v>
      </c>
      <c r="F21" s="52">
        <f>E21/D21</f>
        <v>-1</v>
      </c>
      <c r="G21" s="51">
        <f>SUM('2021'!C21:G21)</f>
        <v>600</v>
      </c>
      <c r="H21" s="43">
        <f>SUM('2020'!C21:G21)</f>
        <v>2131</v>
      </c>
      <c r="I21" s="44">
        <f t="shared" si="5"/>
        <v>-1531</v>
      </c>
      <c r="J21" s="52">
        <f>I21/H21</f>
        <v>-0.71844204598779915</v>
      </c>
    </row>
    <row r="22" spans="1:14" x14ac:dyDescent="0.35">
      <c r="A22" s="63" t="s">
        <v>50</v>
      </c>
      <c r="B22" s="64" t="s">
        <v>17</v>
      </c>
      <c r="C22" s="51">
        <f>'2021'!G22</f>
        <v>0</v>
      </c>
      <c r="D22" s="43">
        <f>'2020'!G22</f>
        <v>16229</v>
      </c>
      <c r="E22" s="44">
        <f>C22-D22</f>
        <v>-16229</v>
      </c>
      <c r="F22" s="52">
        <f>E22/D22</f>
        <v>-1</v>
      </c>
      <c r="G22" s="51">
        <f>SUM('2021'!C22:G22)</f>
        <v>24700</v>
      </c>
      <c r="H22" s="43">
        <f>SUM('2020'!C22:G22)</f>
        <v>94960</v>
      </c>
      <c r="I22" s="44">
        <f t="shared" si="5"/>
        <v>-70260</v>
      </c>
      <c r="J22" s="52">
        <f>I22/H22</f>
        <v>-0.73989048020219039</v>
      </c>
      <c r="N22" s="6">
        <f>'2020'!Q22</f>
        <v>0</v>
      </c>
    </row>
    <row r="23" spans="1:14" x14ac:dyDescent="0.35">
      <c r="A23" s="69"/>
      <c r="B23" s="70" t="s">
        <v>18</v>
      </c>
      <c r="C23" s="53">
        <f>'2021'!G23</f>
        <v>0</v>
      </c>
      <c r="D23" s="45">
        <f>SUM(D20:D22)</f>
        <v>19048</v>
      </c>
      <c r="E23" s="46">
        <f>SUM(E20:E22)</f>
        <v>-19048</v>
      </c>
      <c r="F23" s="54">
        <f>E23/D23</f>
        <v>-1</v>
      </c>
      <c r="G23" s="53">
        <f>SUM(G20:G22)</f>
        <v>28183</v>
      </c>
      <c r="H23" s="45">
        <f>SUM(H20:H22)</f>
        <v>110919</v>
      </c>
      <c r="I23" s="46">
        <f>SUM(I20:I22)</f>
        <v>-82736</v>
      </c>
      <c r="J23" s="54">
        <f>I23/H23</f>
        <v>-0.74591368476095166</v>
      </c>
    </row>
    <row r="24" spans="1:14" x14ac:dyDescent="0.35">
      <c r="A24" s="63"/>
      <c r="B24" s="64"/>
      <c r="C24" s="51">
        <f>'2021'!G24</f>
        <v>0</v>
      </c>
      <c r="D24" s="43"/>
      <c r="E24" s="44"/>
      <c r="F24" s="57"/>
      <c r="G24" s="51"/>
      <c r="H24" s="43"/>
      <c r="I24" s="43"/>
      <c r="J24" s="57"/>
    </row>
    <row r="25" spans="1:14" x14ac:dyDescent="0.35">
      <c r="A25" s="63" t="s">
        <v>47</v>
      </c>
      <c r="B25" s="64" t="s">
        <v>19</v>
      </c>
      <c r="C25" s="51">
        <f>'2021'!G25</f>
        <v>0</v>
      </c>
      <c r="D25" s="43">
        <f>'2020'!G25</f>
        <v>18864</v>
      </c>
      <c r="E25" s="44">
        <f>C25-D25</f>
        <v>-18864</v>
      </c>
      <c r="F25" s="52">
        <f>E25/D25</f>
        <v>-1</v>
      </c>
      <c r="G25" s="51">
        <f>SUM('2021'!C25:G25)</f>
        <v>22010</v>
      </c>
      <c r="H25" s="43">
        <f>SUM('2020'!C25:G25)</f>
        <v>74015</v>
      </c>
      <c r="I25" s="44">
        <f t="shared" ref="I25:I26" si="6">G25-H25</f>
        <v>-52005</v>
      </c>
      <c r="J25" s="52">
        <f>I25/H25</f>
        <v>-0.70262784570695125</v>
      </c>
    </row>
    <row r="26" spans="1:14" x14ac:dyDescent="0.35">
      <c r="A26" s="63" t="s">
        <v>48</v>
      </c>
      <c r="B26" s="64" t="s">
        <v>20</v>
      </c>
      <c r="C26" s="51">
        <f>'2021'!G26</f>
        <v>0</v>
      </c>
      <c r="D26" s="43">
        <f>'2020'!G26</f>
        <v>4070</v>
      </c>
      <c r="E26" s="44">
        <f>C26-D26</f>
        <v>-4070</v>
      </c>
      <c r="F26" s="52">
        <f>E26/D26</f>
        <v>-1</v>
      </c>
      <c r="G26" s="51">
        <f>SUM('2021'!C26:G26)</f>
        <v>6274</v>
      </c>
      <c r="H26" s="43">
        <f>SUM('2020'!C26:G26)</f>
        <v>17574</v>
      </c>
      <c r="I26" s="44">
        <f t="shared" si="6"/>
        <v>-11300</v>
      </c>
      <c r="J26" s="52">
        <f>I26/H26</f>
        <v>-0.64299533401616027</v>
      </c>
    </row>
    <row r="27" spans="1:14" s="12" customFormat="1" x14ac:dyDescent="0.35">
      <c r="A27" s="69"/>
      <c r="B27" s="70" t="s">
        <v>21</v>
      </c>
      <c r="C27" s="53">
        <f>'2021'!G27</f>
        <v>0</v>
      </c>
      <c r="D27" s="45">
        <f>SUM(D25:D26)</f>
        <v>22934</v>
      </c>
      <c r="E27" s="46">
        <f>SUM(E25:E26)</f>
        <v>-22934</v>
      </c>
      <c r="F27" s="54">
        <f>E27/D27</f>
        <v>-1</v>
      </c>
      <c r="G27" s="53">
        <f>SUM(G25:G26)</f>
        <v>28284</v>
      </c>
      <c r="H27" s="45">
        <f>SUM(H25:H26)</f>
        <v>91589</v>
      </c>
      <c r="I27" s="46">
        <f>SUM(I25:I26)</f>
        <v>-63305</v>
      </c>
      <c r="J27" s="54">
        <f>I27/H27</f>
        <v>-0.69118562272762007</v>
      </c>
    </row>
    <row r="28" spans="1:14" x14ac:dyDescent="0.35">
      <c r="A28" s="63"/>
      <c r="B28" s="64"/>
      <c r="C28" s="51">
        <f>'2021'!G28</f>
        <v>0</v>
      </c>
      <c r="D28" s="43"/>
      <c r="E28" s="44"/>
      <c r="F28" s="57"/>
      <c r="G28" s="51"/>
      <c r="H28" s="43"/>
      <c r="I28" s="43"/>
      <c r="J28" s="57"/>
    </row>
    <row r="29" spans="1:14" ht="15" thickBot="1" x14ac:dyDescent="0.4">
      <c r="A29" s="72"/>
      <c r="B29" s="73" t="s">
        <v>22</v>
      </c>
      <c r="C29" s="58">
        <f>'2021'!G29</f>
        <v>0</v>
      </c>
      <c r="D29" s="59">
        <f>D18+D23+D27</f>
        <v>430929</v>
      </c>
      <c r="E29" s="65">
        <f>E18+E23+E27</f>
        <v>-430929</v>
      </c>
      <c r="F29" s="61">
        <f>E29/D29</f>
        <v>-1</v>
      </c>
      <c r="G29" s="58">
        <f>G18+G23+G27</f>
        <v>452681</v>
      </c>
      <c r="H29" s="59">
        <f>H18+H23+H27</f>
        <v>2237404</v>
      </c>
      <c r="I29" s="60">
        <f>I18+I23+I27</f>
        <v>-1784723</v>
      </c>
      <c r="J29" s="61">
        <f>I29/H29</f>
        <v>-0.79767578854779919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56</v>
      </c>
      <c r="B1" s="1"/>
    </row>
    <row r="2" spans="1:10" ht="15.5" x14ac:dyDescent="0.35">
      <c r="A2" s="2"/>
      <c r="B2" s="2"/>
    </row>
    <row r="4" spans="1:10" ht="15" thickBot="1" x14ac:dyDescent="0.4">
      <c r="A4" s="41" t="s">
        <v>4</v>
      </c>
      <c r="B4" s="42" t="s">
        <v>5</v>
      </c>
      <c r="C4" s="76" t="s">
        <v>0</v>
      </c>
      <c r="D4" s="77"/>
      <c r="E4" s="77"/>
      <c r="F4" s="78"/>
      <c r="G4" s="76" t="s">
        <v>1</v>
      </c>
      <c r="H4" s="77"/>
      <c r="I4" s="77"/>
      <c r="J4" s="78"/>
    </row>
    <row r="5" spans="1:10" x14ac:dyDescent="0.3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35">
      <c r="A6" s="63" t="s">
        <v>6</v>
      </c>
      <c r="B6" s="64" t="s">
        <v>23</v>
      </c>
      <c r="C6" s="51">
        <f>'2021'!H6</f>
        <v>0</v>
      </c>
      <c r="D6" s="43">
        <f>'2020'!H6</f>
        <v>122964</v>
      </c>
      <c r="E6" s="44">
        <f>C6-D6</f>
        <v>-122964</v>
      </c>
      <c r="F6" s="52">
        <f>E6/D6</f>
        <v>-1</v>
      </c>
      <c r="G6" s="51">
        <f>SUM('2021'!C6:H6)</f>
        <v>133392</v>
      </c>
      <c r="H6" s="43">
        <f>SUM('2020'!C6:H6)</f>
        <v>805890</v>
      </c>
      <c r="I6" s="44">
        <f t="shared" ref="I6:I8" si="0">G6-H6</f>
        <v>-672498</v>
      </c>
      <c r="J6" s="52">
        <f>I6/H6</f>
        <v>-0.83447865093250939</v>
      </c>
    </row>
    <row r="7" spans="1:10" x14ac:dyDescent="0.35">
      <c r="A7" s="63" t="s">
        <v>7</v>
      </c>
      <c r="B7" s="64" t="s">
        <v>24</v>
      </c>
      <c r="C7" s="51">
        <f>'2021'!H7</f>
        <v>0</v>
      </c>
      <c r="D7" s="43">
        <f>'2020'!H7</f>
        <v>75600</v>
      </c>
      <c r="E7" s="44">
        <f>C7-D7</f>
        <v>-75600</v>
      </c>
      <c r="F7" s="52">
        <f>E7/D7</f>
        <v>-1</v>
      </c>
      <c r="G7" s="51">
        <f>SUM('2021'!C7:H7)</f>
        <v>89056</v>
      </c>
      <c r="H7" s="43">
        <f>SUM('2020'!C7:H7)</f>
        <v>573175</v>
      </c>
      <c r="I7" s="44">
        <f t="shared" si="0"/>
        <v>-484119</v>
      </c>
      <c r="J7" s="52">
        <f>I7/H7</f>
        <v>-0.84462685916168712</v>
      </c>
    </row>
    <row r="8" spans="1:10" x14ac:dyDescent="0.35">
      <c r="A8" s="63" t="s">
        <v>8</v>
      </c>
      <c r="B8" s="64" t="s">
        <v>25</v>
      </c>
      <c r="C8" s="51">
        <f>'2021'!H8</f>
        <v>0</v>
      </c>
      <c r="D8" s="43">
        <f>'2020'!H8</f>
        <v>85386</v>
      </c>
      <c r="E8" s="44">
        <f>C8-D8</f>
        <v>-85386</v>
      </c>
      <c r="F8" s="52">
        <f>E8/D8</f>
        <v>-1</v>
      </c>
      <c r="G8" s="51">
        <f>SUM('2021'!C8:H8)</f>
        <v>106155</v>
      </c>
      <c r="H8" s="43">
        <f>SUM('2020'!C8:H8)</f>
        <v>631466</v>
      </c>
      <c r="I8" s="44">
        <f t="shared" si="0"/>
        <v>-525311</v>
      </c>
      <c r="J8" s="52">
        <f>I8/H8</f>
        <v>-0.8318911865405263</v>
      </c>
    </row>
    <row r="9" spans="1:10" s="12" customFormat="1" x14ac:dyDescent="0.35">
      <c r="A9" s="69"/>
      <c r="B9" s="70" t="s">
        <v>9</v>
      </c>
      <c r="C9" s="53">
        <f>'2021'!H9</f>
        <v>0</v>
      </c>
      <c r="D9" s="45">
        <f t="shared" ref="D9" si="1">SUM(D6:D8)</f>
        <v>283950</v>
      </c>
      <c r="E9" s="46">
        <f>SUM(E6:E8)</f>
        <v>-283950</v>
      </c>
      <c r="F9" s="54">
        <f>E9/D9</f>
        <v>-1</v>
      </c>
      <c r="G9" s="53">
        <f>SUM(G6:G8)</f>
        <v>328603</v>
      </c>
      <c r="H9" s="45">
        <f>SUM(H6:H8)</f>
        <v>2010531</v>
      </c>
      <c r="I9" s="46">
        <f>SUM(I6:I8)</f>
        <v>-1681928</v>
      </c>
      <c r="J9" s="54">
        <f>I9/H9</f>
        <v>-0.8365590980691171</v>
      </c>
    </row>
    <row r="10" spans="1:10" x14ac:dyDescent="0.35">
      <c r="A10" s="69"/>
      <c r="B10" s="70"/>
      <c r="C10" s="53">
        <f>'2021'!H10</f>
        <v>0</v>
      </c>
      <c r="D10" s="45"/>
      <c r="E10" s="46"/>
      <c r="F10" s="55"/>
      <c r="G10" s="53"/>
      <c r="H10" s="45"/>
      <c r="I10" s="45"/>
      <c r="J10" s="55"/>
    </row>
    <row r="11" spans="1:10" x14ac:dyDescent="0.35">
      <c r="A11" s="63" t="s">
        <v>10</v>
      </c>
      <c r="B11" s="64" t="s">
        <v>26</v>
      </c>
      <c r="C11" s="51">
        <f>'2021'!H11</f>
        <v>0</v>
      </c>
      <c r="D11" s="43">
        <f>'2020'!H11</f>
        <v>12825</v>
      </c>
      <c r="E11" s="44">
        <f>C11-D11</f>
        <v>-12825</v>
      </c>
      <c r="F11" s="52">
        <f t="shared" ref="F11:F16" si="2">E11/D11</f>
        <v>-1</v>
      </c>
      <c r="G11" s="51">
        <f>SUM('2021'!C11:H11)</f>
        <v>15912</v>
      </c>
      <c r="H11" s="43">
        <f>SUM('2020'!C11:H11)</f>
        <v>96213</v>
      </c>
      <c r="I11" s="44">
        <f t="shared" ref="I11:I15" si="3">G11-H11</f>
        <v>-80301</v>
      </c>
      <c r="J11" s="52">
        <f t="shared" ref="J11:J16" si="4">I11/H11</f>
        <v>-0.83461694365626271</v>
      </c>
    </row>
    <row r="12" spans="1:10" x14ac:dyDescent="0.35">
      <c r="A12" s="63" t="s">
        <v>11</v>
      </c>
      <c r="B12" s="64" t="s">
        <v>27</v>
      </c>
      <c r="C12" s="51">
        <f>'2021'!H12</f>
        <v>0</v>
      </c>
      <c r="D12" s="43">
        <f>'2020'!H12</f>
        <v>11634</v>
      </c>
      <c r="E12" s="44">
        <f>C12-D12</f>
        <v>-11634</v>
      </c>
      <c r="F12" s="52">
        <f t="shared" si="2"/>
        <v>-1</v>
      </c>
      <c r="G12" s="51">
        <f>SUM('2021'!C12:H12)</f>
        <v>17974</v>
      </c>
      <c r="H12" s="43">
        <f>SUM('2020'!C12:H12)</f>
        <v>87680</v>
      </c>
      <c r="I12" s="44">
        <f t="shared" si="3"/>
        <v>-69706</v>
      </c>
      <c r="J12" s="52">
        <f t="shared" si="4"/>
        <v>-0.79500456204379566</v>
      </c>
    </row>
    <row r="13" spans="1:10" x14ac:dyDescent="0.35">
      <c r="A13" s="63" t="s">
        <v>12</v>
      </c>
      <c r="B13" s="64" t="s">
        <v>28</v>
      </c>
      <c r="C13" s="51">
        <f>'2021'!H13</f>
        <v>0</v>
      </c>
      <c r="D13" s="43">
        <f>'2020'!H13</f>
        <v>11300</v>
      </c>
      <c r="E13" s="44">
        <f>C13-D13</f>
        <v>-11300</v>
      </c>
      <c r="F13" s="52">
        <f t="shared" si="2"/>
        <v>-1</v>
      </c>
      <c r="G13" s="51">
        <f>SUM('2021'!C13:H13)</f>
        <v>16120</v>
      </c>
      <c r="H13" s="43">
        <f>SUM('2020'!C13:H13)</f>
        <v>87708</v>
      </c>
      <c r="I13" s="44">
        <f t="shared" si="3"/>
        <v>-71588</v>
      </c>
      <c r="J13" s="52">
        <f t="shared" si="4"/>
        <v>-0.8162083276325991</v>
      </c>
    </row>
    <row r="14" spans="1:10" s="14" customFormat="1" x14ac:dyDescent="0.35">
      <c r="A14" s="63" t="s">
        <v>13</v>
      </c>
      <c r="B14" s="64" t="s">
        <v>29</v>
      </c>
      <c r="C14" s="51">
        <f>'2021'!H14</f>
        <v>0</v>
      </c>
      <c r="D14" s="43">
        <f>'2020'!H14</f>
        <v>7578</v>
      </c>
      <c r="E14" s="47">
        <f>C14-D14</f>
        <v>-7578</v>
      </c>
      <c r="F14" s="56">
        <f t="shared" si="2"/>
        <v>-1</v>
      </c>
      <c r="G14" s="51">
        <f>SUM('2021'!C14:H14)</f>
        <v>12271</v>
      </c>
      <c r="H14" s="43">
        <f>SUM('2020'!C14:H14)</f>
        <v>61086</v>
      </c>
      <c r="I14" s="44">
        <f t="shared" si="3"/>
        <v>-48815</v>
      </c>
      <c r="J14" s="56">
        <f t="shared" si="4"/>
        <v>-0.79911927446550768</v>
      </c>
    </row>
    <row r="15" spans="1:10" x14ac:dyDescent="0.35">
      <c r="A15" s="63" t="s">
        <v>14</v>
      </c>
      <c r="B15" s="64" t="s">
        <v>30</v>
      </c>
      <c r="C15" s="51">
        <f>'2021'!H15</f>
        <v>0</v>
      </c>
      <c r="D15" s="43">
        <f>'2020'!H15</f>
        <v>2875</v>
      </c>
      <c r="E15" s="44">
        <f>C15-D15</f>
        <v>-2875</v>
      </c>
      <c r="F15" s="52">
        <f t="shared" si="2"/>
        <v>-1</v>
      </c>
      <c r="G15" s="51">
        <f>SUM('2021'!C15:H15)</f>
        <v>5334</v>
      </c>
      <c r="H15" s="43">
        <f>SUM('2020'!C15:H15)</f>
        <v>21840</v>
      </c>
      <c r="I15" s="44">
        <f t="shared" si="3"/>
        <v>-16506</v>
      </c>
      <c r="J15" s="52">
        <f t="shared" si="4"/>
        <v>-0.75576923076923075</v>
      </c>
    </row>
    <row r="16" spans="1:10" s="12" customFormat="1" x14ac:dyDescent="0.35">
      <c r="A16" s="69"/>
      <c r="B16" s="70" t="s">
        <v>15</v>
      </c>
      <c r="C16" s="53">
        <f>'2021'!H16</f>
        <v>0</v>
      </c>
      <c r="D16" s="45">
        <f>SUM(D11:D15)</f>
        <v>46212</v>
      </c>
      <c r="E16" s="46">
        <f>SUM(E11:E15)</f>
        <v>-46212</v>
      </c>
      <c r="F16" s="54">
        <f t="shared" si="2"/>
        <v>-1</v>
      </c>
      <c r="G16" s="53">
        <f>SUM(G11:G15)</f>
        <v>67611</v>
      </c>
      <c r="H16" s="45">
        <f>SUM(H11:H15)</f>
        <v>354527</v>
      </c>
      <c r="I16" s="46">
        <f>SUM(I11:I15)</f>
        <v>-286916</v>
      </c>
      <c r="J16" s="54">
        <f t="shared" si="4"/>
        <v>-0.80929238111624779</v>
      </c>
    </row>
    <row r="17" spans="1:10" x14ac:dyDescent="0.35">
      <c r="A17" s="63"/>
      <c r="B17" s="64"/>
      <c r="C17" s="51">
        <f>'2021'!H17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35">
      <c r="A18" s="69"/>
      <c r="B18" s="70" t="s">
        <v>16</v>
      </c>
      <c r="C18" s="53">
        <f>'2021'!H18</f>
        <v>0</v>
      </c>
      <c r="D18" s="45">
        <f>D9+D16</f>
        <v>330162</v>
      </c>
      <c r="E18" s="46">
        <f>E9+E16</f>
        <v>-330162</v>
      </c>
      <c r="F18" s="54">
        <f>E18/D18</f>
        <v>-1</v>
      </c>
      <c r="G18" s="53">
        <f>G9+G16</f>
        <v>396214</v>
      </c>
      <c r="H18" s="45">
        <f>H9+H16</f>
        <v>2365058</v>
      </c>
      <c r="I18" s="46">
        <f>I9+I16</f>
        <v>-1968844</v>
      </c>
      <c r="J18" s="55">
        <f>I18/H18</f>
        <v>-0.83247176179188842</v>
      </c>
    </row>
    <row r="19" spans="1:10" x14ac:dyDescent="0.35">
      <c r="A19" s="69"/>
      <c r="B19" s="70"/>
      <c r="C19" s="53">
        <f>'2021'!H19</f>
        <v>0</v>
      </c>
      <c r="D19" s="45"/>
      <c r="E19" s="46"/>
      <c r="F19" s="55"/>
      <c r="G19" s="53"/>
      <c r="H19" s="45"/>
      <c r="I19" s="45"/>
      <c r="J19" s="55"/>
    </row>
    <row r="20" spans="1:10" x14ac:dyDescent="0.35">
      <c r="A20" s="71">
        <v>70</v>
      </c>
      <c r="B20" s="64" t="s">
        <v>31</v>
      </c>
      <c r="C20" s="51">
        <f>'2021'!H20</f>
        <v>0</v>
      </c>
      <c r="D20" s="43">
        <f>'2020'!H20</f>
        <v>1513</v>
      </c>
      <c r="E20" s="44">
        <f>C20-D20</f>
        <v>-1513</v>
      </c>
      <c r="F20" s="52">
        <f>E20/D20</f>
        <v>-1</v>
      </c>
      <c r="G20" s="51">
        <f>SUM('2021'!C20:H20)</f>
        <v>2883</v>
      </c>
      <c r="H20" s="43">
        <f>SUM('2020'!C20:H20)</f>
        <v>15341</v>
      </c>
      <c r="I20" s="44">
        <f t="shared" ref="I20:I22" si="5">G20-H20</f>
        <v>-12458</v>
      </c>
      <c r="J20" s="52">
        <f>I20/H20</f>
        <v>-0.81207222475718666</v>
      </c>
    </row>
    <row r="21" spans="1:10" x14ac:dyDescent="0.35">
      <c r="A21" s="71">
        <v>84</v>
      </c>
      <c r="B21" s="64" t="s">
        <v>32</v>
      </c>
      <c r="C21" s="51">
        <f>'2021'!H21</f>
        <v>0</v>
      </c>
      <c r="D21" s="43">
        <f>'2020'!H21</f>
        <v>371</v>
      </c>
      <c r="E21" s="44">
        <f>C21-D21</f>
        <v>-371</v>
      </c>
      <c r="F21" s="52">
        <f>E21/D21</f>
        <v>-1</v>
      </c>
      <c r="G21" s="51">
        <f>SUM('2021'!C21:H21)</f>
        <v>600</v>
      </c>
      <c r="H21" s="43">
        <f>SUM('2020'!C21:H21)</f>
        <v>2502</v>
      </c>
      <c r="I21" s="44">
        <f t="shared" si="5"/>
        <v>-1902</v>
      </c>
      <c r="J21" s="52">
        <f>I21/H21</f>
        <v>-0.76019184652278182</v>
      </c>
    </row>
    <row r="22" spans="1:10" x14ac:dyDescent="0.35">
      <c r="A22" s="63" t="s">
        <v>50</v>
      </c>
      <c r="B22" s="64" t="s">
        <v>17</v>
      </c>
      <c r="C22" s="51">
        <f>'2021'!H22</f>
        <v>0</v>
      </c>
      <c r="D22" s="43">
        <f>'2020'!H22</f>
        <v>7730</v>
      </c>
      <c r="E22" s="44">
        <f>C22-D22</f>
        <v>-7730</v>
      </c>
      <c r="F22" s="52">
        <f>E22/D22</f>
        <v>-1</v>
      </c>
      <c r="G22" s="51">
        <f>SUM('2021'!C22:H22)</f>
        <v>24700</v>
      </c>
      <c r="H22" s="43">
        <f>SUM('2020'!C22:H22)</f>
        <v>102690</v>
      </c>
      <c r="I22" s="44">
        <f t="shared" si="5"/>
        <v>-77990</v>
      </c>
      <c r="J22" s="52">
        <f>I22/H22</f>
        <v>-0.75947025026779624</v>
      </c>
    </row>
    <row r="23" spans="1:10" x14ac:dyDescent="0.35">
      <c r="A23" s="69"/>
      <c r="B23" s="70" t="s">
        <v>18</v>
      </c>
      <c r="C23" s="53">
        <f>'2021'!H23</f>
        <v>0</v>
      </c>
      <c r="D23" s="45">
        <f>SUM(D20:D22)</f>
        <v>9614</v>
      </c>
      <c r="E23" s="46">
        <f>SUM(E20:E22)</f>
        <v>-9614</v>
      </c>
      <c r="F23" s="54">
        <f>E23/D23</f>
        <v>-1</v>
      </c>
      <c r="G23" s="53">
        <f>SUM(G20:G22)</f>
        <v>28183</v>
      </c>
      <c r="H23" s="45">
        <f>SUM(H20:H22)</f>
        <v>120533</v>
      </c>
      <c r="I23" s="46">
        <f>SUM(I20:I22)</f>
        <v>-92350</v>
      </c>
      <c r="J23" s="54">
        <f>I23/H23</f>
        <v>-0.76618021620635013</v>
      </c>
    </row>
    <row r="24" spans="1:10" x14ac:dyDescent="0.35">
      <c r="A24" s="63"/>
      <c r="B24" s="64"/>
      <c r="C24" s="51">
        <f>'2021'!H24</f>
        <v>0</v>
      </c>
      <c r="D24" s="43"/>
      <c r="E24" s="44"/>
      <c r="F24" s="57"/>
      <c r="G24" s="51"/>
      <c r="H24" s="43"/>
      <c r="I24" s="43"/>
      <c r="J24" s="57"/>
    </row>
    <row r="25" spans="1:10" x14ac:dyDescent="0.35">
      <c r="A25" s="63" t="s">
        <v>47</v>
      </c>
      <c r="B25" s="64" t="s">
        <v>19</v>
      </c>
      <c r="C25" s="51">
        <f>'2021'!H25</f>
        <v>0</v>
      </c>
      <c r="D25" s="43">
        <f>'2020'!H25</f>
        <v>24054</v>
      </c>
      <c r="E25" s="44">
        <f>C25-D25</f>
        <v>-24054</v>
      </c>
      <c r="F25" s="52">
        <f>E25/D25</f>
        <v>-1</v>
      </c>
      <c r="G25" s="51">
        <f>SUM('2021'!C25:H25)</f>
        <v>22010</v>
      </c>
      <c r="H25" s="43">
        <f>SUM('2020'!C25:H25)</f>
        <v>98069</v>
      </c>
      <c r="I25" s="44">
        <f t="shared" ref="I25:I26" si="6">G25-H25</f>
        <v>-76059</v>
      </c>
      <c r="J25" s="52">
        <f>I25/H25</f>
        <v>-0.77556618299360658</v>
      </c>
    </row>
    <row r="26" spans="1:10" x14ac:dyDescent="0.35">
      <c r="A26" s="63" t="s">
        <v>48</v>
      </c>
      <c r="B26" s="64" t="s">
        <v>20</v>
      </c>
      <c r="C26" s="51">
        <f>'2021'!H26</f>
        <v>0</v>
      </c>
      <c r="D26" s="43">
        <f>'2020'!H26</f>
        <v>5076</v>
      </c>
      <c r="E26" s="44">
        <f>C26-D26</f>
        <v>-5076</v>
      </c>
      <c r="F26" s="52">
        <f>E26/D26</f>
        <v>-1</v>
      </c>
      <c r="G26" s="51">
        <f>SUM('2021'!C26:H26)</f>
        <v>6274</v>
      </c>
      <c r="H26" s="43">
        <f>SUM('2020'!C26:H26)</f>
        <v>22650</v>
      </c>
      <c r="I26" s="44">
        <f t="shared" si="6"/>
        <v>-16376</v>
      </c>
      <c r="J26" s="52">
        <f>I26/H26</f>
        <v>-0.7230022075055188</v>
      </c>
    </row>
    <row r="27" spans="1:10" s="12" customFormat="1" x14ac:dyDescent="0.35">
      <c r="A27" s="69"/>
      <c r="B27" s="70" t="s">
        <v>21</v>
      </c>
      <c r="C27" s="53">
        <f>'2021'!H27</f>
        <v>0</v>
      </c>
      <c r="D27" s="45">
        <f>SUM(D25:D26)</f>
        <v>29130</v>
      </c>
      <c r="E27" s="46">
        <f>SUM(E25:E26)</f>
        <v>-29130</v>
      </c>
      <c r="F27" s="54">
        <f>E27/D27</f>
        <v>-1</v>
      </c>
      <c r="G27" s="53">
        <f>SUM(G25:G26)</f>
        <v>28284</v>
      </c>
      <c r="H27" s="45">
        <f>SUM(H25:H26)</f>
        <v>120719</v>
      </c>
      <c r="I27" s="46">
        <f>SUM(I25:I26)</f>
        <v>-92435</v>
      </c>
      <c r="J27" s="54">
        <f>I27/H27</f>
        <v>-0.76570382458436537</v>
      </c>
    </row>
    <row r="28" spans="1:10" x14ac:dyDescent="0.35">
      <c r="A28" s="63"/>
      <c r="B28" s="64"/>
      <c r="C28" s="51">
        <f>'2021'!H28</f>
        <v>0</v>
      </c>
      <c r="D28" s="43"/>
      <c r="E28" s="44"/>
      <c r="F28" s="57"/>
      <c r="G28" s="51"/>
      <c r="H28" s="43"/>
      <c r="I28" s="43"/>
      <c r="J28" s="57"/>
    </row>
    <row r="29" spans="1:10" ht="15" thickBot="1" x14ac:dyDescent="0.4">
      <c r="A29" s="72"/>
      <c r="B29" s="73" t="s">
        <v>22</v>
      </c>
      <c r="C29" s="58">
        <f>'2021'!H29</f>
        <v>0</v>
      </c>
      <c r="D29" s="59">
        <f>D18+D23+D27</f>
        <v>368906</v>
      </c>
      <c r="E29" s="65">
        <f>E18+E23+E27</f>
        <v>-368906</v>
      </c>
      <c r="F29" s="61">
        <f>E29/D29</f>
        <v>-1</v>
      </c>
      <c r="G29" s="58">
        <f>G18+G23+G27</f>
        <v>452681</v>
      </c>
      <c r="H29" s="59">
        <f>H18+H23+H27</f>
        <v>2606310</v>
      </c>
      <c r="I29" s="60">
        <f>I18+I23+I27</f>
        <v>-2153629</v>
      </c>
      <c r="J29" s="61">
        <f>I29/H29</f>
        <v>-0.82631344698059706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customXml/itemProps3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2020-10-07T06:04:37Z</cp:lastPrinted>
  <dcterms:created xsi:type="dcterms:W3CDTF">2020-01-17T09:31:19Z</dcterms:created>
  <dcterms:modified xsi:type="dcterms:W3CDTF">2021-03-04T14:16:54Z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