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2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5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6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7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8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9.xml" ContentType="application/vnd.openxmlformats-officedocument.themeOverrid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0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11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12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13.xml" ContentType="application/vnd.openxmlformats-officedocument.themeOverride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14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15.xml" ContentType="application/vnd.openxmlformats-officedocument.themeOverride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16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17.xml" ContentType="application/vnd.openxmlformats-officedocument.themeOverrid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https://vtfk.sharepoint.com/sites/SMM-SeksjonKollektivogmobilitet/Delte dokumenter/General/Statistikk/"/>
    </mc:Choice>
  </mc:AlternateContent>
  <xr:revisionPtr revIDLastSave="86" documentId="8_{2B3E649E-D7AF-4788-AE3F-881D9733A886}" xr6:coauthVersionLast="45" xr6:coauthVersionMax="45" xr10:uidLastSave="{A9C8FCAF-09D8-4B24-B2E4-424EA9358010}"/>
  <bookViews>
    <workbookView xWindow="57480" yWindow="3090" windowWidth="29040" windowHeight="15840" xr2:uid="{00000000-000D-0000-FFFF-FFFF00000000}"/>
  </bookViews>
  <sheets>
    <sheet name="Total" sheetId="1" r:id="rId1"/>
    <sheet name="Januar" sheetId="2" r:id="rId2"/>
    <sheet name="Februar" sheetId="3" r:id="rId3"/>
    <sheet name="Mars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s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5" i="1" l="1"/>
  <c r="B45" i="1"/>
  <c r="N8" i="1" l="1"/>
  <c r="N9" i="1"/>
  <c r="N10" i="1"/>
  <c r="N11" i="1"/>
  <c r="N12" i="1"/>
  <c r="N13" i="1"/>
  <c r="N7" i="1"/>
  <c r="N16" i="1" l="1"/>
  <c r="O16" i="1" s="1"/>
  <c r="M16" i="1"/>
  <c r="L16" i="1"/>
  <c r="K16" i="1"/>
  <c r="J15" i="1"/>
  <c r="J16" i="1"/>
  <c r="I16" i="1"/>
  <c r="H16" i="1"/>
  <c r="G16" i="1"/>
  <c r="F16" i="1"/>
  <c r="M15" i="1"/>
  <c r="L15" i="1"/>
  <c r="K15" i="1"/>
  <c r="I15" i="1"/>
  <c r="H15" i="1"/>
  <c r="G15" i="1"/>
  <c r="F15" i="1"/>
  <c r="N15" i="1" l="1"/>
  <c r="C10" i="13"/>
  <c r="B10" i="13"/>
  <c r="C9" i="13"/>
  <c r="B9" i="13"/>
  <c r="C7" i="13"/>
  <c r="C6" i="13"/>
  <c r="C5" i="13"/>
  <c r="C4" i="13"/>
  <c r="C3" i="13"/>
  <c r="C2" i="13"/>
  <c r="C1" i="13"/>
  <c r="C10" i="12"/>
  <c r="B10" i="12"/>
  <c r="C9" i="12"/>
  <c r="B9" i="12"/>
  <c r="C7" i="12"/>
  <c r="B7" i="12"/>
  <c r="C6" i="12"/>
  <c r="B6" i="12"/>
  <c r="C5" i="12"/>
  <c r="B5" i="12"/>
  <c r="C4" i="12"/>
  <c r="B4" i="12"/>
  <c r="C3" i="12"/>
  <c r="B3" i="12"/>
  <c r="C2" i="12"/>
  <c r="B2" i="12"/>
  <c r="C1" i="12"/>
  <c r="B1" i="12"/>
  <c r="C10" i="11"/>
  <c r="B10" i="11"/>
  <c r="C9" i="11"/>
  <c r="B9" i="11"/>
  <c r="C7" i="11"/>
  <c r="B7" i="11"/>
  <c r="C6" i="11"/>
  <c r="B6" i="11"/>
  <c r="C5" i="11"/>
  <c r="B5" i="11"/>
  <c r="C4" i="11"/>
  <c r="B4" i="11"/>
  <c r="C3" i="11"/>
  <c r="B3" i="11"/>
  <c r="C2" i="11"/>
  <c r="B2" i="11"/>
  <c r="C1" i="11"/>
  <c r="B1" i="11"/>
  <c r="C10" i="10"/>
  <c r="B10" i="10"/>
  <c r="C9" i="10"/>
  <c r="B9" i="10"/>
  <c r="C7" i="10"/>
  <c r="B7" i="10"/>
  <c r="C6" i="10"/>
  <c r="B6" i="10"/>
  <c r="C5" i="10"/>
  <c r="B5" i="10"/>
  <c r="C4" i="10"/>
  <c r="B4" i="10"/>
  <c r="C3" i="10"/>
  <c r="B3" i="10"/>
  <c r="C2" i="10"/>
  <c r="B2" i="10"/>
  <c r="C1" i="10"/>
  <c r="B1" i="10"/>
  <c r="C10" i="9"/>
  <c r="B10" i="9"/>
  <c r="C9" i="9"/>
  <c r="B9" i="9"/>
  <c r="C7" i="9"/>
  <c r="B7" i="9"/>
  <c r="C6" i="9"/>
  <c r="B6" i="9"/>
  <c r="C5" i="9"/>
  <c r="B5" i="9"/>
  <c r="C4" i="9"/>
  <c r="B4" i="9"/>
  <c r="C3" i="9"/>
  <c r="B3" i="9"/>
  <c r="C2" i="9"/>
  <c r="B2" i="9"/>
  <c r="C1" i="9"/>
  <c r="B1" i="9"/>
  <c r="C10" i="8"/>
  <c r="B10" i="8"/>
  <c r="C9" i="8"/>
  <c r="B9" i="8"/>
  <c r="C7" i="8"/>
  <c r="B7" i="8"/>
  <c r="C6" i="8"/>
  <c r="B6" i="8"/>
  <c r="C5" i="8"/>
  <c r="B5" i="8"/>
  <c r="C4" i="8"/>
  <c r="B4" i="8"/>
  <c r="C3" i="8"/>
  <c r="B3" i="8"/>
  <c r="C2" i="8"/>
  <c r="B2" i="8"/>
  <c r="C1" i="8"/>
  <c r="B1" i="8"/>
  <c r="C10" i="7"/>
  <c r="B10" i="7"/>
  <c r="C9" i="7"/>
  <c r="B9" i="7"/>
  <c r="C7" i="7"/>
  <c r="B7" i="7"/>
  <c r="C6" i="7"/>
  <c r="B6" i="7"/>
  <c r="C5" i="7"/>
  <c r="B5" i="7"/>
  <c r="C4" i="7"/>
  <c r="B4" i="7"/>
  <c r="C3" i="7"/>
  <c r="B3" i="7"/>
  <c r="C2" i="7"/>
  <c r="B2" i="7"/>
  <c r="C1" i="7"/>
  <c r="B1" i="7"/>
  <c r="C10" i="6"/>
  <c r="B10" i="6"/>
  <c r="C9" i="6"/>
  <c r="B9" i="6"/>
  <c r="C7" i="6"/>
  <c r="B7" i="6"/>
  <c r="C6" i="6"/>
  <c r="B6" i="6"/>
  <c r="C5" i="6"/>
  <c r="B5" i="6"/>
  <c r="C4" i="6"/>
  <c r="B4" i="6"/>
  <c r="C3" i="6"/>
  <c r="B3" i="6"/>
  <c r="C2" i="6"/>
  <c r="B2" i="6"/>
  <c r="C1" i="6"/>
  <c r="B1" i="6"/>
  <c r="C10" i="5"/>
  <c r="B10" i="5"/>
  <c r="B9" i="5"/>
  <c r="C9" i="5" s="1"/>
  <c r="B7" i="5"/>
  <c r="C7" i="5" s="1"/>
  <c r="C6" i="5"/>
  <c r="B6" i="5"/>
  <c r="B5" i="5"/>
  <c r="C5" i="5" s="1"/>
  <c r="B4" i="5"/>
  <c r="C4" i="5" s="1"/>
  <c r="B3" i="5"/>
  <c r="C3" i="5" s="1"/>
  <c r="B2" i="5"/>
  <c r="C2" i="5" s="1"/>
  <c r="B1" i="5"/>
  <c r="C1" i="5" s="1"/>
  <c r="B10" i="4"/>
  <c r="C10" i="4" s="1"/>
  <c r="B9" i="4"/>
  <c r="C9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1" i="4"/>
  <c r="C1" i="4" s="1"/>
  <c r="B10" i="3"/>
  <c r="C10" i="3" s="1"/>
  <c r="C9" i="3"/>
  <c r="B9" i="3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B1" i="3"/>
  <c r="C1" i="3" s="1"/>
  <c r="C10" i="2"/>
  <c r="B10" i="2"/>
  <c r="C9" i="2"/>
  <c r="B9" i="2"/>
  <c r="B7" i="2"/>
  <c r="C7" i="2" s="1"/>
  <c r="B6" i="2"/>
  <c r="C6" i="2" s="1"/>
  <c r="C5" i="2"/>
  <c r="B5" i="2"/>
  <c r="C4" i="2"/>
  <c r="B4" i="2"/>
  <c r="B3" i="2"/>
  <c r="C3" i="2" s="1"/>
  <c r="B2" i="2"/>
  <c r="C2" i="2" s="1"/>
  <c r="C1" i="2"/>
  <c r="B1" i="2"/>
  <c r="E54" i="1"/>
  <c r="D54" i="1"/>
  <c r="C54" i="1"/>
  <c r="B54" i="1"/>
  <c r="B16" i="1"/>
  <c r="B15" i="1"/>
  <c r="O15" i="1"/>
  <c r="O12" i="1"/>
  <c r="O11" i="1"/>
  <c r="O10" i="1"/>
  <c r="O9" i="1"/>
  <c r="O8" i="1"/>
  <c r="O7" i="1"/>
  <c r="O13" i="1" l="1"/>
</calcChain>
</file>

<file path=xl/sharedStrings.xml><?xml version="1.0" encoding="utf-8"?>
<sst xmlns="http://schemas.openxmlformats.org/spreadsheetml/2006/main" count="153" uniqueCount="34">
  <si>
    <t>Andel avganger i rute (inntil 3 minutter etter planlagt tid)</t>
  </si>
  <si>
    <t>Januar</t>
  </si>
  <si>
    <t>Februar</t>
  </si>
  <si>
    <t>Mars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</si>
  <si>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</si>
  <si>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</si>
  <si>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</si>
  <si>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</si>
  <si>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</si>
  <si>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</si>
  <si>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</si>
  <si>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</si>
  <si>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Desember</t>
  </si>
  <si>
    <t>Endring %</t>
  </si>
  <si>
    <t>Inntil 5 min etter planlagt tid</t>
  </si>
  <si>
    <t>Sum Grenland</t>
  </si>
  <si>
    <t>M1</t>
  </si>
  <si>
    <t>M2</t>
  </si>
  <si>
    <t>M3</t>
  </si>
  <si>
    <t>P4</t>
  </si>
  <si>
    <t>P5</t>
  </si>
  <si>
    <t>P6</t>
  </si>
  <si>
    <t>P7</t>
  </si>
  <si>
    <t>Metro og pendel</t>
  </si>
  <si>
    <t>Total Grenland</t>
  </si>
  <si>
    <t>Total Grenland inntil 3 min</t>
  </si>
  <si>
    <t>Snitt</t>
  </si>
  <si>
    <t>Punktlighetsrapport 2021 Grenland</t>
  </si>
  <si>
    <t>Mål 2021</t>
  </si>
  <si>
    <t>2020 - 5 min</t>
  </si>
  <si>
    <t>2021 - 5 min</t>
  </si>
  <si>
    <t>2020 - 3 min</t>
  </si>
  <si>
    <t>2021  - 3 min</t>
  </si>
  <si>
    <t>Ikke i rute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</si>
</sst>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theme="6" tint="0.39997558519241921"/>
      </bottom>
      <diagonal/>
    </border>
    <border>
      <left/>
      <right/>
      <top style="medium">
        <color auto="1"/>
      </top>
      <bottom style="thin">
        <color theme="6" tint="0.39997558519241921"/>
      </bottom>
      <diagonal/>
    </border>
    <border>
      <left/>
      <right style="medium">
        <color auto="1"/>
      </right>
      <top style="medium">
        <color auto="1"/>
      </top>
      <bottom style="thin">
        <color theme="6" tint="0.39997558519241921"/>
      </bottom>
      <diagonal/>
    </border>
    <border>
      <left style="medium">
        <color auto="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medium">
        <color auto="1"/>
      </right>
      <top style="thin">
        <color theme="6" tint="0.39997558519241921"/>
      </top>
      <bottom/>
      <diagonal/>
    </border>
    <border>
      <left style="medium">
        <color auto="1"/>
      </left>
      <right/>
      <top style="thin">
        <color theme="6" tint="0.39997558519241921"/>
      </top>
      <bottom style="medium">
        <color auto="1"/>
      </bottom>
      <diagonal/>
    </border>
    <border>
      <left/>
      <right style="medium">
        <color auto="1"/>
      </right>
      <top style="thin">
        <color theme="6" tint="0.3999755851924192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6" tint="0.39997558519241921"/>
      </bottom>
      <diagonal/>
    </border>
    <border>
      <left style="medium">
        <color indexed="64"/>
      </left>
      <right style="medium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5" borderId="0" applyNumberFormat="0" applyBorder="0" applyAlignment="0" applyProtection="0"/>
  </cellStyleXfs>
  <cellXfs count="87">
    <xf numFmtId="0" fontId="0" fillId="0" borderId="0" xfId="0"/>
    <xf numFmtId="0" fontId="4" fillId="0" borderId="0" xfId="0" applyFont="1"/>
    <xf numFmtId="49" fontId="5" fillId="0" borderId="0" xfId="0" applyNumberFormat="1" applyFont="1"/>
    <xf numFmtId="0" fontId="2" fillId="2" borderId="1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right"/>
    </xf>
    <xf numFmtId="0" fontId="3" fillId="3" borderId="7" xfId="0" applyFont="1" applyFill="1" applyBorder="1" applyAlignment="1">
      <alignment horizontal="right"/>
    </xf>
    <xf numFmtId="9" fontId="1" fillId="0" borderId="5" xfId="2" applyNumberFormat="1" applyFont="1" applyBorder="1"/>
    <xf numFmtId="9" fontId="1" fillId="0" borderId="6" xfId="2" applyNumberFormat="1" applyFont="1" applyBorder="1"/>
    <xf numFmtId="9" fontId="1" fillId="0" borderId="7" xfId="2" applyNumberFormat="1" applyFont="1" applyBorder="1"/>
    <xf numFmtId="9" fontId="1" fillId="3" borderId="7" xfId="2" applyNumberFormat="1" applyFont="1" applyFill="1" applyBorder="1"/>
    <xf numFmtId="9" fontId="0" fillId="0" borderId="0" xfId="0" applyNumberFormat="1"/>
    <xf numFmtId="9" fontId="1" fillId="0" borderId="7" xfId="2" applyNumberFormat="1" applyFont="1" applyFill="1" applyBorder="1"/>
    <xf numFmtId="0" fontId="0" fillId="0" borderId="0" xfId="0" applyFill="1"/>
    <xf numFmtId="0" fontId="0" fillId="4" borderId="8" xfId="0" applyFont="1" applyFill="1" applyBorder="1"/>
    <xf numFmtId="9" fontId="1" fillId="4" borderId="8" xfId="1" applyNumberFormat="1" applyFont="1" applyFill="1" applyBorder="1"/>
    <xf numFmtId="9" fontId="1" fillId="4" borderId="9" xfId="2" applyNumberFormat="1" applyFont="1" applyFill="1" applyBorder="1"/>
    <xf numFmtId="0" fontId="3" fillId="0" borderId="10" xfId="0" applyFont="1" applyFill="1" applyBorder="1"/>
    <xf numFmtId="9" fontId="3" fillId="0" borderId="10" xfId="2" applyNumberFormat="1" applyFont="1" applyFill="1" applyBorder="1"/>
    <xf numFmtId="9" fontId="3" fillId="0" borderId="12" xfId="2" applyNumberFormat="1" applyFont="1" applyFill="1" applyBorder="1"/>
    <xf numFmtId="0" fontId="6" fillId="4" borderId="13" xfId="0" applyFont="1" applyFill="1" applyBorder="1"/>
    <xf numFmtId="9" fontId="6" fillId="4" borderId="8" xfId="1" applyNumberFormat="1" applyFont="1" applyFill="1" applyBorder="1"/>
    <xf numFmtId="9" fontId="6" fillId="4" borderId="9" xfId="2" applyNumberFormat="1" applyFont="1" applyFill="1" applyBorder="1"/>
    <xf numFmtId="9" fontId="3" fillId="0" borderId="14" xfId="2" applyNumberFormat="1" applyFont="1" applyFill="1" applyBorder="1"/>
    <xf numFmtId="9" fontId="3" fillId="0" borderId="16" xfId="2" applyNumberFormat="1" applyFont="1" applyFill="1" applyBorder="1"/>
    <xf numFmtId="0" fontId="3" fillId="3" borderId="5" xfId="0" applyFont="1" applyFill="1" applyBorder="1" applyAlignment="1">
      <alignment horizontal="right"/>
    </xf>
    <xf numFmtId="0" fontId="2" fillId="2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right"/>
    </xf>
    <xf numFmtId="9" fontId="6" fillId="4" borderId="13" xfId="1" applyNumberFormat="1" applyFont="1" applyFill="1" applyBorder="1"/>
    <xf numFmtId="9" fontId="1" fillId="0" borderId="19" xfId="2" applyNumberFormat="1" applyFont="1" applyBorder="1"/>
    <xf numFmtId="9" fontId="0" fillId="0" borderId="19" xfId="0" applyNumberFormat="1" applyBorder="1"/>
    <xf numFmtId="9" fontId="7" fillId="5" borderId="19" xfId="3" applyNumberFormat="1" applyBorder="1"/>
    <xf numFmtId="0" fontId="7" fillId="5" borderId="21" xfId="3" applyBorder="1"/>
    <xf numFmtId="9" fontId="7" fillId="5" borderId="20" xfId="3" applyNumberFormat="1" applyBorder="1"/>
    <xf numFmtId="0" fontId="7" fillId="5" borderId="22" xfId="3" applyBorder="1"/>
    <xf numFmtId="9" fontId="7" fillId="5" borderId="23" xfId="3" applyNumberFormat="1" applyBorder="1"/>
    <xf numFmtId="9" fontId="7" fillId="5" borderId="24" xfId="3" applyNumberFormat="1" applyBorder="1"/>
    <xf numFmtId="0" fontId="8" fillId="5" borderId="21" xfId="3" applyFont="1" applyBorder="1"/>
    <xf numFmtId="0" fontId="8" fillId="5" borderId="19" xfId="3" applyFont="1" applyBorder="1"/>
    <xf numFmtId="0" fontId="8" fillId="5" borderId="20" xfId="3" applyFont="1" applyBorder="1"/>
    <xf numFmtId="9" fontId="1" fillId="0" borderId="25" xfId="2" applyNumberFormat="1" applyFont="1" applyBorder="1"/>
    <xf numFmtId="9" fontId="0" fillId="0" borderId="26" xfId="0" applyNumberFormat="1" applyBorder="1"/>
    <xf numFmtId="9" fontId="0" fillId="0" borderId="27" xfId="0" applyNumberFormat="1" applyBorder="1"/>
    <xf numFmtId="9" fontId="1" fillId="0" borderId="28" xfId="2" applyNumberFormat="1" applyFont="1" applyBorder="1"/>
    <xf numFmtId="9" fontId="0" fillId="0" borderId="29" xfId="0" applyNumberFormat="1" applyBorder="1"/>
    <xf numFmtId="9" fontId="1" fillId="0" borderId="30" xfId="2" applyNumberFormat="1" applyFont="1" applyBorder="1"/>
    <xf numFmtId="9" fontId="0" fillId="0" borderId="31" xfId="0" applyNumberFormat="1" applyBorder="1"/>
    <xf numFmtId="9" fontId="0" fillId="0" borderId="32" xfId="0" applyNumberFormat="1" applyBorder="1"/>
    <xf numFmtId="0" fontId="0" fillId="0" borderId="33" xfId="0" applyFont="1" applyBorder="1"/>
    <xf numFmtId="0" fontId="0" fillId="3" borderId="34" xfId="0" applyFont="1" applyFill="1" applyBorder="1"/>
    <xf numFmtId="0" fontId="0" fillId="0" borderId="34" xfId="0" applyFont="1" applyBorder="1"/>
    <xf numFmtId="0" fontId="0" fillId="0" borderId="34" xfId="0" applyFont="1" applyFill="1" applyBorder="1"/>
    <xf numFmtId="0" fontId="0" fillId="0" borderId="35" xfId="0" applyFont="1" applyFill="1" applyBorder="1"/>
    <xf numFmtId="0" fontId="3" fillId="0" borderId="25" xfId="0" applyFont="1" applyFill="1" applyBorder="1"/>
    <xf numFmtId="9" fontId="3" fillId="0" borderId="26" xfId="2" applyNumberFormat="1" applyFont="1" applyFill="1" applyBorder="1"/>
    <xf numFmtId="0" fontId="6" fillId="4" borderId="30" xfId="0" applyFont="1" applyFill="1" applyBorder="1"/>
    <xf numFmtId="9" fontId="6" fillId="4" borderId="31" xfId="1" applyNumberFormat="1" applyFont="1" applyFill="1" applyBorder="1"/>
    <xf numFmtId="0" fontId="0" fillId="4" borderId="36" xfId="0" applyFont="1" applyFill="1" applyBorder="1"/>
    <xf numFmtId="9" fontId="1" fillId="4" borderId="37" xfId="1" applyNumberFormat="1" applyFont="1" applyFill="1" applyBorder="1"/>
    <xf numFmtId="9" fontId="0" fillId="0" borderId="37" xfId="0" applyNumberFormat="1" applyBorder="1"/>
    <xf numFmtId="9" fontId="0" fillId="0" borderId="38" xfId="0" applyNumberFormat="1" applyBorder="1"/>
    <xf numFmtId="9" fontId="6" fillId="4" borderId="16" xfId="1" applyNumberFormat="1" applyFont="1" applyFill="1" applyBorder="1"/>
    <xf numFmtId="9" fontId="0" fillId="0" borderId="16" xfId="0" applyNumberFormat="1" applyBorder="1"/>
    <xf numFmtId="9" fontId="0" fillId="0" borderId="39" xfId="0" applyNumberFormat="1" applyBorder="1"/>
    <xf numFmtId="0" fontId="3" fillId="0" borderId="14" xfId="0" applyFont="1" applyFill="1" applyBorder="1"/>
    <xf numFmtId="0" fontId="0" fillId="4" borderId="10" xfId="0" applyFont="1" applyFill="1" applyBorder="1"/>
    <xf numFmtId="9" fontId="1" fillId="4" borderId="11" xfId="1" applyNumberFormat="1" applyFont="1" applyFill="1" applyBorder="1"/>
    <xf numFmtId="9" fontId="0" fillId="0" borderId="11" xfId="0" applyNumberFormat="1" applyBorder="1"/>
    <xf numFmtId="9" fontId="0" fillId="0" borderId="12" xfId="0" applyNumberFormat="1" applyBorder="1"/>
    <xf numFmtId="9" fontId="1" fillId="4" borderId="11" xfId="2" applyNumberFormat="1" applyFont="1" applyFill="1" applyBorder="1"/>
    <xf numFmtId="0" fontId="0" fillId="0" borderId="12" xfId="0" applyBorder="1"/>
    <xf numFmtId="0" fontId="0" fillId="0" borderId="25" xfId="0" applyFont="1" applyBorder="1"/>
    <xf numFmtId="9" fontId="1" fillId="0" borderId="26" xfId="2" applyNumberFormat="1" applyFont="1" applyBorder="1"/>
    <xf numFmtId="0" fontId="0" fillId="3" borderId="28" xfId="0" applyFont="1" applyFill="1" applyBorder="1"/>
    <xf numFmtId="0" fontId="0" fillId="0" borderId="28" xfId="0" applyFont="1" applyBorder="1"/>
    <xf numFmtId="0" fontId="0" fillId="0" borderId="28" xfId="0" applyFont="1" applyFill="1" applyBorder="1"/>
    <xf numFmtId="0" fontId="0" fillId="0" borderId="30" xfId="0" applyFont="1" applyFill="1" applyBorder="1"/>
    <xf numFmtId="9" fontId="1" fillId="0" borderId="31" xfId="2" applyNumberFormat="1" applyFont="1" applyBorder="1"/>
    <xf numFmtId="9" fontId="9" fillId="4" borderId="11" xfId="1" applyNumberFormat="1" applyFont="1" applyFill="1" applyBorder="1"/>
    <xf numFmtId="9" fontId="1" fillId="4" borderId="40" xfId="1" applyNumberFormat="1" applyFont="1" applyFill="1" applyBorder="1"/>
    <xf numFmtId="9" fontId="1" fillId="0" borderId="34" xfId="2" applyNumberFormat="1" applyFont="1" applyBorder="1"/>
    <xf numFmtId="9" fontId="1" fillId="0" borderId="15" xfId="2" applyNumberFormat="1" applyFont="1" applyBorder="1"/>
    <xf numFmtId="9" fontId="1" fillId="0" borderId="29" xfId="2" applyNumberFormat="1" applyFont="1" applyBorder="1"/>
    <xf numFmtId="9" fontId="1" fillId="4" borderId="10" xfId="1" applyNumberFormat="1" applyFont="1" applyFill="1" applyBorder="1"/>
    <xf numFmtId="9" fontId="1" fillId="4" borderId="12" xfId="1" applyNumberFormat="1" applyFont="1" applyFill="1" applyBorder="1"/>
  </cellXfs>
  <cellStyles count="4">
    <cellStyle name="God" xfId="3" builtinId="26"/>
    <cellStyle name="Komma" xfId="1" builtinId="3"/>
    <cellStyle name="Normal" xfId="0" builtinId="0"/>
    <cellStyle name="Prosent" xfId="2" builtinId="5"/>
  </cellStyles>
  <dxfs count="14">
    <dxf>
      <numFmt numFmtId="13" formatCode="0\ %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3" formatCode="0\ 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6759776536312849E-2"/>
          <c:y val="0.10518353866053824"/>
          <c:w val="0.97541899441340785"/>
          <c:h val="0.7191437792763942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Total!$N$7:$N$13</c:f>
              <c:numCache>
                <c:formatCode>0%</c:formatCode>
                <c:ptCount val="7"/>
                <c:pt idx="0">
                  <c:v>0.79</c:v>
                </c:pt>
                <c:pt idx="1">
                  <c:v>0.72</c:v>
                </c:pt>
                <c:pt idx="2">
                  <c:v>0.78</c:v>
                </c:pt>
                <c:pt idx="3">
                  <c:v>0.74</c:v>
                </c:pt>
                <c:pt idx="4">
                  <c:v>0.75</c:v>
                </c:pt>
                <c:pt idx="5">
                  <c:v>0.79</c:v>
                </c:pt>
                <c:pt idx="6">
                  <c:v>0.87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1EDF-4FE1-952F-F4CAF7C70D56}"/>
            </c:ext>
          </c:extLst>
        </c:ser>
        <c:ser>
          <c:idx val="1"/>
          <c:order val="1"/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Total!$O$7:$O$13</c:f>
              <c:numCache>
                <c:formatCode>0%</c:formatCode>
                <c:ptCount val="7"/>
                <c:pt idx="0">
                  <c:v>0.20999999999999996</c:v>
                </c:pt>
                <c:pt idx="1">
                  <c:v>0.28000000000000003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0.25</c:v>
                </c:pt>
                <c:pt idx="5">
                  <c:v>0.20999999999999996</c:v>
                </c:pt>
                <c:pt idx="6">
                  <c:v>0.13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EDF-4FE1-952F-F4CAF7C70D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APRIL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April!$B$9:$B$10</c:f>
              <c:numCache>
                <c:formatCode>0%</c:formatCode>
                <c:ptCount val="2"/>
                <c:pt idx="0">
                  <c:v>0.74</c:v>
                </c:pt>
                <c:pt idx="1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C4-4D76-B850-7E414B1523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37458216"/>
        <c:axId val="237458608"/>
      </c:barChart>
      <c:catAx>
        <c:axId val="237458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8608"/>
        <c:crosses val="autoZero"/>
        <c:auto val="1"/>
        <c:lblAlgn val="ctr"/>
        <c:lblOffset val="100"/>
        <c:noMultiLvlLbl val="0"/>
      </c:catAx>
      <c:valAx>
        <c:axId val="237458608"/>
        <c:scaling>
          <c:orientation val="minMax"/>
        </c:scaling>
        <c:delete val="1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8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inntil 3 minutter etter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BA-4A25-AC73-96F6653D3570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BA-4A25-AC73-96F6653D35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88912"/>
        <c:axId val="238389304"/>
      </c:barChart>
      <c:catAx>
        <c:axId val="23838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89304"/>
        <c:crosses val="autoZero"/>
        <c:auto val="1"/>
        <c:lblAlgn val="ctr"/>
        <c:lblOffset val="100"/>
        <c:noMultiLvlLbl val="0"/>
      </c:catAx>
      <c:valAx>
        <c:axId val="2383893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8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MAI INNENFOR</a:t>
            </a:r>
            <a:r>
              <a:rPr lang="nb-NO" baseline="0"/>
              <a:t>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86-4957-B104-0CE4D4DE3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8390088"/>
        <c:axId val="238390480"/>
      </c:barChart>
      <c:catAx>
        <c:axId val="23839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0480"/>
        <c:crosses val="autoZero"/>
        <c:auto val="1"/>
        <c:lblAlgn val="ctr"/>
        <c:lblOffset val="100"/>
        <c:noMultiLvlLbl val="0"/>
      </c:catAx>
      <c:valAx>
        <c:axId val="238390480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8390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inntil</a:t>
            </a:r>
            <a:r>
              <a:rPr lang="nb-NO" baseline="0"/>
              <a:t>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1-4DF6-A384-C8184273D66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Juni!$C$1:$C$10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1-4DF6-A384-C8184273D66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391264"/>
        <c:axId val="238391656"/>
      </c:barChart>
      <c:catAx>
        <c:axId val="23839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391656"/>
        <c:crosses val="autoZero"/>
        <c:auto val="1"/>
        <c:lblAlgn val="ctr"/>
        <c:lblOffset val="100"/>
        <c:noMultiLvlLbl val="0"/>
      </c:catAx>
      <c:valAx>
        <c:axId val="2383916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39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JUNI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Juni!$A$9:$A$10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Juni!$B$9:$B$10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97-4B6B-8387-6FF637BA54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239031656"/>
        <c:axId val="239032048"/>
      </c:barChart>
      <c:catAx>
        <c:axId val="2390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2048"/>
        <c:crosses val="autoZero"/>
        <c:auto val="1"/>
        <c:lblAlgn val="ctr"/>
        <c:lblOffset val="100"/>
        <c:noMultiLvlLbl val="0"/>
      </c:catAx>
      <c:valAx>
        <c:axId val="239032048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239031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JULI inntil 3 min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16-4040-80BD-A439D6FBEE5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Juli!$A$1:$A$10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Juli!$C$1:$C$10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16-4040-80BD-A439D6FBEE5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2832"/>
        <c:axId val="239033224"/>
      </c:barChart>
      <c:catAx>
        <c:axId val="23903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3224"/>
        <c:crosses val="autoZero"/>
        <c:auto val="1"/>
        <c:lblAlgn val="ctr"/>
        <c:lblOffset val="100"/>
        <c:noMultiLvlLbl val="0"/>
      </c:catAx>
      <c:valAx>
        <c:axId val="23903322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JULI INNEN 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Juli!$A$9:$A$10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Juli!$B$9:$B$10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A4-4DAF-8613-77C30DBF98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4008"/>
        <c:axId val="239034400"/>
      </c:barChart>
      <c:catAx>
        <c:axId val="239034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4400"/>
        <c:crosses val="autoZero"/>
        <c:auto val="1"/>
        <c:lblAlgn val="ctr"/>
        <c:lblOffset val="100"/>
        <c:noMultiLvlLbl val="0"/>
      </c:catAx>
      <c:valAx>
        <c:axId val="23903440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4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8.0788577598879564E-3"/>
          <c:w val="0.96948682385575591"/>
          <c:h val="0.70123985011038592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A-4F0A-A168-7AA4F269C8C5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August!$A$1:$A$10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August!$C$1:$C$10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A-4F0A-A168-7AA4F269C8C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898176"/>
        <c:axId val="238898568"/>
      </c:barChart>
      <c:catAx>
        <c:axId val="23889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8568"/>
        <c:crosses val="autoZero"/>
        <c:auto val="1"/>
        <c:lblAlgn val="ctr"/>
        <c:lblOffset val="100"/>
        <c:noMultiLvlLbl val="0"/>
      </c:catAx>
      <c:valAx>
        <c:axId val="23889856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AUGUST innenfor 3 og 5 minutter</a:t>
            </a:r>
          </a:p>
        </c:rich>
      </c:tx>
      <c:layout>
        <c:manualLayout>
          <c:xMode val="edge"/>
          <c:yMode val="edge"/>
          <c:x val="0.1550312897553483"/>
          <c:y val="5.7498793430830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August!$A$9:$A$10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August!$B$9:$B$10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8-497A-B039-727D45EF34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899352"/>
        <c:axId val="238899744"/>
      </c:barChart>
      <c:catAx>
        <c:axId val="238899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899744"/>
        <c:crosses val="autoZero"/>
        <c:auto val="1"/>
        <c:lblAlgn val="ctr"/>
        <c:lblOffset val="100"/>
        <c:noMultiLvlLbl val="0"/>
      </c:catAx>
      <c:valAx>
        <c:axId val="238899744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89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EC-4B0C-AA10-C5C5A487E886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September!$A$1:$A$10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September!$C$1:$C$10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C-4B0C-AA10-C5C5A487E8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8900528"/>
        <c:axId val="238900920"/>
      </c:barChart>
      <c:catAx>
        <c:axId val="23890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8900920"/>
        <c:crosses val="autoZero"/>
        <c:auto val="1"/>
        <c:lblAlgn val="ctr"/>
        <c:lblOffset val="100"/>
        <c:noMultiLvlLbl val="0"/>
      </c:catAx>
      <c:valAx>
        <c:axId val="2389009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Punklighet Total snitt år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Total!$B$41</c:f>
              <c:strCache>
                <c:ptCount val="1"/>
                <c:pt idx="0">
                  <c:v>2021  - 3 min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6876E-3"/>
                  <c:y val="0.240546662522675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Total!$B$54</c:f>
              <c:numCache>
                <c:formatCode>0%</c:formatCode>
                <c:ptCount val="1"/>
                <c:pt idx="0">
                  <c:v>0.76500000000000012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B-41BC-8674-659C994AF13A}"/>
            </c:ext>
          </c:extLst>
        </c:ser>
        <c:ser>
          <c:idx val="1"/>
          <c:order val="1"/>
          <c:tx>
            <c:strRef>
              <c:f>Total!$C$41</c:f>
              <c:strCache>
                <c:ptCount val="1"/>
                <c:pt idx="0">
                  <c:v>2020 - 3 min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4.7379326348053752E-3"/>
                  <c:y val="0.178587673691076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Total!$C$54</c:f>
              <c:numCache>
                <c:formatCode>0%</c:formatCode>
                <c:ptCount val="1"/>
                <c:pt idx="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2B-41BC-8674-659C994AF13A}"/>
            </c:ext>
          </c:extLst>
        </c:ser>
        <c:ser>
          <c:idx val="2"/>
          <c:order val="2"/>
          <c:tx>
            <c:strRef>
              <c:f>Total!$D$41</c:f>
              <c:strCache>
                <c:ptCount val="1"/>
                <c:pt idx="0">
                  <c:v>2021 - 5 min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-2.3689663174027748E-3"/>
                  <c:y val="0.3061502977561318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Total!$D$54</c:f>
              <c:numCache>
                <c:formatCode>0%</c:formatCode>
                <c:ptCount val="1"/>
                <c:pt idx="0">
                  <c:v>0.92249999999999999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2B-41BC-8674-659C994AF13A}"/>
            </c:ext>
          </c:extLst>
        </c:ser>
        <c:ser>
          <c:idx val="3"/>
          <c:order val="3"/>
          <c:tx>
            <c:strRef>
              <c:f>Total!$E$41</c:f>
              <c:strCache>
                <c:ptCount val="1"/>
                <c:pt idx="0">
                  <c:v>2020 - 5 min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dLbl>
              <c:idx val="0"/>
              <c:layout>
                <c:manualLayout>
                  <c:x val="0"/>
                  <c:y val="0.2259680769152401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82B-41BC-8674-659C994AF1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Total!$A$54</c:f>
              <c:strCache>
                <c:ptCount val="1"/>
                <c:pt idx="0">
                  <c:v>Snitt</c:v>
                </c:pt>
              </c:strCache>
            </c:strRef>
          </c:cat>
          <c:val>
            <c:numRef>
              <c:f>Total!$E$54</c:f>
              <c:numCache>
                <c:formatCode>0%</c:formatCode>
                <c:ptCount val="1"/>
                <c:pt idx="0">
                  <c:v>0.80833333333333346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2B-41BC-8674-659C994AF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"/>
        <c:gapDepth val="90"/>
        <c:shape val="box"/>
        <c:axId val="567758175"/>
        <c:axId val="468970095"/>
        <c:axId val="0"/>
      </c:bar3DChart>
      <c:catAx>
        <c:axId val="56775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68970095"/>
        <c:crosses val="autoZero"/>
        <c:auto val="1"/>
        <c:lblAlgn val="ctr"/>
        <c:lblOffset val="100"/>
        <c:noMultiLvlLbl val="0"/>
      </c:catAx>
      <c:valAx>
        <c:axId val="46897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67758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SEPTEMBER innenfor 3 og 5 minutter</a:t>
            </a:r>
            <a:endParaRPr lang="nb-NO" sz="1800">
              <a:effectLst/>
            </a:endParaRPr>
          </a:p>
        </c:rich>
      </c:tx>
      <c:layout>
        <c:manualLayout>
          <c:xMode val="edge"/>
          <c:yMode val="edge"/>
          <c:x val="0.11436081242532856"/>
          <c:y val="2.40963855421686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September!$A$9:$A$10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September!$B$9:$B$10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8B-4552-8128-796CBFF83B0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8901704"/>
        <c:axId val="239035360"/>
      </c:barChart>
      <c:catAx>
        <c:axId val="238901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5360"/>
        <c:crosses val="autoZero"/>
        <c:auto val="1"/>
        <c:lblAlgn val="ctr"/>
        <c:lblOffset val="100"/>
        <c:noMultiLvlLbl val="0"/>
      </c:catAx>
      <c:valAx>
        <c:axId val="23903536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890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3071895424836602E-2"/>
          <c:y val="0.12219807676878817"/>
          <c:w val="0.97385620915032678"/>
          <c:h val="0.71169319992206215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F-486C-B892-6C2123CCC3A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Oktober!$A$1:$A$10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Oktober!$C$1:$C$10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4F-486C-B892-6C2123CCC3A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6144"/>
        <c:axId val="239036536"/>
      </c:barChart>
      <c:catAx>
        <c:axId val="23903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6536"/>
        <c:crosses val="autoZero"/>
        <c:auto val="1"/>
        <c:lblAlgn val="ctr"/>
        <c:lblOffset val="100"/>
        <c:noMultiLvlLbl val="0"/>
      </c:catAx>
      <c:valAx>
        <c:axId val="23903653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OKTOBER innenfor 3 og 5 minutter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Oktober!$A$9:$A$10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Oktober!$B$9:$B$10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642-BCA1-55BF3B5B198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39037320"/>
        <c:axId val="239037712"/>
      </c:barChart>
      <c:catAx>
        <c:axId val="239037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7712"/>
        <c:crosses val="autoZero"/>
        <c:auto val="1"/>
        <c:lblAlgn val="ctr"/>
        <c:lblOffset val="100"/>
        <c:noMultiLvlLbl val="0"/>
      </c:catAx>
      <c:valAx>
        <c:axId val="23903771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7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November inntil 3 minutter etter avgang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November!$B$1:$B$10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F-4380-BC41-EBFB38A78441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November!$A$1:$A$10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November!$C$1:$C$10</c:f>
              <c:numCache>
                <c:formatCode>0%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9F-4380-BC41-EBFB38A7844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9038496"/>
        <c:axId val="239038888"/>
      </c:barChart>
      <c:catAx>
        <c:axId val="23903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9038888"/>
        <c:crosses val="autoZero"/>
        <c:auto val="1"/>
        <c:lblAlgn val="ctr"/>
        <c:lblOffset val="100"/>
        <c:noMultiLvlLbl val="0"/>
      </c:catAx>
      <c:valAx>
        <c:axId val="23903888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903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November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November!$A$9:$A$10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November!$B$9:$B$10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D5-494C-83F5-4D0577526E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275073584"/>
        <c:axId val="275073976"/>
      </c:barChart>
      <c:catAx>
        <c:axId val="275073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5073976"/>
        <c:crosses val="autoZero"/>
        <c:auto val="1"/>
        <c:lblAlgn val="ctr"/>
        <c:lblOffset val="100"/>
        <c:noMultiLvlLbl val="0"/>
      </c:catAx>
      <c:valAx>
        <c:axId val="27507397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7507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Desember!$B$1:$B$10</c:f>
              <c:numCache>
                <c:formatCode>0%</c:formatCode>
                <c:ptCount val="10"/>
                <c:pt idx="0">
                  <c:v>0.82</c:v>
                </c:pt>
                <c:pt idx="1">
                  <c:v>0.62</c:v>
                </c:pt>
                <c:pt idx="2">
                  <c:v>0.75</c:v>
                </c:pt>
                <c:pt idx="3">
                  <c:v>0.63</c:v>
                </c:pt>
                <c:pt idx="4">
                  <c:v>0.7</c:v>
                </c:pt>
                <c:pt idx="5">
                  <c:v>0.73</c:v>
                </c:pt>
                <c:pt idx="6">
                  <c:v>0.85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F-49A5-9CE3-95C5BEA44DF7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Desember!$A$1:$A$10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Desember!$C$1:$C$10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0.38</c:v>
                </c:pt>
                <c:pt idx="2">
                  <c:v>0.25</c:v>
                </c:pt>
                <c:pt idx="3">
                  <c:v>0.37</c:v>
                </c:pt>
                <c:pt idx="4">
                  <c:v>0.30000000000000004</c:v>
                </c:pt>
                <c:pt idx="5">
                  <c:v>0.27</c:v>
                </c:pt>
                <c:pt idx="6">
                  <c:v>0.15000000000000002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F-49A5-9CE3-95C5BEA44D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4057504"/>
        <c:axId val="334055544"/>
      </c:barChart>
      <c:catAx>
        <c:axId val="33405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4055544"/>
        <c:crosses val="autoZero"/>
        <c:auto val="1"/>
        <c:lblAlgn val="ctr"/>
        <c:lblOffset val="100"/>
        <c:noMultiLvlLbl val="0"/>
      </c:catAx>
      <c:valAx>
        <c:axId val="3340555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405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Desember innenfor 3 og 5 minutter</a:t>
            </a:r>
          </a:p>
          <a:p>
            <a:pPr>
              <a:defRPr/>
            </a:pP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0.27500980834939331"/>
          <c:y val="0.1543005467505994"/>
          <c:w val="0.69203932680159963"/>
          <c:h val="0.79993763027133125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Desember!$A$9:$A$10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Desember!$B$9:$B$10</c:f>
              <c:numCache>
                <c:formatCode>0%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30-4064-80A6-267D3B05CE2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3725320"/>
        <c:axId val="333727280"/>
      </c:barChart>
      <c:catAx>
        <c:axId val="333725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333727280"/>
        <c:crosses val="autoZero"/>
        <c:auto val="1"/>
        <c:lblAlgn val="ctr"/>
        <c:lblOffset val="100"/>
        <c:noMultiLvlLbl val="0"/>
      </c:catAx>
      <c:valAx>
        <c:axId val="333727280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333725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JANUAR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Januar!$B$1:$B$10</c:f>
              <c:numCache>
                <c:formatCode>0%</c:formatCode>
                <c:ptCount val="10"/>
                <c:pt idx="0">
                  <c:v>0.84</c:v>
                </c:pt>
                <c:pt idx="1">
                  <c:v>0.76</c:v>
                </c:pt>
                <c:pt idx="2">
                  <c:v>0.8</c:v>
                </c:pt>
                <c:pt idx="3">
                  <c:v>0.74</c:v>
                </c:pt>
                <c:pt idx="4">
                  <c:v>0.76</c:v>
                </c:pt>
                <c:pt idx="5">
                  <c:v>0.78</c:v>
                </c:pt>
                <c:pt idx="6">
                  <c:v>0.88</c:v>
                </c:pt>
                <c:pt idx="8">
                  <c:v>0.79</c:v>
                </c:pt>
                <c:pt idx="9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78-4B2D-A66C-111EC102577D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Januar!$A$1:$A$10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Januar!$C$1:$C$10</c:f>
              <c:numCache>
                <c:formatCode>0%</c:formatCode>
                <c:ptCount val="10"/>
                <c:pt idx="0">
                  <c:v>0.16000000000000003</c:v>
                </c:pt>
                <c:pt idx="1">
                  <c:v>0.24</c:v>
                </c:pt>
                <c:pt idx="2">
                  <c:v>0.19999999999999996</c:v>
                </c:pt>
                <c:pt idx="3">
                  <c:v>0.26</c:v>
                </c:pt>
                <c:pt idx="4">
                  <c:v>0.24</c:v>
                </c:pt>
                <c:pt idx="5">
                  <c:v>0.21999999999999997</c:v>
                </c:pt>
                <c:pt idx="6">
                  <c:v>0.12</c:v>
                </c:pt>
                <c:pt idx="8">
                  <c:v>0.20999999999999996</c:v>
                </c:pt>
                <c:pt idx="9">
                  <c:v>6.0000000000000053E-2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78-4B2D-A66C-111EC102577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253288"/>
        <c:axId val="237399840"/>
      </c:barChart>
      <c:catAx>
        <c:axId val="236253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399840"/>
        <c:crosses val="autoZero"/>
        <c:auto val="1"/>
        <c:lblAlgn val="ctr"/>
        <c:lblOffset val="100"/>
        <c:noMultiLvlLbl val="0"/>
      </c:catAx>
      <c:valAx>
        <c:axId val="2373998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25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b="1"/>
              <a:t>Punktlighet Januar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18-4DD1-B344-F0751986F25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18-4DD1-B344-F0751986F259}"/>
              </c:ext>
            </c:extLst>
          </c:dPt>
          <c:cat>
            <c:strRef>
              <c:f>Januar!$A$9:$A$10</c:f>
              <c:strCache>
                <c:ptCount val="2"/>
                <c:pt idx="0">
                  <c:v>Total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Januar!$B$9:$B$10</c:f>
              <c:numCache>
                <c:formatCode>0%</c:formatCode>
                <c:ptCount val="2"/>
                <c:pt idx="0">
                  <c:v>0.79</c:v>
                </c:pt>
                <c:pt idx="1">
                  <c:v>0.94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8-4DD1-B344-F0751986F2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81503032"/>
        <c:axId val="581499752"/>
      </c:barChart>
      <c:catAx>
        <c:axId val="5815030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499752"/>
        <c:crosses val="autoZero"/>
        <c:auto val="1"/>
        <c:lblAlgn val="ctr"/>
        <c:lblOffset val="100"/>
        <c:noMultiLvlLbl val="0"/>
      </c:catAx>
      <c:valAx>
        <c:axId val="581499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1503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FEBRUAR inntil 3 minutter etter avgang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Februar!$B$1:$B$10</c:f>
              <c:numCache>
                <c:formatCode>0%</c:formatCode>
                <c:ptCount val="10"/>
                <c:pt idx="0">
                  <c:v>0.79</c:v>
                </c:pt>
                <c:pt idx="1">
                  <c:v>0.71</c:v>
                </c:pt>
                <c:pt idx="2">
                  <c:v>0.74</c:v>
                </c:pt>
                <c:pt idx="3">
                  <c:v>0.73</c:v>
                </c:pt>
                <c:pt idx="4">
                  <c:v>0.77</c:v>
                </c:pt>
                <c:pt idx="5">
                  <c:v>0.76</c:v>
                </c:pt>
                <c:pt idx="6">
                  <c:v>0.87</c:v>
                </c:pt>
                <c:pt idx="8">
                  <c:v>0.76</c:v>
                </c:pt>
                <c:pt idx="9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2-4494-B10B-8C83C40EFB98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Februar!$A$1:$A$10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Sum Grenland</c:v>
                </c:pt>
                <c:pt idx="9">
                  <c:v>Inntil 5 min etter planlagt tid</c:v>
                </c:pt>
              </c:strCache>
            </c:strRef>
          </c:cat>
          <c:val>
            <c:numRef>
              <c:f>Februar!$C$1:$C$10</c:f>
              <c:numCache>
                <c:formatCode>0%</c:formatCode>
                <c:ptCount val="10"/>
                <c:pt idx="0">
                  <c:v>0.20999999999999996</c:v>
                </c:pt>
                <c:pt idx="1">
                  <c:v>0.29000000000000004</c:v>
                </c:pt>
                <c:pt idx="2">
                  <c:v>0.26</c:v>
                </c:pt>
                <c:pt idx="3">
                  <c:v>0.27</c:v>
                </c:pt>
                <c:pt idx="4">
                  <c:v>0.22999999999999998</c:v>
                </c:pt>
                <c:pt idx="5">
                  <c:v>0.24</c:v>
                </c:pt>
                <c:pt idx="6">
                  <c:v>0.13</c:v>
                </c:pt>
                <c:pt idx="8">
                  <c:v>0.24</c:v>
                </c:pt>
                <c:pt idx="9">
                  <c:v>6.9999999999999951E-2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32-4494-B10B-8C83C40EFB9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6854112"/>
        <c:axId val="236567040"/>
      </c:barChart>
      <c:catAx>
        <c:axId val="236854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6567040"/>
        <c:crosses val="autoZero"/>
        <c:auto val="1"/>
        <c:lblAlgn val="ctr"/>
        <c:lblOffset val="100"/>
        <c:noMultiLvlLbl val="0"/>
      </c:catAx>
      <c:valAx>
        <c:axId val="23656704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685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</a:t>
            </a:r>
            <a:r>
              <a:rPr lang="nb-NO" baseline="0"/>
              <a:t> februar innenfor 3 og 5 minutter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Februar!$A$9:$A$10</c:f>
              <c:strCache>
                <c:ptCount val="2"/>
                <c:pt idx="0">
                  <c:v>Sum Grenland</c:v>
                </c:pt>
                <c:pt idx="1">
                  <c:v>Inntil 5 min etter planlagt tid</c:v>
                </c:pt>
              </c:strCache>
            </c:strRef>
          </c:cat>
          <c:val>
            <c:numRef>
              <c:f>Februar!$B$9:$B$10</c:f>
              <c:numCache>
                <c:formatCode>0%</c:formatCode>
                <c:ptCount val="2"/>
                <c:pt idx="0">
                  <c:v>0.76</c:v>
                </c:pt>
                <c:pt idx="1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D-4E94-B915-AE60749DC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8012520"/>
        <c:axId val="258014160"/>
      </c:barChart>
      <c:catAx>
        <c:axId val="258012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4160"/>
        <c:crosses val="autoZero"/>
        <c:auto val="1"/>
        <c:lblAlgn val="ctr"/>
        <c:lblOffset val="100"/>
        <c:noMultiLvlLbl val="0"/>
      </c:catAx>
      <c:valAx>
        <c:axId val="25801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58012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MARS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Mars!$B$1:$B$10</c:f>
              <c:numCache>
                <c:formatCode>0%</c:formatCode>
                <c:ptCount val="10"/>
                <c:pt idx="0">
                  <c:v>0.82</c:v>
                </c:pt>
                <c:pt idx="1">
                  <c:v>0.7</c:v>
                </c:pt>
                <c:pt idx="2">
                  <c:v>0.78</c:v>
                </c:pt>
                <c:pt idx="3">
                  <c:v>0.74</c:v>
                </c:pt>
                <c:pt idx="4">
                  <c:v>0.71</c:v>
                </c:pt>
                <c:pt idx="5">
                  <c:v>0.79</c:v>
                </c:pt>
                <c:pt idx="6">
                  <c:v>0.86</c:v>
                </c:pt>
                <c:pt idx="8">
                  <c:v>0.77</c:v>
                </c:pt>
                <c:pt idx="9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D-4E81-A04D-56B4EF77E5D3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Mars!$C$1:$C$10</c:f>
              <c:numCache>
                <c:formatCode>0%</c:formatCode>
                <c:ptCount val="10"/>
                <c:pt idx="0">
                  <c:v>0.18000000000000005</c:v>
                </c:pt>
                <c:pt idx="1">
                  <c:v>0.30000000000000004</c:v>
                </c:pt>
                <c:pt idx="2">
                  <c:v>0.21999999999999997</c:v>
                </c:pt>
                <c:pt idx="3">
                  <c:v>0.26</c:v>
                </c:pt>
                <c:pt idx="4">
                  <c:v>0.29000000000000004</c:v>
                </c:pt>
                <c:pt idx="5">
                  <c:v>0.20999999999999996</c:v>
                </c:pt>
                <c:pt idx="6">
                  <c:v>0.14000000000000001</c:v>
                </c:pt>
                <c:pt idx="8">
                  <c:v>0.22999999999999998</c:v>
                </c:pt>
                <c:pt idx="9">
                  <c:v>7.999999999999996E-2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ED-4E81-A04D-56B4EF77E5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661504"/>
        <c:axId val="237705416"/>
      </c:barChart>
      <c:catAx>
        <c:axId val="2376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705416"/>
        <c:crosses val="autoZero"/>
        <c:auto val="1"/>
        <c:lblAlgn val="ctr"/>
        <c:lblOffset val="100"/>
        <c:noMultiLvlLbl val="0"/>
      </c:catAx>
      <c:valAx>
        <c:axId val="2377054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6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PUNKTLIGHET MARS innenfor 3 og 5 minutter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Mars!$A$9:$A$10</c:f>
              <c:strCache>
                <c:ptCount val="2"/>
                <c:pt idx="0">
                  <c:v>Total Grenland inntil 3 min</c:v>
                </c:pt>
                <c:pt idx="1">
                  <c:v>Inntil 5 min etter planlagt tid</c:v>
                </c:pt>
              </c:strCache>
            </c:strRef>
          </c:cat>
          <c:val>
            <c:numRef>
              <c:f>Mars!$B$9:$B$10</c:f>
              <c:numCache>
                <c:formatCode>0%</c:formatCode>
                <c:ptCount val="2"/>
                <c:pt idx="0">
                  <c:v>0.77</c:v>
                </c:pt>
                <c:pt idx="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32-4AE5-845C-22AE07B950B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7040"/>
        <c:axId val="237457432"/>
      </c:barChart>
      <c:catAx>
        <c:axId val="237457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432"/>
        <c:crosses val="autoZero"/>
        <c:auto val="1"/>
        <c:lblAlgn val="ctr"/>
        <c:lblOffset val="100"/>
        <c:noMultiLvlLbl val="0"/>
      </c:catAx>
      <c:valAx>
        <c:axId val="2374574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7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800" b="1" i="0" baseline="0">
                <a:effectLst/>
              </a:rPr>
              <a:t>PUNKTLIGHET APRIL inntil 3 minutter etter avgang</a:t>
            </a:r>
            <a:endParaRPr lang="nb-N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1.5293708724365659E-2"/>
          <c:y val="9.5178665166854137E-2"/>
          <c:w val="0.96941258255126872"/>
          <c:h val="0.73805136857892761"/>
        </c:manualLayout>
      </c:layout>
      <c:barChart>
        <c:barDir val="col"/>
        <c:grouping val="clustered"/>
        <c:varyColors val="0"/>
        <c:ser>
          <c:idx val="0"/>
          <c:order val="0"/>
          <c:tx>
            <c:v>I rute</c:v>
          </c:tx>
          <c:spPr>
            <a:solidFill>
              <a:srgbClr val="00B05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April!$B$1:$B$10</c:f>
              <c:numCache>
                <c:formatCode>0%</c:formatCode>
                <c:ptCount val="10"/>
                <c:pt idx="0">
                  <c:v>0.7</c:v>
                </c:pt>
                <c:pt idx="1">
                  <c:v>0.69</c:v>
                </c:pt>
                <c:pt idx="2">
                  <c:v>0.78</c:v>
                </c:pt>
                <c:pt idx="3">
                  <c:v>0.72</c:v>
                </c:pt>
                <c:pt idx="4">
                  <c:v>0.73</c:v>
                </c:pt>
                <c:pt idx="5">
                  <c:v>0.81</c:v>
                </c:pt>
                <c:pt idx="6">
                  <c:v>0.87</c:v>
                </c:pt>
                <c:pt idx="8">
                  <c:v>0.74</c:v>
                </c:pt>
                <c:pt idx="9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9-447F-AF30-352C62D98A74}"/>
            </c:ext>
          </c:extLst>
        </c:ser>
        <c:ser>
          <c:idx val="1"/>
          <c:order val="1"/>
          <c:tx>
            <c:v>Forsinket</c:v>
          </c:tx>
          <c:spPr>
            <a:solidFill>
              <a:schemeClr val="bg1">
                <a:lumMod val="6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April!$A$1:$A$10</c:f>
              <c:strCache>
                <c:ptCount val="10"/>
                <c:pt idx="0">
                  <c:v>M1</c:v>
                </c:pt>
                <c:pt idx="1">
                  <c:v>M2</c:v>
                </c:pt>
                <c:pt idx="2">
                  <c:v>M3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8">
                  <c:v>Total Grenland inntil 3 min</c:v>
                </c:pt>
                <c:pt idx="9">
                  <c:v>Inntil 5 min etter planlagt tid</c:v>
                </c:pt>
              </c:strCache>
            </c:strRef>
          </c:cat>
          <c:val>
            <c:numRef>
              <c:f>April!$C$1:$C$10</c:f>
              <c:numCache>
                <c:formatCode>0%</c:formatCode>
                <c:ptCount val="10"/>
                <c:pt idx="0">
                  <c:v>0.30000000000000004</c:v>
                </c:pt>
                <c:pt idx="1">
                  <c:v>0.31000000000000005</c:v>
                </c:pt>
                <c:pt idx="2">
                  <c:v>0.21999999999999997</c:v>
                </c:pt>
                <c:pt idx="3">
                  <c:v>0.28000000000000003</c:v>
                </c:pt>
                <c:pt idx="4">
                  <c:v>0.27</c:v>
                </c:pt>
                <c:pt idx="5">
                  <c:v>0.18999999999999995</c:v>
                </c:pt>
                <c:pt idx="6">
                  <c:v>0.13</c:v>
                </c:pt>
                <c:pt idx="8">
                  <c:v>0.26</c:v>
                </c:pt>
                <c:pt idx="9">
                  <c:v>9.9999999999999978E-2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09-447F-AF30-352C62D98A7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37455864"/>
        <c:axId val="237455472"/>
      </c:barChart>
      <c:catAx>
        <c:axId val="23745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37455472"/>
        <c:crosses val="autoZero"/>
        <c:auto val="1"/>
        <c:lblAlgn val="ctr"/>
        <c:lblOffset val="100"/>
        <c:noMultiLvlLbl val="0"/>
      </c:catAx>
      <c:valAx>
        <c:axId val="2374554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23745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16</xdr:row>
      <xdr:rowOff>101600</xdr:rowOff>
    </xdr:from>
    <xdr:to>
      <xdr:col>13</xdr:col>
      <xdr:colOff>352424</xdr:colOff>
      <xdr:row>38</xdr:row>
      <xdr:rowOff>101600</xdr:rowOff>
    </xdr:to>
    <xdr:graphicFrame macro="">
      <xdr:nvGraphicFramePr>
        <xdr:cNvPr id="9" name="Diagram 8">
          <a:extLst>
            <a:ext uri="{FF2B5EF4-FFF2-40B4-BE49-F238E27FC236}">
              <a16:creationId xmlns:a16="http://schemas.microsoft.com/office/drawing/2014/main" id="{8CD26CF2-B83F-4461-865C-5F12A84297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0</xdr:colOff>
      <xdr:row>9</xdr:row>
      <xdr:rowOff>0</xdr:rowOff>
    </xdr:from>
    <xdr:to>
      <xdr:col>17</xdr:col>
      <xdr:colOff>304800</xdr:colOff>
      <xdr:row>10</xdr:row>
      <xdr:rowOff>114300</xdr:rowOff>
    </xdr:to>
    <xdr:sp macro="" textlink="">
      <xdr:nvSpPr>
        <xdr:cNvPr id="1025" name="AutoShape 1" descr="lenke tilbake til fremsiden  logo">
          <a:extLst>
            <a:ext uri="{FF2B5EF4-FFF2-40B4-BE49-F238E27FC236}">
              <a16:creationId xmlns:a16="http://schemas.microsoft.com/office/drawing/2014/main" id="{22059760-418F-4690-92A4-3F6AB12E205B}"/>
            </a:ext>
          </a:extLst>
        </xdr:cNvPr>
        <xdr:cNvSpPr>
          <a:spLocks noChangeAspect="1" noChangeArrowheads="1"/>
        </xdr:cNvSpPr>
      </xdr:nvSpPr>
      <xdr:spPr bwMode="auto">
        <a:xfrm>
          <a:off x="13992225" y="190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</xdr:row>
      <xdr:rowOff>0</xdr:rowOff>
    </xdr:from>
    <xdr:to>
      <xdr:col>10</xdr:col>
      <xdr:colOff>304800</xdr:colOff>
      <xdr:row>1</xdr:row>
      <xdr:rowOff>304800</xdr:rowOff>
    </xdr:to>
    <xdr:sp macro="" textlink="">
      <xdr:nvSpPr>
        <xdr:cNvPr id="1026" name="AutoShape 2" descr="lenke tilbake til fremsiden  logo">
          <a:extLst>
            <a:ext uri="{FF2B5EF4-FFF2-40B4-BE49-F238E27FC236}">
              <a16:creationId xmlns:a16="http://schemas.microsoft.com/office/drawing/2014/main" id="{1C53BAC0-1574-4762-A8FA-F7870E0A8C27}"/>
            </a:ext>
          </a:extLst>
        </xdr:cNvPr>
        <xdr:cNvSpPr>
          <a:spLocks noChangeAspect="1" noChangeArrowheads="1"/>
        </xdr:cNvSpPr>
      </xdr:nvSpPr>
      <xdr:spPr bwMode="auto">
        <a:xfrm>
          <a:off x="86582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533400</xdr:colOff>
      <xdr:row>0</xdr:row>
      <xdr:rowOff>47625</xdr:rowOff>
    </xdr:from>
    <xdr:to>
      <xdr:col>16</xdr:col>
      <xdr:colOff>9209</xdr:colOff>
      <xdr:row>2</xdr:row>
      <xdr:rowOff>161842</xdr:rowOff>
    </xdr:to>
    <xdr:pic>
      <xdr:nvPicPr>
        <xdr:cNvPr id="2" name="Bilde 1">
          <a:extLst>
            <a:ext uri="{FF2B5EF4-FFF2-40B4-BE49-F238E27FC236}">
              <a16:creationId xmlns:a16="http://schemas.microsoft.com/office/drawing/2014/main" id="{30783F2E-1F2E-43BA-9E8A-BE82FFF32B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01350" y="47625"/>
          <a:ext cx="2526984" cy="660317"/>
        </a:xfrm>
        <a:prstGeom prst="rect">
          <a:avLst/>
        </a:prstGeom>
      </xdr:spPr>
    </xdr:pic>
    <xdr:clientData/>
  </xdr:twoCellAnchor>
  <xdr:twoCellAnchor>
    <xdr:from>
      <xdr:col>6</xdr:col>
      <xdr:colOff>217486</xdr:colOff>
      <xdr:row>38</xdr:row>
      <xdr:rowOff>173037</xdr:rowOff>
    </xdr:from>
    <xdr:to>
      <xdr:col>13</xdr:col>
      <xdr:colOff>247649</xdr:colOff>
      <xdr:row>58</xdr:row>
      <xdr:rowOff>38100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E4F291F0-56DE-4FCB-828C-FFB054C0F3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158750</xdr:rowOff>
    </xdr:from>
    <xdr:to>
      <xdr:col>10</xdr:col>
      <xdr:colOff>638175</xdr:colOff>
      <xdr:row>35</xdr:row>
      <xdr:rowOff>123825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158750</xdr:rowOff>
    </xdr:from>
    <xdr:to>
      <xdr:col>5</xdr:col>
      <xdr:colOff>619125</xdr:colOff>
      <xdr:row>53</xdr:row>
      <xdr:rowOff>92075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177800</xdr:rowOff>
    </xdr:from>
    <xdr:to>
      <xdr:col>13</xdr:col>
      <xdr:colOff>476250</xdr:colOff>
      <xdr:row>33</xdr:row>
      <xdr:rowOff>158750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146049</xdr:rowOff>
    </xdr:from>
    <xdr:to>
      <xdr:col>7</xdr:col>
      <xdr:colOff>457200</xdr:colOff>
      <xdr:row>51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12699</xdr:rowOff>
    </xdr:from>
    <xdr:to>
      <xdr:col>10</xdr:col>
      <xdr:colOff>631825</xdr:colOff>
      <xdr:row>35</xdr:row>
      <xdr:rowOff>22224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150812</xdr:rowOff>
    </xdr:from>
    <xdr:to>
      <xdr:col>6</xdr:col>
      <xdr:colOff>619125</xdr:colOff>
      <xdr:row>53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9525</xdr:rowOff>
    </xdr:from>
    <xdr:to>
      <xdr:col>11</xdr:col>
      <xdr:colOff>612775</xdr:colOff>
      <xdr:row>34</xdr:row>
      <xdr:rowOff>171450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20636</xdr:rowOff>
    </xdr:from>
    <xdr:to>
      <xdr:col>6</xdr:col>
      <xdr:colOff>669925</xdr:colOff>
      <xdr:row>53</xdr:row>
      <xdr:rowOff>28574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22224</xdr:colOff>
      <xdr:row>11</xdr:row>
      <xdr:rowOff>9524</xdr:rowOff>
    </xdr:from>
    <xdr:to>
      <xdr:col>10</xdr:col>
      <xdr:colOff>228600</xdr:colOff>
      <xdr:row>39</xdr:row>
      <xdr:rowOff>9525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15875</xdr:rowOff>
    </xdr:from>
    <xdr:to>
      <xdr:col>7</xdr:col>
      <xdr:colOff>649288</xdr:colOff>
      <xdr:row>58</xdr:row>
      <xdr:rowOff>25400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10</xdr:row>
      <xdr:rowOff>177800</xdr:rowOff>
    </xdr:from>
    <xdr:to>
      <xdr:col>11</xdr:col>
      <xdr:colOff>625475</xdr:colOff>
      <xdr:row>40</xdr:row>
      <xdr:rowOff>177800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15875</xdr:rowOff>
    </xdr:from>
    <xdr:to>
      <xdr:col>6</xdr:col>
      <xdr:colOff>314325</xdr:colOff>
      <xdr:row>58</xdr:row>
      <xdr:rowOff>111125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165099</xdr:rowOff>
    </xdr:from>
    <xdr:to>
      <xdr:col>10</xdr:col>
      <xdr:colOff>552450</xdr:colOff>
      <xdr:row>38</xdr:row>
      <xdr:rowOff>155574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6</xdr:col>
      <xdr:colOff>274638</xdr:colOff>
      <xdr:row>58</xdr:row>
      <xdr:rowOff>41274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19050</xdr:rowOff>
    </xdr:from>
    <xdr:to>
      <xdr:col>10</xdr:col>
      <xdr:colOff>546100</xdr:colOff>
      <xdr:row>39</xdr:row>
      <xdr:rowOff>15875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12699</xdr:rowOff>
    </xdr:from>
    <xdr:to>
      <xdr:col>7</xdr:col>
      <xdr:colOff>190500</xdr:colOff>
      <xdr:row>58</xdr:row>
      <xdr:rowOff>19049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11</xdr:col>
      <xdr:colOff>708025</xdr:colOff>
      <xdr:row>38</xdr:row>
      <xdr:rowOff>6350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39</xdr:row>
      <xdr:rowOff>7936</xdr:rowOff>
    </xdr:from>
    <xdr:to>
      <xdr:col>7</xdr:col>
      <xdr:colOff>711200</xdr:colOff>
      <xdr:row>57</xdr:row>
      <xdr:rowOff>152400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171449</xdr:rowOff>
    </xdr:from>
    <xdr:to>
      <xdr:col>10</xdr:col>
      <xdr:colOff>669925</xdr:colOff>
      <xdr:row>33</xdr:row>
      <xdr:rowOff>165099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34</xdr:row>
      <xdr:rowOff>160337</xdr:rowOff>
    </xdr:from>
    <xdr:to>
      <xdr:col>6</xdr:col>
      <xdr:colOff>625475</xdr:colOff>
      <xdr:row>53</xdr:row>
      <xdr:rowOff>85725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9524</xdr:rowOff>
    </xdr:from>
    <xdr:to>
      <xdr:col>10</xdr:col>
      <xdr:colOff>650875</xdr:colOff>
      <xdr:row>35</xdr:row>
      <xdr:rowOff>19050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39686</xdr:colOff>
      <xdr:row>36</xdr:row>
      <xdr:rowOff>17461</xdr:rowOff>
    </xdr:from>
    <xdr:to>
      <xdr:col>6</xdr:col>
      <xdr:colOff>723900</xdr:colOff>
      <xdr:row>54</xdr:row>
      <xdr:rowOff>34925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6350</xdr:rowOff>
    </xdr:from>
    <xdr:to>
      <xdr:col>10</xdr:col>
      <xdr:colOff>650875</xdr:colOff>
      <xdr:row>36</xdr:row>
      <xdr:rowOff>158750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179387</xdr:rowOff>
    </xdr:from>
    <xdr:to>
      <xdr:col>6</xdr:col>
      <xdr:colOff>625476</xdr:colOff>
      <xdr:row>56</xdr:row>
      <xdr:rowOff>53975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AFF93A-A5CA-47CB-805F-FEAF04377724}" name="Tabell2" displayName="Tabell2" ref="A41:E54" headerRowCount="0" totalsRowShown="0" headerRowDxfId="13" headerRowBorderDxfId="12" tableBorderDxfId="11" totalsRowBorderDxfId="10" headerRowCellStyle="God" dataCellStyle="God">
  <tableColumns count="5">
    <tableColumn id="1" xr3:uid="{4C46157B-72D9-4848-B83D-BF3EA3418E62}" name="Kolonne1" headerRowDxfId="9" dataDxfId="8" headerRowCellStyle="God" dataCellStyle="God"/>
    <tableColumn id="2" xr3:uid="{CB2D8B7B-1F1D-475C-ACD0-1B013878E27A}" name="3min" headerRowDxfId="7" dataDxfId="6" headerRowCellStyle="God" dataCellStyle="God"/>
    <tableColumn id="3" xr3:uid="{2D689034-4BCE-4B46-85AE-D7E4E2381A30}" name="Kolonne2" headerRowDxfId="5" dataDxfId="4" headerRowCellStyle="God" dataCellStyle="God"/>
    <tableColumn id="4" xr3:uid="{CA07E7DB-5D2F-486E-A41F-1797C9AB59AB}" name="5 min" headerRowDxfId="3" dataDxfId="2" headerRowCellStyle="God" dataCellStyle="God"/>
    <tableColumn id="5" xr3:uid="{DE3D32BA-AF16-49F8-85BB-64ED16B31C8A}" name="Kolonne3" headerRowDxfId="1" dataDxfId="0" headerRowCellStyle="God" dataCellStyle="God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4"/>
  <sheetViews>
    <sheetView tabSelected="1" topLeftCell="A25" workbookViewId="0">
      <selection activeCell="Q46" sqref="Q46"/>
    </sheetView>
  </sheetViews>
  <sheetFormatPr baseColWidth="10" defaultRowHeight="14.5" x14ac:dyDescent="0.35"/>
  <cols>
    <col min="1" max="1" width="27" customWidth="1"/>
  </cols>
  <sheetData>
    <row r="2" spans="1:19" ht="28.5" x14ac:dyDescent="0.65">
      <c r="A2" s="1" t="s">
        <v>27</v>
      </c>
    </row>
    <row r="3" spans="1:19" ht="15.5" x14ac:dyDescent="0.35">
      <c r="A3" s="2" t="s">
        <v>0</v>
      </c>
    </row>
    <row r="4" spans="1:19" ht="15" thickBot="1" x14ac:dyDescent="0.4"/>
    <row r="5" spans="1:19" ht="20.149999999999999" customHeight="1" x14ac:dyDescent="0.35">
      <c r="A5" s="3" t="s">
        <v>23</v>
      </c>
      <c r="B5" s="4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6" t="s">
        <v>12</v>
      </c>
      <c r="N5" s="28" t="s">
        <v>26</v>
      </c>
      <c r="O5" s="6" t="s">
        <v>33</v>
      </c>
      <c r="P5" s="4" t="s">
        <v>28</v>
      </c>
      <c r="Q5" s="6" t="s">
        <v>13</v>
      </c>
    </row>
    <row r="6" spans="1:19" x14ac:dyDescent="0.35">
      <c r="A6" s="10"/>
      <c r="B6" s="83"/>
      <c r="C6" s="7"/>
      <c r="D6" s="7"/>
      <c r="E6" s="7"/>
      <c r="F6" s="7"/>
      <c r="G6" s="7"/>
      <c r="H6" s="7"/>
      <c r="I6" s="7"/>
      <c r="J6" s="7"/>
      <c r="K6" s="7"/>
      <c r="L6" s="7"/>
      <c r="M6" s="8"/>
      <c r="N6" s="29"/>
      <c r="P6" s="27"/>
      <c r="Q6" s="8"/>
    </row>
    <row r="7" spans="1:19" x14ac:dyDescent="0.35">
      <c r="A7" s="10" t="s">
        <v>16</v>
      </c>
      <c r="B7" s="45">
        <v>0.84</v>
      </c>
      <c r="C7" s="31">
        <v>0.79</v>
      </c>
      <c r="D7" s="31">
        <v>0.82</v>
      </c>
      <c r="E7" s="31">
        <v>0.7</v>
      </c>
      <c r="F7" s="31"/>
      <c r="G7" s="31"/>
      <c r="H7" s="31"/>
      <c r="I7" s="31"/>
      <c r="J7" s="31"/>
      <c r="K7" s="31"/>
      <c r="L7" s="31"/>
      <c r="M7" s="84"/>
      <c r="N7" s="82">
        <f t="shared" ref="N7:N13" si="0">ROUNDUP((AVERAGE(B7:J7)),2)</f>
        <v>0.79</v>
      </c>
      <c r="O7" s="13">
        <f>1-N7</f>
        <v>0.20999999999999996</v>
      </c>
      <c r="P7" s="9"/>
      <c r="Q7" s="11"/>
      <c r="S7" s="13"/>
    </row>
    <row r="8" spans="1:19" x14ac:dyDescent="0.35">
      <c r="A8" s="10" t="s">
        <v>17</v>
      </c>
      <c r="B8" s="45">
        <v>0.76</v>
      </c>
      <c r="C8" s="31">
        <v>0.71</v>
      </c>
      <c r="D8" s="31">
        <v>0.7</v>
      </c>
      <c r="E8" s="31">
        <v>0.69</v>
      </c>
      <c r="F8" s="31"/>
      <c r="G8" s="31"/>
      <c r="H8" s="31"/>
      <c r="I8" s="31"/>
      <c r="J8" s="31"/>
      <c r="K8" s="31"/>
      <c r="L8" s="31"/>
      <c r="M8" s="84"/>
      <c r="N8" s="82">
        <f t="shared" si="0"/>
        <v>0.72</v>
      </c>
      <c r="O8" s="13">
        <f t="shared" ref="O8:O13" si="1">1-N8</f>
        <v>0.28000000000000003</v>
      </c>
      <c r="P8" s="9"/>
      <c r="Q8" s="12"/>
    </row>
    <row r="9" spans="1:19" x14ac:dyDescent="0.35">
      <c r="A9" s="10" t="s">
        <v>18</v>
      </c>
      <c r="B9" s="45">
        <v>0.8</v>
      </c>
      <c r="C9" s="31">
        <v>0.74</v>
      </c>
      <c r="D9" s="31">
        <v>0.78</v>
      </c>
      <c r="E9" s="31">
        <v>0.78</v>
      </c>
      <c r="F9" s="31"/>
      <c r="G9" s="31"/>
      <c r="H9" s="31"/>
      <c r="I9" s="31"/>
      <c r="J9" s="31"/>
      <c r="K9" s="31"/>
      <c r="L9" s="31"/>
      <c r="M9" s="84"/>
      <c r="N9" s="82">
        <f t="shared" si="0"/>
        <v>0.78</v>
      </c>
      <c r="O9" s="13">
        <f t="shared" si="1"/>
        <v>0.21999999999999997</v>
      </c>
      <c r="P9" s="9"/>
      <c r="Q9" s="11"/>
    </row>
    <row r="10" spans="1:19" x14ac:dyDescent="0.35">
      <c r="A10" s="10" t="s">
        <v>19</v>
      </c>
      <c r="B10" s="45">
        <v>0.74</v>
      </c>
      <c r="C10" s="31">
        <v>0.73</v>
      </c>
      <c r="D10" s="31">
        <v>0.74</v>
      </c>
      <c r="E10" s="31">
        <v>0.72</v>
      </c>
      <c r="F10" s="31"/>
      <c r="G10" s="31"/>
      <c r="H10" s="31"/>
      <c r="I10" s="31"/>
      <c r="J10" s="31"/>
      <c r="K10" s="31"/>
      <c r="L10" s="31"/>
      <c r="M10" s="84"/>
      <c r="N10" s="82">
        <f t="shared" si="0"/>
        <v>0.74</v>
      </c>
      <c r="O10" s="13">
        <f t="shared" si="1"/>
        <v>0.26</v>
      </c>
      <c r="P10" s="9"/>
      <c r="Q10" s="12"/>
    </row>
    <row r="11" spans="1:19" s="15" customFormat="1" x14ac:dyDescent="0.35">
      <c r="A11" s="10" t="s">
        <v>20</v>
      </c>
      <c r="B11" s="45">
        <v>0.76</v>
      </c>
      <c r="C11" s="31">
        <v>0.77</v>
      </c>
      <c r="D11" s="31">
        <v>0.71</v>
      </c>
      <c r="E11" s="31">
        <v>0.73</v>
      </c>
      <c r="F11" s="31"/>
      <c r="G11" s="31"/>
      <c r="H11" s="31"/>
      <c r="I11" s="31"/>
      <c r="J11" s="31"/>
      <c r="K11" s="31"/>
      <c r="L11" s="31"/>
      <c r="M11" s="84"/>
      <c r="N11" s="82">
        <f t="shared" si="0"/>
        <v>0.75</v>
      </c>
      <c r="O11" s="13">
        <f t="shared" si="1"/>
        <v>0.25</v>
      </c>
      <c r="P11" s="9"/>
      <c r="Q11" s="14"/>
    </row>
    <row r="12" spans="1:19" x14ac:dyDescent="0.35">
      <c r="A12" s="10" t="s">
        <v>21</v>
      </c>
      <c r="B12" s="45">
        <v>0.78</v>
      </c>
      <c r="C12" s="31">
        <v>0.76</v>
      </c>
      <c r="D12" s="31">
        <v>0.79</v>
      </c>
      <c r="E12" s="31">
        <v>0.81</v>
      </c>
      <c r="F12" s="31"/>
      <c r="G12" s="31"/>
      <c r="H12" s="31"/>
      <c r="I12" s="31"/>
      <c r="J12" s="31"/>
      <c r="K12" s="31"/>
      <c r="L12" s="31"/>
      <c r="M12" s="84"/>
      <c r="N12" s="82">
        <f t="shared" si="0"/>
        <v>0.79</v>
      </c>
      <c r="O12" s="13">
        <f t="shared" si="1"/>
        <v>0.20999999999999996</v>
      </c>
      <c r="P12" s="9"/>
      <c r="Q12" s="12"/>
    </row>
    <row r="13" spans="1:19" s="15" customFormat="1" x14ac:dyDescent="0.35">
      <c r="A13" s="10" t="s">
        <v>22</v>
      </c>
      <c r="B13" s="45">
        <v>0.88</v>
      </c>
      <c r="C13" s="31">
        <v>0.87</v>
      </c>
      <c r="D13" s="31">
        <v>0.86</v>
      </c>
      <c r="E13" s="31">
        <v>0.87</v>
      </c>
      <c r="F13" s="31"/>
      <c r="G13" s="31"/>
      <c r="H13" s="31"/>
      <c r="I13" s="31"/>
      <c r="J13" s="31"/>
      <c r="K13" s="31"/>
      <c r="L13" s="31"/>
      <c r="M13" s="84"/>
      <c r="N13" s="82">
        <f t="shared" si="0"/>
        <v>0.87</v>
      </c>
      <c r="O13" s="13">
        <f t="shared" si="1"/>
        <v>0.13</v>
      </c>
      <c r="P13" s="9"/>
      <c r="Q13" s="14"/>
    </row>
    <row r="14" spans="1:19" ht="15" thickBot="1" x14ac:dyDescent="0.4">
      <c r="A14" s="16"/>
      <c r="B14" s="85"/>
      <c r="C14" s="68"/>
      <c r="D14" s="68"/>
      <c r="E14" s="71"/>
      <c r="F14" s="68"/>
      <c r="G14" s="68"/>
      <c r="H14" s="68"/>
      <c r="I14" s="68"/>
      <c r="J14" s="68"/>
      <c r="K14" s="68"/>
      <c r="L14" s="68"/>
      <c r="M14" s="86"/>
      <c r="N14" s="81"/>
      <c r="P14" s="17"/>
      <c r="Q14" s="18"/>
    </row>
    <row r="15" spans="1:19" s="15" customFormat="1" ht="15" thickBot="1" x14ac:dyDescent="0.4">
      <c r="A15" s="19" t="s">
        <v>24</v>
      </c>
      <c r="B15" s="25">
        <f>$B42</f>
        <v>0.79</v>
      </c>
      <c r="C15" s="26">
        <v>0.76</v>
      </c>
      <c r="D15" s="26">
        <v>0.77</v>
      </c>
      <c r="E15" s="26">
        <v>0.74</v>
      </c>
      <c r="F15" s="26" t="str">
        <f>IF(B46="","",B46)</f>
        <v/>
      </c>
      <c r="G15" s="26" t="str">
        <f>IF(B47="","",B47)</f>
        <v/>
      </c>
      <c r="H15" s="26" t="str">
        <f>IF(B48="","",B48)</f>
        <v/>
      </c>
      <c r="I15" s="26" t="str">
        <f>IF(B49="","",B49)</f>
        <v/>
      </c>
      <c r="J15" s="26" t="str">
        <f>IF(B50="","",B50)</f>
        <v/>
      </c>
      <c r="K15" s="26" t="str">
        <f>IF(B51="","",B51)</f>
        <v/>
      </c>
      <c r="L15" s="26" t="str">
        <f>IF(B52="","",B52)</f>
        <v/>
      </c>
      <c r="M15" s="26" t="str">
        <f>IF(B53="","",B53)</f>
        <v/>
      </c>
      <c r="N15" s="30">
        <f t="shared" ref="N15:N16" si="2">AVERAGE(B15:J15)</f>
        <v>0.76500000000000012</v>
      </c>
      <c r="O15" s="30">
        <f>1-N13</f>
        <v>0.13</v>
      </c>
      <c r="P15" s="20"/>
      <c r="Q15" s="21"/>
    </row>
    <row r="16" spans="1:19" ht="15" thickBot="1" x14ac:dyDescent="0.4">
      <c r="A16" s="22" t="s">
        <v>14</v>
      </c>
      <c r="B16" s="80">
        <f>$D42</f>
        <v>0.94</v>
      </c>
      <c r="C16" s="26">
        <v>0.93</v>
      </c>
      <c r="D16" s="26">
        <v>0.92</v>
      </c>
      <c r="E16" s="26">
        <v>0.9</v>
      </c>
      <c r="F16" s="26" t="str">
        <f>IF(D467="","",D46)</f>
        <v/>
      </c>
      <c r="G16" s="26" t="str">
        <f>IF(D47="","",D47)</f>
        <v/>
      </c>
      <c r="H16" s="26" t="str">
        <f>IF(D48="","",D48)</f>
        <v/>
      </c>
      <c r="I16" s="26" t="str">
        <f>IF(D49="","",D49)</f>
        <v/>
      </c>
      <c r="J16" s="26" t="str">
        <f>IF(D50="","",D50)</f>
        <v/>
      </c>
      <c r="K16" s="26" t="str">
        <f>IF(D51="","",D51)</f>
        <v/>
      </c>
      <c r="L16" s="26" t="str">
        <f>IF(D52="","",D52)</f>
        <v/>
      </c>
      <c r="M16" s="26" t="str">
        <f>IF(D53="","",D53)</f>
        <v/>
      </c>
      <c r="N16" s="30">
        <f t="shared" si="2"/>
        <v>0.92249999999999999</v>
      </c>
      <c r="O16" s="30">
        <f>1-N16</f>
        <v>7.7500000000000013E-2</v>
      </c>
      <c r="P16" s="23"/>
      <c r="Q16" s="24"/>
    </row>
    <row r="41" spans="1:5" x14ac:dyDescent="0.35">
      <c r="A41" s="39"/>
      <c r="B41" s="40" t="s">
        <v>32</v>
      </c>
      <c r="C41" s="40" t="s">
        <v>31</v>
      </c>
      <c r="D41" s="40" t="s">
        <v>30</v>
      </c>
      <c r="E41" s="41" t="s">
        <v>29</v>
      </c>
    </row>
    <row r="42" spans="1:5" x14ac:dyDescent="0.35">
      <c r="A42" s="34" t="s">
        <v>1</v>
      </c>
      <c r="B42" s="33">
        <v>0.79</v>
      </c>
      <c r="C42" s="33">
        <v>0.55000000000000004</v>
      </c>
      <c r="D42" s="33">
        <v>0.94</v>
      </c>
      <c r="E42" s="35">
        <v>0.83</v>
      </c>
    </row>
    <row r="43" spans="1:5" x14ac:dyDescent="0.35">
      <c r="A43" s="34" t="s">
        <v>2</v>
      </c>
      <c r="B43" s="33">
        <v>0.76</v>
      </c>
      <c r="C43" s="33">
        <v>0.56999999999999995</v>
      </c>
      <c r="D43" s="33">
        <v>0.93</v>
      </c>
      <c r="E43" s="35">
        <v>0.83</v>
      </c>
    </row>
    <row r="44" spans="1:5" x14ac:dyDescent="0.35">
      <c r="A44" s="34" t="s">
        <v>3</v>
      </c>
      <c r="B44" s="33">
        <v>0.77</v>
      </c>
      <c r="C44" s="33">
        <v>0.73</v>
      </c>
      <c r="D44" s="33">
        <v>0.92</v>
      </c>
      <c r="E44" s="35">
        <v>0.85</v>
      </c>
    </row>
    <row r="45" spans="1:5" x14ac:dyDescent="0.35">
      <c r="A45" s="34" t="s">
        <v>4</v>
      </c>
      <c r="B45" s="33">
        <f>E15</f>
        <v>0.74</v>
      </c>
      <c r="C45" s="33">
        <v>0.82</v>
      </c>
      <c r="D45" s="33">
        <f>E16</f>
        <v>0.9</v>
      </c>
      <c r="E45" s="35">
        <v>0.8</v>
      </c>
    </row>
    <row r="46" spans="1:5" x14ac:dyDescent="0.35">
      <c r="A46" s="34" t="s">
        <v>5</v>
      </c>
      <c r="B46" s="33"/>
      <c r="C46" s="33">
        <v>0.74</v>
      </c>
      <c r="D46" s="33"/>
      <c r="E46" s="35">
        <v>0.79</v>
      </c>
    </row>
    <row r="47" spans="1:5" x14ac:dyDescent="0.35">
      <c r="A47" s="34" t="s">
        <v>6</v>
      </c>
      <c r="B47" s="33"/>
      <c r="C47" s="33">
        <v>0.72</v>
      </c>
      <c r="D47" s="33"/>
      <c r="E47" s="35">
        <v>0.82</v>
      </c>
    </row>
    <row r="48" spans="1:5" x14ac:dyDescent="0.35">
      <c r="A48" s="34" t="s">
        <v>7</v>
      </c>
      <c r="B48" s="33"/>
      <c r="C48" s="33">
        <v>0.76</v>
      </c>
      <c r="D48" s="33"/>
      <c r="E48" s="35">
        <v>0.87</v>
      </c>
    </row>
    <row r="49" spans="1:5" x14ac:dyDescent="0.35">
      <c r="A49" s="34" t="s">
        <v>8</v>
      </c>
      <c r="B49" s="33"/>
      <c r="C49" s="33">
        <v>0.57999999999999996</v>
      </c>
      <c r="D49" s="33"/>
      <c r="E49" s="35">
        <v>0.8</v>
      </c>
    </row>
    <row r="50" spans="1:5" x14ac:dyDescent="0.35">
      <c r="A50" s="34" t="s">
        <v>9</v>
      </c>
      <c r="B50" s="33"/>
      <c r="C50" s="33">
        <v>0.56000000000000005</v>
      </c>
      <c r="D50" s="33"/>
      <c r="E50" s="35">
        <v>0.82</v>
      </c>
    </row>
    <row r="51" spans="1:5" x14ac:dyDescent="0.35">
      <c r="A51" s="34" t="s">
        <v>10</v>
      </c>
      <c r="B51" s="33"/>
      <c r="C51" s="33">
        <v>0.59</v>
      </c>
      <c r="D51" s="33"/>
      <c r="E51" s="35">
        <v>0.81</v>
      </c>
    </row>
    <row r="52" spans="1:5" x14ac:dyDescent="0.35">
      <c r="A52" s="34" t="s">
        <v>11</v>
      </c>
      <c r="B52" s="33"/>
      <c r="C52" s="33">
        <v>0.65</v>
      </c>
      <c r="D52" s="33"/>
      <c r="E52" s="35">
        <v>0.74</v>
      </c>
    </row>
    <row r="53" spans="1:5" x14ac:dyDescent="0.35">
      <c r="A53" s="34" t="s">
        <v>12</v>
      </c>
      <c r="B53" s="33"/>
      <c r="C53" s="33">
        <v>0.73</v>
      </c>
      <c r="D53" s="33"/>
      <c r="E53" s="35">
        <v>0.74</v>
      </c>
    </row>
    <row r="54" spans="1:5" x14ac:dyDescent="0.35">
      <c r="A54" s="36" t="s">
        <v>26</v>
      </c>
      <c r="B54" s="37">
        <f>AVERAGE(B42:B53)</f>
        <v>0.76500000000000012</v>
      </c>
      <c r="C54" s="37">
        <f>AVERAGE(C42:C53)</f>
        <v>0.66666666666666663</v>
      </c>
      <c r="D54" s="37">
        <f>AVERAGE(D42:D53)</f>
        <v>0.92249999999999999</v>
      </c>
      <c r="E54" s="38">
        <f>AVERAGE(E42:E53)</f>
        <v>0.80833333333333346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"/>
  <sheetViews>
    <sheetView topLeftCell="A16" workbookViewId="0">
      <selection activeCell="J41" sqref="J4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Total!J7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Total!J8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Total!J9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Total!J10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Total!J11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Total!J12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Total!J13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Total!B50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Total!D50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0"/>
  <sheetViews>
    <sheetView workbookViewId="0">
      <selection activeCell="G5" sqref="G5"/>
    </sheetView>
  </sheetViews>
  <sheetFormatPr baseColWidth="10" defaultRowHeight="14.5" x14ac:dyDescent="0.35"/>
  <cols>
    <col min="1" max="1" width="23.54296875" bestFit="1" customWidth="1"/>
    <col min="2" max="2" width="5.26953125" bestFit="1" customWidth="1"/>
    <col min="3" max="3" width="8.1796875" customWidth="1"/>
  </cols>
  <sheetData>
    <row r="1" spans="1:4" x14ac:dyDescent="0.35">
      <c r="A1" s="73" t="s">
        <v>16</v>
      </c>
      <c r="B1" s="74">
        <f>Total!K7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Total!K8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Total!K9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Total!K10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Total!K11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Total!K12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Total!K13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Total!B51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0"/>
  <sheetViews>
    <sheetView topLeftCell="A7" workbookViewId="0">
      <selection activeCell="G5" sqref="G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Total!L7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Total!L8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Total!L9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Total!L10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Total!L11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Total!L12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Total!L13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Total!B52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Total!D51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0"/>
  <sheetViews>
    <sheetView topLeftCell="A10" workbookViewId="0">
      <selection activeCell="L39" sqref="L39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v>0.82</v>
      </c>
      <c r="C1" s="43">
        <f>D1-B1</f>
        <v>0.18000000000000005</v>
      </c>
      <c r="D1" s="44">
        <v>1</v>
      </c>
    </row>
    <row r="2" spans="1:4" x14ac:dyDescent="0.35">
      <c r="A2" s="75" t="s">
        <v>17</v>
      </c>
      <c r="B2" s="31">
        <v>0.62</v>
      </c>
      <c r="C2" s="32">
        <f t="shared" ref="C2:C10" si="0">D2-B2</f>
        <v>0.38</v>
      </c>
      <c r="D2" s="46">
        <v>1</v>
      </c>
    </row>
    <row r="3" spans="1:4" x14ac:dyDescent="0.35">
      <c r="A3" s="76" t="s">
        <v>18</v>
      </c>
      <c r="B3" s="31">
        <v>0.75</v>
      </c>
      <c r="C3" s="32">
        <f t="shared" si="0"/>
        <v>0.25</v>
      </c>
      <c r="D3" s="46">
        <v>1</v>
      </c>
    </row>
    <row r="4" spans="1:4" x14ac:dyDescent="0.35">
      <c r="A4" s="75" t="s">
        <v>19</v>
      </c>
      <c r="B4" s="31">
        <v>0.63</v>
      </c>
      <c r="C4" s="32">
        <f t="shared" si="0"/>
        <v>0.37</v>
      </c>
      <c r="D4" s="46">
        <v>1</v>
      </c>
    </row>
    <row r="5" spans="1:4" x14ac:dyDescent="0.35">
      <c r="A5" s="77" t="s">
        <v>20</v>
      </c>
      <c r="B5" s="31">
        <v>0.7</v>
      </c>
      <c r="C5" s="32">
        <f t="shared" si="0"/>
        <v>0.30000000000000004</v>
      </c>
      <c r="D5" s="46">
        <v>1</v>
      </c>
    </row>
    <row r="6" spans="1:4" x14ac:dyDescent="0.35">
      <c r="A6" s="75" t="s">
        <v>21</v>
      </c>
      <c r="B6" s="31">
        <v>0.73</v>
      </c>
      <c r="C6" s="32">
        <f t="shared" si="0"/>
        <v>0.27</v>
      </c>
      <c r="D6" s="46">
        <v>1</v>
      </c>
    </row>
    <row r="7" spans="1:4" ht="15" thickBot="1" x14ac:dyDescent="0.4">
      <c r="A7" s="78" t="s">
        <v>22</v>
      </c>
      <c r="B7" s="79">
        <v>0.85</v>
      </c>
      <c r="C7" s="48">
        <f t="shared" si="0"/>
        <v>0.15000000000000002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Total!B53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Total!D52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B4" sqref="B4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50" t="s">
        <v>16</v>
      </c>
      <c r="B1" s="42">
        <f>Total!B7</f>
        <v>0.84</v>
      </c>
      <c r="C1" s="43">
        <f>D1-B1</f>
        <v>0.16000000000000003</v>
      </c>
      <c r="D1" s="44">
        <v>1</v>
      </c>
    </row>
    <row r="2" spans="1:4" x14ac:dyDescent="0.35">
      <c r="A2" s="51" t="s">
        <v>17</v>
      </c>
      <c r="B2" s="45">
        <f>Total!B8</f>
        <v>0.76</v>
      </c>
      <c r="C2" s="32">
        <f t="shared" ref="C2:C7" si="0">D2-B2</f>
        <v>0.24</v>
      </c>
      <c r="D2" s="46">
        <v>1</v>
      </c>
    </row>
    <row r="3" spans="1:4" x14ac:dyDescent="0.35">
      <c r="A3" s="52" t="s">
        <v>18</v>
      </c>
      <c r="B3" s="45">
        <f>Total!B9</f>
        <v>0.8</v>
      </c>
      <c r="C3" s="32">
        <f t="shared" si="0"/>
        <v>0.19999999999999996</v>
      </c>
      <c r="D3" s="46">
        <v>1</v>
      </c>
    </row>
    <row r="4" spans="1:4" x14ac:dyDescent="0.35">
      <c r="A4" s="51" t="s">
        <v>19</v>
      </c>
      <c r="B4" s="45">
        <f>Total!B10</f>
        <v>0.74</v>
      </c>
      <c r="C4" s="32">
        <f t="shared" si="0"/>
        <v>0.26</v>
      </c>
      <c r="D4" s="46">
        <v>1</v>
      </c>
    </row>
    <row r="5" spans="1:4" x14ac:dyDescent="0.35">
      <c r="A5" s="53" t="s">
        <v>20</v>
      </c>
      <c r="B5" s="45">
        <f>Total!B11</f>
        <v>0.76</v>
      </c>
      <c r="C5" s="32">
        <f t="shared" si="0"/>
        <v>0.24</v>
      </c>
      <c r="D5" s="46">
        <v>1</v>
      </c>
    </row>
    <row r="6" spans="1:4" x14ac:dyDescent="0.35">
      <c r="A6" s="51" t="s">
        <v>21</v>
      </c>
      <c r="B6" s="45">
        <f>Total!B12</f>
        <v>0.78</v>
      </c>
      <c r="C6" s="32">
        <f t="shared" si="0"/>
        <v>0.21999999999999997</v>
      </c>
      <c r="D6" s="46">
        <v>1</v>
      </c>
    </row>
    <row r="7" spans="1:4" ht="15" thickBot="1" x14ac:dyDescent="0.4">
      <c r="A7" s="54" t="s">
        <v>22</v>
      </c>
      <c r="B7" s="47">
        <f>Total!B13</f>
        <v>0.88</v>
      </c>
      <c r="C7" s="48">
        <f t="shared" si="0"/>
        <v>0.12</v>
      </c>
      <c r="D7" s="49">
        <v>1</v>
      </c>
    </row>
    <row r="8" spans="1:4" ht="15" thickBot="1" x14ac:dyDescent="0.4">
      <c r="A8" s="59"/>
      <c r="B8" s="60"/>
      <c r="C8" s="61"/>
      <c r="D8" s="62"/>
    </row>
    <row r="9" spans="1:4" x14ac:dyDescent="0.35">
      <c r="A9" s="55" t="s">
        <v>24</v>
      </c>
      <c r="B9" s="56">
        <f>Total!B42</f>
        <v>0.79</v>
      </c>
      <c r="C9" s="43">
        <f>D9-B9</f>
        <v>0.20999999999999996</v>
      </c>
      <c r="D9" s="44">
        <v>1</v>
      </c>
    </row>
    <row r="10" spans="1:4" ht="15" thickBot="1" x14ac:dyDescent="0.4">
      <c r="A10" s="57" t="s">
        <v>14</v>
      </c>
      <c r="B10" s="58">
        <f>Total!D42</f>
        <v>0.94</v>
      </c>
      <c r="C10" s="48">
        <f>D10-B10</f>
        <v>6.0000000000000053E-2</v>
      </c>
      <c r="D10" s="49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"/>
  <sheetViews>
    <sheetView topLeftCell="A4" workbookViewId="0">
      <selection activeCell="I7" sqref="I7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Total!C7</f>
        <v>0.79</v>
      </c>
      <c r="C1" s="43">
        <f>D1-B1</f>
        <v>0.20999999999999996</v>
      </c>
      <c r="D1" s="44">
        <v>1</v>
      </c>
    </row>
    <row r="2" spans="1:4" x14ac:dyDescent="0.35">
      <c r="A2" s="75" t="s">
        <v>17</v>
      </c>
      <c r="B2" s="31">
        <f>Total!C8</f>
        <v>0.71</v>
      </c>
      <c r="C2" s="32">
        <f t="shared" ref="C2:C7" si="0">D2-B2</f>
        <v>0.29000000000000004</v>
      </c>
      <c r="D2" s="46">
        <v>1</v>
      </c>
    </row>
    <row r="3" spans="1:4" x14ac:dyDescent="0.35">
      <c r="A3" s="76" t="s">
        <v>18</v>
      </c>
      <c r="B3" s="31">
        <f>Total!C9</f>
        <v>0.74</v>
      </c>
      <c r="C3" s="32">
        <f t="shared" si="0"/>
        <v>0.26</v>
      </c>
      <c r="D3" s="46">
        <v>1</v>
      </c>
    </row>
    <row r="4" spans="1:4" x14ac:dyDescent="0.35">
      <c r="A4" s="75" t="s">
        <v>19</v>
      </c>
      <c r="B4" s="31">
        <f>Total!C10</f>
        <v>0.73</v>
      </c>
      <c r="C4" s="32">
        <f t="shared" si="0"/>
        <v>0.27</v>
      </c>
      <c r="D4" s="46">
        <v>1</v>
      </c>
    </row>
    <row r="5" spans="1:4" x14ac:dyDescent="0.35">
      <c r="A5" s="77" t="s">
        <v>20</v>
      </c>
      <c r="B5" s="31">
        <f>Total!C11</f>
        <v>0.77</v>
      </c>
      <c r="C5" s="32">
        <f t="shared" si="0"/>
        <v>0.22999999999999998</v>
      </c>
      <c r="D5" s="46">
        <v>1</v>
      </c>
    </row>
    <row r="6" spans="1:4" x14ac:dyDescent="0.35">
      <c r="A6" s="75" t="s">
        <v>21</v>
      </c>
      <c r="B6" s="31">
        <f>Total!C12</f>
        <v>0.76</v>
      </c>
      <c r="C6" s="32">
        <f t="shared" si="0"/>
        <v>0.24</v>
      </c>
      <c r="D6" s="46">
        <v>1</v>
      </c>
    </row>
    <row r="7" spans="1:4" ht="15" thickBot="1" x14ac:dyDescent="0.4">
      <c r="A7" s="78" t="s">
        <v>22</v>
      </c>
      <c r="B7" s="79">
        <f>Total!C13</f>
        <v>0.87</v>
      </c>
      <c r="C7" s="48">
        <f t="shared" si="0"/>
        <v>0.13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15</v>
      </c>
      <c r="B9" s="26">
        <f>Total!B43</f>
        <v>0.76</v>
      </c>
      <c r="C9" s="64">
        <f>D9-B9</f>
        <v>0.24</v>
      </c>
      <c r="D9" s="65">
        <v>1</v>
      </c>
    </row>
    <row r="10" spans="1:4" ht="15" thickBot="1" x14ac:dyDescent="0.4">
      <c r="A10" s="22" t="s">
        <v>14</v>
      </c>
      <c r="B10" s="63">
        <f>Total!D43</f>
        <v>0.93</v>
      </c>
      <c r="C10" s="64">
        <f>D10-B10</f>
        <v>6.9999999999999951E-2</v>
      </c>
      <c r="D10" s="65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activeCell="I46" sqref="I46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73" t="s">
        <v>16</v>
      </c>
      <c r="B1" s="74">
        <f>Total!D7</f>
        <v>0.82</v>
      </c>
      <c r="C1" s="43">
        <f>D1-B1</f>
        <v>0.18000000000000005</v>
      </c>
      <c r="D1" s="44">
        <v>1</v>
      </c>
    </row>
    <row r="2" spans="1:4" x14ac:dyDescent="0.35">
      <c r="A2" s="75" t="s">
        <v>17</v>
      </c>
      <c r="B2" s="31">
        <f>Total!D8</f>
        <v>0.7</v>
      </c>
      <c r="C2" s="32">
        <f t="shared" ref="C2:C10" si="0">D2-B2</f>
        <v>0.30000000000000004</v>
      </c>
      <c r="D2" s="46">
        <v>1</v>
      </c>
    </row>
    <row r="3" spans="1:4" x14ac:dyDescent="0.35">
      <c r="A3" s="76" t="s">
        <v>18</v>
      </c>
      <c r="B3" s="31">
        <f>Total!D9</f>
        <v>0.78</v>
      </c>
      <c r="C3" s="32">
        <f t="shared" si="0"/>
        <v>0.21999999999999997</v>
      </c>
      <c r="D3" s="46">
        <v>1</v>
      </c>
    </row>
    <row r="4" spans="1:4" x14ac:dyDescent="0.35">
      <c r="A4" s="75" t="s">
        <v>19</v>
      </c>
      <c r="B4" s="31">
        <f>Total!D10</f>
        <v>0.74</v>
      </c>
      <c r="C4" s="32">
        <f t="shared" si="0"/>
        <v>0.26</v>
      </c>
      <c r="D4" s="46">
        <v>1</v>
      </c>
    </row>
    <row r="5" spans="1:4" x14ac:dyDescent="0.35">
      <c r="A5" s="77" t="s">
        <v>20</v>
      </c>
      <c r="B5" s="31">
        <f>Total!D11</f>
        <v>0.71</v>
      </c>
      <c r="C5" s="32">
        <f t="shared" si="0"/>
        <v>0.29000000000000004</v>
      </c>
      <c r="D5" s="46">
        <v>1</v>
      </c>
    </row>
    <row r="6" spans="1:4" x14ac:dyDescent="0.35">
      <c r="A6" s="75" t="s">
        <v>21</v>
      </c>
      <c r="B6" s="31">
        <f>Total!D12</f>
        <v>0.79</v>
      </c>
      <c r="C6" s="32">
        <f t="shared" si="0"/>
        <v>0.20999999999999996</v>
      </c>
      <c r="D6" s="46">
        <v>1</v>
      </c>
    </row>
    <row r="7" spans="1:4" ht="15" thickBot="1" x14ac:dyDescent="0.4">
      <c r="A7" s="78" t="s">
        <v>22</v>
      </c>
      <c r="B7" s="79">
        <f>Total!D13</f>
        <v>0.86</v>
      </c>
      <c r="C7" s="48">
        <f t="shared" si="0"/>
        <v>0.14000000000000001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25</v>
      </c>
      <c r="B9" s="26">
        <f>Total!B44</f>
        <v>0.77</v>
      </c>
      <c r="C9" s="64">
        <f t="shared" si="0"/>
        <v>0.22999999999999998</v>
      </c>
      <c r="D9" s="65">
        <v>1</v>
      </c>
    </row>
    <row r="10" spans="1:4" ht="15" thickBot="1" x14ac:dyDescent="0.4">
      <c r="A10" s="22" t="s">
        <v>14</v>
      </c>
      <c r="B10" s="63">
        <f>Total!D44</f>
        <v>0.92</v>
      </c>
      <c r="C10" s="64">
        <f t="shared" si="0"/>
        <v>7.999999999999996E-2</v>
      </c>
      <c r="D10" s="65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"/>
  <sheetViews>
    <sheetView topLeftCell="A19" workbookViewId="0">
      <selection activeCell="H41" sqref="H41"/>
    </sheetView>
  </sheetViews>
  <sheetFormatPr baseColWidth="10" defaultRowHeight="14.5" x14ac:dyDescent="0.35"/>
  <cols>
    <col min="1" max="1" width="24.81640625" bestFit="1" customWidth="1"/>
  </cols>
  <sheetData>
    <row r="1" spans="1:4" x14ac:dyDescent="0.35">
      <c r="A1" s="73" t="s">
        <v>16</v>
      </c>
      <c r="B1" s="74">
        <f>Total!E7</f>
        <v>0.7</v>
      </c>
      <c r="C1" s="74">
        <f>D1-B1</f>
        <v>0.30000000000000004</v>
      </c>
      <c r="D1" s="44">
        <v>1</v>
      </c>
    </row>
    <row r="2" spans="1:4" x14ac:dyDescent="0.35">
      <c r="A2" s="75" t="s">
        <v>17</v>
      </c>
      <c r="B2" s="31">
        <f>Total!E8</f>
        <v>0.69</v>
      </c>
      <c r="C2" s="31">
        <f t="shared" ref="C2:C7" si="0">D2-B2</f>
        <v>0.31000000000000005</v>
      </c>
      <c r="D2" s="46">
        <v>1</v>
      </c>
    </row>
    <row r="3" spans="1:4" x14ac:dyDescent="0.35">
      <c r="A3" s="76" t="s">
        <v>18</v>
      </c>
      <c r="B3" s="31">
        <f>Total!E9</f>
        <v>0.78</v>
      </c>
      <c r="C3" s="31">
        <f t="shared" si="0"/>
        <v>0.21999999999999997</v>
      </c>
      <c r="D3" s="46">
        <v>1</v>
      </c>
    </row>
    <row r="4" spans="1:4" x14ac:dyDescent="0.35">
      <c r="A4" s="75" t="s">
        <v>19</v>
      </c>
      <c r="B4" s="31">
        <f>Total!E10</f>
        <v>0.72</v>
      </c>
      <c r="C4" s="31">
        <f t="shared" si="0"/>
        <v>0.28000000000000003</v>
      </c>
      <c r="D4" s="46">
        <v>1</v>
      </c>
    </row>
    <row r="5" spans="1:4" x14ac:dyDescent="0.35">
      <c r="A5" s="77" t="s">
        <v>20</v>
      </c>
      <c r="B5" s="31">
        <f>Total!E11</f>
        <v>0.73</v>
      </c>
      <c r="C5" s="31">
        <f t="shared" si="0"/>
        <v>0.27</v>
      </c>
      <c r="D5" s="46">
        <v>1</v>
      </c>
    </row>
    <row r="6" spans="1:4" x14ac:dyDescent="0.35">
      <c r="A6" s="75" t="s">
        <v>21</v>
      </c>
      <c r="B6" s="31">
        <f>Total!E12</f>
        <v>0.81</v>
      </c>
      <c r="C6" s="31">
        <f t="shared" si="0"/>
        <v>0.18999999999999995</v>
      </c>
      <c r="D6" s="46">
        <v>1</v>
      </c>
    </row>
    <row r="7" spans="1:4" ht="15" thickBot="1" x14ac:dyDescent="0.4">
      <c r="A7" s="78" t="s">
        <v>22</v>
      </c>
      <c r="B7" s="79">
        <f>Total!E13</f>
        <v>0.87</v>
      </c>
      <c r="C7" s="79">
        <f t="shared" si="0"/>
        <v>0.13</v>
      </c>
      <c r="D7" s="49">
        <v>1</v>
      </c>
    </row>
    <row r="8" spans="1:4" ht="15" thickBot="1" x14ac:dyDescent="0.4">
      <c r="A8" s="67"/>
      <c r="B8" s="71"/>
      <c r="C8" s="68"/>
      <c r="D8" s="72"/>
    </row>
    <row r="9" spans="1:4" ht="15" thickBot="1" x14ac:dyDescent="0.4">
      <c r="A9" s="66" t="s">
        <v>25</v>
      </c>
      <c r="B9" s="26">
        <f>Total!B45</f>
        <v>0.74</v>
      </c>
      <c r="C9" s="26">
        <f>D9-B9</f>
        <v>0.26</v>
      </c>
      <c r="D9" s="65">
        <v>1</v>
      </c>
    </row>
    <row r="10" spans="1:4" ht="15" thickBot="1" x14ac:dyDescent="0.4">
      <c r="A10" s="22" t="s">
        <v>14</v>
      </c>
      <c r="B10" s="63">
        <f>Total!D45</f>
        <v>0.9</v>
      </c>
      <c r="C10" s="26">
        <f>D10-B10</f>
        <v>9.9999999999999978E-2</v>
      </c>
      <c r="D10" s="6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topLeftCell="A19" workbookViewId="0">
      <selection activeCell="J45" sqref="J45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Total!F7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Total!F8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Total!F9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Total!F10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Total!F11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Total!F12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Total!F13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Total!B46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Total!D46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0"/>
  <sheetViews>
    <sheetView topLeftCell="A13" workbookViewId="0">
      <selection activeCell="N24" sqref="N24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Total!G7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Total!G8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Total!G9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Total!G10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Total!G11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Total!G12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Total!G13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Total!B47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Total!D47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"/>
  <sheetViews>
    <sheetView topLeftCell="A13" workbookViewId="0">
      <selection activeCell="N21" sqref="N21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Total!H7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Total!H8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Total!H9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Total!H10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Total!H11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Total!H12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Total!H13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Total!B48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Total!D48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"/>
  <sheetViews>
    <sheetView topLeftCell="A25" workbookViewId="0">
      <selection activeCell="R20" sqref="R20"/>
    </sheetView>
  </sheetViews>
  <sheetFormatPr baseColWidth="10" defaultRowHeight="14.5" x14ac:dyDescent="0.35"/>
  <cols>
    <col min="1" max="1" width="23.54296875" bestFit="1" customWidth="1"/>
  </cols>
  <sheetData>
    <row r="1" spans="1:4" x14ac:dyDescent="0.35">
      <c r="A1" s="73" t="s">
        <v>16</v>
      </c>
      <c r="B1" s="74">
        <f>Total!I7</f>
        <v>0</v>
      </c>
      <c r="C1" s="43">
        <f>D1-B1</f>
        <v>1</v>
      </c>
      <c r="D1" s="44">
        <v>1</v>
      </c>
    </row>
    <row r="2" spans="1:4" x14ac:dyDescent="0.35">
      <c r="A2" s="75" t="s">
        <v>17</v>
      </c>
      <c r="B2" s="31">
        <f>Total!I8</f>
        <v>0</v>
      </c>
      <c r="C2" s="32">
        <f t="shared" ref="C2:C10" si="0">D2-B2</f>
        <v>1</v>
      </c>
      <c r="D2" s="46">
        <v>1</v>
      </c>
    </row>
    <row r="3" spans="1:4" x14ac:dyDescent="0.35">
      <c r="A3" s="76" t="s">
        <v>18</v>
      </c>
      <c r="B3" s="31">
        <f>Total!I9</f>
        <v>0</v>
      </c>
      <c r="C3" s="32">
        <f t="shared" si="0"/>
        <v>1</v>
      </c>
      <c r="D3" s="46">
        <v>1</v>
      </c>
    </row>
    <row r="4" spans="1:4" x14ac:dyDescent="0.35">
      <c r="A4" s="75" t="s">
        <v>19</v>
      </c>
      <c r="B4" s="31">
        <f>Total!I10</f>
        <v>0</v>
      </c>
      <c r="C4" s="32">
        <f t="shared" si="0"/>
        <v>1</v>
      </c>
      <c r="D4" s="46">
        <v>1</v>
      </c>
    </row>
    <row r="5" spans="1:4" x14ac:dyDescent="0.35">
      <c r="A5" s="77" t="s">
        <v>20</v>
      </c>
      <c r="B5" s="31">
        <f>Total!I11</f>
        <v>0</v>
      </c>
      <c r="C5" s="32">
        <f t="shared" si="0"/>
        <v>1</v>
      </c>
      <c r="D5" s="46">
        <v>1</v>
      </c>
    </row>
    <row r="6" spans="1:4" x14ac:dyDescent="0.35">
      <c r="A6" s="75" t="s">
        <v>21</v>
      </c>
      <c r="B6" s="31">
        <f>Total!I12</f>
        <v>0</v>
      </c>
      <c r="C6" s="32">
        <f t="shared" si="0"/>
        <v>1</v>
      </c>
      <c r="D6" s="46">
        <v>1</v>
      </c>
    </row>
    <row r="7" spans="1:4" ht="15" thickBot="1" x14ac:dyDescent="0.4">
      <c r="A7" s="78" t="s">
        <v>22</v>
      </c>
      <c r="B7" s="79">
        <f>Total!I13</f>
        <v>0</v>
      </c>
      <c r="C7" s="48">
        <f t="shared" si="0"/>
        <v>1</v>
      </c>
      <c r="D7" s="49">
        <v>1</v>
      </c>
    </row>
    <row r="8" spans="1:4" ht="15" thickBot="1" x14ac:dyDescent="0.4">
      <c r="A8" s="67"/>
      <c r="B8" s="68"/>
      <c r="C8" s="69"/>
      <c r="D8" s="70"/>
    </row>
    <row r="9" spans="1:4" ht="15" thickBot="1" x14ac:dyDescent="0.4">
      <c r="A9" s="66" t="s">
        <v>24</v>
      </c>
      <c r="B9" s="26">
        <f>Total!B49</f>
        <v>0</v>
      </c>
      <c r="C9" s="64">
        <f t="shared" si="0"/>
        <v>1</v>
      </c>
      <c r="D9" s="65">
        <v>1</v>
      </c>
    </row>
    <row r="10" spans="1:4" ht="15" thickBot="1" x14ac:dyDescent="0.4">
      <c r="A10" s="22" t="s">
        <v>14</v>
      </c>
      <c r="B10" s="63">
        <f>Total!D49</f>
        <v>0</v>
      </c>
      <c r="C10" s="64">
        <f t="shared" si="0"/>
        <v>1</v>
      </c>
      <c r="D10" s="65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36D26F2A0AFCF43B1608D8EE29A8EA1" ma:contentTypeVersion="7" ma:contentTypeDescription="Opprett et nytt dokument." ma:contentTypeScope="" ma:versionID="21ddbe73b8a6cff83c0791c5118e63ca">
  <xsd:schema xmlns:xsd="http://www.w3.org/2001/XMLSchema" xmlns:xs="http://www.w3.org/2001/XMLSchema" xmlns:p="http://schemas.microsoft.com/office/2006/metadata/properties" xmlns:ns2="1be84928-a867-465e-b2ee-3fc273237fa1" targetNamespace="http://schemas.microsoft.com/office/2006/metadata/properties" ma:root="true" ma:fieldsID="9aabe13ce5953e27d3d2134c36fd7300" ns2:_="">
    <xsd:import namespace="1be84928-a867-465e-b2ee-3fc273237f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e84928-a867-465e-b2ee-3fc273237f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51255DE-438C-4222-9FEF-BAA467D81EC9}">
  <ds:schemaRefs>
    <ds:schemaRef ds:uri="1be84928-a867-465e-b2ee-3fc273237fa1"/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A779E7D-8AEB-4C16-B749-C7560665EC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175DAD-176E-4412-B9EE-C5D8DBBEFB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e84928-a867-465e-b2ee-3fc273237f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13</vt:i4>
      </vt:variant>
    </vt:vector>
  </HeadingPairs>
  <TitlesOfParts>
    <vt:vector size="13" baseType="lpstr">
      <vt:lpstr>Total</vt:lpstr>
      <vt:lpstr>Januar</vt:lpstr>
      <vt:lpstr>Februar</vt:lpstr>
      <vt:lpstr>Mars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Desember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Myhre</dc:creator>
  <cp:lastModifiedBy>Bjørn Gard Aasebø</cp:lastModifiedBy>
  <dcterms:created xsi:type="dcterms:W3CDTF">2017-04-18T08:49:01Z</dcterms:created>
  <dcterms:modified xsi:type="dcterms:W3CDTF">2021-05-05T12:52:29Z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0x010100436D26F2A0AFCF43B1608D8EE29A8EA1</vt:lpwstr>
  </property>
</Properties>
</file>