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koletfk-my.sharepoint.com/personal/hauk_t-fk_no/Documents/PowerBI/kollektiv/arkiv/"/>
    </mc:Choice>
  </mc:AlternateContent>
  <bookViews>
    <workbookView xWindow="0" yWindow="0" windowWidth="28800" windowHeight="15525" activeTab="1"/>
  </bookViews>
  <sheets>
    <sheet name="Totaler" sheetId="1" r:id="rId1"/>
    <sheet name="Mnd" sheetId="2" r:id="rId2"/>
    <sheet name="Ark3" sheetId="3" r:id="rId3"/>
  </sheets>
  <calcPr calcId="171027"/>
</workbook>
</file>

<file path=xl/calcChain.xml><?xml version="1.0" encoding="utf-8"?>
<calcChain xmlns="http://schemas.openxmlformats.org/spreadsheetml/2006/main">
  <c r="D20" i="1" l="1"/>
  <c r="D13" i="1"/>
  <c r="D12" i="1"/>
  <c r="D11" i="1"/>
  <c r="D10" i="1"/>
  <c r="D9" i="1"/>
  <c r="D6" i="1"/>
  <c r="D5" i="1"/>
  <c r="D4" i="1"/>
  <c r="C20" i="1"/>
  <c r="C13" i="1"/>
  <c r="C12" i="1"/>
  <c r="C11" i="1"/>
  <c r="C10" i="1"/>
  <c r="C9" i="1"/>
  <c r="C6" i="1"/>
  <c r="C5" i="1"/>
  <c r="C4" i="1"/>
  <c r="C36" i="2" l="1"/>
  <c r="C26" i="2"/>
  <c r="C42" i="2" l="1"/>
  <c r="C41" i="2"/>
  <c r="C40" i="2"/>
  <c r="C39" i="2"/>
  <c r="C38" i="2"/>
  <c r="C37" i="2"/>
  <c r="C35" i="2"/>
  <c r="C34" i="2"/>
  <c r="C32" i="2"/>
  <c r="C31" i="2"/>
  <c r="C29" i="2"/>
  <c r="C28" i="2"/>
  <c r="C27" i="2"/>
  <c r="C25" i="2"/>
  <c r="C24" i="2"/>
  <c r="C30" i="2"/>
  <c r="H20" i="1" l="1"/>
  <c r="G20" i="1"/>
  <c r="H13" i="1"/>
  <c r="H12" i="1"/>
  <c r="H11" i="1"/>
  <c r="H10" i="1"/>
  <c r="H9" i="1"/>
  <c r="H6" i="1"/>
  <c r="H5" i="1"/>
  <c r="H4" i="1"/>
  <c r="G13" i="1"/>
  <c r="G12" i="1"/>
  <c r="G11" i="1"/>
  <c r="G10" i="1"/>
  <c r="G9" i="1"/>
  <c r="G6" i="1"/>
  <c r="G5" i="1"/>
  <c r="G4" i="1"/>
  <c r="L14" i="2" l="1"/>
  <c r="M14" i="2"/>
  <c r="N14" i="2"/>
  <c r="L7" i="2"/>
  <c r="M7" i="2"/>
  <c r="N7" i="2"/>
  <c r="D14" i="2"/>
  <c r="E14" i="2"/>
  <c r="F14" i="2"/>
  <c r="G14" i="2"/>
  <c r="H14" i="2"/>
  <c r="I14" i="2"/>
  <c r="J14" i="2"/>
  <c r="K14" i="2"/>
  <c r="D7" i="2"/>
  <c r="E7" i="2"/>
  <c r="F7" i="2"/>
  <c r="G7" i="2"/>
  <c r="H7" i="2"/>
  <c r="I7" i="2"/>
  <c r="J7" i="2"/>
  <c r="K7" i="2"/>
  <c r="C7" i="2"/>
  <c r="C14" i="2"/>
  <c r="J16" i="2" l="1"/>
  <c r="J18" i="2" s="1"/>
  <c r="G16" i="2"/>
  <c r="G18" i="2" s="1"/>
  <c r="L16" i="2"/>
  <c r="L18" i="2" s="1"/>
  <c r="I16" i="2"/>
  <c r="I18" i="2" s="1"/>
  <c r="H16" i="2"/>
  <c r="H18" i="2" s="1"/>
  <c r="F16" i="2"/>
  <c r="F18" i="2" s="1"/>
  <c r="E16" i="2"/>
  <c r="E18" i="2" s="1"/>
  <c r="D16" i="2"/>
  <c r="D18" i="2" s="1"/>
  <c r="N16" i="2"/>
  <c r="N18" i="2" s="1"/>
  <c r="M16" i="2"/>
  <c r="M18" i="2" s="1"/>
  <c r="K16" i="2"/>
  <c r="K18" i="2" s="1"/>
  <c r="C16" i="2"/>
  <c r="C18" i="2" s="1"/>
  <c r="C14" i="1"/>
  <c r="I20" i="1" l="1"/>
  <c r="J20" i="1" s="1"/>
  <c r="E20" i="1"/>
  <c r="F20" i="1" s="1"/>
  <c r="H14" i="1"/>
  <c r="G14" i="1"/>
  <c r="D14" i="1"/>
  <c r="I13" i="1"/>
  <c r="J13" i="1" s="1"/>
  <c r="E13" i="1"/>
  <c r="F13" i="1" s="1"/>
  <c r="I12" i="1"/>
  <c r="J12" i="1" s="1"/>
  <c r="E12" i="1"/>
  <c r="F12" i="1" s="1"/>
  <c r="I11" i="1"/>
  <c r="J11" i="1" s="1"/>
  <c r="E11" i="1"/>
  <c r="F11" i="1" s="1"/>
  <c r="I10" i="1"/>
  <c r="J10" i="1" s="1"/>
  <c r="E10" i="1"/>
  <c r="F10" i="1" s="1"/>
  <c r="I9" i="1"/>
  <c r="J9" i="1" s="1"/>
  <c r="E9" i="1"/>
  <c r="F9" i="1" s="1"/>
  <c r="H7" i="1"/>
  <c r="G7" i="1"/>
  <c r="D7" i="1"/>
  <c r="C7" i="1"/>
  <c r="I6" i="1"/>
  <c r="J6" i="1" s="1"/>
  <c r="E6" i="1"/>
  <c r="F6" i="1" s="1"/>
  <c r="I5" i="1"/>
  <c r="J5" i="1" s="1"/>
  <c r="E5" i="1"/>
  <c r="F5" i="1" s="1"/>
  <c r="I4" i="1"/>
  <c r="J4" i="1" s="1"/>
  <c r="E4" i="1"/>
  <c r="F4" i="1" s="1"/>
  <c r="I14" i="1" l="1"/>
  <c r="J14" i="1" s="1"/>
  <c r="E14" i="1"/>
  <c r="F14" i="1" s="1"/>
  <c r="H16" i="1"/>
  <c r="H18" i="1" s="1"/>
  <c r="C16" i="1"/>
  <c r="C18" i="1" s="1"/>
  <c r="D16" i="1"/>
  <c r="D18" i="1" s="1"/>
  <c r="I7" i="1"/>
  <c r="J7" i="1" s="1"/>
  <c r="E7" i="1"/>
  <c r="F7" i="1" s="1"/>
  <c r="G16" i="1"/>
  <c r="E18" i="1" l="1"/>
  <c r="F18" i="1" s="1"/>
  <c r="E16" i="1"/>
  <c r="F16" i="1" s="1"/>
  <c r="I16" i="1"/>
  <c r="J16" i="1" s="1"/>
  <c r="G18" i="1"/>
  <c r="I18" i="1" s="1"/>
  <c r="J18" i="1" s="1"/>
</calcChain>
</file>

<file path=xl/sharedStrings.xml><?xml version="1.0" encoding="utf-8"?>
<sst xmlns="http://schemas.openxmlformats.org/spreadsheetml/2006/main" count="89" uniqueCount="53">
  <si>
    <t>Linje</t>
  </si>
  <si>
    <t>Destinasjon</t>
  </si>
  <si>
    <t>Endring</t>
  </si>
  <si>
    <t>Endring %</t>
  </si>
  <si>
    <t>M1</t>
  </si>
  <si>
    <t>Gulset-Stathell-Langesund</t>
  </si>
  <si>
    <t>M2</t>
  </si>
  <si>
    <t>Falkum-Brattås-Skjelsvik</t>
  </si>
  <si>
    <t>M3</t>
  </si>
  <si>
    <t>Skien-Moflata-Stridselv-Skjelsvik</t>
  </si>
  <si>
    <t>Sum Metro</t>
  </si>
  <si>
    <t>P4</t>
  </si>
  <si>
    <t>Skotfoss-Borgeåsen-Herøya</t>
  </si>
  <si>
    <t>P5</t>
  </si>
  <si>
    <t>Skien-Bølehøgda-Herre</t>
  </si>
  <si>
    <t>P6</t>
  </si>
  <si>
    <t>Åfoss-Skien-Limi</t>
  </si>
  <si>
    <t>P7</t>
  </si>
  <si>
    <t>Siljan-Skien-Gulset</t>
  </si>
  <si>
    <t>P8</t>
  </si>
  <si>
    <t>Herre - Stathelle - Skjelsvik</t>
  </si>
  <si>
    <t>Sum Pendel</t>
  </si>
  <si>
    <t>Sum Metro - Pendel</t>
  </si>
  <si>
    <t>Øvrige linjer</t>
  </si>
  <si>
    <t>Sum Nettbuss Grenland</t>
  </si>
  <si>
    <t> MainTelemarkTFKStatistikkPassasjererPassasjerer Region (YLY)</t>
  </si>
  <si>
    <t>https://diver.vkt.no/diveport#page=a0072</t>
  </si>
  <si>
    <t xml:space="preserve">M1 </t>
  </si>
  <si>
    <t xml:space="preserve">M2 </t>
  </si>
  <si>
    <t xml:space="preserve">M3 </t>
  </si>
  <si>
    <t xml:space="preserve">P4 </t>
  </si>
  <si>
    <t xml:space="preserve">P5 </t>
  </si>
  <si>
    <t xml:space="preserve">P6 </t>
  </si>
  <si>
    <t>Sum NG</t>
  </si>
  <si>
    <t>Hittil 2017</t>
  </si>
  <si>
    <t>Hittil 2018</t>
  </si>
  <si>
    <t>Jan2018</t>
  </si>
  <si>
    <t>Feb2018</t>
  </si>
  <si>
    <t>Mars2018</t>
  </si>
  <si>
    <t>April2018</t>
  </si>
  <si>
    <t>Mai2018</t>
  </si>
  <si>
    <t>Juni2018</t>
  </si>
  <si>
    <t>Juli2018</t>
  </si>
  <si>
    <t>Aug2018</t>
  </si>
  <si>
    <t>Sept2018</t>
  </si>
  <si>
    <t>Okt2018</t>
  </si>
  <si>
    <t>Nov2018</t>
  </si>
  <si>
    <t>Des2018</t>
  </si>
  <si>
    <t>TOTALER-2018</t>
  </si>
  <si>
    <t>Desember 2018</t>
  </si>
  <si>
    <t>Desember 2017</t>
  </si>
  <si>
    <r>
      <rPr>
        <b/>
        <sz val="18"/>
        <color theme="1"/>
        <rFont val="Calibri"/>
        <family val="2"/>
        <scheme val="minor"/>
      </rPr>
      <t>Grenland pr. linje desember 2018</t>
    </r>
    <r>
      <rPr>
        <b/>
        <sz val="20"/>
        <color theme="1"/>
        <rFont val="Calibri"/>
        <family val="2"/>
        <scheme val="minor"/>
      </rPr>
      <t xml:space="preserve"> - </t>
    </r>
    <r>
      <rPr>
        <i/>
        <sz val="12"/>
        <color rgb="FFFF0000"/>
        <rFont val="Calibri"/>
        <family val="2"/>
        <scheme val="minor"/>
      </rPr>
      <t>Tallene er endelig</t>
    </r>
  </si>
  <si>
    <t>TOTALER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</si>
</sst>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_ * #,##0_ ;_ * \-#,##0_ ;_ * &quot;-&quot;??_ ;_ @_ "/>
    <numFmt numFmtId="166" formatCode="0.0\ 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444444"/>
      <name val="Verdana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0" xfId="0" applyFont="1"/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3" borderId="1" xfId="0" applyFont="1" applyFill="1" applyBorder="1"/>
    <xf numFmtId="165" fontId="0" fillId="3" borderId="1" xfId="1" applyNumberFormat="1" applyFont="1" applyFill="1" applyBorder="1"/>
    <xf numFmtId="166" fontId="0" fillId="3" borderId="1" xfId="2" applyNumberFormat="1" applyFont="1" applyFill="1" applyBorder="1"/>
    <xf numFmtId="0" fontId="0" fillId="0" borderId="0" xfId="0" applyFont="1"/>
    <xf numFmtId="165" fontId="0" fillId="0" borderId="0" xfId="1" applyNumberFormat="1" applyFont="1"/>
    <xf numFmtId="166" fontId="0" fillId="0" borderId="0" xfId="2" applyNumberFormat="1" applyFont="1"/>
    <xf numFmtId="0" fontId="0" fillId="3" borderId="0" xfId="0" applyFont="1" applyFill="1"/>
    <xf numFmtId="165" fontId="0" fillId="3" borderId="0" xfId="1" applyNumberFormat="1" applyFont="1" applyFill="1"/>
    <xf numFmtId="166" fontId="0" fillId="3" borderId="0" xfId="2" applyNumberFormat="1" applyFont="1" applyFill="1"/>
    <xf numFmtId="0" fontId="3" fillId="0" borderId="0" xfId="0" applyFont="1"/>
    <xf numFmtId="165" fontId="3" fillId="0" borderId="0" xfId="1" applyNumberFormat="1" applyFont="1"/>
    <xf numFmtId="166" fontId="3" fillId="0" borderId="0" xfId="2" applyNumberFormat="1" applyFont="1"/>
    <xf numFmtId="165" fontId="1" fillId="0" borderId="0" xfId="1" applyNumberFormat="1" applyFont="1"/>
    <xf numFmtId="166" fontId="1" fillId="0" borderId="0" xfId="2" applyNumberFormat="1" applyFont="1"/>
    <xf numFmtId="0" fontId="3" fillId="0" borderId="2" xfId="0" applyFont="1" applyBorder="1"/>
    <xf numFmtId="165" fontId="3" fillId="0" borderId="2" xfId="1" applyNumberFormat="1" applyFont="1" applyBorder="1"/>
    <xf numFmtId="166" fontId="3" fillId="0" borderId="2" xfId="2" applyNumberFormat="1" applyFont="1" applyBorder="1"/>
    <xf numFmtId="0" fontId="5" fillId="0" borderId="0" xfId="0" applyFont="1"/>
    <xf numFmtId="0" fontId="6" fillId="0" borderId="0" xfId="3"/>
    <xf numFmtId="49" fontId="2" fillId="2" borderId="1" xfId="0" applyNumberFormat="1" applyFont="1" applyFill="1" applyBorder="1" applyAlignment="1" applyProtection="1">
      <alignment horizontal="right"/>
      <protection locked="0"/>
    </xf>
    <xf numFmtId="49" fontId="2" fillId="2" borderId="3" xfId="0" applyNumberFormat="1" applyFont="1" applyFill="1" applyBorder="1" applyAlignment="1">
      <alignment horizontal="right"/>
    </xf>
    <xf numFmtId="165" fontId="0" fillId="3" borderId="0" xfId="1" applyNumberFormat="1" applyFont="1" applyFill="1" applyBorder="1"/>
    <xf numFmtId="165" fontId="0" fillId="0" borderId="0" xfId="1" applyNumberFormat="1" applyFont="1" applyFill="1" applyBorder="1"/>
    <xf numFmtId="165" fontId="0" fillId="4" borderId="0" xfId="1" applyNumberFormat="1" applyFont="1" applyFill="1"/>
    <xf numFmtId="165" fontId="0" fillId="0" borderId="0" xfId="0" applyNumberFormat="1"/>
  </cellXfs>
  <cellStyles count="4">
    <cellStyle name="Hyperkobling" xfId="3" builtinId="8"/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0</xdr:col>
      <xdr:colOff>171450</xdr:colOff>
      <xdr:row>23</xdr:row>
      <xdr:rowOff>85725</xdr:rowOff>
    </xdr:to>
    <xdr:pic>
      <xdr:nvPicPr>
        <xdr:cNvPr id="2" name="Bilde 1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23</xdr:row>
      <xdr:rowOff>0</xdr:rowOff>
    </xdr:from>
    <xdr:to>
      <xdr:col>0</xdr:col>
      <xdr:colOff>352425</xdr:colOff>
      <xdr:row>23</xdr:row>
      <xdr:rowOff>85725</xdr:rowOff>
    </xdr:to>
    <xdr:pic>
      <xdr:nvPicPr>
        <xdr:cNvPr id="3" name="Bilde 2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361950</xdr:colOff>
      <xdr:row>23</xdr:row>
      <xdr:rowOff>0</xdr:rowOff>
    </xdr:from>
    <xdr:to>
      <xdr:col>1</xdr:col>
      <xdr:colOff>38100</xdr:colOff>
      <xdr:row>23</xdr:row>
      <xdr:rowOff>85725</xdr:rowOff>
    </xdr:to>
    <xdr:pic>
      <xdr:nvPicPr>
        <xdr:cNvPr id="4" name="Bilde 3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23</xdr:row>
      <xdr:rowOff>0</xdr:rowOff>
    </xdr:from>
    <xdr:to>
      <xdr:col>1</xdr:col>
      <xdr:colOff>219075</xdr:colOff>
      <xdr:row>23</xdr:row>
      <xdr:rowOff>85725</xdr:rowOff>
    </xdr:to>
    <xdr:pic>
      <xdr:nvPicPr>
        <xdr:cNvPr id="5" name="Bilde 4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23</xdr:row>
      <xdr:rowOff>0</xdr:rowOff>
    </xdr:from>
    <xdr:to>
      <xdr:col>1</xdr:col>
      <xdr:colOff>400050</xdr:colOff>
      <xdr:row>23</xdr:row>
      <xdr:rowOff>85725</xdr:rowOff>
    </xdr:to>
    <xdr:pic>
      <xdr:nvPicPr>
        <xdr:cNvPr id="6" name="Bilde 5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iver.vkt.no/divepor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workbookViewId="0">
      <selection activeCell="M14" sqref="M14"/>
    </sheetView>
  </sheetViews>
  <sheetFormatPr baseColWidth="10" defaultRowHeight="15" x14ac:dyDescent="0.25"/>
  <cols>
    <col min="1" max="1" width="7.42578125" customWidth="1"/>
    <col min="2" max="2" width="31.28515625" customWidth="1"/>
    <col min="3" max="4" width="15.28515625" bestFit="1" customWidth="1"/>
    <col min="5" max="5" width="7.7109375" bestFit="1" customWidth="1"/>
    <col min="6" max="6" width="9.7109375" bestFit="1" customWidth="1"/>
    <col min="9" max="9" width="8" bestFit="1" customWidth="1"/>
    <col min="10" max="10" width="9.7109375" bestFit="1" customWidth="1"/>
  </cols>
  <sheetData>
    <row r="1" spans="1:10" ht="26.25" x14ac:dyDescent="0.4">
      <c r="A1" s="1" t="s">
        <v>51</v>
      </c>
    </row>
    <row r="2" spans="1:10" ht="15.75" thickBot="1" x14ac:dyDescent="0.3"/>
    <row r="3" spans="1:10" ht="15.75" thickBot="1" x14ac:dyDescent="0.3">
      <c r="A3" s="2" t="s">
        <v>0</v>
      </c>
      <c r="B3" s="2" t="s">
        <v>1</v>
      </c>
      <c r="C3" s="25" t="s">
        <v>49</v>
      </c>
      <c r="D3" s="25" t="s">
        <v>50</v>
      </c>
      <c r="E3" s="4" t="s">
        <v>2</v>
      </c>
      <c r="F3" s="4" t="s">
        <v>3</v>
      </c>
      <c r="G3" s="25" t="s">
        <v>35</v>
      </c>
      <c r="H3" s="25" t="s">
        <v>34</v>
      </c>
      <c r="I3" s="4" t="s">
        <v>2</v>
      </c>
      <c r="J3" s="4" t="s">
        <v>3</v>
      </c>
    </row>
    <row r="4" spans="1:10" x14ac:dyDescent="0.25">
      <c r="A4" s="5" t="s">
        <v>4</v>
      </c>
      <c r="B4" s="5" t="s">
        <v>5</v>
      </c>
      <c r="C4" s="26">
        <f>Mnd!N4</f>
        <v>116515</v>
      </c>
      <c r="D4" s="26" t="e">
        <f>Mnd!#REF!</f>
        <v>#REF!</v>
      </c>
      <c r="E4" s="6" t="e">
        <f>C4-D4</f>
        <v>#REF!</v>
      </c>
      <c r="F4" s="7" t="e">
        <f>E4/D4</f>
        <v>#REF!</v>
      </c>
      <c r="G4" s="26">
        <f>Mnd!C24</f>
        <v>1517861</v>
      </c>
      <c r="H4" s="26" t="e">
        <f>Mnd!C34</f>
        <v>#REF!</v>
      </c>
      <c r="I4" s="6" t="e">
        <f>G4-H4</f>
        <v>#REF!</v>
      </c>
      <c r="J4" s="7" t="e">
        <f>I4/H4</f>
        <v>#REF!</v>
      </c>
    </row>
    <row r="5" spans="1:10" x14ac:dyDescent="0.25">
      <c r="A5" s="8" t="s">
        <v>6</v>
      </c>
      <c r="B5" s="8" t="s">
        <v>7</v>
      </c>
      <c r="C5" s="27">
        <f>Mnd!N5</f>
        <v>88248</v>
      </c>
      <c r="D5" s="27" t="e">
        <f>Mnd!#REF!</f>
        <v>#REF!</v>
      </c>
      <c r="E5" s="9" t="e">
        <f>C5-D5</f>
        <v>#REF!</v>
      </c>
      <c r="F5" s="10" t="e">
        <f>E5/D5</f>
        <v>#REF!</v>
      </c>
      <c r="G5" s="27">
        <f>Mnd!C25</f>
        <v>1072115</v>
      </c>
      <c r="H5" s="27" t="e">
        <f>Mnd!C35</f>
        <v>#REF!</v>
      </c>
      <c r="I5" s="9" t="e">
        <f>G5-H5</f>
        <v>#REF!</v>
      </c>
      <c r="J5" s="10" t="e">
        <f>I5/H5</f>
        <v>#REF!</v>
      </c>
    </row>
    <row r="6" spans="1:10" x14ac:dyDescent="0.25">
      <c r="A6" s="11" t="s">
        <v>8</v>
      </c>
      <c r="B6" s="11" t="s">
        <v>9</v>
      </c>
      <c r="C6" s="26">
        <f>Mnd!N6</f>
        <v>101019</v>
      </c>
      <c r="D6" s="26" t="e">
        <f>Mnd!#REF!</f>
        <v>#REF!</v>
      </c>
      <c r="E6" s="12" t="e">
        <f>C6-D6</f>
        <v>#REF!</v>
      </c>
      <c r="F6" s="13" t="e">
        <f>E6/D6</f>
        <v>#REF!</v>
      </c>
      <c r="G6" s="26">
        <f>Mnd!C26</f>
        <v>1182398</v>
      </c>
      <c r="H6" s="26" t="e">
        <f>Mnd!C36</f>
        <v>#REF!</v>
      </c>
      <c r="I6" s="12" t="e">
        <f>G6-H6</f>
        <v>#REF!</v>
      </c>
      <c r="J6" s="13" t="e">
        <f>I6/H6</f>
        <v>#REF!</v>
      </c>
    </row>
    <row r="7" spans="1:10" x14ac:dyDescent="0.25">
      <c r="A7" s="14"/>
      <c r="B7" s="14" t="s">
        <v>10</v>
      </c>
      <c r="C7" s="15">
        <f>SUM(C4:C6)</f>
        <v>305782</v>
      </c>
      <c r="D7" s="15" t="e">
        <f t="shared" ref="D7" si="0">SUM(D4:D6)</f>
        <v>#REF!</v>
      </c>
      <c r="E7" s="15" t="e">
        <f>C7-D7</f>
        <v>#REF!</v>
      </c>
      <c r="F7" s="16" t="e">
        <f>E7/D7</f>
        <v>#REF!</v>
      </c>
      <c r="G7" s="15">
        <f>SUM(G4:G6)</f>
        <v>3772374</v>
      </c>
      <c r="H7" s="15" t="e">
        <f>SUM(H4:H6)</f>
        <v>#REF!</v>
      </c>
      <c r="I7" s="15" t="e">
        <f>G7-H7</f>
        <v>#REF!</v>
      </c>
      <c r="J7" s="16" t="e">
        <f>I7/H7</f>
        <v>#REF!</v>
      </c>
    </row>
    <row r="8" spans="1:10" x14ac:dyDescent="0.25">
      <c r="A8" s="11"/>
      <c r="B8" s="11"/>
      <c r="C8" s="12"/>
      <c r="D8" s="12"/>
      <c r="E8" s="12"/>
      <c r="F8" s="13"/>
      <c r="G8" s="12"/>
      <c r="H8" s="12"/>
      <c r="I8" s="12"/>
      <c r="J8" s="13"/>
    </row>
    <row r="9" spans="1:10" x14ac:dyDescent="0.25">
      <c r="A9" s="8" t="s">
        <v>11</v>
      </c>
      <c r="B9" s="8" t="s">
        <v>12</v>
      </c>
      <c r="C9" s="9">
        <f>Mnd!N9</f>
        <v>14018</v>
      </c>
      <c r="D9" s="9" t="e">
        <f>Mnd!#REF!</f>
        <v>#REF!</v>
      </c>
      <c r="E9" s="9" t="e">
        <f t="shared" ref="E9:E14" si="1">C9-D9</f>
        <v>#REF!</v>
      </c>
      <c r="F9" s="10" t="e">
        <f t="shared" ref="F9:F14" si="2">E9/D9</f>
        <v>#REF!</v>
      </c>
      <c r="G9" s="9">
        <f>Mnd!C27</f>
        <v>170770</v>
      </c>
      <c r="H9" s="9" t="e">
        <f>Mnd!C37</f>
        <v>#REF!</v>
      </c>
      <c r="I9" s="9" t="e">
        <f t="shared" ref="I9:I14" si="3">G9-H9</f>
        <v>#REF!</v>
      </c>
      <c r="J9" s="10" t="e">
        <f t="shared" ref="J9:J14" si="4">I9/H9</f>
        <v>#REF!</v>
      </c>
    </row>
    <row r="10" spans="1:10" x14ac:dyDescent="0.25">
      <c r="A10" s="11" t="s">
        <v>13</v>
      </c>
      <c r="B10" s="11" t="s">
        <v>14</v>
      </c>
      <c r="C10" s="28">
        <f>Mnd!N10</f>
        <v>13217</v>
      </c>
      <c r="D10" s="28" t="e">
        <f>Mnd!#REF!</f>
        <v>#REF!</v>
      </c>
      <c r="E10" s="12" t="e">
        <f t="shared" si="1"/>
        <v>#REF!</v>
      </c>
      <c r="F10" s="13" t="e">
        <f t="shared" si="2"/>
        <v>#REF!</v>
      </c>
      <c r="G10" s="28">
        <f>Mnd!C28</f>
        <v>153299</v>
      </c>
      <c r="H10" s="28" t="e">
        <f>Mnd!C38</f>
        <v>#REF!</v>
      </c>
      <c r="I10" s="12" t="e">
        <f t="shared" si="3"/>
        <v>#REF!</v>
      </c>
      <c r="J10" s="13" t="e">
        <f t="shared" si="4"/>
        <v>#REF!</v>
      </c>
    </row>
    <row r="11" spans="1:10" x14ac:dyDescent="0.25">
      <c r="A11" s="8" t="s">
        <v>15</v>
      </c>
      <c r="B11" s="8" t="s">
        <v>16</v>
      </c>
      <c r="C11" s="9">
        <f>Mnd!N11</f>
        <v>12582</v>
      </c>
      <c r="D11" s="9" t="e">
        <f>Mnd!#REF!</f>
        <v>#REF!</v>
      </c>
      <c r="E11" s="9" t="e">
        <f t="shared" si="1"/>
        <v>#REF!</v>
      </c>
      <c r="F11" s="10" t="e">
        <f t="shared" si="2"/>
        <v>#REF!</v>
      </c>
      <c r="G11" s="9">
        <f>Mnd!C29</f>
        <v>139378</v>
      </c>
      <c r="H11" s="9" t="e">
        <f>Mnd!C39</f>
        <v>#REF!</v>
      </c>
      <c r="I11" s="9" t="e">
        <f t="shared" si="3"/>
        <v>#REF!</v>
      </c>
      <c r="J11" s="10" t="e">
        <f t="shared" si="4"/>
        <v>#REF!</v>
      </c>
    </row>
    <row r="12" spans="1:10" x14ac:dyDescent="0.25">
      <c r="A12" s="11" t="s">
        <v>17</v>
      </c>
      <c r="B12" s="11" t="s">
        <v>18</v>
      </c>
      <c r="C12" s="28">
        <f>Mnd!N12</f>
        <v>11219</v>
      </c>
      <c r="D12" s="28" t="e">
        <f>Mnd!#REF!</f>
        <v>#REF!</v>
      </c>
      <c r="E12" s="12" t="e">
        <f t="shared" si="1"/>
        <v>#REF!</v>
      </c>
      <c r="F12" s="13" t="e">
        <f t="shared" si="2"/>
        <v>#REF!</v>
      </c>
      <c r="G12" s="28">
        <f>Mnd!C30</f>
        <v>134569</v>
      </c>
      <c r="H12" s="28" t="e">
        <f>Mnd!C40</f>
        <v>#REF!</v>
      </c>
      <c r="I12" s="12" t="e">
        <f t="shared" si="3"/>
        <v>#REF!</v>
      </c>
      <c r="J12" s="13" t="e">
        <f t="shared" si="4"/>
        <v>#REF!</v>
      </c>
    </row>
    <row r="13" spans="1:10" x14ac:dyDescent="0.25">
      <c r="A13" s="8" t="s">
        <v>19</v>
      </c>
      <c r="B13" s="8" t="s">
        <v>20</v>
      </c>
      <c r="C13" s="9">
        <f>Mnd!N13</f>
        <v>3073</v>
      </c>
      <c r="D13" s="9" t="e">
        <f>Mnd!#REF!</f>
        <v>#REF!</v>
      </c>
      <c r="E13" s="17" t="e">
        <f t="shared" si="1"/>
        <v>#REF!</v>
      </c>
      <c r="F13" s="18" t="e">
        <f t="shared" si="2"/>
        <v>#REF!</v>
      </c>
      <c r="G13" s="9">
        <f>Mnd!C31</f>
        <v>40066</v>
      </c>
      <c r="H13" s="9" t="e">
        <f>Mnd!C41</f>
        <v>#REF!</v>
      </c>
      <c r="I13" s="17" t="e">
        <f t="shared" si="3"/>
        <v>#REF!</v>
      </c>
      <c r="J13" s="18" t="e">
        <f t="shared" si="4"/>
        <v>#REF!</v>
      </c>
    </row>
    <row r="14" spans="1:10" x14ac:dyDescent="0.25">
      <c r="A14" s="14"/>
      <c r="B14" s="14" t="s">
        <v>21</v>
      </c>
      <c r="C14" s="15">
        <f>SUM(C9:C13)</f>
        <v>54109</v>
      </c>
      <c r="D14" s="15" t="e">
        <f>SUM(D9:D13)</f>
        <v>#REF!</v>
      </c>
      <c r="E14" s="15" t="e">
        <f t="shared" si="1"/>
        <v>#REF!</v>
      </c>
      <c r="F14" s="16" t="e">
        <f t="shared" si="2"/>
        <v>#REF!</v>
      </c>
      <c r="G14" s="15">
        <f>SUM(G9:G13)</f>
        <v>638082</v>
      </c>
      <c r="H14" s="15" t="e">
        <f>SUM(H9:H13)</f>
        <v>#REF!</v>
      </c>
      <c r="I14" s="15" t="e">
        <f t="shared" si="3"/>
        <v>#REF!</v>
      </c>
      <c r="J14" s="16" t="e">
        <f t="shared" si="4"/>
        <v>#REF!</v>
      </c>
    </row>
    <row r="15" spans="1:10" x14ac:dyDescent="0.25">
      <c r="A15" s="11"/>
      <c r="B15" s="11"/>
      <c r="C15" s="12"/>
      <c r="D15" s="12"/>
      <c r="E15" s="12"/>
      <c r="F15" s="13"/>
      <c r="G15" s="12"/>
      <c r="H15" s="12"/>
      <c r="I15" s="12"/>
      <c r="J15" s="13"/>
    </row>
    <row r="16" spans="1:10" x14ac:dyDescent="0.25">
      <c r="A16" s="14"/>
      <c r="B16" s="14" t="s">
        <v>22</v>
      </c>
      <c r="C16" s="15">
        <f>C7+C14</f>
        <v>359891</v>
      </c>
      <c r="D16" s="15" t="e">
        <f>D7+D14</f>
        <v>#REF!</v>
      </c>
      <c r="E16" s="15" t="e">
        <f>C16-D16</f>
        <v>#REF!</v>
      </c>
      <c r="F16" s="16" t="e">
        <f>E16/D16</f>
        <v>#REF!</v>
      </c>
      <c r="G16" s="15">
        <f>G7+G14</f>
        <v>4410456</v>
      </c>
      <c r="H16" s="15" t="e">
        <f>H7+H14</f>
        <v>#REF!</v>
      </c>
      <c r="I16" s="15" t="e">
        <f>G16-H16</f>
        <v>#REF!</v>
      </c>
      <c r="J16" s="16" t="e">
        <f>I16/H16</f>
        <v>#REF!</v>
      </c>
    </row>
    <row r="17" spans="1:10" x14ac:dyDescent="0.25">
      <c r="A17" s="11"/>
      <c r="B17" s="11"/>
      <c r="C17" s="12"/>
      <c r="D17" s="12"/>
      <c r="E17" s="12"/>
      <c r="F17" s="13"/>
      <c r="G17" s="12"/>
      <c r="H17" s="12"/>
      <c r="I17" s="12"/>
      <c r="J17" s="13"/>
    </row>
    <row r="18" spans="1:10" x14ac:dyDescent="0.25">
      <c r="A18" s="8"/>
      <c r="B18" s="8" t="s">
        <v>23</v>
      </c>
      <c r="C18" s="9">
        <f>C20-C16</f>
        <v>32610</v>
      </c>
      <c r="D18" s="9" t="e">
        <f>D20-D16</f>
        <v>#REF!</v>
      </c>
      <c r="E18" s="9" t="e">
        <f>C18-D18</f>
        <v>#REF!</v>
      </c>
      <c r="F18" s="10" t="e">
        <f>E18/D18</f>
        <v>#REF!</v>
      </c>
      <c r="G18" s="9">
        <f>G20-G16</f>
        <v>384269</v>
      </c>
      <c r="H18" s="9" t="e">
        <f>H20-H16</f>
        <v>#REF!</v>
      </c>
      <c r="I18" s="9" t="e">
        <f>G18-H18</f>
        <v>#REF!</v>
      </c>
      <c r="J18" s="10" t="e">
        <f>I18/H18</f>
        <v>#REF!</v>
      </c>
    </row>
    <row r="19" spans="1:10" x14ac:dyDescent="0.25">
      <c r="A19" s="11"/>
      <c r="B19" s="11"/>
      <c r="C19" s="12"/>
      <c r="D19" s="12"/>
      <c r="E19" s="12"/>
      <c r="F19" s="13"/>
      <c r="G19" s="12"/>
      <c r="H19" s="12"/>
      <c r="I19" s="12"/>
      <c r="J19" s="13"/>
    </row>
    <row r="20" spans="1:10" ht="15.75" thickBot="1" x14ac:dyDescent="0.3">
      <c r="A20" s="19"/>
      <c r="B20" s="19" t="s">
        <v>24</v>
      </c>
      <c r="C20" s="20">
        <f>Mnd!N20</f>
        <v>392501</v>
      </c>
      <c r="D20" s="20" t="e">
        <f>Mnd!#REF!</f>
        <v>#REF!</v>
      </c>
      <c r="E20" s="20" t="e">
        <f>C20-D20</f>
        <v>#REF!</v>
      </c>
      <c r="F20" s="21" t="e">
        <f>E20/D20</f>
        <v>#REF!</v>
      </c>
      <c r="G20" s="20">
        <f>Mnd!C32</f>
        <v>4794725</v>
      </c>
      <c r="H20" s="20" t="e">
        <f>Mnd!C42</f>
        <v>#REF!</v>
      </c>
      <c r="I20" s="20" t="e">
        <f>G20-H20</f>
        <v>#REF!</v>
      </c>
      <c r="J20" s="21" t="e">
        <f>I20/H20</f>
        <v>#REF!</v>
      </c>
    </row>
    <row r="24" spans="1:10" x14ac:dyDescent="0.25">
      <c r="A24" s="22" t="s">
        <v>25</v>
      </c>
    </row>
    <row r="25" spans="1:10" x14ac:dyDescent="0.25">
      <c r="A25" s="23" t="s">
        <v>26</v>
      </c>
    </row>
  </sheetData>
  <hyperlinks>
    <hyperlink ref="A25" r:id="rId1" location="page=a0072"/>
  </hyperlinks>
  <pageMargins left="0.7" right="0.7" top="0.75" bottom="0.75" header="0.3" footer="0.3"/>
  <pageSetup paperSize="9" orientation="landscape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abSelected="1" workbookViewId="0">
      <selection activeCell="A6" sqref="A6:XFD6"/>
    </sheetView>
  </sheetViews>
  <sheetFormatPr baseColWidth="10" defaultRowHeight="15" x14ac:dyDescent="0.25"/>
  <cols>
    <col min="2" max="2" width="30.7109375" bestFit="1" customWidth="1"/>
  </cols>
  <sheetData>
    <row r="2" spans="1:14" ht="15.75" thickBot="1" x14ac:dyDescent="0.3"/>
    <row r="3" spans="1:14" ht="15.75" thickBot="1" x14ac:dyDescent="0.3">
      <c r="A3" s="2" t="s">
        <v>0</v>
      </c>
      <c r="B3" s="2" t="s">
        <v>1</v>
      </c>
      <c r="C3" s="3" t="s">
        <v>36</v>
      </c>
      <c r="D3" s="24" t="s">
        <v>37</v>
      </c>
      <c r="E3" s="3" t="s">
        <v>38</v>
      </c>
      <c r="F3" s="3" t="s">
        <v>39</v>
      </c>
      <c r="G3" s="3" t="s">
        <v>40</v>
      </c>
      <c r="H3" s="24" t="s">
        <v>41</v>
      </c>
      <c r="I3" s="3" t="s">
        <v>42</v>
      </c>
      <c r="J3" s="3" t="s">
        <v>43</v>
      </c>
      <c r="K3" s="3" t="s">
        <v>44</v>
      </c>
      <c r="L3" s="24" t="s">
        <v>45</v>
      </c>
      <c r="M3" s="3" t="s">
        <v>46</v>
      </c>
      <c r="N3" s="3" t="s">
        <v>47</v>
      </c>
    </row>
    <row r="4" spans="1:14" x14ac:dyDescent="0.25">
      <c r="A4" s="5" t="s">
        <v>4</v>
      </c>
      <c r="B4" s="5" t="s">
        <v>5</v>
      </c>
      <c r="C4" s="6">
        <v>137374</v>
      </c>
      <c r="D4" s="6">
        <v>121229</v>
      </c>
      <c r="E4" s="6">
        <v>133800</v>
      </c>
      <c r="F4" s="6">
        <v>134952</v>
      </c>
      <c r="G4" s="6">
        <v>127480</v>
      </c>
      <c r="H4" s="6">
        <v>121650</v>
      </c>
      <c r="I4" s="6">
        <v>85298</v>
      </c>
      <c r="J4" s="6">
        <v>119521</v>
      </c>
      <c r="K4" s="6">
        <v>134382</v>
      </c>
      <c r="L4" s="6">
        <v>140655</v>
      </c>
      <c r="M4" s="6">
        <v>145005</v>
      </c>
      <c r="N4" s="6">
        <v>116515</v>
      </c>
    </row>
    <row r="5" spans="1:14" x14ac:dyDescent="0.25">
      <c r="A5" s="8" t="s">
        <v>6</v>
      </c>
      <c r="B5" s="8" t="s">
        <v>7</v>
      </c>
      <c r="C5" s="9">
        <v>101577</v>
      </c>
      <c r="D5" s="9">
        <v>88520</v>
      </c>
      <c r="E5" s="9">
        <v>95035</v>
      </c>
      <c r="F5" s="9">
        <v>94757</v>
      </c>
      <c r="G5" s="9">
        <v>84763</v>
      </c>
      <c r="H5" s="9">
        <v>77658</v>
      </c>
      <c r="I5" s="9">
        <v>47968</v>
      </c>
      <c r="J5" s="9">
        <v>81565</v>
      </c>
      <c r="K5" s="9">
        <v>98196</v>
      </c>
      <c r="L5" s="9">
        <v>103306</v>
      </c>
      <c r="M5" s="9">
        <v>110522</v>
      </c>
      <c r="N5" s="9">
        <v>88248</v>
      </c>
    </row>
    <row r="6" spans="1:14" x14ac:dyDescent="0.25">
      <c r="A6" s="11" t="s">
        <v>8</v>
      </c>
      <c r="B6" s="11" t="s">
        <v>9</v>
      </c>
      <c r="C6" s="12">
        <v>110508</v>
      </c>
      <c r="D6" s="12">
        <v>98935</v>
      </c>
      <c r="E6" s="12">
        <v>105590</v>
      </c>
      <c r="F6" s="12">
        <v>103047</v>
      </c>
      <c r="G6" s="12">
        <v>90690</v>
      </c>
      <c r="H6" s="12">
        <v>85839</v>
      </c>
      <c r="I6" s="12">
        <v>53108</v>
      </c>
      <c r="J6" s="12">
        <v>88163</v>
      </c>
      <c r="K6" s="12">
        <v>109487</v>
      </c>
      <c r="L6" s="12">
        <v>114501</v>
      </c>
      <c r="M6" s="12">
        <v>121511</v>
      </c>
      <c r="N6" s="12">
        <v>101019</v>
      </c>
    </row>
    <row r="7" spans="1:14" x14ac:dyDescent="0.25">
      <c r="A7" s="14"/>
      <c r="B7" s="14" t="s">
        <v>10</v>
      </c>
      <c r="C7" s="15">
        <f>SUM(C4:C6)</f>
        <v>349459</v>
      </c>
      <c r="D7" s="15">
        <f t="shared" ref="D7:N7" si="0">SUM(D4:D6)</f>
        <v>308684</v>
      </c>
      <c r="E7" s="15">
        <f t="shared" si="0"/>
        <v>334425</v>
      </c>
      <c r="F7" s="15">
        <f t="shared" si="0"/>
        <v>332756</v>
      </c>
      <c r="G7" s="15">
        <f t="shared" si="0"/>
        <v>302933</v>
      </c>
      <c r="H7" s="15">
        <f t="shared" si="0"/>
        <v>285147</v>
      </c>
      <c r="I7" s="15">
        <f t="shared" si="0"/>
        <v>186374</v>
      </c>
      <c r="J7" s="15">
        <f t="shared" si="0"/>
        <v>289249</v>
      </c>
      <c r="K7" s="15">
        <f t="shared" si="0"/>
        <v>342065</v>
      </c>
      <c r="L7" s="15">
        <f t="shared" si="0"/>
        <v>358462</v>
      </c>
      <c r="M7" s="15">
        <f t="shared" si="0"/>
        <v>377038</v>
      </c>
      <c r="N7" s="15">
        <f t="shared" si="0"/>
        <v>305782</v>
      </c>
    </row>
    <row r="8" spans="1:14" x14ac:dyDescent="0.25">
      <c r="A8" s="11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25">
      <c r="A9" s="8" t="s">
        <v>11</v>
      </c>
      <c r="B9" s="8" t="s">
        <v>12</v>
      </c>
      <c r="C9" s="9">
        <v>16599</v>
      </c>
      <c r="D9" s="9">
        <v>14624</v>
      </c>
      <c r="E9" s="9">
        <v>14873</v>
      </c>
      <c r="F9" s="9">
        <v>14192</v>
      </c>
      <c r="G9" s="9">
        <v>12841</v>
      </c>
      <c r="H9" s="9">
        <v>13083</v>
      </c>
      <c r="I9" s="9">
        <v>7542</v>
      </c>
      <c r="J9" s="9">
        <v>12666</v>
      </c>
      <c r="K9" s="9">
        <v>14807</v>
      </c>
      <c r="L9" s="9">
        <v>16933</v>
      </c>
      <c r="M9" s="9">
        <v>18592</v>
      </c>
      <c r="N9" s="9">
        <v>14018</v>
      </c>
    </row>
    <row r="10" spans="1:14" x14ac:dyDescent="0.25">
      <c r="A10" s="11" t="s">
        <v>13</v>
      </c>
      <c r="B10" s="11" t="s">
        <v>14</v>
      </c>
      <c r="C10" s="12">
        <v>14722</v>
      </c>
      <c r="D10" s="12">
        <v>13197</v>
      </c>
      <c r="E10" s="12">
        <v>14352</v>
      </c>
      <c r="F10" s="12">
        <v>13466</v>
      </c>
      <c r="G10" s="12">
        <v>11542</v>
      </c>
      <c r="H10" s="12">
        <v>11322</v>
      </c>
      <c r="I10" s="12">
        <v>6624</v>
      </c>
      <c r="J10" s="12">
        <v>10362</v>
      </c>
      <c r="K10" s="12">
        <v>13307</v>
      </c>
      <c r="L10" s="12">
        <v>14953</v>
      </c>
      <c r="M10" s="12">
        <v>16235</v>
      </c>
      <c r="N10" s="12">
        <v>13217</v>
      </c>
    </row>
    <row r="11" spans="1:14" x14ac:dyDescent="0.25">
      <c r="A11" s="8" t="s">
        <v>15</v>
      </c>
      <c r="B11" s="8" t="s">
        <v>16</v>
      </c>
      <c r="C11" s="9">
        <v>14090</v>
      </c>
      <c r="D11" s="9">
        <v>11555</v>
      </c>
      <c r="E11" s="9">
        <v>12418</v>
      </c>
      <c r="F11" s="9">
        <v>12358</v>
      </c>
      <c r="G11" s="9">
        <v>9878</v>
      </c>
      <c r="H11" s="9">
        <v>9557</v>
      </c>
      <c r="I11" s="9">
        <v>5505</v>
      </c>
      <c r="J11" s="9">
        <v>10382</v>
      </c>
      <c r="K11" s="9">
        <v>12226</v>
      </c>
      <c r="L11" s="9">
        <v>13438</v>
      </c>
      <c r="M11" s="9">
        <v>15389</v>
      </c>
      <c r="N11" s="9">
        <v>12582</v>
      </c>
    </row>
    <row r="12" spans="1:14" x14ac:dyDescent="0.25">
      <c r="A12" s="11" t="s">
        <v>17</v>
      </c>
      <c r="B12" s="11" t="s">
        <v>18</v>
      </c>
      <c r="C12" s="12">
        <v>13451</v>
      </c>
      <c r="D12" s="12">
        <v>11179</v>
      </c>
      <c r="E12" s="12">
        <v>11596</v>
      </c>
      <c r="F12" s="12">
        <v>12018</v>
      </c>
      <c r="G12" s="12">
        <v>10125</v>
      </c>
      <c r="H12" s="12">
        <v>9287</v>
      </c>
      <c r="I12" s="12">
        <v>4370</v>
      </c>
      <c r="J12" s="12">
        <v>9519</v>
      </c>
      <c r="K12" s="12">
        <v>12755</v>
      </c>
      <c r="L12" s="12">
        <v>13921</v>
      </c>
      <c r="M12" s="12">
        <v>15129</v>
      </c>
      <c r="N12" s="12">
        <v>11219</v>
      </c>
    </row>
    <row r="13" spans="1:14" x14ac:dyDescent="0.25">
      <c r="A13" s="8" t="s">
        <v>19</v>
      </c>
      <c r="B13" s="8" t="s">
        <v>20</v>
      </c>
      <c r="C13" s="17">
        <v>3573</v>
      </c>
      <c r="D13" s="17">
        <v>3218</v>
      </c>
      <c r="E13" s="17">
        <v>3770</v>
      </c>
      <c r="F13" s="17">
        <v>3775</v>
      </c>
      <c r="G13" s="17">
        <v>3295</v>
      </c>
      <c r="H13" s="17">
        <v>3064</v>
      </c>
      <c r="I13" s="17">
        <v>1930</v>
      </c>
      <c r="J13" s="17">
        <v>2984</v>
      </c>
      <c r="K13" s="17">
        <v>3595</v>
      </c>
      <c r="L13" s="17">
        <v>3752</v>
      </c>
      <c r="M13" s="17">
        <v>4037</v>
      </c>
      <c r="N13" s="17">
        <v>3073</v>
      </c>
    </row>
    <row r="14" spans="1:14" x14ac:dyDescent="0.25">
      <c r="A14" s="14"/>
      <c r="B14" s="14" t="s">
        <v>21</v>
      </c>
      <c r="C14" s="15">
        <f t="shared" ref="C14:N14" si="1">SUM(C9:C13)</f>
        <v>62435</v>
      </c>
      <c r="D14" s="15">
        <f t="shared" si="1"/>
        <v>53773</v>
      </c>
      <c r="E14" s="15">
        <f t="shared" si="1"/>
        <v>57009</v>
      </c>
      <c r="F14" s="15">
        <f t="shared" si="1"/>
        <v>55809</v>
      </c>
      <c r="G14" s="15">
        <f t="shared" si="1"/>
        <v>47681</v>
      </c>
      <c r="H14" s="15">
        <f t="shared" si="1"/>
        <v>46313</v>
      </c>
      <c r="I14" s="15">
        <f t="shared" si="1"/>
        <v>25971</v>
      </c>
      <c r="J14" s="15">
        <f t="shared" si="1"/>
        <v>45913</v>
      </c>
      <c r="K14" s="15">
        <f t="shared" si="1"/>
        <v>56690</v>
      </c>
      <c r="L14" s="15">
        <f t="shared" si="1"/>
        <v>62997</v>
      </c>
      <c r="M14" s="15">
        <f t="shared" si="1"/>
        <v>69382</v>
      </c>
      <c r="N14" s="15">
        <f t="shared" si="1"/>
        <v>54109</v>
      </c>
    </row>
    <row r="15" spans="1:14" x14ac:dyDescent="0.25">
      <c r="A15" s="11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5">
      <c r="A16" s="14"/>
      <c r="B16" s="14" t="s">
        <v>22</v>
      </c>
      <c r="C16" s="15">
        <f t="shared" ref="C16:N16" si="2">C7+C14</f>
        <v>411894</v>
      </c>
      <c r="D16" s="15">
        <f t="shared" si="2"/>
        <v>362457</v>
      </c>
      <c r="E16" s="15">
        <f t="shared" si="2"/>
        <v>391434</v>
      </c>
      <c r="F16" s="15">
        <f t="shared" si="2"/>
        <v>388565</v>
      </c>
      <c r="G16" s="15">
        <f t="shared" si="2"/>
        <v>350614</v>
      </c>
      <c r="H16" s="15">
        <f t="shared" si="2"/>
        <v>331460</v>
      </c>
      <c r="I16" s="15">
        <f t="shared" si="2"/>
        <v>212345</v>
      </c>
      <c r="J16" s="15">
        <f t="shared" si="2"/>
        <v>335162</v>
      </c>
      <c r="K16" s="15">
        <f t="shared" si="2"/>
        <v>398755</v>
      </c>
      <c r="L16" s="15">
        <f t="shared" si="2"/>
        <v>421459</v>
      </c>
      <c r="M16" s="15">
        <f t="shared" si="2"/>
        <v>446420</v>
      </c>
      <c r="N16" s="15">
        <f t="shared" si="2"/>
        <v>359891</v>
      </c>
    </row>
    <row r="17" spans="1:14" x14ac:dyDescent="0.25">
      <c r="A17" s="11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x14ac:dyDescent="0.25">
      <c r="A18" s="8"/>
      <c r="B18" s="8" t="s">
        <v>23</v>
      </c>
      <c r="C18" s="9">
        <f>C20-C16</f>
        <v>45758</v>
      </c>
      <c r="D18" s="9">
        <f>D20-D16</f>
        <v>31284</v>
      </c>
      <c r="E18" s="9">
        <f t="shared" ref="E18:N18" si="3">E20-E16</f>
        <v>36705</v>
      </c>
      <c r="F18" s="9">
        <f t="shared" si="3"/>
        <v>39140</v>
      </c>
      <c r="G18" s="9">
        <f t="shared" si="3"/>
        <v>30161</v>
      </c>
      <c r="H18" s="9">
        <f t="shared" si="3"/>
        <v>21998</v>
      </c>
      <c r="I18" s="9">
        <f t="shared" si="3"/>
        <v>4086</v>
      </c>
      <c r="J18" s="9">
        <f t="shared" si="3"/>
        <v>19819</v>
      </c>
      <c r="K18" s="9">
        <f t="shared" si="3"/>
        <v>39336</v>
      </c>
      <c r="L18" s="9">
        <f t="shared" si="3"/>
        <v>37102</v>
      </c>
      <c r="M18" s="9">
        <f t="shared" si="3"/>
        <v>46270</v>
      </c>
      <c r="N18" s="9">
        <f t="shared" si="3"/>
        <v>32610</v>
      </c>
    </row>
    <row r="19" spans="1:14" x14ac:dyDescent="0.25">
      <c r="A19" s="11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ht="15.75" thickBot="1" x14ac:dyDescent="0.3">
      <c r="A20" s="19"/>
      <c r="B20" s="19" t="s">
        <v>24</v>
      </c>
      <c r="C20" s="20">
        <v>457652</v>
      </c>
      <c r="D20" s="20">
        <v>393741</v>
      </c>
      <c r="E20" s="20">
        <v>428139</v>
      </c>
      <c r="F20" s="20">
        <v>427705</v>
      </c>
      <c r="G20" s="20">
        <v>380775</v>
      </c>
      <c r="H20" s="20">
        <v>353458</v>
      </c>
      <c r="I20" s="20">
        <v>216431</v>
      </c>
      <c r="J20" s="20">
        <v>354981</v>
      </c>
      <c r="K20" s="20">
        <v>438091</v>
      </c>
      <c r="L20" s="20">
        <v>458561</v>
      </c>
      <c r="M20" s="20">
        <v>492690</v>
      </c>
      <c r="N20" s="20">
        <v>392501</v>
      </c>
    </row>
    <row r="23" spans="1:14" x14ac:dyDescent="0.25">
      <c r="B23" s="14" t="s">
        <v>48</v>
      </c>
    </row>
    <row r="24" spans="1:14" x14ac:dyDescent="0.25">
      <c r="B24" t="s">
        <v>27</v>
      </c>
      <c r="C24" s="29">
        <f>C4+D4+E4+F4+G4+H4+I4+J4+K4+L4+M4+N4</f>
        <v>1517861</v>
      </c>
    </row>
    <row r="25" spans="1:14" x14ac:dyDescent="0.25">
      <c r="B25" t="s">
        <v>28</v>
      </c>
      <c r="C25" s="29">
        <f>C5+D5+E5+F5+G5+H5+I5+J5+K5+L5+M5+N5</f>
        <v>1072115</v>
      </c>
    </row>
    <row r="26" spans="1:14" x14ac:dyDescent="0.25">
      <c r="B26" t="s">
        <v>29</v>
      </c>
      <c r="C26" s="29">
        <f>C6+D6+E6+F6+G6+H6+I6+J6+K6+L6+M6+N6</f>
        <v>1182398</v>
      </c>
    </row>
    <row r="27" spans="1:14" x14ac:dyDescent="0.25">
      <c r="B27" t="s">
        <v>30</v>
      </c>
      <c r="C27" s="29">
        <f>C9+D9+E9+F9+G9+H9+I9+J9+K9+L9+M9+N9</f>
        <v>170770</v>
      </c>
    </row>
    <row r="28" spans="1:14" x14ac:dyDescent="0.25">
      <c r="B28" t="s">
        <v>31</v>
      </c>
      <c r="C28" s="29">
        <f>C10+D10+E10+F10+G10+H10+I10+J10+K10+L10+M10+N10</f>
        <v>153299</v>
      </c>
    </row>
    <row r="29" spans="1:14" x14ac:dyDescent="0.25">
      <c r="B29" t="s">
        <v>32</v>
      </c>
      <c r="C29" s="29">
        <f>C11+D11+E11+F11+G11+H11+I11+J11+K11+L11+M11+N11</f>
        <v>139378</v>
      </c>
    </row>
    <row r="30" spans="1:14" x14ac:dyDescent="0.25">
      <c r="B30" t="s">
        <v>17</v>
      </c>
      <c r="C30" s="29">
        <f>C12+D12+E12+F12+G12+H12+I12+J12+K12+L12+M12+N12</f>
        <v>134569</v>
      </c>
    </row>
    <row r="31" spans="1:14" x14ac:dyDescent="0.25">
      <c r="B31" t="s">
        <v>19</v>
      </c>
      <c r="C31" s="29">
        <f>C13+D13+E13+F13+G13+H13+I13+J13+K13+L13+M13+N13</f>
        <v>40066</v>
      </c>
    </row>
    <row r="32" spans="1:14" x14ac:dyDescent="0.25">
      <c r="B32" t="s">
        <v>33</v>
      </c>
      <c r="C32" s="29">
        <f>C20+D20+E20+F20+G20+H20+I20+J20+K20+L20+M20+N20</f>
        <v>4794725</v>
      </c>
    </row>
    <row r="33" spans="2:3" x14ac:dyDescent="0.25">
      <c r="B33" s="14" t="s">
        <v>52</v>
      </c>
    </row>
    <row r="34" spans="2:3" x14ac:dyDescent="0.25">
      <c r="B34" t="s">
        <v>27</v>
      </c>
      <c r="C34" s="29" t="e">
        <f>#REF!+#REF!+#REF!+#REF!+#REF!+#REF!+#REF!+#REF!+#REF!+#REF!+#REF!+#REF!</f>
        <v>#REF!</v>
      </c>
    </row>
    <row r="35" spans="2:3" x14ac:dyDescent="0.25">
      <c r="B35" t="s">
        <v>28</v>
      </c>
      <c r="C35" s="29" t="e">
        <f>#REF!+#REF!+#REF!+#REF!+#REF!+#REF!+#REF!+#REF!+#REF!+#REF!+#REF!+#REF!</f>
        <v>#REF!</v>
      </c>
    </row>
    <row r="36" spans="2:3" x14ac:dyDescent="0.25">
      <c r="B36" t="s">
        <v>29</v>
      </c>
      <c r="C36" s="29" t="e">
        <f>#REF!+#REF!+#REF!+#REF!+#REF!+#REF!+#REF!+#REF!+#REF!+#REF!+#REF!+#REF!</f>
        <v>#REF!</v>
      </c>
    </row>
    <row r="37" spans="2:3" x14ac:dyDescent="0.25">
      <c r="B37" t="s">
        <v>30</v>
      </c>
      <c r="C37" s="29" t="e">
        <f>#REF!+#REF!+#REF!+#REF!+#REF!+#REF!+#REF!+#REF!+#REF!+#REF!+#REF!+#REF!</f>
        <v>#REF!</v>
      </c>
    </row>
    <row r="38" spans="2:3" x14ac:dyDescent="0.25">
      <c r="B38" t="s">
        <v>31</v>
      </c>
      <c r="C38" s="29" t="e">
        <f>#REF!+#REF!+#REF!+#REF!+#REF!+#REF!+#REF!+#REF!+#REF!+#REF!+#REF!+#REF!</f>
        <v>#REF!</v>
      </c>
    </row>
    <row r="39" spans="2:3" x14ac:dyDescent="0.25">
      <c r="B39" t="s">
        <v>32</v>
      </c>
      <c r="C39" s="29" t="e">
        <f>#REF!+#REF!+#REF!+#REF!+#REF!+#REF!+#REF!+#REF!+#REF!+#REF!+#REF!+#REF!</f>
        <v>#REF!</v>
      </c>
    </row>
    <row r="40" spans="2:3" x14ac:dyDescent="0.25">
      <c r="B40" t="s">
        <v>17</v>
      </c>
      <c r="C40" s="29" t="e">
        <f>#REF!+#REF!+#REF!+#REF!+#REF!+#REF!+#REF!+#REF!+#REF!+#REF!+#REF!+#REF!</f>
        <v>#REF!</v>
      </c>
    </row>
    <row r="41" spans="2:3" x14ac:dyDescent="0.25">
      <c r="B41" t="s">
        <v>19</v>
      </c>
      <c r="C41" s="29" t="e">
        <f>#REF!+#REF!+#REF!+#REF!+#REF!+#REF!+#REF!+#REF!+#REF!+#REF!+#REF!+#REF!</f>
        <v>#REF!</v>
      </c>
    </row>
    <row r="42" spans="2:3" x14ac:dyDescent="0.25">
      <c r="B42" t="s">
        <v>33</v>
      </c>
      <c r="C42" s="29" t="e">
        <f>#REF!+#REF!+#REF!+#REF!+#REF!+#REF!+#REF!+#REF!+#REF!+#REF!+#REF!+#REF!</f>
        <v>#REF!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Totaler</vt:lpstr>
      <vt:lpstr>Mnd</vt:lpstr>
      <vt:lpstr>Ark3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Kjell-Tore Haustveit</cp:lastModifiedBy>
  <cp:lastPrinted>2016-11-08T14:42:01Z</cp:lastPrinted>
  <dcterms:created xsi:type="dcterms:W3CDTF">2015-02-09T06:48:35Z</dcterms:created>
  <dcterms:modified xsi:type="dcterms:W3CDTF">2019-02-07T09:19:08Z</dcterms:modified>
</cp:coreProperties>
</file>