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79" documentId="8_{F3DD6BCE-07D0-4FF5-9CBB-73046B7AF557}" xr6:coauthVersionLast="45" xr6:coauthVersionMax="45" xr10:uidLastSave="{26713C1F-0200-4636-8C90-93AE4C7B6E2D}"/>
  <bookViews>
    <workbookView xWindow="57480" yWindow="3090" windowWidth="29040" windowHeight="15840" tabRatio="960" activeTab="1" xr2:uid="{00000000-000D-0000-FFFF-FFFF00000000}"/>
  </bookViews>
  <sheets>
    <sheet name="Rådata" sheetId="17" r:id="rId1"/>
    <sheet name="2021" sheetId="4" r:id="rId2"/>
    <sheet name="2020" sheetId="2" r:id="rId3"/>
    <sheet name="01 - 2020 Grenlad" sheetId="1" r:id="rId4"/>
    <sheet name="02 -2020 Grenland" sheetId="5" r:id="rId5"/>
    <sheet name="03 -2020 Grenland" sheetId="6" r:id="rId6"/>
    <sheet name="04 - 2020 Grenland" sheetId="7" r:id="rId7"/>
    <sheet name=" 05 - 2020 Grenland" sheetId="8" r:id="rId8"/>
    <sheet name=" 06 - 2020 Grenland" sheetId="9" r:id="rId9"/>
    <sheet name=" 07 - 2020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7" l="1"/>
  <c r="F23" i="17"/>
  <c r="F20" i="17"/>
  <c r="F19" i="17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11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G23" i="4"/>
  <c r="H23" i="4"/>
  <c r="I23" i="4"/>
  <c r="J23" i="4"/>
  <c r="K23" i="4"/>
  <c r="L23" i="4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L27" i="4"/>
  <c r="K27" i="4"/>
  <c r="J27" i="4"/>
  <c r="I27" i="4"/>
  <c r="H27" i="4"/>
  <c r="G27" i="4"/>
  <c r="D27" i="4"/>
  <c r="C27" i="5" s="1"/>
  <c r="O26" i="4"/>
  <c r="O25" i="4"/>
  <c r="O23" i="4"/>
  <c r="O22" i="4"/>
  <c r="O21" i="4"/>
  <c r="O20" i="4"/>
  <c r="N16" i="4"/>
  <c r="C16" i="16" s="1"/>
  <c r="L16" i="4"/>
  <c r="K16" i="4"/>
  <c r="J16" i="4"/>
  <c r="I16" i="4"/>
  <c r="H16" i="4"/>
  <c r="G16" i="4"/>
  <c r="C16" i="7"/>
  <c r="D16" i="4"/>
  <c r="C16" i="5" s="1"/>
  <c r="O15" i="4"/>
  <c r="O14" i="4"/>
  <c r="O13" i="4"/>
  <c r="O12" i="4"/>
  <c r="O11" i="4"/>
  <c r="N9" i="4"/>
  <c r="C9" i="16" s="1"/>
  <c r="L9" i="4"/>
  <c r="L18" i="4" s="1"/>
  <c r="K9" i="4"/>
  <c r="J9" i="4"/>
  <c r="J18" i="4" s="1"/>
  <c r="I9" i="4"/>
  <c r="H9" i="4"/>
  <c r="G9" i="4"/>
  <c r="C9" i="7"/>
  <c r="D9" i="4"/>
  <c r="C9" i="5" s="1"/>
  <c r="O8" i="4"/>
  <c r="O7" i="4"/>
  <c r="O6" i="4"/>
  <c r="C27" i="1"/>
  <c r="C23" i="1"/>
  <c r="C16" i="1"/>
  <c r="C9" i="1"/>
  <c r="L29" i="4" l="1"/>
  <c r="N18" i="4"/>
  <c r="K18" i="4"/>
  <c r="K29" i="4" s="1"/>
  <c r="J29" i="4"/>
  <c r="I18" i="4"/>
  <c r="I29" i="4" s="1"/>
  <c r="M29" i="4"/>
  <c r="E23" i="1"/>
  <c r="H18" i="4"/>
  <c r="H29" i="4" s="1"/>
  <c r="G18" i="4"/>
  <c r="G29" i="4" s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N29" i="4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<sst xmlns="http://schemas.openxmlformats.org/spreadsheetml/2006/main" count="596" uniqueCount="67">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</sst>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7" fillId="0" borderId="0" xfId="3" applyNumberFormat="1"/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5"/>
  <sheetViews>
    <sheetView workbookViewId="0">
      <selection activeCell="F27" sqref="F4:F27"/>
    </sheetView>
  </sheetViews>
  <sheetFormatPr baseColWidth="10" defaultRowHeight="14.5" x14ac:dyDescent="0.35"/>
  <cols>
    <col min="5" max="5" width="32.81640625" bestFit="1" customWidth="1"/>
  </cols>
  <sheetData>
    <row r="1" spans="1:9" x14ac:dyDescent="0.35">
      <c r="A1" s="102" t="s">
        <v>4</v>
      </c>
      <c r="B1" s="102" t="s">
        <v>64</v>
      </c>
    </row>
    <row r="2" spans="1:9" x14ac:dyDescent="0.35">
      <c r="A2" s="102" t="s">
        <v>65</v>
      </c>
      <c r="B2" s="103">
        <v>267270</v>
      </c>
    </row>
    <row r="3" spans="1:9" x14ac:dyDescent="0.35">
      <c r="A3" s="102">
        <v>8001</v>
      </c>
      <c r="B3" s="107">
        <v>60338</v>
      </c>
      <c r="H3" s="70"/>
      <c r="I3" s="71"/>
    </row>
    <row r="4" spans="1:9" x14ac:dyDescent="0.35">
      <c r="A4" s="102">
        <v>8002</v>
      </c>
      <c r="B4" s="107">
        <v>44838</v>
      </c>
      <c r="D4" s="22" t="s">
        <v>6</v>
      </c>
      <c r="E4" s="9" t="s">
        <v>23</v>
      </c>
      <c r="F4" s="18">
        <f>B3</f>
        <v>60338</v>
      </c>
      <c r="H4" s="70"/>
      <c r="I4" s="71"/>
    </row>
    <row r="5" spans="1:9" x14ac:dyDescent="0.35">
      <c r="A5" s="102">
        <v>8003</v>
      </c>
      <c r="B5" s="107">
        <v>50614</v>
      </c>
      <c r="D5" s="22" t="s">
        <v>7</v>
      </c>
      <c r="E5" s="9" t="s">
        <v>24</v>
      </c>
      <c r="F5" s="18">
        <f t="shared" ref="F5:F6" si="0">B4</f>
        <v>44838</v>
      </c>
      <c r="H5" s="70"/>
      <c r="I5" s="71"/>
    </row>
    <row r="6" spans="1:9" x14ac:dyDescent="0.35">
      <c r="A6" s="102">
        <v>8004</v>
      </c>
      <c r="B6" s="107">
        <v>6956</v>
      </c>
      <c r="D6" s="22" t="s">
        <v>8</v>
      </c>
      <c r="E6" s="9" t="s">
        <v>25</v>
      </c>
      <c r="F6" s="18">
        <f t="shared" si="0"/>
        <v>50614</v>
      </c>
      <c r="H6" s="70"/>
      <c r="I6" s="71"/>
    </row>
    <row r="7" spans="1:9" x14ac:dyDescent="0.35">
      <c r="A7" s="102">
        <v>8005</v>
      </c>
      <c r="B7" s="107">
        <v>7768</v>
      </c>
      <c r="D7" s="23"/>
      <c r="E7" s="27" t="s">
        <v>9</v>
      </c>
      <c r="F7" s="19">
        <f>SUM(F4:F6)</f>
        <v>155790</v>
      </c>
      <c r="H7" s="70"/>
      <c r="I7" s="71"/>
    </row>
    <row r="8" spans="1:9" x14ac:dyDescent="0.35">
      <c r="A8" s="102">
        <v>8006</v>
      </c>
      <c r="B8" s="107">
        <v>6637</v>
      </c>
      <c r="D8" s="23"/>
      <c r="E8" s="27"/>
      <c r="F8" s="19"/>
      <c r="H8" s="70"/>
      <c r="I8" s="71"/>
    </row>
    <row r="9" spans="1:9" x14ac:dyDescent="0.35">
      <c r="A9" s="102">
        <v>8007</v>
      </c>
      <c r="B9" s="107">
        <v>5044</v>
      </c>
      <c r="D9" s="22" t="s">
        <v>10</v>
      </c>
      <c r="E9" s="9" t="s">
        <v>26</v>
      </c>
      <c r="F9" s="18">
        <f>B6</f>
        <v>6956</v>
      </c>
      <c r="H9" s="70"/>
      <c r="I9" s="71"/>
    </row>
    <row r="10" spans="1:9" x14ac:dyDescent="0.35">
      <c r="A10" s="102">
        <v>8008</v>
      </c>
      <c r="B10" s="107">
        <v>1454</v>
      </c>
      <c r="D10" s="22" t="s">
        <v>11</v>
      </c>
      <c r="E10" s="9" t="s">
        <v>27</v>
      </c>
      <c r="F10" s="18">
        <f t="shared" ref="F10:F13" si="1">B7</f>
        <v>7768</v>
      </c>
      <c r="H10" s="70"/>
      <c r="I10" s="71"/>
    </row>
    <row r="11" spans="1:9" x14ac:dyDescent="0.35">
      <c r="A11" s="102">
        <v>8070</v>
      </c>
      <c r="B11" s="107">
        <v>1344</v>
      </c>
      <c r="D11" s="22" t="s">
        <v>12</v>
      </c>
      <c r="E11" s="9" t="s">
        <v>28</v>
      </c>
      <c r="F11" s="18">
        <f t="shared" si="1"/>
        <v>6637</v>
      </c>
      <c r="H11" s="70"/>
      <c r="I11" s="71"/>
    </row>
    <row r="12" spans="1:9" x14ac:dyDescent="0.35">
      <c r="A12" s="102">
        <v>8084</v>
      </c>
      <c r="B12" s="107">
        <v>297</v>
      </c>
      <c r="D12" s="22" t="s">
        <v>13</v>
      </c>
      <c r="E12" s="9" t="s">
        <v>29</v>
      </c>
      <c r="F12" s="18">
        <f t="shared" si="1"/>
        <v>5044</v>
      </c>
      <c r="H12" s="70"/>
      <c r="I12" s="71"/>
    </row>
    <row r="13" spans="1:9" x14ac:dyDescent="0.35">
      <c r="A13" s="102">
        <v>8281</v>
      </c>
      <c r="B13" s="107">
        <v>4026</v>
      </c>
      <c r="D13" s="22" t="s">
        <v>14</v>
      </c>
      <c r="E13" s="9" t="s">
        <v>30</v>
      </c>
      <c r="F13" s="18">
        <f t="shared" si="1"/>
        <v>1454</v>
      </c>
      <c r="H13" s="70"/>
      <c r="I13" s="71"/>
    </row>
    <row r="14" spans="1:9" x14ac:dyDescent="0.35">
      <c r="A14" s="102">
        <v>8710</v>
      </c>
      <c r="B14" s="107">
        <v>2361</v>
      </c>
      <c r="D14" s="23"/>
      <c r="E14" s="27" t="s">
        <v>15</v>
      </c>
      <c r="F14" s="19">
        <f>SUM(F9:F13)</f>
        <v>27859</v>
      </c>
      <c r="H14" s="70"/>
      <c r="I14" s="71"/>
    </row>
    <row r="15" spans="1:9" x14ac:dyDescent="0.35">
      <c r="A15" s="102">
        <v>8711</v>
      </c>
      <c r="B15" s="107">
        <v>3702</v>
      </c>
      <c r="D15" s="22"/>
      <c r="E15" s="9"/>
      <c r="F15" s="18"/>
      <c r="H15" s="70"/>
      <c r="I15" s="71"/>
    </row>
    <row r="16" spans="1:9" x14ac:dyDescent="0.35">
      <c r="A16" s="102">
        <v>8712</v>
      </c>
      <c r="B16" s="107">
        <v>12367</v>
      </c>
      <c r="D16" s="23"/>
      <c r="E16" s="27" t="s">
        <v>16</v>
      </c>
      <c r="F16" s="19">
        <f>F7+F14</f>
        <v>183649</v>
      </c>
      <c r="H16" s="70"/>
      <c r="I16" s="71"/>
    </row>
    <row r="17" spans="1:9" x14ac:dyDescent="0.35">
      <c r="A17" s="102">
        <v>8802</v>
      </c>
      <c r="B17" s="107">
        <v>8</v>
      </c>
      <c r="D17" s="23"/>
      <c r="E17" s="27"/>
      <c r="F17" s="19"/>
      <c r="H17" s="70"/>
      <c r="I17" s="71"/>
    </row>
    <row r="18" spans="1:9" x14ac:dyDescent="0.35">
      <c r="A18" s="102">
        <v>8803</v>
      </c>
      <c r="B18" s="107">
        <v>1054</v>
      </c>
      <c r="D18" s="24">
        <v>70</v>
      </c>
      <c r="E18" s="9" t="s">
        <v>31</v>
      </c>
      <c r="F18" s="18">
        <f>B11</f>
        <v>1344</v>
      </c>
      <c r="H18" s="70"/>
      <c r="I18" s="71"/>
    </row>
    <row r="19" spans="1:9" x14ac:dyDescent="0.35">
      <c r="A19" s="102">
        <v>8804</v>
      </c>
      <c r="B19" s="107">
        <v>1353</v>
      </c>
      <c r="D19" s="24">
        <v>84</v>
      </c>
      <c r="E19" s="9" t="s">
        <v>32</v>
      </c>
      <c r="F19" s="18">
        <f>B12</f>
        <v>297</v>
      </c>
      <c r="H19" s="70"/>
      <c r="I19" s="71"/>
    </row>
    <row r="20" spans="1:9" x14ac:dyDescent="0.35">
      <c r="A20" s="102">
        <v>8805</v>
      </c>
      <c r="B20" s="107">
        <v>2335</v>
      </c>
      <c r="D20" s="3" t="s">
        <v>50</v>
      </c>
      <c r="E20" s="9" t="s">
        <v>17</v>
      </c>
      <c r="F20" s="18">
        <f>SUM(B17:B35)</f>
        <v>14109</v>
      </c>
      <c r="H20" s="70"/>
      <c r="I20" s="71"/>
    </row>
    <row r="21" spans="1:9" x14ac:dyDescent="0.35">
      <c r="A21" s="102">
        <v>8806</v>
      </c>
      <c r="B21" s="107">
        <v>1179</v>
      </c>
      <c r="D21" s="23"/>
      <c r="E21" s="27" t="s">
        <v>18</v>
      </c>
      <c r="F21" s="19">
        <f>SUM(F18:F20)</f>
        <v>15750</v>
      </c>
      <c r="H21" s="70"/>
      <c r="I21" s="71"/>
    </row>
    <row r="22" spans="1:9" x14ac:dyDescent="0.35">
      <c r="A22" s="102">
        <v>8807</v>
      </c>
      <c r="B22" s="107">
        <v>374</v>
      </c>
      <c r="D22" s="22"/>
      <c r="E22" s="9"/>
      <c r="F22" s="18"/>
      <c r="H22" s="70"/>
      <c r="I22" s="71"/>
    </row>
    <row r="23" spans="1:9" x14ac:dyDescent="0.35">
      <c r="A23" s="102">
        <v>8810</v>
      </c>
      <c r="B23" s="107">
        <v>189</v>
      </c>
      <c r="D23" s="3" t="s">
        <v>47</v>
      </c>
      <c r="E23" s="9" t="s">
        <v>19</v>
      </c>
      <c r="F23" s="18">
        <f>SUM(B14:B16)</f>
        <v>18430</v>
      </c>
      <c r="H23" s="70"/>
      <c r="I23" s="71"/>
    </row>
    <row r="24" spans="1:9" x14ac:dyDescent="0.35">
      <c r="A24" s="102">
        <v>8811</v>
      </c>
      <c r="B24" s="107">
        <v>241</v>
      </c>
      <c r="D24" s="3" t="s">
        <v>48</v>
      </c>
      <c r="E24" s="9" t="s">
        <v>20</v>
      </c>
      <c r="F24" s="18">
        <f>SUM(B13)</f>
        <v>4026</v>
      </c>
      <c r="H24" s="70"/>
      <c r="I24" s="71"/>
    </row>
    <row r="25" spans="1:9" x14ac:dyDescent="0.35">
      <c r="A25" s="102">
        <v>8812</v>
      </c>
      <c r="B25" s="107">
        <v>188</v>
      </c>
      <c r="D25" s="23"/>
      <c r="E25" s="27" t="s">
        <v>21</v>
      </c>
      <c r="F25" s="19">
        <f>SUM(F23:F24)</f>
        <v>22456</v>
      </c>
      <c r="H25" s="70"/>
      <c r="I25" s="71"/>
    </row>
    <row r="26" spans="1:9" x14ac:dyDescent="0.35">
      <c r="A26" s="102">
        <v>8813</v>
      </c>
      <c r="B26" s="107">
        <v>90</v>
      </c>
      <c r="D26" s="22"/>
      <c r="E26" s="9"/>
      <c r="F26" s="18"/>
      <c r="H26" s="70"/>
      <c r="I26" s="71"/>
    </row>
    <row r="27" spans="1:9" x14ac:dyDescent="0.35">
      <c r="A27" s="102">
        <v>8814</v>
      </c>
      <c r="B27" s="107">
        <v>226</v>
      </c>
      <c r="D27" s="23"/>
      <c r="E27" s="27" t="s">
        <v>22</v>
      </c>
      <c r="F27" s="21">
        <f>F16+F21+F25</f>
        <v>221855</v>
      </c>
      <c r="H27" s="70"/>
      <c r="I27" s="71"/>
    </row>
    <row r="28" spans="1:9" x14ac:dyDescent="0.35">
      <c r="A28" s="102">
        <v>8815</v>
      </c>
      <c r="B28" s="107">
        <v>35</v>
      </c>
      <c r="H28" s="70"/>
      <c r="I28" s="71"/>
    </row>
    <row r="29" spans="1:9" x14ac:dyDescent="0.35">
      <c r="A29" s="102">
        <v>8816</v>
      </c>
      <c r="B29" s="107">
        <v>306</v>
      </c>
      <c r="H29" s="70"/>
      <c r="I29" s="71"/>
    </row>
    <row r="30" spans="1:9" x14ac:dyDescent="0.35">
      <c r="A30" s="102">
        <v>8817</v>
      </c>
      <c r="B30" s="107">
        <v>302</v>
      </c>
      <c r="H30" s="70"/>
      <c r="I30" s="71"/>
    </row>
    <row r="31" spans="1:9" x14ac:dyDescent="0.35">
      <c r="A31" s="102">
        <v>8818</v>
      </c>
      <c r="B31" s="107">
        <v>434</v>
      </c>
      <c r="H31" s="70"/>
      <c r="I31" s="71"/>
    </row>
    <row r="32" spans="1:9" x14ac:dyDescent="0.35">
      <c r="A32" s="102">
        <v>8819</v>
      </c>
      <c r="B32" s="107">
        <v>638</v>
      </c>
      <c r="H32" s="70"/>
      <c r="I32" s="71"/>
    </row>
    <row r="33" spans="1:9" x14ac:dyDescent="0.35">
      <c r="A33" s="102">
        <v>8820</v>
      </c>
      <c r="B33" s="107">
        <v>420</v>
      </c>
      <c r="H33" s="70"/>
      <c r="I33" s="71"/>
    </row>
    <row r="34" spans="1:9" x14ac:dyDescent="0.35">
      <c r="A34" s="102">
        <v>8881</v>
      </c>
      <c r="B34" s="107">
        <v>2607</v>
      </c>
      <c r="H34" s="70"/>
      <c r="I34" s="71"/>
    </row>
    <row r="35" spans="1:9" x14ac:dyDescent="0.35">
      <c r="A35" s="102">
        <v>8882</v>
      </c>
      <c r="B35" s="107">
        <v>2130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55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'2021'!I6</f>
        <v>0</v>
      </c>
      <c r="D6" s="39">
        <f>'2020'!I6</f>
        <v>83443</v>
      </c>
      <c r="E6" s="40">
        <f>C6-D6</f>
        <v>-83443</v>
      </c>
      <c r="F6" s="48">
        <f>E6/D6</f>
        <v>-1</v>
      </c>
      <c r="G6" s="47">
        <f>SUM('2021'!C6:I6)</f>
        <v>270693</v>
      </c>
      <c r="H6" s="39">
        <f>SUM('2020'!C6:I6)</f>
        <v>637758</v>
      </c>
      <c r="I6" s="40">
        <f t="shared" ref="I6:I8" si="0">G6-H6</f>
        <v>-367065</v>
      </c>
      <c r="J6" s="48">
        <f>I6/H6</f>
        <v>-0.57555530467669558</v>
      </c>
    </row>
    <row r="7" spans="1:10" x14ac:dyDescent="0.35">
      <c r="A7" s="59" t="s">
        <v>7</v>
      </c>
      <c r="B7" s="60" t="s">
        <v>24</v>
      </c>
      <c r="C7" s="47">
        <f>'2021'!I7</f>
        <v>0</v>
      </c>
      <c r="D7" s="39">
        <f>'2020'!I7</f>
        <v>48088</v>
      </c>
      <c r="E7" s="40">
        <f>C7-D7</f>
        <v>-48088</v>
      </c>
      <c r="F7" s="48">
        <f>E7/D7</f>
        <v>-1</v>
      </c>
      <c r="G7" s="47">
        <f>SUM('2021'!C7:I7)</f>
        <v>188553</v>
      </c>
      <c r="H7" s="39">
        <f>SUM('2020'!C7:I7)</f>
        <v>433047</v>
      </c>
      <c r="I7" s="40">
        <f t="shared" si="0"/>
        <v>-244494</v>
      </c>
      <c r="J7" s="48">
        <f>I7/H7</f>
        <v>-0.56458998676817995</v>
      </c>
    </row>
    <row r="8" spans="1:10" x14ac:dyDescent="0.35">
      <c r="A8" s="59" t="s">
        <v>8</v>
      </c>
      <c r="B8" s="60" t="s">
        <v>25</v>
      </c>
      <c r="C8" s="47">
        <f>'2021'!I8</f>
        <v>0</v>
      </c>
      <c r="D8" s="39">
        <f>'2020'!I8</f>
        <v>55137</v>
      </c>
      <c r="E8" s="40">
        <f>C8-D8</f>
        <v>-55137</v>
      </c>
      <c r="F8" s="48">
        <f>E8/D8</f>
        <v>-1</v>
      </c>
      <c r="G8" s="47">
        <f>SUM('2021'!C8:I8)</f>
        <v>217811</v>
      </c>
      <c r="H8" s="39">
        <f>SUM('2020'!C8:I8)</f>
        <v>471624</v>
      </c>
      <c r="I8" s="40">
        <f t="shared" si="0"/>
        <v>-253813</v>
      </c>
      <c r="J8" s="48">
        <f>I8/H8</f>
        <v>-0.53816811697453903</v>
      </c>
    </row>
    <row r="9" spans="1:10" s="12" customFormat="1" x14ac:dyDescent="0.35">
      <c r="A9" s="65"/>
      <c r="B9" s="66" t="s">
        <v>9</v>
      </c>
      <c r="C9" s="49">
        <f>'2021'!I9</f>
        <v>0</v>
      </c>
      <c r="D9" s="41">
        <f t="shared" ref="D9" si="1">SUM(D6:D8)</f>
        <v>186668</v>
      </c>
      <c r="E9" s="42">
        <f>SUM(E6:E8)</f>
        <v>-186668</v>
      </c>
      <c r="F9" s="50">
        <f>E9/D9</f>
        <v>-1</v>
      </c>
      <c r="G9" s="49">
        <f>SUM(G6:G8)</f>
        <v>677057</v>
      </c>
      <c r="H9" s="41">
        <f>SUM(H6:H8)</f>
        <v>1542429</v>
      </c>
      <c r="I9" s="42">
        <f>SUM(I6:I8)</f>
        <v>-865372</v>
      </c>
      <c r="J9" s="50">
        <f>I9/H9</f>
        <v>-0.56104494923267134</v>
      </c>
    </row>
    <row r="10" spans="1:10" x14ac:dyDescent="0.3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'2021'!I11</f>
        <v>0</v>
      </c>
      <c r="D11" s="39">
        <f>'2020'!I11</f>
        <v>7340</v>
      </c>
      <c r="E11" s="40">
        <f>C11-D11</f>
        <v>-7340</v>
      </c>
      <c r="F11" s="48">
        <f t="shared" ref="F11:F16" si="2">E11/D11</f>
        <v>-1</v>
      </c>
      <c r="G11" s="47">
        <f>SUM('2021'!C11:I11)</f>
        <v>31427</v>
      </c>
      <c r="H11" s="39">
        <f>SUM('2020'!C11:I11)</f>
        <v>72593</v>
      </c>
      <c r="I11" s="40">
        <f t="shared" ref="I11:I15" si="3">G11-H11</f>
        <v>-41166</v>
      </c>
      <c r="J11" s="48">
        <f t="shared" ref="J11:J16" si="4">I11/H11</f>
        <v>-0.56707947047235963</v>
      </c>
    </row>
    <row r="12" spans="1:10" x14ac:dyDescent="0.35">
      <c r="A12" s="59" t="s">
        <v>11</v>
      </c>
      <c r="B12" s="60" t="s">
        <v>27</v>
      </c>
      <c r="C12" s="47">
        <f>'2021'!I12</f>
        <v>0</v>
      </c>
      <c r="D12" s="39">
        <f>'2020'!I12</f>
        <v>7359</v>
      </c>
      <c r="E12" s="40">
        <f>C12-D12</f>
        <v>-7359</v>
      </c>
      <c r="F12" s="48">
        <f t="shared" si="2"/>
        <v>-1</v>
      </c>
      <c r="G12" s="47">
        <f>SUM('2021'!C12:I12)</f>
        <v>35850</v>
      </c>
      <c r="H12" s="39">
        <f>SUM('2020'!C12:I12)</f>
        <v>70803</v>
      </c>
      <c r="I12" s="40">
        <f t="shared" si="3"/>
        <v>-34953</v>
      </c>
      <c r="J12" s="48">
        <f t="shared" si="4"/>
        <v>-0.49366552264734548</v>
      </c>
    </row>
    <row r="13" spans="1:10" x14ac:dyDescent="0.35">
      <c r="A13" s="59" t="s">
        <v>12</v>
      </c>
      <c r="B13" s="60" t="s">
        <v>28</v>
      </c>
      <c r="C13" s="47">
        <f>'2021'!I13</f>
        <v>0</v>
      </c>
      <c r="D13" s="39">
        <f>'2020'!I13</f>
        <v>5971</v>
      </c>
      <c r="E13" s="40">
        <f>C13-D13</f>
        <v>-5971</v>
      </c>
      <c r="F13" s="48">
        <f t="shared" si="2"/>
        <v>-1</v>
      </c>
      <c r="G13" s="47">
        <f>SUM('2021'!C13:I13)</f>
        <v>30712</v>
      </c>
      <c r="H13" s="39">
        <f>SUM('2020'!C13:I13)</f>
        <v>63723</v>
      </c>
      <c r="I13" s="40">
        <f t="shared" si="3"/>
        <v>-33011</v>
      </c>
      <c r="J13" s="48">
        <f t="shared" si="4"/>
        <v>-0.51803901260141549</v>
      </c>
    </row>
    <row r="14" spans="1:10" s="14" customFormat="1" x14ac:dyDescent="0.35">
      <c r="A14" s="59" t="s">
        <v>13</v>
      </c>
      <c r="B14" s="60" t="s">
        <v>29</v>
      </c>
      <c r="C14" s="47">
        <f>'2021'!I14</f>
        <v>0</v>
      </c>
      <c r="D14" s="39">
        <f>'2020'!I14</f>
        <v>5271</v>
      </c>
      <c r="E14" s="43">
        <f>C14-D14</f>
        <v>-5271</v>
      </c>
      <c r="F14" s="52">
        <f t="shared" si="2"/>
        <v>-1</v>
      </c>
      <c r="G14" s="47">
        <f>SUM('2021'!C14:I14)</f>
        <v>24428</v>
      </c>
      <c r="H14" s="39">
        <f>SUM('2020'!C14:I14)</f>
        <v>49924</v>
      </c>
      <c r="I14" s="40">
        <f t="shared" si="3"/>
        <v>-25496</v>
      </c>
      <c r="J14" s="52">
        <f t="shared" si="4"/>
        <v>-0.51069625831263521</v>
      </c>
    </row>
    <row r="15" spans="1:10" x14ac:dyDescent="0.35">
      <c r="A15" s="59" t="s">
        <v>14</v>
      </c>
      <c r="B15" s="60" t="s">
        <v>30</v>
      </c>
      <c r="C15" s="47">
        <f>'2021'!I15</f>
        <v>0</v>
      </c>
      <c r="D15" s="39">
        <f>'2020'!I15</f>
        <v>2203</v>
      </c>
      <c r="E15" s="40">
        <f>C15-D15</f>
        <v>-2203</v>
      </c>
      <c r="F15" s="48">
        <f t="shared" si="2"/>
        <v>-1</v>
      </c>
      <c r="G15" s="47">
        <f>SUM('2021'!C15:I15)</f>
        <v>9677</v>
      </c>
      <c r="H15" s="39">
        <f>SUM('2020'!C15:I15)</f>
        <v>16831</v>
      </c>
      <c r="I15" s="40">
        <f t="shared" si="3"/>
        <v>-7154</v>
      </c>
      <c r="J15" s="48">
        <f t="shared" si="4"/>
        <v>-0.42504901669538353</v>
      </c>
    </row>
    <row r="16" spans="1:10" s="12" customFormat="1" x14ac:dyDescent="0.35">
      <c r="A16" s="65"/>
      <c r="B16" s="66" t="s">
        <v>15</v>
      </c>
      <c r="C16" s="49">
        <f>'2021'!I16</f>
        <v>0</v>
      </c>
      <c r="D16" s="41">
        <f>SUM(D11:D15)</f>
        <v>28144</v>
      </c>
      <c r="E16" s="42">
        <f>SUM(E11:E15)</f>
        <v>-28144</v>
      </c>
      <c r="F16" s="50">
        <f t="shared" si="2"/>
        <v>-1</v>
      </c>
      <c r="G16" s="49">
        <f>SUM(G11:G15)</f>
        <v>132094</v>
      </c>
      <c r="H16" s="41">
        <f>SUM(H11:H15)</f>
        <v>273874</v>
      </c>
      <c r="I16" s="42">
        <f>SUM(I11:I15)</f>
        <v>-141780</v>
      </c>
      <c r="J16" s="50">
        <f t="shared" si="4"/>
        <v>-0.51768331422478953</v>
      </c>
    </row>
    <row r="17" spans="1:10" x14ac:dyDescent="0.3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'2021'!I18</f>
        <v>0</v>
      </c>
      <c r="D18" s="41">
        <f>D9+D16</f>
        <v>214812</v>
      </c>
      <c r="E18" s="42">
        <f>E9+E16</f>
        <v>-214812</v>
      </c>
      <c r="F18" s="50">
        <f>E18/D18</f>
        <v>-1</v>
      </c>
      <c r="G18" s="49">
        <f>G9+G16</f>
        <v>809151</v>
      </c>
      <c r="H18" s="41">
        <f>H9+H16</f>
        <v>1816303</v>
      </c>
      <c r="I18" s="42">
        <f>I9+I16</f>
        <v>-1007152</v>
      </c>
      <c r="J18" s="51">
        <f>I18/H18</f>
        <v>-0.55450659939448432</v>
      </c>
    </row>
    <row r="19" spans="1:10" x14ac:dyDescent="0.3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'2021'!I20</f>
        <v>0</v>
      </c>
      <c r="D20" s="39">
        <f>'2020'!I20</f>
        <v>751</v>
      </c>
      <c r="E20" s="40">
        <f>C20-D20</f>
        <v>-751</v>
      </c>
      <c r="F20" s="48">
        <f>E20/D20</f>
        <v>-1</v>
      </c>
      <c r="G20" s="47">
        <f>SUM('2021'!C20:I20)</f>
        <v>6012</v>
      </c>
      <c r="H20" s="39">
        <f>SUM('2020'!C20:I20)</f>
        <v>11242</v>
      </c>
      <c r="I20" s="40">
        <f t="shared" ref="I20:I22" si="5">G20-H20</f>
        <v>-5230</v>
      </c>
      <c r="J20" s="48">
        <f>I20/H20</f>
        <v>-0.46521971179505428</v>
      </c>
    </row>
    <row r="21" spans="1:10" x14ac:dyDescent="0.35">
      <c r="A21" s="67">
        <v>84</v>
      </c>
      <c r="B21" s="60" t="s">
        <v>32</v>
      </c>
      <c r="C21" s="47">
        <f>'2021'!I21</f>
        <v>0</v>
      </c>
      <c r="D21" s="39">
        <f>'2020'!I21</f>
        <v>244</v>
      </c>
      <c r="E21" s="40">
        <f>C21-D21</f>
        <v>-244</v>
      </c>
      <c r="F21" s="48">
        <f>E21/D21</f>
        <v>-1</v>
      </c>
      <c r="G21" s="47">
        <f>SUM('2021'!C21:I21)</f>
        <v>1246</v>
      </c>
      <c r="H21" s="39">
        <f>SUM('2020'!C21:I21)</f>
        <v>2156</v>
      </c>
      <c r="I21" s="40">
        <f t="shared" si="5"/>
        <v>-910</v>
      </c>
      <c r="J21" s="48">
        <f>I21/H21</f>
        <v>-0.42207792207792205</v>
      </c>
    </row>
    <row r="22" spans="1:10" x14ac:dyDescent="0.35">
      <c r="A22" s="59" t="s">
        <v>50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55497</v>
      </c>
      <c r="H22" s="39">
        <f>SUM('2020'!C22:I22)</f>
        <v>64538</v>
      </c>
      <c r="I22" s="40">
        <f t="shared" si="5"/>
        <v>-9041</v>
      </c>
      <c r="J22" s="48">
        <f>I22/H22</f>
        <v>-0.14008801016455422</v>
      </c>
    </row>
    <row r="23" spans="1:10" x14ac:dyDescent="0.35">
      <c r="A23" s="65"/>
      <c r="B23" s="66" t="s">
        <v>18</v>
      </c>
      <c r="C23" s="49">
        <f>'2021'!I23</f>
        <v>0</v>
      </c>
      <c r="D23" s="41">
        <f>SUM(D20:D22)</f>
        <v>995</v>
      </c>
      <c r="E23" s="42">
        <f>SUM(E20:E22)</f>
        <v>-995</v>
      </c>
      <c r="F23" s="50">
        <f>E23/D23</f>
        <v>-1</v>
      </c>
      <c r="G23" s="49">
        <f>SUM(G20:G22)</f>
        <v>62755</v>
      </c>
      <c r="H23" s="41">
        <f>SUM(H20:H22)</f>
        <v>77936</v>
      </c>
      <c r="I23" s="42">
        <f>SUM(I20:I22)</f>
        <v>-15181</v>
      </c>
      <c r="J23" s="50">
        <f>I23/H23</f>
        <v>-0.19478803120509136</v>
      </c>
    </row>
    <row r="24" spans="1:10" x14ac:dyDescent="0.3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'2021'!I25</f>
        <v>0</v>
      </c>
      <c r="D25" s="39">
        <f>'2020'!I25</f>
        <v>53709</v>
      </c>
      <c r="E25" s="40">
        <f>C25-D25</f>
        <v>-53709</v>
      </c>
      <c r="F25" s="48">
        <f>E25/D25</f>
        <v>-1</v>
      </c>
      <c r="G25" s="47">
        <f>SUM('2021'!C25:I25)</f>
        <v>55595</v>
      </c>
      <c r="H25" s="39">
        <f>SUM('2020'!C25:I25)</f>
        <v>106211</v>
      </c>
      <c r="I25" s="40">
        <f t="shared" ref="I25:I26" si="6">G25-H25</f>
        <v>-50616</v>
      </c>
      <c r="J25" s="48">
        <f>I25/H25</f>
        <v>-0.47656080820254021</v>
      </c>
    </row>
    <row r="26" spans="1:10" x14ac:dyDescent="0.35">
      <c r="A26" s="59" t="s">
        <v>48</v>
      </c>
      <c r="B26" s="60" t="s">
        <v>20</v>
      </c>
      <c r="C26" s="47">
        <f>'2021'!I26</f>
        <v>0</v>
      </c>
      <c r="D26" s="39">
        <f>'2020'!I26</f>
        <v>6204</v>
      </c>
      <c r="E26" s="40">
        <f>C26-D26</f>
        <v>-6204</v>
      </c>
      <c r="F26" s="48">
        <f>E26/D26</f>
        <v>-1</v>
      </c>
      <c r="G26" s="47">
        <f>SUM('2021'!C26:I26)</f>
        <v>14326</v>
      </c>
      <c r="H26" s="39">
        <f>SUM('2020'!C26:I26)</f>
        <v>25880</v>
      </c>
      <c r="I26" s="40">
        <f t="shared" si="6"/>
        <v>-11554</v>
      </c>
      <c r="J26" s="48">
        <f>I26/H26</f>
        <v>-0.44644513137557962</v>
      </c>
    </row>
    <row r="27" spans="1:10" s="12" customFormat="1" x14ac:dyDescent="0.35">
      <c r="A27" s="65"/>
      <c r="B27" s="66" t="s">
        <v>21</v>
      </c>
      <c r="C27" s="49">
        <f>'2021'!I27</f>
        <v>0</v>
      </c>
      <c r="D27" s="41">
        <f>SUM(D25:D26)</f>
        <v>59913</v>
      </c>
      <c r="E27" s="42">
        <f>SUM(E25:E26)</f>
        <v>-59913</v>
      </c>
      <c r="F27" s="50">
        <f>E27/D27</f>
        <v>-1</v>
      </c>
      <c r="G27" s="49">
        <f>SUM(G25:G26)</f>
        <v>69921</v>
      </c>
      <c r="H27" s="41">
        <f>SUM(H25:H26)</f>
        <v>132091</v>
      </c>
      <c r="I27" s="42">
        <f>SUM(I25:I26)</f>
        <v>-62170</v>
      </c>
      <c r="J27" s="50">
        <f>I27/H27</f>
        <v>-0.47066037807269229</v>
      </c>
    </row>
    <row r="28" spans="1:10" x14ac:dyDescent="0.3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'2021'!I29</f>
        <v>0</v>
      </c>
      <c r="D29" s="55">
        <f>D18+D23+D27</f>
        <v>275720</v>
      </c>
      <c r="E29" s="61">
        <f>E18+E23+E27</f>
        <v>-275720</v>
      </c>
      <c r="F29" s="57">
        <f>E29/D29</f>
        <v>-1</v>
      </c>
      <c r="G29" s="54">
        <f>G18+G23+G27</f>
        <v>941827</v>
      </c>
      <c r="H29" s="55">
        <f>H18+H23+H27</f>
        <v>2026330</v>
      </c>
      <c r="I29" s="56">
        <f>I18+I23+I27</f>
        <v>-1084503</v>
      </c>
      <c r="J29" s="57">
        <f>I29/H29</f>
        <v>-0.53520551933791638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54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'2021'!J6</f>
        <v>0</v>
      </c>
      <c r="D6" s="39">
        <f>'2020'!J6</f>
        <v>97031</v>
      </c>
      <c r="E6" s="40">
        <f>C6-D6</f>
        <v>-97031</v>
      </c>
      <c r="F6" s="48">
        <f>E6/D6</f>
        <v>-1</v>
      </c>
      <c r="G6" s="47">
        <f>SUM('2021'!C6:J6)</f>
        <v>270693</v>
      </c>
      <c r="H6" s="39">
        <f>SUM('2020'!C6:J6)</f>
        <v>734789</v>
      </c>
      <c r="I6" s="40">
        <f t="shared" ref="I6:I8" si="0">G6-H6</f>
        <v>-464096</v>
      </c>
      <c r="J6" s="48">
        <f>I6/H6</f>
        <v>-0.6316044469909049</v>
      </c>
    </row>
    <row r="7" spans="1:10" x14ac:dyDescent="0.35">
      <c r="A7" s="59" t="s">
        <v>7</v>
      </c>
      <c r="B7" s="60" t="s">
        <v>24</v>
      </c>
      <c r="C7" s="47">
        <f>'2021'!J7</f>
        <v>0</v>
      </c>
      <c r="D7" s="39">
        <f>'2020'!J7</f>
        <v>64378</v>
      </c>
      <c r="E7" s="40">
        <f>C7-D7</f>
        <v>-64378</v>
      </c>
      <c r="F7" s="48">
        <f>E7/D7</f>
        <v>-1</v>
      </c>
      <c r="G7" s="47">
        <f>SUM('2021'!C7:J7)</f>
        <v>188553</v>
      </c>
      <c r="H7" s="39">
        <f>SUM('2020'!C7:J7)</f>
        <v>497425</v>
      </c>
      <c r="I7" s="40">
        <f t="shared" si="0"/>
        <v>-308872</v>
      </c>
      <c r="J7" s="48">
        <f>I7/H7</f>
        <v>-0.62094185053023065</v>
      </c>
    </row>
    <row r="8" spans="1:10" x14ac:dyDescent="0.35">
      <c r="A8" s="59" t="s">
        <v>8</v>
      </c>
      <c r="B8" s="60" t="s">
        <v>25</v>
      </c>
      <c r="C8" s="47">
        <f>'2021'!J8</f>
        <v>0</v>
      </c>
      <c r="D8" s="39">
        <f>'2020'!J8</f>
        <v>70098</v>
      </c>
      <c r="E8" s="40">
        <f>C8-D8</f>
        <v>-70098</v>
      </c>
      <c r="F8" s="48">
        <f>E8/D8</f>
        <v>-1</v>
      </c>
      <c r="G8" s="47">
        <f>SUM('2021'!C8:J8)</f>
        <v>217811</v>
      </c>
      <c r="H8" s="39">
        <f>SUM('2020'!C8:J8)</f>
        <v>541722</v>
      </c>
      <c r="I8" s="40">
        <f t="shared" si="0"/>
        <v>-323911</v>
      </c>
      <c r="J8" s="48">
        <f>I8/H8</f>
        <v>-0.59792845776985248</v>
      </c>
    </row>
    <row r="9" spans="1:10" s="12" customFormat="1" x14ac:dyDescent="0.35">
      <c r="A9" s="65"/>
      <c r="B9" s="66" t="s">
        <v>9</v>
      </c>
      <c r="C9" s="49">
        <f>'2021'!J9</f>
        <v>0</v>
      </c>
      <c r="D9" s="41">
        <f t="shared" ref="D9" si="1">SUM(D6:D8)</f>
        <v>231507</v>
      </c>
      <c r="E9" s="42">
        <f>SUM(E6:E8)</f>
        <v>-231507</v>
      </c>
      <c r="F9" s="50">
        <f>E9/D9</f>
        <v>-1</v>
      </c>
      <c r="G9" s="49">
        <f>SUM(G6:G8)</f>
        <v>677057</v>
      </c>
      <c r="H9" s="41">
        <f>SUM(H6:H8)</f>
        <v>1773936</v>
      </c>
      <c r="I9" s="42">
        <f>SUM(I6:I8)</f>
        <v>-1096879</v>
      </c>
      <c r="J9" s="50">
        <f>I9/H9</f>
        <v>-0.61833065003472509</v>
      </c>
    </row>
    <row r="10" spans="1:10" x14ac:dyDescent="0.3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'2021'!J11</f>
        <v>0</v>
      </c>
      <c r="D11" s="39">
        <f>'2020'!J11</f>
        <v>9464</v>
      </c>
      <c r="E11" s="40">
        <f>C11-D11</f>
        <v>-9464</v>
      </c>
      <c r="F11" s="48">
        <f t="shared" ref="F11:F16" si="2">E11/D11</f>
        <v>-1</v>
      </c>
      <c r="G11" s="47">
        <f>SUM('2021'!C11:J11)</f>
        <v>31427</v>
      </c>
      <c r="H11" s="39">
        <f>SUM('2020'!C11:J11)</f>
        <v>82057</v>
      </c>
      <c r="I11" s="40">
        <f t="shared" ref="I11:I15" si="3">G11-H11</f>
        <v>-50630</v>
      </c>
      <c r="J11" s="48">
        <f t="shared" ref="J11:J16" si="4">I11/H11</f>
        <v>-0.61701012710676728</v>
      </c>
    </row>
    <row r="12" spans="1:10" x14ac:dyDescent="0.35">
      <c r="A12" s="59" t="s">
        <v>11</v>
      </c>
      <c r="B12" s="60" t="s">
        <v>27</v>
      </c>
      <c r="C12" s="47">
        <f>'2021'!J12</f>
        <v>0</v>
      </c>
      <c r="D12" s="39">
        <f>'2020'!J12</f>
        <v>9417</v>
      </c>
      <c r="E12" s="40">
        <f>C12-D12</f>
        <v>-9417</v>
      </c>
      <c r="F12" s="48">
        <f t="shared" si="2"/>
        <v>-1</v>
      </c>
      <c r="G12" s="47">
        <f>SUM('2021'!C12:J12)</f>
        <v>35850</v>
      </c>
      <c r="H12" s="39">
        <f>SUM('2020'!C12:J12)</f>
        <v>80220</v>
      </c>
      <c r="I12" s="40">
        <f t="shared" si="3"/>
        <v>-44370</v>
      </c>
      <c r="J12" s="48">
        <f t="shared" si="4"/>
        <v>-0.55310396409872853</v>
      </c>
    </row>
    <row r="13" spans="1:10" x14ac:dyDescent="0.35">
      <c r="A13" s="59" t="s">
        <v>12</v>
      </c>
      <c r="B13" s="60" t="s">
        <v>28</v>
      </c>
      <c r="C13" s="47">
        <f>'2021'!J13</f>
        <v>0</v>
      </c>
      <c r="D13" s="39">
        <f>'2020'!J13</f>
        <v>9259</v>
      </c>
      <c r="E13" s="40">
        <f>C13-D13</f>
        <v>-9259</v>
      </c>
      <c r="F13" s="48">
        <f t="shared" si="2"/>
        <v>-1</v>
      </c>
      <c r="G13" s="47">
        <f>SUM('2021'!C13:J13)</f>
        <v>30712</v>
      </c>
      <c r="H13" s="39">
        <f>SUM('2020'!C13:J13)</f>
        <v>72982</v>
      </c>
      <c r="I13" s="40">
        <f t="shared" si="3"/>
        <v>-42270</v>
      </c>
      <c r="J13" s="48">
        <f t="shared" si="4"/>
        <v>-0.57918390836096567</v>
      </c>
    </row>
    <row r="14" spans="1:10" s="14" customFormat="1" x14ac:dyDescent="0.35">
      <c r="A14" s="59" t="s">
        <v>13</v>
      </c>
      <c r="B14" s="60" t="s">
        <v>29</v>
      </c>
      <c r="C14" s="47">
        <f>'2021'!J14</f>
        <v>0</v>
      </c>
      <c r="D14" s="39">
        <f>'2020'!J14</f>
        <v>7389</v>
      </c>
      <c r="E14" s="43">
        <f>C14-D14</f>
        <v>-7389</v>
      </c>
      <c r="F14" s="52">
        <f t="shared" si="2"/>
        <v>-1</v>
      </c>
      <c r="G14" s="47">
        <f>SUM('2021'!C14:J14)</f>
        <v>24428</v>
      </c>
      <c r="H14" s="39">
        <f>SUM('2020'!C14:J14)</f>
        <v>57313</v>
      </c>
      <c r="I14" s="40">
        <f t="shared" si="3"/>
        <v>-32885</v>
      </c>
      <c r="J14" s="52">
        <f t="shared" si="4"/>
        <v>-0.57377907281070617</v>
      </c>
    </row>
    <row r="15" spans="1:10" x14ac:dyDescent="0.35">
      <c r="A15" s="59" t="s">
        <v>14</v>
      </c>
      <c r="B15" s="60" t="s">
        <v>30</v>
      </c>
      <c r="C15" s="47">
        <f>'2021'!J15</f>
        <v>0</v>
      </c>
      <c r="D15" s="39">
        <f>'2020'!J15</f>
        <v>2469</v>
      </c>
      <c r="E15" s="40">
        <f>C15-D15</f>
        <v>-2469</v>
      </c>
      <c r="F15" s="48">
        <f t="shared" si="2"/>
        <v>-1</v>
      </c>
      <c r="G15" s="47">
        <f>SUM('2021'!C15:J15)</f>
        <v>9677</v>
      </c>
      <c r="H15" s="39">
        <f>SUM('2020'!C15:J15)</f>
        <v>19300</v>
      </c>
      <c r="I15" s="40">
        <f t="shared" si="3"/>
        <v>-9623</v>
      </c>
      <c r="J15" s="48">
        <f t="shared" si="4"/>
        <v>-0.49860103626943003</v>
      </c>
    </row>
    <row r="16" spans="1:10" s="12" customFormat="1" x14ac:dyDescent="0.35">
      <c r="A16" s="65"/>
      <c r="B16" s="66" t="s">
        <v>15</v>
      </c>
      <c r="C16" s="49">
        <f>'2021'!J16</f>
        <v>0</v>
      </c>
      <c r="D16" s="41">
        <f>SUM(D11:D15)</f>
        <v>37998</v>
      </c>
      <c r="E16" s="42">
        <f>SUM(E11:E15)</f>
        <v>-37998</v>
      </c>
      <c r="F16" s="50">
        <f t="shared" si="2"/>
        <v>-1</v>
      </c>
      <c r="G16" s="49">
        <f>SUM(G11:G15)</f>
        <v>132094</v>
      </c>
      <c r="H16" s="41">
        <f>SUM(H11:H15)</f>
        <v>311872</v>
      </c>
      <c r="I16" s="42">
        <f>SUM(I11:I15)</f>
        <v>-179778</v>
      </c>
      <c r="J16" s="50">
        <f t="shared" si="4"/>
        <v>-0.57644802996100963</v>
      </c>
    </row>
    <row r="17" spans="1:10" x14ac:dyDescent="0.3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'2021'!J18</f>
        <v>0</v>
      </c>
      <c r="D18" s="41">
        <f>D9+D16</f>
        <v>269505</v>
      </c>
      <c r="E18" s="42">
        <f>E9+E16</f>
        <v>-269505</v>
      </c>
      <c r="F18" s="50">
        <f>E18/D18</f>
        <v>-1</v>
      </c>
      <c r="G18" s="49">
        <f>G9+G16</f>
        <v>809151</v>
      </c>
      <c r="H18" s="41">
        <f>H9+H16</f>
        <v>2085808</v>
      </c>
      <c r="I18" s="42">
        <f>I9+I16</f>
        <v>-1276657</v>
      </c>
      <c r="J18" s="51">
        <f>I18/H18</f>
        <v>-0.61206832076586148</v>
      </c>
    </row>
    <row r="19" spans="1:10" x14ac:dyDescent="0.3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'2021'!J20</f>
        <v>0</v>
      </c>
      <c r="D20" s="39">
        <f>'2020'!J20</f>
        <v>1729</v>
      </c>
      <c r="E20" s="40">
        <f>C20-D20</f>
        <v>-1729</v>
      </c>
      <c r="F20" s="48">
        <f>E20/D20</f>
        <v>-1</v>
      </c>
      <c r="G20" s="47">
        <f>SUM('2021'!C20:J20)</f>
        <v>6012</v>
      </c>
      <c r="H20" s="39">
        <f>SUM('2020'!C20:J20)</f>
        <v>12971</v>
      </c>
      <c r="I20" s="40">
        <f t="shared" ref="I20:I22" si="5">G20-H20</f>
        <v>-6959</v>
      </c>
      <c r="J20" s="48">
        <f>I20/H20</f>
        <v>-0.53650451006090505</v>
      </c>
    </row>
    <row r="21" spans="1:10" x14ac:dyDescent="0.35">
      <c r="A21" s="67">
        <v>84</v>
      </c>
      <c r="B21" s="60" t="s">
        <v>32</v>
      </c>
      <c r="C21" s="47">
        <f>'2021'!J21</f>
        <v>0</v>
      </c>
      <c r="D21" s="39">
        <f>'2020'!J21</f>
        <v>271</v>
      </c>
      <c r="E21" s="40">
        <f>C21-D21</f>
        <v>-271</v>
      </c>
      <c r="F21" s="48">
        <f>E21/D21</f>
        <v>-1</v>
      </c>
      <c r="G21" s="47">
        <f>SUM('2021'!C21:J21)</f>
        <v>1246</v>
      </c>
      <c r="H21" s="39">
        <f>SUM('2020'!C21:J21)</f>
        <v>2427</v>
      </c>
      <c r="I21" s="40">
        <f t="shared" si="5"/>
        <v>-1181</v>
      </c>
      <c r="J21" s="48">
        <f>I21/H21</f>
        <v>-0.48660898228265348</v>
      </c>
    </row>
    <row r="22" spans="1:10" x14ac:dyDescent="0.35">
      <c r="A22" s="59" t="s">
        <v>50</v>
      </c>
      <c r="B22" s="60" t="s">
        <v>17</v>
      </c>
      <c r="C22" s="47">
        <f>'2021'!J22</f>
        <v>0</v>
      </c>
      <c r="D22" s="39">
        <f>'2020'!J22</f>
        <v>8809</v>
      </c>
      <c r="E22" s="40">
        <f>C22-D22</f>
        <v>-8809</v>
      </c>
      <c r="F22" s="48">
        <v>0</v>
      </c>
      <c r="G22" s="47">
        <f>SUM('2021'!C22:J22)</f>
        <v>55497</v>
      </c>
      <c r="H22" s="39">
        <f>SUM('2020'!C22:J22)</f>
        <v>73347</v>
      </c>
      <c r="I22" s="40">
        <f t="shared" si="5"/>
        <v>-17850</v>
      </c>
      <c r="J22" s="48">
        <f>I22/H22</f>
        <v>-0.24336373675814962</v>
      </c>
    </row>
    <row r="23" spans="1:10" x14ac:dyDescent="0.35">
      <c r="A23" s="65"/>
      <c r="B23" s="66" t="s">
        <v>18</v>
      </c>
      <c r="C23" s="49">
        <f>'2021'!J23</f>
        <v>0</v>
      </c>
      <c r="D23" s="41">
        <f>SUM(D20:D22)</f>
        <v>10809</v>
      </c>
      <c r="E23" s="42">
        <f>SUM(E20:E22)</f>
        <v>-10809</v>
      </c>
      <c r="F23" s="50">
        <f>E23/D23</f>
        <v>-1</v>
      </c>
      <c r="G23" s="49">
        <f>SUM(G20:G22)</f>
        <v>62755</v>
      </c>
      <c r="H23" s="41">
        <f>SUM(H20:H22)</f>
        <v>88745</v>
      </c>
      <c r="I23" s="42">
        <f>SUM(I20:I22)</f>
        <v>-25990</v>
      </c>
      <c r="J23" s="50">
        <f>I23/H23</f>
        <v>-0.29286156966589666</v>
      </c>
    </row>
    <row r="24" spans="1:10" x14ac:dyDescent="0.3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'2021'!J25</f>
        <v>0</v>
      </c>
      <c r="D25" s="39">
        <f>'2020'!J25</f>
        <v>25689</v>
      </c>
      <c r="E25" s="40">
        <f>C25-D25</f>
        <v>-25689</v>
      </c>
      <c r="F25" s="48">
        <f>E25/D25</f>
        <v>-1</v>
      </c>
      <c r="G25" s="47">
        <f>SUM('2021'!C25:J25)</f>
        <v>55595</v>
      </c>
      <c r="H25" s="39">
        <f>SUM('2020'!C25:J25)</f>
        <v>131900</v>
      </c>
      <c r="I25" s="40">
        <f t="shared" ref="I25:I26" si="6">G25-H25</f>
        <v>-76305</v>
      </c>
      <c r="J25" s="48">
        <f>I25/H25</f>
        <v>-0.57850644427596665</v>
      </c>
    </row>
    <row r="26" spans="1:10" x14ac:dyDescent="0.35">
      <c r="A26" s="59" t="s">
        <v>48</v>
      </c>
      <c r="B26" s="60" t="s">
        <v>20</v>
      </c>
      <c r="C26" s="47">
        <f>'2021'!J26</f>
        <v>0</v>
      </c>
      <c r="D26" s="39">
        <f>'2020'!J26</f>
        <v>4195</v>
      </c>
      <c r="E26" s="40">
        <f>C26-D26</f>
        <v>-4195</v>
      </c>
      <c r="F26" s="48">
        <f>E26/D26</f>
        <v>-1</v>
      </c>
      <c r="G26" s="47">
        <f>SUM('2021'!C26:J26)</f>
        <v>14326</v>
      </c>
      <c r="H26" s="39">
        <f>SUM('2020'!C26:J26)</f>
        <v>30075</v>
      </c>
      <c r="I26" s="40">
        <f t="shared" si="6"/>
        <v>-15749</v>
      </c>
      <c r="J26" s="48">
        <f>I26/H26</f>
        <v>-0.52365752285951783</v>
      </c>
    </row>
    <row r="27" spans="1:10" s="12" customFormat="1" x14ac:dyDescent="0.35">
      <c r="A27" s="65"/>
      <c r="B27" s="66" t="s">
        <v>21</v>
      </c>
      <c r="C27" s="49">
        <f>'2021'!J27</f>
        <v>0</v>
      </c>
      <c r="D27" s="41">
        <f>SUM(D25:D26)</f>
        <v>29884</v>
      </c>
      <c r="E27" s="42">
        <f>SUM(E25:E26)</f>
        <v>-29884</v>
      </c>
      <c r="F27" s="50">
        <f>E27/D27</f>
        <v>-1</v>
      </c>
      <c r="G27" s="49">
        <f>SUM(G25:G26)</f>
        <v>69921</v>
      </c>
      <c r="H27" s="41">
        <f>SUM(H25:H26)</f>
        <v>161975</v>
      </c>
      <c r="I27" s="42">
        <f>SUM(I25:I26)</f>
        <v>-92054</v>
      </c>
      <c r="J27" s="50">
        <f>I27/H27</f>
        <v>-0.56832227195554874</v>
      </c>
    </row>
    <row r="28" spans="1:10" x14ac:dyDescent="0.3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'2021'!J29</f>
        <v>0</v>
      </c>
      <c r="D29" s="55">
        <f>D18+D23+D27</f>
        <v>310198</v>
      </c>
      <c r="E29" s="61">
        <f>E18+E23+E27</f>
        <v>-310198</v>
      </c>
      <c r="F29" s="57">
        <f>E29/D29</f>
        <v>-1</v>
      </c>
      <c r="G29" s="54">
        <f>G18+G23+G27</f>
        <v>941827</v>
      </c>
      <c r="H29" s="55">
        <f>H18+H23+H27</f>
        <v>2336528</v>
      </c>
      <c r="I29" s="56">
        <f>I18+I23+I27</f>
        <v>-1394701</v>
      </c>
      <c r="J29" s="57">
        <f>I29/H29</f>
        <v>-0.59691174255134116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63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'2021'!K6</f>
        <v>0</v>
      </c>
      <c r="D6" s="39">
        <f>'2020'!K6</f>
        <v>115588</v>
      </c>
      <c r="E6" s="40">
        <f>C6-D6</f>
        <v>-115588</v>
      </c>
      <c r="F6" s="48">
        <f>E6/D6</f>
        <v>-1</v>
      </c>
      <c r="G6" s="47">
        <f>SUM('2021'!C6:K6)</f>
        <v>270693</v>
      </c>
      <c r="H6" s="39">
        <f>SUM('2020'!C6:K6)</f>
        <v>850377</v>
      </c>
      <c r="I6" s="40">
        <f t="shared" ref="I6:I8" si="0">G6-H6</f>
        <v>-579684</v>
      </c>
      <c r="J6" s="48">
        <f>I6/H6</f>
        <v>-0.68167883185928124</v>
      </c>
    </row>
    <row r="7" spans="1:10" x14ac:dyDescent="0.35">
      <c r="A7" s="59" t="s">
        <v>7</v>
      </c>
      <c r="B7" s="60" t="s">
        <v>24</v>
      </c>
      <c r="C7" s="47"/>
      <c r="D7" s="39">
        <f>'2020'!K7</f>
        <v>84637</v>
      </c>
      <c r="E7" s="40">
        <f>C7-D7</f>
        <v>-84637</v>
      </c>
      <c r="F7" s="48">
        <f>E7/D7</f>
        <v>-1</v>
      </c>
      <c r="G7" s="47">
        <f>SUM('2021'!C7:K7)</f>
        <v>188553</v>
      </c>
      <c r="H7" s="39">
        <f>SUM('2020'!C7:K7)</f>
        <v>582062</v>
      </c>
      <c r="I7" s="40">
        <f t="shared" si="0"/>
        <v>-393509</v>
      </c>
      <c r="J7" s="48">
        <f>I7/H7</f>
        <v>-0.67606028223797465</v>
      </c>
    </row>
    <row r="8" spans="1:10" x14ac:dyDescent="0.35">
      <c r="A8" s="59" t="s">
        <v>8</v>
      </c>
      <c r="B8" s="60" t="s">
        <v>25</v>
      </c>
      <c r="C8" s="47"/>
      <c r="D8" s="39">
        <f>'2020'!K8</f>
        <v>91485</v>
      </c>
      <c r="E8" s="40">
        <f>C8-D8</f>
        <v>-91485</v>
      </c>
      <c r="F8" s="48">
        <f>E8/D8</f>
        <v>-1</v>
      </c>
      <c r="G8" s="47">
        <f>SUM('2021'!C8:K8)</f>
        <v>217811</v>
      </c>
      <c r="H8" s="39">
        <f>SUM('2020'!C8:K8)</f>
        <v>633207</v>
      </c>
      <c r="I8" s="40">
        <f t="shared" si="0"/>
        <v>-415396</v>
      </c>
      <c r="J8" s="48">
        <f>I8/H8</f>
        <v>-0.65601927963525353</v>
      </c>
    </row>
    <row r="9" spans="1:10" s="12" customFormat="1" x14ac:dyDescent="0.35">
      <c r="A9" s="65"/>
      <c r="B9" s="66" t="s">
        <v>9</v>
      </c>
      <c r="C9" s="49">
        <f>SUM(C6:C8)</f>
        <v>0</v>
      </c>
      <c r="D9" s="41">
        <f t="shared" ref="D9" si="1">SUM(D6:D8)</f>
        <v>291710</v>
      </c>
      <c r="E9" s="42">
        <f>SUM(E6:E8)</f>
        <v>-291710</v>
      </c>
      <c r="F9" s="50">
        <f>E9/D9</f>
        <v>-1</v>
      </c>
      <c r="G9" s="49">
        <f>SUM(G6:G8)</f>
        <v>677057</v>
      </c>
      <c r="H9" s="41">
        <f>SUM(H6:H8)</f>
        <v>2065646</v>
      </c>
      <c r="I9" s="42">
        <f>SUM(I6:I8)</f>
        <v>-1388589</v>
      </c>
      <c r="J9" s="50">
        <f>I9/H9</f>
        <v>-0.67222989805610445</v>
      </c>
    </row>
    <row r="10" spans="1:10" x14ac:dyDescent="0.3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/>
      <c r="D11" s="39">
        <f>'2020'!K11</f>
        <v>12223</v>
      </c>
      <c r="E11" s="40">
        <f>C11-D11</f>
        <v>-12223</v>
      </c>
      <c r="F11" s="48">
        <f t="shared" ref="F11:F16" si="2">E11/D11</f>
        <v>-1</v>
      </c>
      <c r="G11" s="47">
        <f>SUM('2021'!C11:K11)</f>
        <v>31427</v>
      </c>
      <c r="H11" s="39">
        <f>SUM('2020'!C11:K11)</f>
        <v>94280</v>
      </c>
      <c r="I11" s="40">
        <f t="shared" ref="I11:I15" si="3">G11-H11</f>
        <v>-62853</v>
      </c>
      <c r="J11" s="48">
        <f t="shared" ref="J11:J16" si="4">I11/H11</f>
        <v>-0.66666313109885444</v>
      </c>
    </row>
    <row r="12" spans="1:10" x14ac:dyDescent="0.35">
      <c r="A12" s="59" t="s">
        <v>11</v>
      </c>
      <c r="B12" s="60" t="s">
        <v>27</v>
      </c>
      <c r="C12" s="47"/>
      <c r="D12" s="39">
        <f>'2020'!K12</f>
        <v>12020</v>
      </c>
      <c r="E12" s="40">
        <f>C12-D12</f>
        <v>-12020</v>
      </c>
      <c r="F12" s="48">
        <f t="shared" si="2"/>
        <v>-1</v>
      </c>
      <c r="G12" s="47">
        <f>SUM('2021'!C12:K12)</f>
        <v>35850</v>
      </c>
      <c r="H12" s="39">
        <f>SUM('2020'!C12:K12)</f>
        <v>92240</v>
      </c>
      <c r="I12" s="40">
        <f t="shared" si="3"/>
        <v>-56390</v>
      </c>
      <c r="J12" s="48">
        <f t="shared" si="4"/>
        <v>-0.61133998265394618</v>
      </c>
    </row>
    <row r="13" spans="1:10" x14ac:dyDescent="0.35">
      <c r="A13" s="59" t="s">
        <v>12</v>
      </c>
      <c r="B13" s="60" t="s">
        <v>28</v>
      </c>
      <c r="C13" s="47"/>
      <c r="D13" s="39">
        <f>'2020'!K13</f>
        <v>13518</v>
      </c>
      <c r="E13" s="40">
        <f>C13-D13</f>
        <v>-13518</v>
      </c>
      <c r="F13" s="48">
        <f t="shared" si="2"/>
        <v>-1</v>
      </c>
      <c r="G13" s="47">
        <f>SUM('2021'!C13:K13)</f>
        <v>30712</v>
      </c>
      <c r="H13" s="39">
        <f>SUM('2020'!C13:K13)</f>
        <v>86500</v>
      </c>
      <c r="I13" s="40">
        <f t="shared" si="3"/>
        <v>-55788</v>
      </c>
      <c r="J13" s="48">
        <f t="shared" si="4"/>
        <v>-0.64494797687861272</v>
      </c>
    </row>
    <row r="14" spans="1:10" s="14" customFormat="1" x14ac:dyDescent="0.35">
      <c r="A14" s="59" t="s">
        <v>13</v>
      </c>
      <c r="B14" s="60" t="s">
        <v>29</v>
      </c>
      <c r="C14" s="47"/>
      <c r="D14" s="39">
        <f>'2020'!K14</f>
        <v>9651</v>
      </c>
      <c r="E14" s="43">
        <f>C14-D14</f>
        <v>-9651</v>
      </c>
      <c r="F14" s="52">
        <f t="shared" si="2"/>
        <v>-1</v>
      </c>
      <c r="G14" s="47">
        <f>SUM('2021'!C14:K14)</f>
        <v>24428</v>
      </c>
      <c r="H14" s="39">
        <f>SUM('2020'!C14:K14)</f>
        <v>66964</v>
      </c>
      <c r="I14" s="40">
        <f t="shared" si="3"/>
        <v>-42536</v>
      </c>
      <c r="J14" s="52">
        <f t="shared" si="4"/>
        <v>-0.63520697688310135</v>
      </c>
    </row>
    <row r="15" spans="1:10" x14ac:dyDescent="0.35">
      <c r="A15" s="59" t="s">
        <v>14</v>
      </c>
      <c r="B15" s="60" t="s">
        <v>30</v>
      </c>
      <c r="C15" s="47"/>
      <c r="D15" s="39">
        <f>'2020'!K15</f>
        <v>3247</v>
      </c>
      <c r="E15" s="40">
        <f>C15-D15</f>
        <v>-3247</v>
      </c>
      <c r="F15" s="48">
        <f t="shared" si="2"/>
        <v>-1</v>
      </c>
      <c r="G15" s="47">
        <f>SUM('2021'!C15:K15)</f>
        <v>9677</v>
      </c>
      <c r="H15" s="39">
        <f>SUM('2020'!C15:K15)</f>
        <v>22547</v>
      </c>
      <c r="I15" s="40">
        <f t="shared" si="3"/>
        <v>-12870</v>
      </c>
      <c r="J15" s="48">
        <f t="shared" si="4"/>
        <v>-0.57080764625005542</v>
      </c>
    </row>
    <row r="16" spans="1:10" s="12" customFormat="1" x14ac:dyDescent="0.35">
      <c r="A16" s="65"/>
      <c r="B16" s="66" t="s">
        <v>15</v>
      </c>
      <c r="C16" s="49">
        <f>SUM(C11:C15)</f>
        <v>0</v>
      </c>
      <c r="D16" s="41">
        <f>SUM(D11:D15)</f>
        <v>50659</v>
      </c>
      <c r="E16" s="42">
        <f>SUM(E11:E15)</f>
        <v>-50659</v>
      </c>
      <c r="F16" s="50">
        <f t="shared" si="2"/>
        <v>-1</v>
      </c>
      <c r="G16" s="49">
        <f>SUM(G11:G15)</f>
        <v>132094</v>
      </c>
      <c r="H16" s="41">
        <f>SUM(H11:H15)</f>
        <v>362531</v>
      </c>
      <c r="I16" s="42">
        <f>SUM(I11:I15)</f>
        <v>-230437</v>
      </c>
      <c r="J16" s="50">
        <f t="shared" si="4"/>
        <v>-0.63563391820285708</v>
      </c>
    </row>
    <row r="17" spans="1:10" x14ac:dyDescent="0.3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C9+C16</f>
        <v>0</v>
      </c>
      <c r="D18" s="41">
        <f>D9+D16</f>
        <v>342369</v>
      </c>
      <c r="E18" s="42">
        <f>E9+E16</f>
        <v>-342369</v>
      </c>
      <c r="F18" s="50">
        <f>E18/D18</f>
        <v>-1</v>
      </c>
      <c r="G18" s="49">
        <f>G9+G16</f>
        <v>809151</v>
      </c>
      <c r="H18" s="41">
        <f>H9+H16</f>
        <v>2428177</v>
      </c>
      <c r="I18" s="42">
        <f>I9+I16</f>
        <v>-1619026</v>
      </c>
      <c r="J18" s="51">
        <f>I18/H18</f>
        <v>-0.66676605535757894</v>
      </c>
    </row>
    <row r="19" spans="1:10" x14ac:dyDescent="0.3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/>
      <c r="D20" s="39">
        <f>'2020'!K20</f>
        <v>2660</v>
      </c>
      <c r="E20" s="40">
        <f>C20-D20</f>
        <v>-2660</v>
      </c>
      <c r="F20" s="48">
        <f>E20/D20</f>
        <v>-1</v>
      </c>
      <c r="G20" s="47">
        <f>SUM('2021'!C20:K20)</f>
        <v>6012</v>
      </c>
      <c r="H20" s="39">
        <f>SUM('2020'!C20:K20)</f>
        <v>15631</v>
      </c>
      <c r="I20" s="40">
        <f t="shared" ref="I20:I22" si="5">G20-H20</f>
        <v>-9619</v>
      </c>
      <c r="J20" s="48">
        <f>I20/H20</f>
        <v>-0.61537969419742822</v>
      </c>
    </row>
    <row r="21" spans="1:10" x14ac:dyDescent="0.35">
      <c r="A21" s="67">
        <v>84</v>
      </c>
      <c r="B21" s="60" t="s">
        <v>32</v>
      </c>
      <c r="C21" s="47"/>
      <c r="D21" s="39">
        <f>'2020'!K21</f>
        <v>323</v>
      </c>
      <c r="E21" s="40">
        <f>C21-D21</f>
        <v>-323</v>
      </c>
      <c r="F21" s="48">
        <f>E21/D21</f>
        <v>-1</v>
      </c>
      <c r="G21" s="47">
        <f>SUM('2021'!C21:K21)</f>
        <v>1246</v>
      </c>
      <c r="H21" s="39">
        <f>SUM('2020'!C21:K21)</f>
        <v>2750</v>
      </c>
      <c r="I21" s="40">
        <f t="shared" si="5"/>
        <v>-1504</v>
      </c>
      <c r="J21" s="48">
        <f>I21/H21</f>
        <v>-0.5469090909090909</v>
      </c>
    </row>
    <row r="22" spans="1:10" x14ac:dyDescent="0.35">
      <c r="A22" s="59" t="s">
        <v>50</v>
      </c>
      <c r="B22" s="60" t="s">
        <v>17</v>
      </c>
      <c r="C22" s="47"/>
      <c r="D22" s="39">
        <f>'2020'!K22</f>
        <v>20313</v>
      </c>
      <c r="E22" s="40">
        <f>C22-D22</f>
        <v>-20313</v>
      </c>
      <c r="F22" s="48">
        <v>0</v>
      </c>
      <c r="G22" s="47">
        <f>SUM('2021'!C22:K22)</f>
        <v>55497</v>
      </c>
      <c r="H22" s="39">
        <f>SUM('2020'!C22:K22)</f>
        <v>93660</v>
      </c>
      <c r="I22" s="40">
        <f t="shared" si="5"/>
        <v>-38163</v>
      </c>
      <c r="J22" s="48">
        <f>I22/H22</f>
        <v>-0.40746316463805254</v>
      </c>
    </row>
    <row r="23" spans="1:10" x14ac:dyDescent="0.35">
      <c r="A23" s="65"/>
      <c r="B23" s="66" t="s">
        <v>18</v>
      </c>
      <c r="C23" s="49">
        <f>SUM(C20:C22)</f>
        <v>0</v>
      </c>
      <c r="D23" s="41">
        <f>SUM(D20:D22)</f>
        <v>23296</v>
      </c>
      <c r="E23" s="42">
        <f>SUM(E20:E22)</f>
        <v>-23296</v>
      </c>
      <c r="F23" s="50">
        <f>E23/D23</f>
        <v>-1</v>
      </c>
      <c r="G23" s="49">
        <f>SUM(G20:G22)</f>
        <v>62755</v>
      </c>
      <c r="H23" s="41">
        <f>SUM(H20:H22)</f>
        <v>112041</v>
      </c>
      <c r="I23" s="42">
        <f>SUM(I20:I22)</f>
        <v>-49286</v>
      </c>
      <c r="J23" s="50">
        <f>I23/H23</f>
        <v>-0.43989253933827793</v>
      </c>
    </row>
    <row r="24" spans="1:10" x14ac:dyDescent="0.3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/>
      <c r="D25" s="39">
        <f>'2020'!K25</f>
        <v>17129</v>
      </c>
      <c r="E25" s="40">
        <f>C25-D25</f>
        <v>-17129</v>
      </c>
      <c r="F25" s="48">
        <f>E25/D25</f>
        <v>-1</v>
      </c>
      <c r="G25" s="47">
        <f>SUM('2021'!C25:K25)</f>
        <v>55595</v>
      </c>
      <c r="H25" s="39">
        <f>SUM('2020'!C25:K25)</f>
        <v>149029</v>
      </c>
      <c r="I25" s="40">
        <f t="shared" ref="I25:I26" si="6">G25-H25</f>
        <v>-93434</v>
      </c>
      <c r="J25" s="48">
        <f>I25/H25</f>
        <v>-0.62695180132725847</v>
      </c>
    </row>
    <row r="26" spans="1:10" x14ac:dyDescent="0.35">
      <c r="A26" s="59" t="s">
        <v>48</v>
      </c>
      <c r="B26" s="60" t="s">
        <v>20</v>
      </c>
      <c r="C26" s="47"/>
      <c r="D26" s="39">
        <f>'2020'!K26</f>
        <v>3658</v>
      </c>
      <c r="E26" s="40">
        <f>C26-D26</f>
        <v>-3658</v>
      </c>
      <c r="F26" s="48">
        <f>E26/D26</f>
        <v>-1</v>
      </c>
      <c r="G26" s="47">
        <f>SUM('2021'!C26:K26)</f>
        <v>14326</v>
      </c>
      <c r="H26" s="39">
        <f>SUM('2020'!C26:K26)</f>
        <v>33733</v>
      </c>
      <c r="I26" s="40">
        <f t="shared" si="6"/>
        <v>-19407</v>
      </c>
      <c r="J26" s="48">
        <f>I26/H26</f>
        <v>-0.57531200901194679</v>
      </c>
    </row>
    <row r="27" spans="1:10" s="12" customFormat="1" x14ac:dyDescent="0.35">
      <c r="A27" s="65"/>
      <c r="B27" s="66" t="s">
        <v>21</v>
      </c>
      <c r="C27" s="49">
        <f>SUM(C25:C26)</f>
        <v>0</v>
      </c>
      <c r="D27" s="41">
        <f>SUM(D25:D26)</f>
        <v>20787</v>
      </c>
      <c r="E27" s="42">
        <f>SUM(E25:E26)</f>
        <v>-20787</v>
      </c>
      <c r="F27" s="50">
        <f>E27/D27</f>
        <v>-1</v>
      </c>
      <c r="G27" s="49">
        <f>SUM(G25:G26)</f>
        <v>69921</v>
      </c>
      <c r="H27" s="41">
        <f>SUM(H25:H26)</f>
        <v>182762</v>
      </c>
      <c r="I27" s="42">
        <f>SUM(I25:I26)</f>
        <v>-112841</v>
      </c>
      <c r="J27" s="50">
        <f>I27/H27</f>
        <v>-0.61742047033847303</v>
      </c>
    </row>
    <row r="28" spans="1:10" x14ac:dyDescent="0.3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62">
        <f>'2021'!K29</f>
        <v>0</v>
      </c>
      <c r="D29" s="55">
        <f>D18+D23+D27</f>
        <v>386452</v>
      </c>
      <c r="E29" s="61">
        <f>E18+E23+E27</f>
        <v>-386452</v>
      </c>
      <c r="F29" s="57">
        <f>E29/D29</f>
        <v>-1</v>
      </c>
      <c r="G29" s="54">
        <f>G18+G23+G27</f>
        <v>941827</v>
      </c>
      <c r="H29" s="55">
        <f>H18+H23+H27</f>
        <v>2722980</v>
      </c>
      <c r="I29" s="56">
        <f>I18+I23+I27</f>
        <v>-1781153</v>
      </c>
      <c r="J29" s="57">
        <f>I29/H29</f>
        <v>-0.65411901666556493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53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'2021'!L6</f>
        <v>0</v>
      </c>
      <c r="D6" s="39">
        <f>'2020'!L6</f>
        <v>112903</v>
      </c>
      <c r="E6" s="40">
        <f>C6-D6</f>
        <v>-112903</v>
      </c>
      <c r="F6" s="48">
        <f>E6/D6</f>
        <v>-1</v>
      </c>
      <c r="G6" s="47">
        <f>SUM('2021'!C6:L6)</f>
        <v>270693</v>
      </c>
      <c r="H6" s="39">
        <f>SUM('2020'!C6:L6)</f>
        <v>963280</v>
      </c>
      <c r="I6" s="40">
        <f t="shared" ref="I6:I8" si="0">G6-H6</f>
        <v>-692587</v>
      </c>
      <c r="J6" s="48">
        <f>I6/H6</f>
        <v>-0.71898824848434517</v>
      </c>
    </row>
    <row r="7" spans="1:10" x14ac:dyDescent="0.35">
      <c r="A7" s="59" t="s">
        <v>7</v>
      </c>
      <c r="B7" s="60" t="s">
        <v>24</v>
      </c>
      <c r="C7" s="47">
        <f>'2021'!L7</f>
        <v>0</v>
      </c>
      <c r="D7" s="39">
        <f>'2020'!L7</f>
        <v>79486</v>
      </c>
      <c r="E7" s="40">
        <f>C7-D7</f>
        <v>-79486</v>
      </c>
      <c r="F7" s="48">
        <f>E7/D7</f>
        <v>-1</v>
      </c>
      <c r="G7" s="47">
        <f>SUM('2021'!C7:L7)</f>
        <v>188553</v>
      </c>
      <c r="H7" s="39">
        <f>SUM('2020'!C7:L7)</f>
        <v>661548</v>
      </c>
      <c r="I7" s="40">
        <f t="shared" si="0"/>
        <v>-472995</v>
      </c>
      <c r="J7" s="48">
        <f>I7/H7</f>
        <v>-0.7149821328157594</v>
      </c>
    </row>
    <row r="8" spans="1:10" x14ac:dyDescent="0.35">
      <c r="A8" s="59" t="s">
        <v>8</v>
      </c>
      <c r="B8" s="60" t="s">
        <v>25</v>
      </c>
      <c r="C8" s="47">
        <f>'2021'!L8</f>
        <v>0</v>
      </c>
      <c r="D8" s="39">
        <f>'2020'!L8</f>
        <v>89625</v>
      </c>
      <c r="E8" s="40">
        <f>C8-D8</f>
        <v>-89625</v>
      </c>
      <c r="F8" s="48">
        <f>E8/D8</f>
        <v>-1</v>
      </c>
      <c r="G8" s="47">
        <f>SUM('2021'!C8:L8)</f>
        <v>217811</v>
      </c>
      <c r="H8" s="39">
        <f>SUM('2020'!C8:L8)</f>
        <v>722832</v>
      </c>
      <c r="I8" s="40">
        <f t="shared" si="0"/>
        <v>-505021</v>
      </c>
      <c r="J8" s="48">
        <f>I8/H8</f>
        <v>-0.69866995373752128</v>
      </c>
    </row>
    <row r="9" spans="1:10" s="12" customFormat="1" x14ac:dyDescent="0.35">
      <c r="A9" s="65"/>
      <c r="B9" s="66" t="s">
        <v>9</v>
      </c>
      <c r="C9" s="47">
        <f>'2021'!L9</f>
        <v>0</v>
      </c>
      <c r="D9" s="41">
        <f t="shared" ref="D9" si="1">SUM(D6:D8)</f>
        <v>282014</v>
      </c>
      <c r="E9" s="42">
        <f>SUM(E6:E8)</f>
        <v>-282014</v>
      </c>
      <c r="F9" s="50">
        <f>E9/D9</f>
        <v>-1</v>
      </c>
      <c r="G9" s="49">
        <f>SUM(G6:G8)</f>
        <v>677057</v>
      </c>
      <c r="H9" s="41">
        <f>SUM(H6:H8)</f>
        <v>2347660</v>
      </c>
      <c r="I9" s="42">
        <f>SUM(I6:I8)</f>
        <v>-1670603</v>
      </c>
      <c r="J9" s="50">
        <f>I9/H9</f>
        <v>-0.71160346898613935</v>
      </c>
    </row>
    <row r="10" spans="1:10" x14ac:dyDescent="0.3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'2021'!L11</f>
        <v>0</v>
      </c>
      <c r="D11" s="39">
        <f>'2020'!L11</f>
        <v>11930</v>
      </c>
      <c r="E11" s="40">
        <f>C11-D11</f>
        <v>-11930</v>
      </c>
      <c r="F11" s="48">
        <f t="shared" ref="F11:F16" si="2">E11/D11</f>
        <v>-1</v>
      </c>
      <c r="G11" s="47">
        <f>SUM('2021'!C11:L11)</f>
        <v>31427</v>
      </c>
      <c r="H11" s="39">
        <f>SUM('2020'!C11:L11)</f>
        <v>106210</v>
      </c>
      <c r="I11" s="40">
        <f t="shared" ref="I11:I15" si="3">G11-H11</f>
        <v>-74783</v>
      </c>
      <c r="J11" s="48">
        <f t="shared" ref="J11:J16" si="4">I11/H11</f>
        <v>-0.70410507485170892</v>
      </c>
    </row>
    <row r="12" spans="1:10" x14ac:dyDescent="0.35">
      <c r="A12" s="59" t="s">
        <v>11</v>
      </c>
      <c r="B12" s="60" t="s">
        <v>27</v>
      </c>
      <c r="C12" s="47">
        <f>'2021'!L12</f>
        <v>0</v>
      </c>
      <c r="D12" s="39">
        <f>'2020'!L12</f>
        <v>12215</v>
      </c>
      <c r="E12" s="40">
        <f>C12-D12</f>
        <v>-12215</v>
      </c>
      <c r="F12" s="48">
        <f t="shared" si="2"/>
        <v>-1</v>
      </c>
      <c r="G12" s="47">
        <f>SUM('2021'!C12:L12)</f>
        <v>35850</v>
      </c>
      <c r="H12" s="39">
        <f>SUM('2020'!C12:L12)</f>
        <v>104455</v>
      </c>
      <c r="I12" s="40">
        <f t="shared" si="3"/>
        <v>-68605</v>
      </c>
      <c r="J12" s="48">
        <f t="shared" si="4"/>
        <v>-0.6567900052654253</v>
      </c>
    </row>
    <row r="13" spans="1:10" x14ac:dyDescent="0.35">
      <c r="A13" s="59" t="s">
        <v>12</v>
      </c>
      <c r="B13" s="60" t="s">
        <v>28</v>
      </c>
      <c r="C13" s="47">
        <f>'2021'!L13</f>
        <v>0</v>
      </c>
      <c r="D13" s="39">
        <f>'2020'!L13</f>
        <v>13129</v>
      </c>
      <c r="E13" s="40">
        <f>C13-D13</f>
        <v>-13129</v>
      </c>
      <c r="F13" s="48">
        <f t="shared" si="2"/>
        <v>-1</v>
      </c>
      <c r="G13" s="47">
        <f>SUM('2021'!C13:L13)</f>
        <v>30712</v>
      </c>
      <c r="H13" s="39">
        <f>SUM('2020'!C13:L13)</f>
        <v>99629</v>
      </c>
      <c r="I13" s="40">
        <f t="shared" si="3"/>
        <v>-68917</v>
      </c>
      <c r="J13" s="48">
        <f t="shared" si="4"/>
        <v>-0.69173634182818255</v>
      </c>
    </row>
    <row r="14" spans="1:10" s="14" customFormat="1" x14ac:dyDescent="0.35">
      <c r="A14" s="59" t="s">
        <v>13</v>
      </c>
      <c r="B14" s="60" t="s">
        <v>29</v>
      </c>
      <c r="C14" s="47">
        <f>'2021'!L14</f>
        <v>0</v>
      </c>
      <c r="D14" s="39">
        <f>'2020'!L14</f>
        <v>9734</v>
      </c>
      <c r="E14" s="43">
        <f>C14-D14</f>
        <v>-9734</v>
      </c>
      <c r="F14" s="52">
        <f t="shared" si="2"/>
        <v>-1</v>
      </c>
      <c r="G14" s="47">
        <f>SUM('2021'!C14:L14)</f>
        <v>24428</v>
      </c>
      <c r="H14" s="39">
        <f>SUM('2020'!C14:L14)</f>
        <v>76698</v>
      </c>
      <c r="I14" s="40">
        <f t="shared" si="3"/>
        <v>-52270</v>
      </c>
      <c r="J14" s="52">
        <f t="shared" si="4"/>
        <v>-0.68150408094083292</v>
      </c>
    </row>
    <row r="15" spans="1:10" x14ac:dyDescent="0.35">
      <c r="A15" s="59" t="s">
        <v>14</v>
      </c>
      <c r="B15" s="60" t="s">
        <v>30</v>
      </c>
      <c r="C15" s="47">
        <f>'2021'!L15</f>
        <v>0</v>
      </c>
      <c r="D15" s="39">
        <f>'2020'!L15</f>
        <v>2947</v>
      </c>
      <c r="E15" s="40">
        <f>C15-D15</f>
        <v>-2947</v>
      </c>
      <c r="F15" s="48">
        <f t="shared" si="2"/>
        <v>-1</v>
      </c>
      <c r="G15" s="47">
        <f>SUM('2021'!C15:L15)</f>
        <v>9677</v>
      </c>
      <c r="H15" s="39">
        <f>SUM('2020'!C15:L15)</f>
        <v>25494</v>
      </c>
      <c r="I15" s="40">
        <f t="shared" si="3"/>
        <v>-15817</v>
      </c>
      <c r="J15" s="48">
        <f t="shared" si="4"/>
        <v>-0.6204204910959441</v>
      </c>
    </row>
    <row r="16" spans="1:10" s="12" customFormat="1" x14ac:dyDescent="0.35">
      <c r="A16" s="65"/>
      <c r="B16" s="66" t="s">
        <v>15</v>
      </c>
      <c r="C16" s="47">
        <f>'2021'!L16</f>
        <v>0</v>
      </c>
      <c r="D16" s="41">
        <f>SUM(D11:D15)</f>
        <v>49955</v>
      </c>
      <c r="E16" s="42">
        <f>SUM(E11:E15)</f>
        <v>-49955</v>
      </c>
      <c r="F16" s="50">
        <f t="shared" si="2"/>
        <v>-1</v>
      </c>
      <c r="G16" s="49">
        <f>SUM(G11:G15)</f>
        <v>132094</v>
      </c>
      <c r="H16" s="41">
        <f>SUM(H11:H15)</f>
        <v>412486</v>
      </c>
      <c r="I16" s="42">
        <f>SUM(I11:I15)</f>
        <v>-280392</v>
      </c>
      <c r="J16" s="50">
        <f t="shared" si="4"/>
        <v>-0.67976125250311525</v>
      </c>
    </row>
    <row r="17" spans="1:10" x14ac:dyDescent="0.3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7">
        <f>'2021'!L18</f>
        <v>0</v>
      </c>
      <c r="D18" s="41">
        <f>D9+D16</f>
        <v>331969</v>
      </c>
      <c r="E18" s="42">
        <f>E9+E16</f>
        <v>-331969</v>
      </c>
      <c r="F18" s="50">
        <f>E18/D18</f>
        <v>-1</v>
      </c>
      <c r="G18" s="49">
        <f>G9+G16</f>
        <v>809151</v>
      </c>
      <c r="H18" s="41">
        <f>H9+H16</f>
        <v>2760146</v>
      </c>
      <c r="I18" s="42">
        <f>I9+I16</f>
        <v>-1950995</v>
      </c>
      <c r="J18" s="51">
        <f>I18/H18</f>
        <v>-0.70684485530837859</v>
      </c>
    </row>
    <row r="19" spans="1:10" x14ac:dyDescent="0.3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'2021'!L20</f>
        <v>0</v>
      </c>
      <c r="D20" s="39">
        <f>'2020'!L20</f>
        <v>2529</v>
      </c>
      <c r="E20" s="40">
        <f>C20-D20</f>
        <v>-2529</v>
      </c>
      <c r="F20" s="48">
        <f>E20/D20</f>
        <v>-1</v>
      </c>
      <c r="G20" s="47">
        <f>SUM('2021'!C20:L20)</f>
        <v>6012</v>
      </c>
      <c r="H20" s="39">
        <f>SUM('2020'!C20:L20)</f>
        <v>18160</v>
      </c>
      <c r="I20" s="40">
        <f t="shared" ref="I20:I22" si="5">G20-H20</f>
        <v>-12148</v>
      </c>
      <c r="J20" s="48">
        <f>I20/H20</f>
        <v>-0.66894273127753301</v>
      </c>
    </row>
    <row r="21" spans="1:10" x14ac:dyDescent="0.35">
      <c r="A21" s="67">
        <v>84</v>
      </c>
      <c r="B21" s="60" t="s">
        <v>32</v>
      </c>
      <c r="C21" s="47">
        <f>'2021'!L21</f>
        <v>0</v>
      </c>
      <c r="D21" s="39">
        <f>'2020'!L21</f>
        <v>468</v>
      </c>
      <c r="E21" s="40">
        <f>C21-D21</f>
        <v>-468</v>
      </c>
      <c r="F21" s="48">
        <f>E21/D21</f>
        <v>-1</v>
      </c>
      <c r="G21" s="47">
        <f>SUM('2021'!C21:L21)</f>
        <v>1246</v>
      </c>
      <c r="H21" s="39">
        <f>SUM('2020'!C21:L21)</f>
        <v>3218</v>
      </c>
      <c r="I21" s="40">
        <f t="shared" si="5"/>
        <v>-1972</v>
      </c>
      <c r="J21" s="48">
        <f>I21/H21</f>
        <v>-0.61280298321939097</v>
      </c>
    </row>
    <row r="22" spans="1:10" x14ac:dyDescent="0.35">
      <c r="A22" s="59" t="s">
        <v>50</v>
      </c>
      <c r="B22" s="60" t="s">
        <v>17</v>
      </c>
      <c r="C22" s="47">
        <f>'2021'!L22</f>
        <v>0</v>
      </c>
      <c r="D22" s="39">
        <f>'2020'!L22</f>
        <v>16812</v>
      </c>
      <c r="E22" s="40">
        <f>C22-D22</f>
        <v>-16812</v>
      </c>
      <c r="F22" s="48">
        <v>0</v>
      </c>
      <c r="G22" s="47">
        <f>SUM('2021'!C22:L22)</f>
        <v>55497</v>
      </c>
      <c r="H22" s="39">
        <f>SUM('2020'!C22:L22)</f>
        <v>110472</v>
      </c>
      <c r="I22" s="40">
        <f t="shared" si="5"/>
        <v>-54975</v>
      </c>
      <c r="J22" s="48">
        <f>I22/H22</f>
        <v>-0.49763741038453185</v>
      </c>
    </row>
    <row r="23" spans="1:10" x14ac:dyDescent="0.35">
      <c r="A23" s="65"/>
      <c r="B23" s="66" t="s">
        <v>18</v>
      </c>
      <c r="C23" s="47">
        <f>'2021'!L23</f>
        <v>0</v>
      </c>
      <c r="D23" s="41">
        <f>SUM(D20:D22)</f>
        <v>19809</v>
      </c>
      <c r="E23" s="42">
        <f>SUM(E20:E22)</f>
        <v>-19809</v>
      </c>
      <c r="F23" s="50">
        <f>E23/D23</f>
        <v>-1</v>
      </c>
      <c r="G23" s="49">
        <f>SUM(G20:G22)</f>
        <v>62755</v>
      </c>
      <c r="H23" s="41">
        <f>SUM(H20:H22)</f>
        <v>131850</v>
      </c>
      <c r="I23" s="42">
        <f>SUM(I20:I22)</f>
        <v>-69095</v>
      </c>
      <c r="J23" s="50">
        <f>I23/H23</f>
        <v>-0.52404247250663638</v>
      </c>
    </row>
    <row r="24" spans="1:10" x14ac:dyDescent="0.3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'2021'!L25</f>
        <v>0</v>
      </c>
      <c r="D25" s="39">
        <f>'2020'!L25</f>
        <v>14743</v>
      </c>
      <c r="E25" s="40">
        <f>C25-D25</f>
        <v>-14743</v>
      </c>
      <c r="F25" s="48">
        <f>E25/D25</f>
        <v>-1</v>
      </c>
      <c r="G25" s="47">
        <f>SUM('2021'!C25:L25)</f>
        <v>55595</v>
      </c>
      <c r="H25" s="39">
        <f>SUM('2020'!C25:L25)</f>
        <v>163772</v>
      </c>
      <c r="I25" s="40">
        <f t="shared" ref="I25:I26" si="6">G25-H25</f>
        <v>-108177</v>
      </c>
      <c r="J25" s="48">
        <f>I25/H25</f>
        <v>-0.66053415724299636</v>
      </c>
    </row>
    <row r="26" spans="1:10" x14ac:dyDescent="0.35">
      <c r="A26" s="59" t="s">
        <v>48</v>
      </c>
      <c r="B26" s="60" t="s">
        <v>20</v>
      </c>
      <c r="C26" s="47">
        <f>'2021'!L26</f>
        <v>0</v>
      </c>
      <c r="D26" s="39">
        <f>'2020'!L26</f>
        <v>3770</v>
      </c>
      <c r="E26" s="40">
        <f>C26-D26</f>
        <v>-3770</v>
      </c>
      <c r="F26" s="48">
        <f>E26/D26</f>
        <v>-1</v>
      </c>
      <c r="G26" s="47">
        <f>SUM('2021'!C26:L26)</f>
        <v>14326</v>
      </c>
      <c r="H26" s="39">
        <f>SUM('2020'!C26:L26)</f>
        <v>37503</v>
      </c>
      <c r="I26" s="40">
        <f t="shared" si="6"/>
        <v>-23177</v>
      </c>
      <c r="J26" s="48">
        <f>I26/H26</f>
        <v>-0.61800389302189163</v>
      </c>
    </row>
    <row r="27" spans="1:10" s="12" customFormat="1" x14ac:dyDescent="0.35">
      <c r="A27" s="65"/>
      <c r="B27" s="66" t="s">
        <v>21</v>
      </c>
      <c r="C27" s="47">
        <f>'2021'!L27</f>
        <v>0</v>
      </c>
      <c r="D27" s="41">
        <f>SUM(D25:D26)</f>
        <v>18513</v>
      </c>
      <c r="E27" s="42">
        <f>SUM(E25:E26)</f>
        <v>-18513</v>
      </c>
      <c r="F27" s="50">
        <f>E27/D27</f>
        <v>-1</v>
      </c>
      <c r="G27" s="49">
        <f>SUM(G25:G26)</f>
        <v>69921</v>
      </c>
      <c r="H27" s="41">
        <f>SUM(H25:H26)</f>
        <v>201275</v>
      </c>
      <c r="I27" s="42">
        <f>SUM(I25:I26)</f>
        <v>-131354</v>
      </c>
      <c r="J27" s="50">
        <f>I27/H27</f>
        <v>-0.6526096137125823</v>
      </c>
    </row>
    <row r="28" spans="1:10" x14ac:dyDescent="0.3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62">
        <f>'2021'!L29</f>
        <v>0</v>
      </c>
      <c r="D29" s="55">
        <f>D18+D23+D27</f>
        <v>370291</v>
      </c>
      <c r="E29" s="61">
        <f>E18+E23+E27</f>
        <v>-370291</v>
      </c>
      <c r="F29" s="57">
        <f>E29/D29</f>
        <v>-1</v>
      </c>
      <c r="G29" s="54">
        <f>G18+G23+G27</f>
        <v>941827</v>
      </c>
      <c r="H29" s="55">
        <f>H18+H23+H27</f>
        <v>3093271</v>
      </c>
      <c r="I29" s="56">
        <f>I18+I23+I27</f>
        <v>-2151444</v>
      </c>
      <c r="J29" s="57">
        <f>I29/H29</f>
        <v>-0.69552392919986639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52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'2021'!M6</f>
        <v>0</v>
      </c>
      <c r="D6" s="39">
        <f>'2020'!M6</f>
        <v>89732</v>
      </c>
      <c r="E6" s="40">
        <f>C6-D6</f>
        <v>-89732</v>
      </c>
      <c r="F6" s="48">
        <f>E6/D6</f>
        <v>-1</v>
      </c>
      <c r="G6" s="47">
        <f>SUM('2021'!C6:M6)</f>
        <v>270693</v>
      </c>
      <c r="H6" s="39">
        <f>SUM('2020'!C6:M6)</f>
        <v>1053012</v>
      </c>
      <c r="I6" s="40">
        <f t="shared" ref="I6:I8" si="0">G6-H6</f>
        <v>-782319</v>
      </c>
      <c r="J6" s="48">
        <f>I6/H6</f>
        <v>-0.74293455345238235</v>
      </c>
    </row>
    <row r="7" spans="1:10" x14ac:dyDescent="0.35">
      <c r="A7" s="59" t="s">
        <v>7</v>
      </c>
      <c r="B7" s="60" t="s">
        <v>24</v>
      </c>
      <c r="C7" s="47">
        <f>'2021'!M7</f>
        <v>0</v>
      </c>
      <c r="D7" s="39">
        <f>'2020'!M7</f>
        <v>62455</v>
      </c>
      <c r="E7" s="40">
        <f>C7-D7</f>
        <v>-62455</v>
      </c>
      <c r="F7" s="48">
        <f>E7/D7</f>
        <v>-1</v>
      </c>
      <c r="G7" s="47">
        <f>SUM('2021'!C7:M7)</f>
        <v>188553</v>
      </c>
      <c r="H7" s="39">
        <f>SUM('2020'!C7:M7)</f>
        <v>724003</v>
      </c>
      <c r="I7" s="40">
        <f t="shared" si="0"/>
        <v>-535450</v>
      </c>
      <c r="J7" s="48">
        <f>I7/H7</f>
        <v>-0.73956875869298888</v>
      </c>
    </row>
    <row r="8" spans="1:10" x14ac:dyDescent="0.35">
      <c r="A8" s="59" t="s">
        <v>8</v>
      </c>
      <c r="B8" s="60" t="s">
        <v>25</v>
      </c>
      <c r="C8" s="47">
        <f>'2021'!M8</f>
        <v>0</v>
      </c>
      <c r="D8" s="39">
        <f>'2020'!M8</f>
        <v>69333</v>
      </c>
      <c r="E8" s="40">
        <f>C8-D8</f>
        <v>-69333</v>
      </c>
      <c r="F8" s="48">
        <f>E8/D8</f>
        <v>-1</v>
      </c>
      <c r="G8" s="47">
        <f>SUM('2021'!C8:M8)</f>
        <v>217811</v>
      </c>
      <c r="H8" s="39">
        <f>SUM('2020'!C8:M8)</f>
        <v>792165</v>
      </c>
      <c r="I8" s="40">
        <f t="shared" si="0"/>
        <v>-574354</v>
      </c>
      <c r="J8" s="48">
        <f>I8/H8</f>
        <v>-0.72504339373741578</v>
      </c>
    </row>
    <row r="9" spans="1:10" s="12" customFormat="1" x14ac:dyDescent="0.35">
      <c r="A9" s="65"/>
      <c r="B9" s="66" t="s">
        <v>9</v>
      </c>
      <c r="C9" s="47">
        <f>'2021'!M9</f>
        <v>0</v>
      </c>
      <c r="D9" s="41">
        <f t="shared" ref="D9" si="1">SUM(D6:D8)</f>
        <v>221520</v>
      </c>
      <c r="E9" s="42">
        <f>SUM(E6:E8)</f>
        <v>-221520</v>
      </c>
      <c r="F9" s="50">
        <f>E9/D9</f>
        <v>-1</v>
      </c>
      <c r="G9" s="49">
        <f>SUM(G6:G8)</f>
        <v>677057</v>
      </c>
      <c r="H9" s="41">
        <f>SUM(H6:H8)</f>
        <v>2569180</v>
      </c>
      <c r="I9" s="42">
        <f>SUM(I6:I8)</f>
        <v>-1892123</v>
      </c>
      <c r="J9" s="50">
        <f>I9/H9</f>
        <v>-0.73646961287258972</v>
      </c>
    </row>
    <row r="10" spans="1:10" x14ac:dyDescent="0.3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'2021'!M11</f>
        <v>0</v>
      </c>
      <c r="D11" s="39">
        <f>'2020'!M11</f>
        <v>10021</v>
      </c>
      <c r="E11" s="40">
        <f>C11-D11</f>
        <v>-10021</v>
      </c>
      <c r="F11" s="48">
        <f t="shared" ref="F11:F16" si="2">E11/D11</f>
        <v>-1</v>
      </c>
      <c r="G11" s="47">
        <f>SUM('2021'!C11:M11)</f>
        <v>31427</v>
      </c>
      <c r="H11" s="39">
        <f>SUM('2020'!C11:M11)</f>
        <v>116231</v>
      </c>
      <c r="I11" s="40">
        <f t="shared" ref="I11:I15" si="3">G11-H11</f>
        <v>-84804</v>
      </c>
      <c r="J11" s="48">
        <f t="shared" ref="J11:J16" si="4">I11/H11</f>
        <v>-0.72961602326401731</v>
      </c>
    </row>
    <row r="12" spans="1:10" x14ac:dyDescent="0.35">
      <c r="A12" s="59" t="s">
        <v>11</v>
      </c>
      <c r="B12" s="60" t="s">
        <v>27</v>
      </c>
      <c r="C12" s="47">
        <f>'2021'!M12</f>
        <v>0</v>
      </c>
      <c r="D12" s="39">
        <f>'2020'!M12</f>
        <v>10507</v>
      </c>
      <c r="E12" s="40">
        <f>C12-D12</f>
        <v>-10507</v>
      </c>
      <c r="F12" s="48">
        <f t="shared" si="2"/>
        <v>-1</v>
      </c>
      <c r="G12" s="47">
        <f>SUM('2021'!C12:M12)</f>
        <v>35850</v>
      </c>
      <c r="H12" s="39">
        <f>SUM('2020'!C12:M12)</f>
        <v>114962</v>
      </c>
      <c r="I12" s="40">
        <f t="shared" si="3"/>
        <v>-79112</v>
      </c>
      <c r="J12" s="48">
        <f t="shared" si="4"/>
        <v>-0.68815782606426468</v>
      </c>
    </row>
    <row r="13" spans="1:10" x14ac:dyDescent="0.35">
      <c r="A13" s="59" t="s">
        <v>12</v>
      </c>
      <c r="B13" s="60" t="s">
        <v>28</v>
      </c>
      <c r="C13" s="47">
        <f>'2021'!M13</f>
        <v>0</v>
      </c>
      <c r="D13" s="39">
        <f>'2020'!M13</f>
        <v>12361</v>
      </c>
      <c r="E13" s="40">
        <f>C13-D13</f>
        <v>-12361</v>
      </c>
      <c r="F13" s="48">
        <f t="shared" si="2"/>
        <v>-1</v>
      </c>
      <c r="G13" s="47">
        <f>SUM('2021'!C13:M13)</f>
        <v>30712</v>
      </c>
      <c r="H13" s="39">
        <f>SUM('2020'!C13:M13)</f>
        <v>111990</v>
      </c>
      <c r="I13" s="40">
        <f t="shared" si="3"/>
        <v>-81278</v>
      </c>
      <c r="J13" s="48">
        <f t="shared" si="4"/>
        <v>-0.72576122868113224</v>
      </c>
    </row>
    <row r="14" spans="1:10" s="14" customFormat="1" x14ac:dyDescent="0.35">
      <c r="A14" s="59" t="s">
        <v>13</v>
      </c>
      <c r="B14" s="60" t="s">
        <v>29</v>
      </c>
      <c r="C14" s="47">
        <f>'2021'!M14</f>
        <v>0</v>
      </c>
      <c r="D14" s="39">
        <f>'2020'!M14</f>
        <v>7988</v>
      </c>
      <c r="E14" s="43">
        <f>C14-D14</f>
        <v>-7988</v>
      </c>
      <c r="F14" s="52">
        <f t="shared" si="2"/>
        <v>-1</v>
      </c>
      <c r="G14" s="47">
        <f>SUM('2021'!C14:M14)</f>
        <v>24428</v>
      </c>
      <c r="H14" s="39">
        <f>SUM('2020'!C14:M14)</f>
        <v>84686</v>
      </c>
      <c r="I14" s="40">
        <f t="shared" si="3"/>
        <v>-60258</v>
      </c>
      <c r="J14" s="52">
        <f t="shared" si="4"/>
        <v>-0.71154618236780576</v>
      </c>
    </row>
    <row r="15" spans="1:10" x14ac:dyDescent="0.35">
      <c r="A15" s="59" t="s">
        <v>14</v>
      </c>
      <c r="B15" s="60" t="s">
        <v>30</v>
      </c>
      <c r="C15" s="47">
        <f>'2021'!M15</f>
        <v>0</v>
      </c>
      <c r="D15" s="39">
        <f>'2020'!M15</f>
        <v>2975</v>
      </c>
      <c r="E15" s="40">
        <f>C15-D15</f>
        <v>-2975</v>
      </c>
      <c r="F15" s="48">
        <f t="shared" si="2"/>
        <v>-1</v>
      </c>
      <c r="G15" s="47">
        <f>SUM('2021'!C15:M15)</f>
        <v>9677</v>
      </c>
      <c r="H15" s="39">
        <f>SUM('2020'!C15:M15)</f>
        <v>28469</v>
      </c>
      <c r="I15" s="40">
        <f t="shared" si="3"/>
        <v>-18792</v>
      </c>
      <c r="J15" s="48">
        <f t="shared" si="4"/>
        <v>-0.66008640977905797</v>
      </c>
    </row>
    <row r="16" spans="1:10" s="12" customFormat="1" x14ac:dyDescent="0.35">
      <c r="A16" s="65"/>
      <c r="B16" s="66" t="s">
        <v>15</v>
      </c>
      <c r="C16" s="47">
        <f>'2021'!M16</f>
        <v>0</v>
      </c>
      <c r="D16" s="41">
        <f>SUM(D11:D15)</f>
        <v>43852</v>
      </c>
      <c r="E16" s="42">
        <f>SUM(E11:E15)</f>
        <v>-43852</v>
      </c>
      <c r="F16" s="50">
        <f t="shared" si="2"/>
        <v>-1</v>
      </c>
      <c r="G16" s="49">
        <f>SUM(G11:G15)</f>
        <v>132094</v>
      </c>
      <c r="H16" s="41">
        <f>SUM(H11:H15)</f>
        <v>456338</v>
      </c>
      <c r="I16" s="42">
        <f>SUM(I11:I15)</f>
        <v>-324244</v>
      </c>
      <c r="J16" s="50">
        <f t="shared" si="4"/>
        <v>-0.71053473521819355</v>
      </c>
    </row>
    <row r="17" spans="1:10" x14ac:dyDescent="0.3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7">
        <f>'2021'!M18</f>
        <v>0</v>
      </c>
      <c r="D18" s="41">
        <f>D9+D16</f>
        <v>265372</v>
      </c>
      <c r="E18" s="42">
        <f>E9+E16</f>
        <v>-265372</v>
      </c>
      <c r="F18" s="50">
        <f>E18/D18</f>
        <v>-1</v>
      </c>
      <c r="G18" s="49">
        <f>G9+G16</f>
        <v>809151</v>
      </c>
      <c r="H18" s="41">
        <f>H9+H16</f>
        <v>3025518</v>
      </c>
      <c r="I18" s="42">
        <f>I9+I16</f>
        <v>-2216367</v>
      </c>
      <c r="J18" s="51">
        <f>I18/H18</f>
        <v>-0.7325578628188627</v>
      </c>
    </row>
    <row r="19" spans="1:10" x14ac:dyDescent="0.3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'2021'!M20</f>
        <v>0</v>
      </c>
      <c r="D20" s="39">
        <f>'2020'!M20</f>
        <v>2268</v>
      </c>
      <c r="E20" s="40">
        <f>C20-D20</f>
        <v>-2268</v>
      </c>
      <c r="F20" s="48">
        <f>E20/D20</f>
        <v>-1</v>
      </c>
      <c r="G20" s="47">
        <f>SUM('2021'!C20:M20)</f>
        <v>6012</v>
      </c>
      <c r="H20" s="39">
        <f>SUM('2020'!C20:M20)</f>
        <v>20428</v>
      </c>
      <c r="I20" s="40">
        <f t="shared" ref="I20:I22" si="5">G20-H20</f>
        <v>-14416</v>
      </c>
      <c r="J20" s="48">
        <f>I20/H20</f>
        <v>-0.7056980614842373</v>
      </c>
    </row>
    <row r="21" spans="1:10" x14ac:dyDescent="0.35">
      <c r="A21" s="67">
        <v>84</v>
      </c>
      <c r="B21" s="60" t="s">
        <v>32</v>
      </c>
      <c r="C21" s="47">
        <f>'2021'!M21</f>
        <v>0</v>
      </c>
      <c r="D21" s="39">
        <f>'2020'!M21</f>
        <v>373</v>
      </c>
      <c r="E21" s="40">
        <f>C21-D21</f>
        <v>-373</v>
      </c>
      <c r="F21" s="48">
        <f>E21/D21</f>
        <v>-1</v>
      </c>
      <c r="G21" s="47">
        <f>SUM('2021'!C21:M21)</f>
        <v>1246</v>
      </c>
      <c r="H21" s="39">
        <f>SUM('2020'!C21:M21)</f>
        <v>3591</v>
      </c>
      <c r="I21" s="40">
        <f t="shared" si="5"/>
        <v>-2345</v>
      </c>
      <c r="J21" s="48">
        <f>I21/H21</f>
        <v>-0.65302144249512672</v>
      </c>
    </row>
    <row r="22" spans="1:10" x14ac:dyDescent="0.35">
      <c r="A22" s="59" t="s">
        <v>50</v>
      </c>
      <c r="B22" s="60" t="s">
        <v>17</v>
      </c>
      <c r="C22" s="47">
        <f>'2021'!M22</f>
        <v>0</v>
      </c>
      <c r="D22" s="39">
        <f>'2020'!M22</f>
        <v>19642</v>
      </c>
      <c r="E22" s="40">
        <f>C22-D22</f>
        <v>-19642</v>
      </c>
      <c r="F22" s="48">
        <v>0</v>
      </c>
      <c r="G22" s="47">
        <f>SUM('2021'!C22:M22)</f>
        <v>55497</v>
      </c>
      <c r="H22" s="39">
        <f>SUM('2020'!C22:M22)</f>
        <v>130114</v>
      </c>
      <c r="I22" s="40">
        <f t="shared" si="5"/>
        <v>-74617</v>
      </c>
      <c r="J22" s="48">
        <f>I22/H22</f>
        <v>-0.57347403046559176</v>
      </c>
    </row>
    <row r="23" spans="1:10" x14ac:dyDescent="0.35">
      <c r="A23" s="65"/>
      <c r="B23" s="66" t="s">
        <v>18</v>
      </c>
      <c r="C23" s="47">
        <f>'2021'!M23</f>
        <v>0</v>
      </c>
      <c r="D23" s="41">
        <f>SUM(D20:D22)</f>
        <v>22283</v>
      </c>
      <c r="E23" s="42">
        <f>SUM(E20:E22)</f>
        <v>-22283</v>
      </c>
      <c r="F23" s="50">
        <f>E23/D23</f>
        <v>-1</v>
      </c>
      <c r="G23" s="49">
        <f>SUM(G20:G22)</f>
        <v>62755</v>
      </c>
      <c r="H23" s="41">
        <f>SUM(H20:H22)</f>
        <v>154133</v>
      </c>
      <c r="I23" s="42">
        <f>SUM(I20:I22)</f>
        <v>-91378</v>
      </c>
      <c r="J23" s="50">
        <f>I23/H23</f>
        <v>-0.59285162813933423</v>
      </c>
    </row>
    <row r="24" spans="1:10" x14ac:dyDescent="0.3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'2021'!M25</f>
        <v>0</v>
      </c>
      <c r="D25" s="39">
        <f>'2020'!M25</f>
        <v>12193</v>
      </c>
      <c r="E25" s="40">
        <f>C25-D25</f>
        <v>-12193</v>
      </c>
      <c r="F25" s="48">
        <f>E25/D25</f>
        <v>-1</v>
      </c>
      <c r="G25" s="47">
        <f>SUM('2021'!C25:M25)</f>
        <v>55595</v>
      </c>
      <c r="H25" s="39">
        <f>SUM('2020'!C25:M25)</f>
        <v>175965</v>
      </c>
      <c r="I25" s="40">
        <f t="shared" ref="I25:I26" si="6">G25-H25</f>
        <v>-120370</v>
      </c>
      <c r="J25" s="48">
        <f>I25/H25</f>
        <v>-0.68405648850623701</v>
      </c>
    </row>
    <row r="26" spans="1:10" x14ac:dyDescent="0.35">
      <c r="A26" s="59" t="s">
        <v>48</v>
      </c>
      <c r="B26" s="60" t="s">
        <v>20</v>
      </c>
      <c r="C26" s="47">
        <f>'2021'!M26</f>
        <v>0</v>
      </c>
      <c r="D26" s="39">
        <f>'2020'!M26</f>
        <v>3290</v>
      </c>
      <c r="E26" s="40">
        <f>C26-D26</f>
        <v>-3290</v>
      </c>
      <c r="F26" s="48">
        <f>E26/D26</f>
        <v>-1</v>
      </c>
      <c r="G26" s="47">
        <f>SUM('2021'!C26:M26)</f>
        <v>14326</v>
      </c>
      <c r="H26" s="39">
        <f>SUM('2020'!C26:M26)</f>
        <v>40793</v>
      </c>
      <c r="I26" s="40">
        <f t="shared" si="6"/>
        <v>-26467</v>
      </c>
      <c r="J26" s="48">
        <f>I26/H26</f>
        <v>-0.64881229622729386</v>
      </c>
    </row>
    <row r="27" spans="1:10" s="12" customFormat="1" x14ac:dyDescent="0.35">
      <c r="A27" s="65"/>
      <c r="B27" s="66" t="s">
        <v>21</v>
      </c>
      <c r="C27" s="47">
        <f>'2021'!M27</f>
        <v>0</v>
      </c>
      <c r="D27" s="41">
        <f>SUM(D25:D26)</f>
        <v>15483</v>
      </c>
      <c r="E27" s="42">
        <f>SUM(E25:E26)</f>
        <v>-15483</v>
      </c>
      <c r="F27" s="50">
        <f>E27/D27</f>
        <v>-1</v>
      </c>
      <c r="G27" s="49">
        <f>SUM(G25:G26)</f>
        <v>69921</v>
      </c>
      <c r="H27" s="41">
        <f>SUM(H25:H26)</f>
        <v>216758</v>
      </c>
      <c r="I27" s="42">
        <f>SUM(I25:I26)</f>
        <v>-146837</v>
      </c>
      <c r="J27" s="50">
        <f>I27/H27</f>
        <v>-0.67742367063730058</v>
      </c>
    </row>
    <row r="28" spans="1:10" x14ac:dyDescent="0.3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62">
        <f>'2021'!M29</f>
        <v>0</v>
      </c>
      <c r="D29" s="55">
        <f>D18+D23+D27</f>
        <v>303138</v>
      </c>
      <c r="E29" s="61">
        <f>E18+E23+E27</f>
        <v>-303138</v>
      </c>
      <c r="F29" s="57">
        <f>E29/D29</f>
        <v>-1</v>
      </c>
      <c r="G29" s="54">
        <f>G18+G23+G27</f>
        <v>941827</v>
      </c>
      <c r="H29" s="55">
        <f>H18+H23+H27</f>
        <v>3396409</v>
      </c>
      <c r="I29" s="56">
        <f>I18+I23+I27</f>
        <v>-2454582</v>
      </c>
      <c r="J29" s="57">
        <f>I29/H29</f>
        <v>-0.72269918022240554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51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2020</v>
      </c>
      <c r="D5" s="45">
        <v>2019</v>
      </c>
      <c r="E5" s="45" t="s">
        <v>2</v>
      </c>
      <c r="F5" s="46" t="s">
        <v>3</v>
      </c>
      <c r="G5" s="44">
        <v>2020</v>
      </c>
      <c r="H5" s="45" t="s">
        <v>49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'2021'!N6</f>
        <v>0</v>
      </c>
      <c r="D6" s="39">
        <f>'2020'!N6</f>
        <v>63703</v>
      </c>
      <c r="E6" s="40">
        <f>C6-D6</f>
        <v>-63703</v>
      </c>
      <c r="F6" s="48">
        <f>E6/D6</f>
        <v>-1</v>
      </c>
      <c r="G6" s="47">
        <f>SUM('2021'!C6:N6)</f>
        <v>270693</v>
      </c>
      <c r="H6" s="39">
        <f>SUM('2020'!C6:N6)</f>
        <v>1116715</v>
      </c>
      <c r="I6" s="40">
        <f t="shared" ref="I6:I8" si="0">G6-H6</f>
        <v>-846022</v>
      </c>
      <c r="J6" s="48">
        <f>I6/H6</f>
        <v>-0.75759885019902129</v>
      </c>
    </row>
    <row r="7" spans="1:10" x14ac:dyDescent="0.35">
      <c r="A7" s="59" t="s">
        <v>7</v>
      </c>
      <c r="B7" s="60" t="s">
        <v>24</v>
      </c>
      <c r="C7" s="47">
        <f>'2021'!N7</f>
        <v>0</v>
      </c>
      <c r="D7" s="39">
        <f>'2020'!N7</f>
        <v>36392</v>
      </c>
      <c r="E7" s="40">
        <f>C7-D7</f>
        <v>-36392</v>
      </c>
      <c r="F7" s="48">
        <f>E7/D7</f>
        <v>-1</v>
      </c>
      <c r="G7" s="47">
        <f>SUM('2021'!C7:N7)</f>
        <v>188553</v>
      </c>
      <c r="H7" s="39">
        <f>SUM('2020'!C7:N7)</f>
        <v>760395</v>
      </c>
      <c r="I7" s="40">
        <f t="shared" si="0"/>
        <v>-571842</v>
      </c>
      <c r="J7" s="48">
        <f>I7/H7</f>
        <v>-0.75203282504487801</v>
      </c>
    </row>
    <row r="8" spans="1:10" x14ac:dyDescent="0.35">
      <c r="A8" s="59" t="s">
        <v>8</v>
      </c>
      <c r="B8" s="60" t="s">
        <v>25</v>
      </c>
      <c r="C8" s="47">
        <f>'2021'!N8</f>
        <v>0</v>
      </c>
      <c r="D8" s="39">
        <f>'2020'!N8</f>
        <v>43535</v>
      </c>
      <c r="E8" s="40">
        <f>C8-D8</f>
        <v>-43535</v>
      </c>
      <c r="F8" s="48">
        <f>E8/D8</f>
        <v>-1</v>
      </c>
      <c r="G8" s="47">
        <f>SUM('2021'!C8:N8)</f>
        <v>217811</v>
      </c>
      <c r="H8" s="39">
        <f>SUM('2020'!C8:N8)</f>
        <v>835700</v>
      </c>
      <c r="I8" s="40">
        <f t="shared" si="0"/>
        <v>-617889</v>
      </c>
      <c r="J8" s="48">
        <f>I8/H8</f>
        <v>-0.73936699772645686</v>
      </c>
    </row>
    <row r="9" spans="1:10" s="12" customFormat="1" x14ac:dyDescent="0.35">
      <c r="A9" s="65"/>
      <c r="B9" s="66" t="s">
        <v>9</v>
      </c>
      <c r="C9" s="49">
        <f>'2021'!N9</f>
        <v>0</v>
      </c>
      <c r="D9" s="41">
        <f t="shared" ref="D9" si="1">SUM(D6:D8)</f>
        <v>143630</v>
      </c>
      <c r="E9" s="42">
        <f>SUM(E6:E8)</f>
        <v>-143630</v>
      </c>
      <c r="F9" s="50">
        <f>E9/D9</f>
        <v>-1</v>
      </c>
      <c r="G9" s="49">
        <f>SUM(G6:G8)</f>
        <v>677057</v>
      </c>
      <c r="H9" s="41">
        <f>SUM(H6:H8)</f>
        <v>2712810</v>
      </c>
      <c r="I9" s="42">
        <f>SUM(I6:I8)</f>
        <v>-2035753</v>
      </c>
      <c r="J9" s="50">
        <f>I9/H9</f>
        <v>-0.7504222558896495</v>
      </c>
    </row>
    <row r="10" spans="1:10" x14ac:dyDescent="0.3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'2021'!N11</f>
        <v>0</v>
      </c>
      <c r="D11" s="39">
        <f>'2020'!N11</f>
        <v>6925</v>
      </c>
      <c r="E11" s="40">
        <f>C11-D11</f>
        <v>-6925</v>
      </c>
      <c r="F11" s="48">
        <f t="shared" ref="F11:F16" si="2">E11/D11</f>
        <v>-1</v>
      </c>
      <c r="G11" s="47">
        <f>SUM('2021'!C11:N11)</f>
        <v>31427</v>
      </c>
      <c r="H11" s="39">
        <f>SUM('2020'!C11:N11)</f>
        <v>123156</v>
      </c>
      <c r="I11" s="40">
        <f t="shared" ref="I11:I15" si="3">G11-H11</f>
        <v>-91729</v>
      </c>
      <c r="J11" s="48">
        <f t="shared" ref="J11:J16" si="4">I11/H11</f>
        <v>-0.74481957842086455</v>
      </c>
    </row>
    <row r="12" spans="1:10" x14ac:dyDescent="0.35">
      <c r="A12" s="59" t="s">
        <v>11</v>
      </c>
      <c r="B12" s="60" t="s">
        <v>27</v>
      </c>
      <c r="C12" s="47">
        <f>'2021'!N12</f>
        <v>0</v>
      </c>
      <c r="D12" s="39">
        <f>'2020'!N12</f>
        <v>7047</v>
      </c>
      <c r="E12" s="40">
        <f>C12-D12</f>
        <v>-7047</v>
      </c>
      <c r="F12" s="48">
        <f t="shared" si="2"/>
        <v>-1</v>
      </c>
      <c r="G12" s="47">
        <f>SUM('2021'!C12:N12)</f>
        <v>35850</v>
      </c>
      <c r="H12" s="39">
        <f>SUM('2020'!C12:N12)</f>
        <v>122009</v>
      </c>
      <c r="I12" s="40">
        <f t="shared" si="3"/>
        <v>-86159</v>
      </c>
      <c r="J12" s="48">
        <f t="shared" si="4"/>
        <v>-0.70616921702497359</v>
      </c>
    </row>
    <row r="13" spans="1:10" x14ac:dyDescent="0.35">
      <c r="A13" s="59" t="s">
        <v>12</v>
      </c>
      <c r="B13" s="60" t="s">
        <v>28</v>
      </c>
      <c r="C13" s="47">
        <f>'2021'!N13</f>
        <v>0</v>
      </c>
      <c r="D13" s="39">
        <f>'2020'!N13</f>
        <v>6123</v>
      </c>
      <c r="E13" s="40">
        <f>C13-D13</f>
        <v>-6123</v>
      </c>
      <c r="F13" s="48">
        <f t="shared" si="2"/>
        <v>-1</v>
      </c>
      <c r="G13" s="47">
        <f>SUM('2021'!C13:N13)</f>
        <v>30712</v>
      </c>
      <c r="H13" s="39">
        <f>SUM('2020'!C13:N13)</f>
        <v>118113</v>
      </c>
      <c r="I13" s="40">
        <f t="shared" si="3"/>
        <v>-87401</v>
      </c>
      <c r="J13" s="48">
        <f t="shared" si="4"/>
        <v>-0.73997781785239558</v>
      </c>
    </row>
    <row r="14" spans="1:10" s="14" customFormat="1" x14ac:dyDescent="0.35">
      <c r="A14" s="59" t="s">
        <v>13</v>
      </c>
      <c r="B14" s="60" t="s">
        <v>29</v>
      </c>
      <c r="C14" s="47">
        <f>'2021'!N14</f>
        <v>0</v>
      </c>
      <c r="D14" s="39">
        <f>'2020'!N14</f>
        <v>4838</v>
      </c>
      <c r="E14" s="43">
        <f>C14-D14</f>
        <v>-4838</v>
      </c>
      <c r="F14" s="52">
        <f t="shared" si="2"/>
        <v>-1</v>
      </c>
      <c r="G14" s="47">
        <f>SUM('2021'!C14:N14)</f>
        <v>24428</v>
      </c>
      <c r="H14" s="39">
        <f>SUM('2020'!C14:N14)</f>
        <v>89524</v>
      </c>
      <c r="I14" s="40">
        <f t="shared" si="3"/>
        <v>-65096</v>
      </c>
      <c r="J14" s="52">
        <f t="shared" si="4"/>
        <v>-0.72713462311782318</v>
      </c>
    </row>
    <row r="15" spans="1:10" x14ac:dyDescent="0.35">
      <c r="A15" s="59" t="s">
        <v>14</v>
      </c>
      <c r="B15" s="60" t="s">
        <v>30</v>
      </c>
      <c r="C15" s="47">
        <f>'2021'!N15</f>
        <v>0</v>
      </c>
      <c r="D15" s="39">
        <f>'2020'!N15</f>
        <v>2338</v>
      </c>
      <c r="E15" s="40">
        <f>C15-D15</f>
        <v>-2338</v>
      </c>
      <c r="F15" s="48">
        <f t="shared" si="2"/>
        <v>-1</v>
      </c>
      <c r="G15" s="47">
        <f>SUM('2021'!C15:N15)</f>
        <v>9677</v>
      </c>
      <c r="H15" s="39">
        <f>SUM('2020'!C15:N15)</f>
        <v>30807</v>
      </c>
      <c r="I15" s="40">
        <f t="shared" si="3"/>
        <v>-21130</v>
      </c>
      <c r="J15" s="48">
        <f t="shared" si="4"/>
        <v>-0.6858830785211153</v>
      </c>
    </row>
    <row r="16" spans="1:10" s="12" customFormat="1" x14ac:dyDescent="0.35">
      <c r="A16" s="65"/>
      <c r="B16" s="66" t="s">
        <v>15</v>
      </c>
      <c r="C16" s="49">
        <f>'2021'!N16</f>
        <v>0</v>
      </c>
      <c r="D16" s="41">
        <f>SUM(D11:D15)</f>
        <v>27271</v>
      </c>
      <c r="E16" s="42">
        <f>SUM(E11:E15)</f>
        <v>-27271</v>
      </c>
      <c r="F16" s="50">
        <f t="shared" si="2"/>
        <v>-1</v>
      </c>
      <c r="G16" s="49">
        <f>SUM(G11:G15)</f>
        <v>132094</v>
      </c>
      <c r="H16" s="41">
        <f>SUM(H11:H15)</f>
        <v>483609</v>
      </c>
      <c r="I16" s="42">
        <f>SUM(I11:I15)</f>
        <v>-351515</v>
      </c>
      <c r="J16" s="50">
        <f t="shared" si="4"/>
        <v>-0.72685785417558402</v>
      </c>
    </row>
    <row r="17" spans="1:10" x14ac:dyDescent="0.3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'2021'!N18</f>
        <v>0</v>
      </c>
      <c r="D18" s="41">
        <f>D9+D16</f>
        <v>170901</v>
      </c>
      <c r="E18" s="42">
        <f>E9+E16</f>
        <v>-170901</v>
      </c>
      <c r="F18" s="50">
        <f>E18/D18</f>
        <v>-1</v>
      </c>
      <c r="G18" s="49">
        <f>G9+G16</f>
        <v>809151</v>
      </c>
      <c r="H18" s="41">
        <f>H9+H16</f>
        <v>3196419</v>
      </c>
      <c r="I18" s="42">
        <f>I9+I16</f>
        <v>-2387268</v>
      </c>
      <c r="J18" s="51">
        <f>I18/H18</f>
        <v>-0.74685702969479284</v>
      </c>
    </row>
    <row r="19" spans="1:10" x14ac:dyDescent="0.3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'2021'!N20</f>
        <v>0</v>
      </c>
      <c r="D20" s="39">
        <f>'2020'!N20</f>
        <v>731</v>
      </c>
      <c r="E20" s="40">
        <f>C20-D20</f>
        <v>-731</v>
      </c>
      <c r="F20" s="48">
        <f>E20/D20</f>
        <v>-1</v>
      </c>
      <c r="G20" s="47">
        <f>SUM('2021'!C20:N20)</f>
        <v>6012</v>
      </c>
      <c r="H20" s="39">
        <f>SUM('2020'!C20:N20)</f>
        <v>21159</v>
      </c>
      <c r="I20" s="40">
        <f t="shared" ref="I20:I22" si="5">G20-H20</f>
        <v>-15147</v>
      </c>
      <c r="J20" s="48">
        <f>I20/H20</f>
        <v>-0.71586558911101661</v>
      </c>
    </row>
    <row r="21" spans="1:10" x14ac:dyDescent="0.35">
      <c r="A21" s="67">
        <v>84</v>
      </c>
      <c r="B21" s="60" t="s">
        <v>32</v>
      </c>
      <c r="C21" s="47">
        <f>'2021'!N21</f>
        <v>0</v>
      </c>
      <c r="D21" s="39">
        <f>'2020'!N21</f>
        <v>212</v>
      </c>
      <c r="E21" s="40">
        <f>C21-D21</f>
        <v>-212</v>
      </c>
      <c r="F21" s="48">
        <f>E21/D21</f>
        <v>-1</v>
      </c>
      <c r="G21" s="47">
        <f>SUM('2021'!C21:N21)</f>
        <v>1246</v>
      </c>
      <c r="H21" s="39">
        <f>SUM('2020'!C21:N21)</f>
        <v>3803</v>
      </c>
      <c r="I21" s="40">
        <f t="shared" si="5"/>
        <v>-2557</v>
      </c>
      <c r="J21" s="48">
        <f>I21/H21</f>
        <v>-0.67236392321851168</v>
      </c>
    </row>
    <row r="22" spans="1:10" x14ac:dyDescent="0.35">
      <c r="A22" s="59" t="s">
        <v>50</v>
      </c>
      <c r="B22" s="60" t="s">
        <v>17</v>
      </c>
      <c r="C22" s="47">
        <f>'2021'!N22</f>
        <v>0</v>
      </c>
      <c r="D22" s="39">
        <f>'2020'!N22</f>
        <v>7587</v>
      </c>
      <c r="E22" s="40">
        <f>C22-D22</f>
        <v>-7587</v>
      </c>
      <c r="F22" s="48">
        <v>0</v>
      </c>
      <c r="G22" s="47">
        <f>SUM('2021'!C22:N22)</f>
        <v>55497</v>
      </c>
      <c r="H22" s="39">
        <f>SUM('2020'!C22:N22)</f>
        <v>137701</v>
      </c>
      <c r="I22" s="40">
        <f t="shared" si="5"/>
        <v>-82204</v>
      </c>
      <c r="J22" s="48">
        <f>I22/H22</f>
        <v>-0.5969746043964822</v>
      </c>
    </row>
    <row r="23" spans="1:10" x14ac:dyDescent="0.35">
      <c r="A23" s="65"/>
      <c r="B23" s="66" t="s">
        <v>18</v>
      </c>
      <c r="C23" s="49">
        <f>'2021'!N23</f>
        <v>0</v>
      </c>
      <c r="D23" s="41">
        <f>SUM(D20:D22)</f>
        <v>8530</v>
      </c>
      <c r="E23" s="42">
        <f>SUM(E20:E22)</f>
        <v>-8530</v>
      </c>
      <c r="F23" s="50">
        <f>E23/D23</f>
        <v>-1</v>
      </c>
      <c r="G23" s="49">
        <f>SUM(G20:G22)</f>
        <v>62755</v>
      </c>
      <c r="H23" s="41">
        <f>SUM(H20:H22)</f>
        <v>162663</v>
      </c>
      <c r="I23" s="42">
        <f>SUM(I20:I22)</f>
        <v>-99908</v>
      </c>
      <c r="J23" s="50">
        <f>I23/H23</f>
        <v>-0.61420236931570182</v>
      </c>
    </row>
    <row r="24" spans="1:10" x14ac:dyDescent="0.3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'2021'!N25</f>
        <v>0</v>
      </c>
      <c r="D25" s="39">
        <f>'2020'!N25</f>
        <v>9313</v>
      </c>
      <c r="E25" s="40">
        <f>C25-D25</f>
        <v>-9313</v>
      </c>
      <c r="F25" s="48">
        <f>E25/D25</f>
        <v>-1</v>
      </c>
      <c r="G25" s="47">
        <f>SUM('2021'!C25:N25)</f>
        <v>55595</v>
      </c>
      <c r="H25" s="39">
        <f>SUM('2020'!C25:N25)</f>
        <v>185278</v>
      </c>
      <c r="I25" s="40">
        <f t="shared" ref="I25:I26" si="6">G25-H25</f>
        <v>-129683</v>
      </c>
      <c r="J25" s="48">
        <f>I25/H25</f>
        <v>-0.69993739137944067</v>
      </c>
    </row>
    <row r="26" spans="1:10" x14ac:dyDescent="0.35">
      <c r="A26" s="59" t="s">
        <v>48</v>
      </c>
      <c r="B26" s="60" t="s">
        <v>20</v>
      </c>
      <c r="C26" s="47">
        <f>'2021'!N26</f>
        <v>0</v>
      </c>
      <c r="D26" s="39">
        <f>'2020'!N26</f>
        <v>3250</v>
      </c>
      <c r="E26" s="40">
        <f>C26-D26</f>
        <v>-3250</v>
      </c>
      <c r="F26" s="48">
        <f>E26/D26</f>
        <v>-1</v>
      </c>
      <c r="G26" s="47">
        <f>SUM('2021'!C26:N26)</f>
        <v>14326</v>
      </c>
      <c r="H26" s="39">
        <f>SUM('2020'!C26:N26)</f>
        <v>44043</v>
      </c>
      <c r="I26" s="40">
        <f t="shared" si="6"/>
        <v>-29717</v>
      </c>
      <c r="J26" s="48">
        <f>I26/H26</f>
        <v>-0.67472697136888948</v>
      </c>
    </row>
    <row r="27" spans="1:10" s="12" customFormat="1" x14ac:dyDescent="0.35">
      <c r="A27" s="65"/>
      <c r="B27" s="66" t="s">
        <v>21</v>
      </c>
      <c r="C27" s="49">
        <f>'2021'!N27</f>
        <v>0</v>
      </c>
      <c r="D27" s="41">
        <f>SUM(D25:D26)</f>
        <v>12563</v>
      </c>
      <c r="E27" s="42">
        <f>SUM(E25:E26)</f>
        <v>-12563</v>
      </c>
      <c r="F27" s="50">
        <f>E27/D27</f>
        <v>-1</v>
      </c>
      <c r="G27" s="49">
        <f>SUM(G25:G26)</f>
        <v>69921</v>
      </c>
      <c r="H27" s="41">
        <f>SUM(H25:H26)</f>
        <v>229321</v>
      </c>
      <c r="I27" s="42">
        <f>SUM(I25:I26)</f>
        <v>-159400</v>
      </c>
      <c r="J27" s="50">
        <f>I27/H27</f>
        <v>-0.6950955211254094</v>
      </c>
    </row>
    <row r="28" spans="1:10" x14ac:dyDescent="0.3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'2021'!N29</f>
        <v>0</v>
      </c>
      <c r="D29" s="55">
        <f>D18+D23+D27</f>
        <v>191994</v>
      </c>
      <c r="E29" s="61">
        <f>E18+E23+E27</f>
        <v>-191994</v>
      </c>
      <c r="F29" s="57">
        <f>E29/D29</f>
        <v>-1</v>
      </c>
      <c r="G29" s="54">
        <f>G18+G23+G27</f>
        <v>941827</v>
      </c>
      <c r="H29" s="55">
        <f>H18+H23+H27</f>
        <v>3588403</v>
      </c>
      <c r="I29" s="56">
        <f>I18+I23+I27</f>
        <v>-2646576</v>
      </c>
      <c r="J29" s="57">
        <f>I29/H29</f>
        <v>-0.7375358899209481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selection activeCell="E34" sqref="E34"/>
    </sheetView>
  </sheetViews>
  <sheetFormatPr baseColWidth="10" defaultRowHeight="14.5" x14ac:dyDescent="0.35"/>
  <cols>
    <col min="1" max="1" width="7.7265625" customWidth="1"/>
    <col min="2" max="2" width="35.54296875" customWidth="1"/>
    <col min="4" max="4" width="10.36328125" customWidth="1"/>
  </cols>
  <sheetData>
    <row r="1" spans="1:15" ht="33.5" x14ac:dyDescent="0.75">
      <c r="A1" s="30" t="s">
        <v>66</v>
      </c>
    </row>
    <row r="4" spans="1:15" x14ac:dyDescent="0.3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3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3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/>
      <c r="H6" s="18"/>
      <c r="I6" s="7"/>
      <c r="J6" s="7"/>
      <c r="K6" s="34"/>
      <c r="L6" s="7"/>
      <c r="M6" s="35"/>
      <c r="N6" s="35"/>
      <c r="O6" s="7">
        <f>SUM(C6:N6)</f>
        <v>270693</v>
      </c>
    </row>
    <row r="7" spans="1:15" x14ac:dyDescent="0.3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/>
      <c r="H7" s="18"/>
      <c r="I7" s="7"/>
      <c r="J7" s="7"/>
      <c r="K7" s="34"/>
      <c r="L7" s="7"/>
      <c r="M7" s="35"/>
      <c r="N7" s="35"/>
      <c r="O7" s="7">
        <f>SUM(C7:N7)</f>
        <v>188553</v>
      </c>
    </row>
    <row r="8" spans="1:15" x14ac:dyDescent="0.3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/>
      <c r="H8" s="18"/>
      <c r="I8" s="7"/>
      <c r="J8" s="7"/>
      <c r="K8" s="34"/>
      <c r="L8" s="7"/>
      <c r="M8" s="35"/>
      <c r="N8" s="35"/>
      <c r="O8" s="7">
        <f>SUM(C8:N8)</f>
        <v>217811</v>
      </c>
    </row>
    <row r="9" spans="1:15" x14ac:dyDescent="0.3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8">
        <v>155790</v>
      </c>
      <c r="G9" s="8">
        <f t="shared" si="0"/>
        <v>0</v>
      </c>
      <c r="H9" s="19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>SUM(C9:N9)</f>
        <v>677057</v>
      </c>
    </row>
    <row r="10" spans="1:15" x14ac:dyDescent="0.3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3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/>
      <c r="H11" s="18"/>
      <c r="I11" s="7"/>
      <c r="J11" s="7"/>
      <c r="K11" s="34"/>
      <c r="L11" s="7"/>
      <c r="M11" s="35"/>
      <c r="N11" s="35"/>
      <c r="O11" s="7">
        <f t="shared" ref="O11:O16" si="1">SUM(C11:N11)</f>
        <v>31427</v>
      </c>
    </row>
    <row r="12" spans="1:15" x14ac:dyDescent="0.3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/>
      <c r="H12" s="18"/>
      <c r="I12" s="7"/>
      <c r="J12" s="7"/>
      <c r="K12" s="34"/>
      <c r="L12" s="7"/>
      <c r="M12" s="35"/>
      <c r="N12" s="35"/>
      <c r="O12" s="7">
        <f t="shared" si="1"/>
        <v>35850</v>
      </c>
    </row>
    <row r="13" spans="1:15" x14ac:dyDescent="0.3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/>
      <c r="H13" s="18"/>
      <c r="I13" s="7"/>
      <c r="J13" s="7"/>
      <c r="K13" s="34"/>
      <c r="L13" s="7"/>
      <c r="M13" s="35"/>
      <c r="N13" s="35"/>
      <c r="O13" s="7">
        <f t="shared" si="1"/>
        <v>30712</v>
      </c>
    </row>
    <row r="14" spans="1:15" x14ac:dyDescent="0.3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/>
      <c r="H14" s="20"/>
      <c r="I14" s="13"/>
      <c r="J14" s="7"/>
      <c r="K14" s="34"/>
      <c r="L14" s="7"/>
      <c r="M14" s="35"/>
      <c r="N14" s="35"/>
      <c r="O14" s="13">
        <f t="shared" si="1"/>
        <v>24428</v>
      </c>
    </row>
    <row r="15" spans="1:15" x14ac:dyDescent="0.3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/>
      <c r="H15" s="18"/>
      <c r="I15" s="7"/>
      <c r="J15" s="7"/>
      <c r="K15" s="34"/>
      <c r="L15" s="7"/>
      <c r="M15" s="35"/>
      <c r="N15" s="35"/>
      <c r="O15" s="9">
        <f t="shared" si="1"/>
        <v>9677</v>
      </c>
    </row>
    <row r="16" spans="1:15" x14ac:dyDescent="0.3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8">
        <v>27859</v>
      </c>
      <c r="G16" s="8">
        <f t="shared" si="2"/>
        <v>0</v>
      </c>
      <c r="H16" s="19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2"/>
        <v>0</v>
      </c>
      <c r="M16" s="8">
        <f>SUM(M11:M15)</f>
        <v>0</v>
      </c>
      <c r="N16" s="8">
        <f t="shared" si="2"/>
        <v>0</v>
      </c>
      <c r="O16" s="8">
        <f t="shared" si="1"/>
        <v>132094</v>
      </c>
    </row>
    <row r="17" spans="1:15" x14ac:dyDescent="0.3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3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8">
        <v>183649</v>
      </c>
      <c r="G18" s="8">
        <f t="shared" si="3"/>
        <v>0</v>
      </c>
      <c r="H18" s="19">
        <f t="shared" si="3"/>
        <v>0</v>
      </c>
      <c r="I18" s="8">
        <f t="shared" si="3"/>
        <v>0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>M9+M16</f>
        <v>0</v>
      </c>
      <c r="N18" s="8">
        <f t="shared" si="3"/>
        <v>0</v>
      </c>
      <c r="O18" s="8">
        <f>SUM(C18:N18)</f>
        <v>809151</v>
      </c>
    </row>
    <row r="19" spans="1:15" x14ac:dyDescent="0.3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3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/>
      <c r="H20" s="18"/>
      <c r="I20" s="7"/>
      <c r="J20" s="7"/>
      <c r="K20" s="34"/>
      <c r="L20" s="7"/>
      <c r="M20" s="35"/>
      <c r="N20" s="9"/>
      <c r="O20" s="9">
        <f t="shared" ref="O20:O23" si="4">SUM(C20:N20)</f>
        <v>6012</v>
      </c>
    </row>
    <row r="21" spans="1:15" x14ac:dyDescent="0.3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/>
      <c r="H21" s="18"/>
      <c r="I21" s="7"/>
      <c r="J21" s="7"/>
      <c r="K21" s="34"/>
      <c r="L21" s="7"/>
      <c r="M21" s="35"/>
      <c r="N21" s="7"/>
      <c r="O21" s="7">
        <f t="shared" si="4"/>
        <v>1246</v>
      </c>
    </row>
    <row r="22" spans="1:15" x14ac:dyDescent="0.3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/>
      <c r="H22" s="18"/>
      <c r="I22" s="7"/>
      <c r="J22" s="7"/>
      <c r="K22" s="7"/>
      <c r="L22" s="7"/>
      <c r="M22" s="36"/>
      <c r="N22" s="7"/>
      <c r="O22" s="7">
        <f t="shared" si="4"/>
        <v>55497</v>
      </c>
    </row>
    <row r="23" spans="1:15" x14ac:dyDescent="0.3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v>15750</v>
      </c>
      <c r="G23" s="19">
        <f t="shared" si="5"/>
        <v>0</v>
      </c>
      <c r="H23" s="19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>SUM(M20:M22)</f>
        <v>0</v>
      </c>
      <c r="N23" s="19">
        <f t="shared" si="5"/>
        <v>0</v>
      </c>
      <c r="O23" s="8">
        <f t="shared" si="4"/>
        <v>62755</v>
      </c>
    </row>
    <row r="24" spans="1:15" x14ac:dyDescent="0.3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3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/>
      <c r="H25" s="18"/>
      <c r="I25" s="7"/>
      <c r="J25" s="7"/>
      <c r="K25" s="7"/>
      <c r="L25" s="7"/>
      <c r="M25" s="7"/>
      <c r="N25" s="7"/>
      <c r="O25" s="7">
        <f t="shared" ref="O25:O27" si="6">SUM(C25:N25)</f>
        <v>55595</v>
      </c>
    </row>
    <row r="26" spans="1:15" x14ac:dyDescent="0.3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/>
      <c r="H26" s="18"/>
      <c r="I26" s="7"/>
      <c r="J26" s="7"/>
      <c r="K26" s="7"/>
      <c r="L26" s="7"/>
      <c r="M26" s="7"/>
      <c r="N26" s="7"/>
      <c r="O26" s="7">
        <f t="shared" si="6"/>
        <v>14326</v>
      </c>
    </row>
    <row r="27" spans="1:15" x14ac:dyDescent="0.3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8">
        <v>22456</v>
      </c>
      <c r="G27" s="8">
        <f t="shared" si="7"/>
        <v>0</v>
      </c>
      <c r="H27" s="19">
        <f t="shared" si="7"/>
        <v>0</v>
      </c>
      <c r="I27" s="8">
        <f t="shared" si="7"/>
        <v>0</v>
      </c>
      <c r="J27" s="8">
        <f t="shared" si="7"/>
        <v>0</v>
      </c>
      <c r="K27" s="8">
        <f t="shared" si="7"/>
        <v>0</v>
      </c>
      <c r="L27" s="8">
        <f t="shared" si="7"/>
        <v>0</v>
      </c>
      <c r="M27" s="8">
        <f>SUM(M25:M26)</f>
        <v>0</v>
      </c>
      <c r="N27" s="8">
        <f t="shared" si="7"/>
        <v>0</v>
      </c>
      <c r="O27" s="8">
        <f t="shared" si="6"/>
        <v>69921</v>
      </c>
    </row>
    <row r="28" spans="1:15" x14ac:dyDescent="0.3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3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79">
        <v>221855</v>
      </c>
      <c r="G29" s="10">
        <f t="shared" si="8"/>
        <v>0</v>
      </c>
      <c r="H29" s="21">
        <f t="shared" si="8"/>
        <v>0</v>
      </c>
      <c r="I29" s="21">
        <f t="shared" si="8"/>
        <v>0</v>
      </c>
      <c r="J29" s="21">
        <f t="shared" si="8"/>
        <v>0</v>
      </c>
      <c r="K29" s="21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>SUM(C29:N29)</f>
        <v>941827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R25" sqref="R25"/>
    </sheetView>
  </sheetViews>
  <sheetFormatPr baseColWidth="10" defaultRowHeight="14.5" x14ac:dyDescent="0.35"/>
  <cols>
    <col min="1" max="1" width="9" customWidth="1"/>
    <col min="2" max="2" width="35.54296875" customWidth="1"/>
  </cols>
  <sheetData>
    <row r="1" spans="1:18" ht="33.5" x14ac:dyDescent="0.75">
      <c r="A1" s="30" t="s">
        <v>46</v>
      </c>
    </row>
    <row r="4" spans="1:18" x14ac:dyDescent="0.3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3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3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3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3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3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3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3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3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3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3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3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3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3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3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3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3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3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35">
      <c r="A22" s="72" t="s">
        <v>50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3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3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3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3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3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3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3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35">
      <c r="R30" s="32"/>
    </row>
    <row r="31" spans="1:20" x14ac:dyDescent="0.3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61</v>
      </c>
      <c r="B1" s="1"/>
    </row>
    <row r="2" spans="1:10" ht="15.5" x14ac:dyDescent="0.35">
      <c r="A2" s="2" t="s">
        <v>62</v>
      </c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3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3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3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3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3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3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3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3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3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3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3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3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3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3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35">
      <c r="A22" s="59" t="s">
        <v>50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3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3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3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3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3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" thickBot="1" x14ac:dyDescent="0.4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60</v>
      </c>
      <c r="B1" s="1"/>
    </row>
    <row r="2" spans="1:10" ht="15.5" x14ac:dyDescent="0.35">
      <c r="A2" s="2" t="s">
        <v>62</v>
      </c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3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3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3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3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3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3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3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3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3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3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3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3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35">
      <c r="A22" s="59" t="s">
        <v>50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3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3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3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3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3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59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3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3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3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3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3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3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3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3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3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3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3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3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35">
      <c r="A22" s="59" t="s">
        <v>50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3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3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3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3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3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58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3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3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3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3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3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3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3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3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3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3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3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3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35">
      <c r="A22" s="59" t="s">
        <v>50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3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3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3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3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3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57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'2021'!G6</f>
        <v>0</v>
      </c>
      <c r="D6" s="39">
        <f>'2020'!G6</f>
        <v>70975</v>
      </c>
      <c r="E6" s="40">
        <f>C6-D6</f>
        <v>-70975</v>
      </c>
      <c r="F6" s="48">
        <f>E6/D6</f>
        <v>-1</v>
      </c>
      <c r="G6" s="47">
        <f>SUM('2021'!C6:G6)</f>
        <v>270693</v>
      </c>
      <c r="H6" s="39">
        <f>SUM('2020'!C6:G6)</f>
        <v>461228</v>
      </c>
      <c r="I6" s="40">
        <f t="shared" ref="I6:I8" si="0">G6-H6</f>
        <v>-190535</v>
      </c>
      <c r="J6" s="48">
        <f>I6/H6</f>
        <v>-0.41310371443190785</v>
      </c>
    </row>
    <row r="7" spans="1:10" x14ac:dyDescent="0.35">
      <c r="A7" s="59" t="s">
        <v>7</v>
      </c>
      <c r="B7" s="60" t="s">
        <v>24</v>
      </c>
      <c r="C7" s="47">
        <f>'2021'!G7</f>
        <v>0</v>
      </c>
      <c r="D7" s="39">
        <f>'2020'!G7</f>
        <v>42559</v>
      </c>
      <c r="E7" s="40">
        <f>C7-D7</f>
        <v>-42559</v>
      </c>
      <c r="F7" s="48">
        <f>E7/D7</f>
        <v>-1</v>
      </c>
      <c r="G7" s="47">
        <f>SUM('2021'!C7:G7)</f>
        <v>188553</v>
      </c>
      <c r="H7" s="39">
        <f>SUM('2020'!C7:G7)</f>
        <v>326966</v>
      </c>
      <c r="I7" s="40">
        <f t="shared" si="0"/>
        <v>-138413</v>
      </c>
      <c r="J7" s="48">
        <f>I7/H7</f>
        <v>-0.42332536104671431</v>
      </c>
    </row>
    <row r="8" spans="1:10" x14ac:dyDescent="0.35">
      <c r="A8" s="59" t="s">
        <v>8</v>
      </c>
      <c r="B8" s="60" t="s">
        <v>25</v>
      </c>
      <c r="C8" s="47">
        <f>'2021'!G8</f>
        <v>0</v>
      </c>
      <c r="D8" s="39">
        <f>'2020'!G8</f>
        <v>48630</v>
      </c>
      <c r="E8" s="40">
        <f>C8-D8</f>
        <v>-48630</v>
      </c>
      <c r="F8" s="48">
        <f>E8/D8</f>
        <v>-1</v>
      </c>
      <c r="G8" s="47">
        <f>SUM('2021'!C8:G8)</f>
        <v>217811</v>
      </c>
      <c r="H8" s="39">
        <f>SUM('2020'!C8:G8)</f>
        <v>353704</v>
      </c>
      <c r="I8" s="40">
        <f t="shared" si="0"/>
        <v>-135893</v>
      </c>
      <c r="J8" s="48">
        <f>I8/H8</f>
        <v>-0.38419978286929185</v>
      </c>
    </row>
    <row r="9" spans="1:10" s="12" customFormat="1" x14ac:dyDescent="0.35">
      <c r="A9" s="65"/>
      <c r="B9" s="66" t="s">
        <v>9</v>
      </c>
      <c r="C9" s="49">
        <f>'2021'!G9</f>
        <v>0</v>
      </c>
      <c r="D9" s="41">
        <f t="shared" ref="D9" si="1">SUM(D6:D8)</f>
        <v>162164</v>
      </c>
      <c r="E9" s="42">
        <f>SUM(E6:E8)</f>
        <v>-162164</v>
      </c>
      <c r="F9" s="50">
        <f>E9/D9</f>
        <v>-1</v>
      </c>
      <c r="G9" s="49">
        <f>SUM(G6:G8)</f>
        <v>677057</v>
      </c>
      <c r="H9" s="41">
        <f>SUM(H6:H8)</f>
        <v>1141898</v>
      </c>
      <c r="I9" s="42">
        <f>SUM(I6:I8)</f>
        <v>-464841</v>
      </c>
      <c r="J9" s="50">
        <f>I9/H9</f>
        <v>-0.40707751480429949</v>
      </c>
    </row>
    <row r="10" spans="1:10" x14ac:dyDescent="0.3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'2021'!G11</f>
        <v>0</v>
      </c>
      <c r="D11" s="39">
        <f>'2020'!G11</f>
        <v>7524</v>
      </c>
      <c r="E11" s="40">
        <f>C11-D11</f>
        <v>-7524</v>
      </c>
      <c r="F11" s="48">
        <f t="shared" ref="F11:F16" si="2">E11/D11</f>
        <v>-1</v>
      </c>
      <c r="G11" s="47">
        <f>SUM('2021'!C11:G11)</f>
        <v>31427</v>
      </c>
      <c r="H11" s="39">
        <f>SUM('2020'!C11:G11)</f>
        <v>55847</v>
      </c>
      <c r="I11" s="40">
        <f t="shared" ref="I11:I15" si="3">G11-H11</f>
        <v>-24420</v>
      </c>
      <c r="J11" s="48">
        <f t="shared" ref="J11:J16" si="4">I11/H11</f>
        <v>-0.43726610202875715</v>
      </c>
    </row>
    <row r="12" spans="1:10" x14ac:dyDescent="0.35">
      <c r="A12" s="59" t="s">
        <v>11</v>
      </c>
      <c r="B12" s="60" t="s">
        <v>27</v>
      </c>
      <c r="C12" s="47">
        <f>'2021'!G12</f>
        <v>0</v>
      </c>
      <c r="D12" s="39">
        <f>'2020'!G12</f>
        <v>7588</v>
      </c>
      <c r="E12" s="40">
        <f>C12-D12</f>
        <v>-7588</v>
      </c>
      <c r="F12" s="48">
        <f t="shared" si="2"/>
        <v>-1</v>
      </c>
      <c r="G12" s="47">
        <f>SUM('2021'!C12:G12)</f>
        <v>35850</v>
      </c>
      <c r="H12" s="39">
        <f>SUM('2020'!C12:G12)</f>
        <v>54712</v>
      </c>
      <c r="I12" s="40">
        <f t="shared" si="3"/>
        <v>-18862</v>
      </c>
      <c r="J12" s="48">
        <f t="shared" si="4"/>
        <v>-0.34475069454598628</v>
      </c>
    </row>
    <row r="13" spans="1:10" x14ac:dyDescent="0.35">
      <c r="A13" s="59" t="s">
        <v>12</v>
      </c>
      <c r="B13" s="60" t="s">
        <v>28</v>
      </c>
      <c r="C13" s="47">
        <f>'2021'!G13</f>
        <v>0</v>
      </c>
      <c r="D13" s="39">
        <f>'2020'!G13</f>
        <v>5860</v>
      </c>
      <c r="E13" s="40">
        <f>C13-D13</f>
        <v>-5860</v>
      </c>
      <c r="F13" s="48">
        <f t="shared" si="2"/>
        <v>-1</v>
      </c>
      <c r="G13" s="47">
        <f>SUM('2021'!C13:G13)</f>
        <v>30712</v>
      </c>
      <c r="H13" s="39">
        <f>SUM('2020'!C13:G13)</f>
        <v>49849</v>
      </c>
      <c r="I13" s="40">
        <f t="shared" si="3"/>
        <v>-19137</v>
      </c>
      <c r="J13" s="48">
        <f t="shared" si="4"/>
        <v>-0.38389937611586994</v>
      </c>
    </row>
    <row r="14" spans="1:10" s="14" customFormat="1" x14ac:dyDescent="0.35">
      <c r="A14" s="59" t="s">
        <v>13</v>
      </c>
      <c r="B14" s="60" t="s">
        <v>29</v>
      </c>
      <c r="C14" s="58">
        <f>'2021'!G14</f>
        <v>0</v>
      </c>
      <c r="D14" s="39">
        <f>'2020'!G14</f>
        <v>4651</v>
      </c>
      <c r="E14" s="43">
        <f>C14-D14</f>
        <v>-4651</v>
      </c>
      <c r="F14" s="52">
        <f t="shared" si="2"/>
        <v>-1</v>
      </c>
      <c r="G14" s="47">
        <f>SUM('2021'!C14:G14)</f>
        <v>24428</v>
      </c>
      <c r="H14" s="39">
        <f>SUM('2020'!C14:G14)</f>
        <v>38030</v>
      </c>
      <c r="I14" s="40">
        <f t="shared" si="3"/>
        <v>-13602</v>
      </c>
      <c r="J14" s="52">
        <f t="shared" si="4"/>
        <v>-0.35766500131475149</v>
      </c>
    </row>
    <row r="15" spans="1:10" x14ac:dyDescent="0.35">
      <c r="A15" s="59" t="s">
        <v>14</v>
      </c>
      <c r="B15" s="60" t="s">
        <v>30</v>
      </c>
      <c r="C15" s="47">
        <f>'2021'!G15</f>
        <v>0</v>
      </c>
      <c r="D15" s="39">
        <f>'2020'!G15</f>
        <v>1864</v>
      </c>
      <c r="E15" s="40">
        <f>C15-D15</f>
        <v>-1864</v>
      </c>
      <c r="F15" s="48">
        <f t="shared" si="2"/>
        <v>-1</v>
      </c>
      <c r="G15" s="47">
        <f>SUM('2021'!C15:G15)</f>
        <v>9677</v>
      </c>
      <c r="H15" s="39">
        <f>SUM('2020'!C15:G15)</f>
        <v>12363</v>
      </c>
      <c r="I15" s="40">
        <f t="shared" si="3"/>
        <v>-2686</v>
      </c>
      <c r="J15" s="48">
        <f t="shared" si="4"/>
        <v>-0.2172611825608671</v>
      </c>
    </row>
    <row r="16" spans="1:10" s="12" customFormat="1" x14ac:dyDescent="0.35">
      <c r="A16" s="65"/>
      <c r="B16" s="66" t="s">
        <v>15</v>
      </c>
      <c r="C16" s="49">
        <f>'2021'!G16</f>
        <v>0</v>
      </c>
      <c r="D16" s="41">
        <f>SUM(D11:D15)</f>
        <v>27487</v>
      </c>
      <c r="E16" s="42">
        <f>SUM(E11:E15)</f>
        <v>-27487</v>
      </c>
      <c r="F16" s="50">
        <f t="shared" si="2"/>
        <v>-1</v>
      </c>
      <c r="G16" s="49">
        <f>SUM(G11:G15)</f>
        <v>132094</v>
      </c>
      <c r="H16" s="41">
        <f>SUM(H11:H15)</f>
        <v>210801</v>
      </c>
      <c r="I16" s="42">
        <f>SUM(I11:I15)</f>
        <v>-78707</v>
      </c>
      <c r="J16" s="50">
        <f t="shared" si="4"/>
        <v>-0.37337109406501867</v>
      </c>
    </row>
    <row r="17" spans="1:14" x14ac:dyDescent="0.3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35">
      <c r="A18" s="65"/>
      <c r="B18" s="66" t="s">
        <v>16</v>
      </c>
      <c r="C18" s="49">
        <f>'2021'!G18</f>
        <v>0</v>
      </c>
      <c r="D18" s="41">
        <f>D9+D16</f>
        <v>189651</v>
      </c>
      <c r="E18" s="42">
        <f>E9+E16</f>
        <v>-189651</v>
      </c>
      <c r="F18" s="50">
        <f>E18/D18</f>
        <v>-1</v>
      </c>
      <c r="G18" s="49">
        <f>G9+G16</f>
        <v>809151</v>
      </c>
      <c r="H18" s="41">
        <f>H9+H16</f>
        <v>1352699</v>
      </c>
      <c r="I18" s="42">
        <f>I9+I16</f>
        <v>-543548</v>
      </c>
      <c r="J18" s="51">
        <f>I18/H18</f>
        <v>-0.40182479620373784</v>
      </c>
    </row>
    <row r="19" spans="1:14" x14ac:dyDescent="0.3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35">
      <c r="A20" s="67">
        <v>70</v>
      </c>
      <c r="B20" s="60" t="s">
        <v>31</v>
      </c>
      <c r="C20" s="47">
        <f>'2021'!G20</f>
        <v>0</v>
      </c>
      <c r="D20" s="39">
        <f>'2020'!G20</f>
        <v>714</v>
      </c>
      <c r="E20" s="40">
        <f>C20-D20</f>
        <v>-714</v>
      </c>
      <c r="F20" s="48">
        <f>E20/D20</f>
        <v>-1</v>
      </c>
      <c r="G20" s="47">
        <f>SUM('2021'!C20:G20)</f>
        <v>6012</v>
      </c>
      <c r="H20" s="39">
        <f>SUM('2020'!C20:G20)</f>
        <v>9659</v>
      </c>
      <c r="I20" s="40">
        <f t="shared" ref="I20:I22" si="5">G20-H20</f>
        <v>-3647</v>
      </c>
      <c r="J20" s="48">
        <f>I20/H20</f>
        <v>-0.37757531835593749</v>
      </c>
    </row>
    <row r="21" spans="1:14" x14ac:dyDescent="0.35">
      <c r="A21" s="67">
        <v>84</v>
      </c>
      <c r="B21" s="60" t="s">
        <v>32</v>
      </c>
      <c r="C21" s="47">
        <f>'2021'!G21</f>
        <v>0</v>
      </c>
      <c r="D21" s="39">
        <f>'2020'!G21</f>
        <v>167</v>
      </c>
      <c r="E21" s="40">
        <f>C21-D21</f>
        <v>-167</v>
      </c>
      <c r="F21" s="48">
        <f>E21/D21</f>
        <v>-1</v>
      </c>
      <c r="G21" s="47">
        <f>SUM('2021'!C21:G21)</f>
        <v>1246</v>
      </c>
      <c r="H21" s="39">
        <f>SUM('2020'!C21:G21)</f>
        <v>1666</v>
      </c>
      <c r="I21" s="40">
        <f t="shared" si="5"/>
        <v>-420</v>
      </c>
      <c r="J21" s="48">
        <f>I21/H21</f>
        <v>-0.25210084033613445</v>
      </c>
    </row>
    <row r="22" spans="1:14" x14ac:dyDescent="0.35">
      <c r="A22" s="59" t="s">
        <v>50</v>
      </c>
      <c r="B22" s="60" t="s">
        <v>17</v>
      </c>
      <c r="C22" s="47">
        <f>'2021'!G22</f>
        <v>0</v>
      </c>
      <c r="D22" s="39">
        <f>'2020'!G22</f>
        <v>5169</v>
      </c>
      <c r="E22" s="40">
        <f>C22-D22</f>
        <v>-5169</v>
      </c>
      <c r="F22" s="48">
        <f>E22/D22</f>
        <v>-1</v>
      </c>
      <c r="G22" s="47">
        <f>SUM('2021'!C22:G22)</f>
        <v>55497</v>
      </c>
      <c r="H22" s="39">
        <f>SUM('2020'!C22:G22)</f>
        <v>58236</v>
      </c>
      <c r="I22" s="40">
        <f t="shared" si="5"/>
        <v>-2739</v>
      </c>
      <c r="J22" s="48">
        <f>I22/H22</f>
        <v>-4.7032763239233465E-2</v>
      </c>
      <c r="N22" s="6">
        <f>'2020'!Q22</f>
        <v>0</v>
      </c>
    </row>
    <row r="23" spans="1:14" x14ac:dyDescent="0.35">
      <c r="A23" s="65"/>
      <c r="B23" s="66" t="s">
        <v>18</v>
      </c>
      <c r="C23" s="49">
        <f>'2021'!G23</f>
        <v>0</v>
      </c>
      <c r="D23" s="41">
        <f>SUM(D20:D22)</f>
        <v>6050</v>
      </c>
      <c r="E23" s="42">
        <f>SUM(E20:E22)</f>
        <v>-6050</v>
      </c>
      <c r="F23" s="50">
        <f>E23/D23</f>
        <v>-1</v>
      </c>
      <c r="G23" s="49">
        <f>SUM(G20:G22)</f>
        <v>62755</v>
      </c>
      <c r="H23" s="41">
        <f>SUM(H20:H22)</f>
        <v>69561</v>
      </c>
      <c r="I23" s="42">
        <f>SUM(I20:I22)</f>
        <v>-6806</v>
      </c>
      <c r="J23" s="50">
        <f>I23/H23</f>
        <v>-9.7842181682264481E-2</v>
      </c>
    </row>
    <row r="24" spans="1:14" x14ac:dyDescent="0.3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35">
      <c r="A25" s="59" t="s">
        <v>47</v>
      </c>
      <c r="B25" s="60" t="s">
        <v>19</v>
      </c>
      <c r="C25" s="47">
        <f>'2021'!G25</f>
        <v>0</v>
      </c>
      <c r="D25" s="39">
        <f>'2020'!G25</f>
        <v>17991</v>
      </c>
      <c r="E25" s="40">
        <f>C25-D25</f>
        <v>-17991</v>
      </c>
      <c r="F25" s="48">
        <f>E25/D25</f>
        <v>-1</v>
      </c>
      <c r="G25" s="47">
        <f>SUM('2021'!C25:G25)</f>
        <v>55595</v>
      </c>
      <c r="H25" s="39">
        <f>SUM('2020'!C25:G25)</f>
        <v>50054</v>
      </c>
      <c r="I25" s="40">
        <f t="shared" ref="I25:I26" si="6">G25-H25</f>
        <v>5541</v>
      </c>
      <c r="J25" s="48">
        <f>I25/H25</f>
        <v>0.11070044352099732</v>
      </c>
    </row>
    <row r="26" spans="1:14" x14ac:dyDescent="0.35">
      <c r="A26" s="59" t="s">
        <v>48</v>
      </c>
      <c r="B26" s="60" t="s">
        <v>20</v>
      </c>
      <c r="C26" s="47">
        <f>'2021'!G26</f>
        <v>0</v>
      </c>
      <c r="D26" s="39">
        <f>'2020'!G26</f>
        <v>3555</v>
      </c>
      <c r="E26" s="40">
        <f>C26-D26</f>
        <v>-3555</v>
      </c>
      <c r="F26" s="48">
        <f>E26/D26</f>
        <v>-1</v>
      </c>
      <c r="G26" s="47">
        <f>SUM('2021'!C26:G26)</f>
        <v>14326</v>
      </c>
      <c r="H26" s="39">
        <f>SUM('2020'!C26:G26)</f>
        <v>15111</v>
      </c>
      <c r="I26" s="40">
        <f t="shared" si="6"/>
        <v>-785</v>
      </c>
      <c r="J26" s="48">
        <f>I26/H26</f>
        <v>-5.1948911389054331E-2</v>
      </c>
    </row>
    <row r="27" spans="1:14" s="12" customFormat="1" x14ac:dyDescent="0.35">
      <c r="A27" s="65"/>
      <c r="B27" s="66" t="s">
        <v>21</v>
      </c>
      <c r="C27" s="49">
        <f>'2021'!G27</f>
        <v>0</v>
      </c>
      <c r="D27" s="41">
        <f>SUM(D25:D26)</f>
        <v>21546</v>
      </c>
      <c r="E27" s="42">
        <f>SUM(E25:E26)</f>
        <v>-21546</v>
      </c>
      <c r="F27" s="50">
        <f>E27/D27</f>
        <v>-1</v>
      </c>
      <c r="G27" s="49">
        <f>SUM(G25:G26)</f>
        <v>69921</v>
      </c>
      <c r="H27" s="41">
        <f>SUM(H25:H26)</f>
        <v>65165</v>
      </c>
      <c r="I27" s="42">
        <f>SUM(I25:I26)</f>
        <v>4756</v>
      </c>
      <c r="J27" s="50">
        <f>I27/H27</f>
        <v>7.2983963784240005E-2</v>
      </c>
    </row>
    <row r="28" spans="1:14" x14ac:dyDescent="0.3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" thickBot="1" x14ac:dyDescent="0.4">
      <c r="A29" s="68"/>
      <c r="B29" s="69" t="s">
        <v>22</v>
      </c>
      <c r="C29" s="54">
        <f>'2021'!G29</f>
        <v>0</v>
      </c>
      <c r="D29" s="55">
        <f>D18+D23+D27</f>
        <v>217247</v>
      </c>
      <c r="E29" s="61">
        <f>E18+E23+E27</f>
        <v>-217247</v>
      </c>
      <c r="F29" s="57">
        <f>E29/D29</f>
        <v>-1</v>
      </c>
      <c r="G29" s="54">
        <f>G18+G23+G27</f>
        <v>941827</v>
      </c>
      <c r="H29" s="55">
        <f>H18+H23+H27</f>
        <v>1487425</v>
      </c>
      <c r="I29" s="56">
        <f>I18+I23+I27</f>
        <v>-545598</v>
      </c>
      <c r="J29" s="57">
        <f>I29/H29</f>
        <v>-0.36680706590248247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M14" sqref="M13:M14"/>
    </sheetView>
  </sheetViews>
  <sheetFormatPr baseColWidth="10" defaultRowHeight="14.5" x14ac:dyDescent="0.35"/>
  <cols>
    <col min="1" max="1" width="8.1796875" customWidth="1"/>
    <col min="2" max="2" width="35.81640625" customWidth="1"/>
  </cols>
  <sheetData>
    <row r="1" spans="1:10" ht="26" x14ac:dyDescent="0.6">
      <c r="A1" s="1" t="s">
        <v>56</v>
      </c>
      <c r="B1" s="1"/>
    </row>
    <row r="2" spans="1:10" ht="15.5" x14ac:dyDescent="0.35">
      <c r="A2" s="2"/>
      <c r="B2" s="2"/>
    </row>
    <row r="4" spans="1:10" ht="15" thickBot="1" x14ac:dyDescent="0.4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3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35">
      <c r="A6" s="59" t="s">
        <v>6</v>
      </c>
      <c r="B6" s="60" t="s">
        <v>23</v>
      </c>
      <c r="C6" s="47">
        <f>'2021'!H6</f>
        <v>0</v>
      </c>
      <c r="D6" s="39">
        <f>'2020'!H6</f>
        <v>93087</v>
      </c>
      <c r="E6" s="40">
        <f>C6-D6</f>
        <v>-93087</v>
      </c>
      <c r="F6" s="48">
        <f>E6/D6</f>
        <v>-1</v>
      </c>
      <c r="G6" s="47">
        <f>SUM('2021'!C6:H6)</f>
        <v>270693</v>
      </c>
      <c r="H6" s="39">
        <f>SUM('2020'!C6:H6)</f>
        <v>554315</v>
      </c>
      <c r="I6" s="40">
        <f t="shared" ref="I6:I8" si="0">G6-H6</f>
        <v>-283622</v>
      </c>
      <c r="J6" s="48">
        <f>I6/H6</f>
        <v>-0.51166214156210821</v>
      </c>
    </row>
    <row r="7" spans="1:10" x14ac:dyDescent="0.35">
      <c r="A7" s="59" t="s">
        <v>7</v>
      </c>
      <c r="B7" s="60" t="s">
        <v>24</v>
      </c>
      <c r="C7" s="47">
        <f>'2021'!H7</f>
        <v>0</v>
      </c>
      <c r="D7" s="39">
        <f>'2020'!H7</f>
        <v>57993</v>
      </c>
      <c r="E7" s="40">
        <f>C7-D7</f>
        <v>-57993</v>
      </c>
      <c r="F7" s="48">
        <f>E7/D7</f>
        <v>-1</v>
      </c>
      <c r="G7" s="47">
        <f>SUM('2021'!C7:H7)</f>
        <v>188553</v>
      </c>
      <c r="H7" s="39">
        <f>SUM('2020'!C7:H7)</f>
        <v>384959</v>
      </c>
      <c r="I7" s="40">
        <f t="shared" si="0"/>
        <v>-196406</v>
      </c>
      <c r="J7" s="48">
        <f>I7/H7</f>
        <v>-0.51019978750983874</v>
      </c>
    </row>
    <row r="8" spans="1:10" x14ac:dyDescent="0.35">
      <c r="A8" s="59" t="s">
        <v>8</v>
      </c>
      <c r="B8" s="60" t="s">
        <v>25</v>
      </c>
      <c r="C8" s="47">
        <f>'2021'!H8</f>
        <v>0</v>
      </c>
      <c r="D8" s="39">
        <f>'2020'!H8</f>
        <v>62783</v>
      </c>
      <c r="E8" s="40">
        <f>C8-D8</f>
        <v>-62783</v>
      </c>
      <c r="F8" s="48">
        <f>E8/D8</f>
        <v>-1</v>
      </c>
      <c r="G8" s="47">
        <f>SUM('2021'!C8:H8)</f>
        <v>217811</v>
      </c>
      <c r="H8" s="39">
        <f>SUM('2020'!C8:H8)</f>
        <v>416487</v>
      </c>
      <c r="I8" s="40">
        <f t="shared" si="0"/>
        <v>-198676</v>
      </c>
      <c r="J8" s="48">
        <f>I8/H8</f>
        <v>-0.47702809451435457</v>
      </c>
    </row>
    <row r="9" spans="1:10" s="12" customFormat="1" x14ac:dyDescent="0.35">
      <c r="A9" s="65"/>
      <c r="B9" s="66" t="s">
        <v>9</v>
      </c>
      <c r="C9" s="49">
        <f>'2021'!H9</f>
        <v>0</v>
      </c>
      <c r="D9" s="41">
        <f t="shared" ref="D9" si="1">SUM(D6:D8)</f>
        <v>213863</v>
      </c>
      <c r="E9" s="42">
        <f>SUM(E6:E8)</f>
        <v>-213863</v>
      </c>
      <c r="F9" s="50">
        <f>E9/D9</f>
        <v>-1</v>
      </c>
      <c r="G9" s="49">
        <f>SUM(G6:G8)</f>
        <v>677057</v>
      </c>
      <c r="H9" s="41">
        <f>SUM(H6:H8)</f>
        <v>1355761</v>
      </c>
      <c r="I9" s="42">
        <f>SUM(I6:I8)</f>
        <v>-678704</v>
      </c>
      <c r="J9" s="50">
        <f>I9/H9</f>
        <v>-0.50060740794284542</v>
      </c>
    </row>
    <row r="10" spans="1:10" x14ac:dyDescent="0.3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35">
      <c r="A11" s="59" t="s">
        <v>10</v>
      </c>
      <c r="B11" s="60" t="s">
        <v>26</v>
      </c>
      <c r="C11" s="47">
        <f>'2021'!H11</f>
        <v>0</v>
      </c>
      <c r="D11" s="39">
        <f>'2020'!H11</f>
        <v>9406</v>
      </c>
      <c r="E11" s="40">
        <f>C11-D11</f>
        <v>-9406</v>
      </c>
      <c r="F11" s="48">
        <f t="shared" ref="F11:F16" si="2">E11/D11</f>
        <v>-1</v>
      </c>
      <c r="G11" s="47">
        <f>SUM('2021'!C11:H11)</f>
        <v>31427</v>
      </c>
      <c r="H11" s="39">
        <f>SUM('2020'!C11:H11)</f>
        <v>65253</v>
      </c>
      <c r="I11" s="40">
        <f t="shared" ref="I11:I15" si="3">G11-H11</f>
        <v>-33826</v>
      </c>
      <c r="J11" s="48">
        <f t="shared" ref="J11:J16" si="4">I11/H11</f>
        <v>-0.51838229659939006</v>
      </c>
    </row>
    <row r="12" spans="1:10" x14ac:dyDescent="0.35">
      <c r="A12" s="59" t="s">
        <v>11</v>
      </c>
      <c r="B12" s="60" t="s">
        <v>27</v>
      </c>
      <c r="C12" s="47">
        <f>'2021'!H12</f>
        <v>0</v>
      </c>
      <c r="D12" s="39">
        <f>'2020'!H12</f>
        <v>8732</v>
      </c>
      <c r="E12" s="40">
        <f>C12-D12</f>
        <v>-8732</v>
      </c>
      <c r="F12" s="48">
        <f t="shared" si="2"/>
        <v>-1</v>
      </c>
      <c r="G12" s="47">
        <f>SUM('2021'!C12:H12)</f>
        <v>35850</v>
      </c>
      <c r="H12" s="39">
        <f>SUM('2020'!C12:H12)</f>
        <v>63444</v>
      </c>
      <c r="I12" s="40">
        <f t="shared" si="3"/>
        <v>-27594</v>
      </c>
      <c r="J12" s="48">
        <f t="shared" si="4"/>
        <v>-0.43493474560242101</v>
      </c>
    </row>
    <row r="13" spans="1:10" x14ac:dyDescent="0.35">
      <c r="A13" s="59" t="s">
        <v>12</v>
      </c>
      <c r="B13" s="60" t="s">
        <v>28</v>
      </c>
      <c r="C13" s="47">
        <f>'2021'!H13</f>
        <v>0</v>
      </c>
      <c r="D13" s="39">
        <f>'2020'!H13</f>
        <v>7903</v>
      </c>
      <c r="E13" s="40">
        <f>C13-D13</f>
        <v>-7903</v>
      </c>
      <c r="F13" s="48">
        <f t="shared" si="2"/>
        <v>-1</v>
      </c>
      <c r="G13" s="47">
        <f>SUM('2021'!C13:H13)</f>
        <v>30712</v>
      </c>
      <c r="H13" s="39">
        <f>SUM('2020'!C13:H13)</f>
        <v>57752</v>
      </c>
      <c r="I13" s="40">
        <f t="shared" si="3"/>
        <v>-27040</v>
      </c>
      <c r="J13" s="48">
        <f t="shared" si="4"/>
        <v>-0.46820889319850395</v>
      </c>
    </row>
    <row r="14" spans="1:10" s="14" customFormat="1" x14ac:dyDescent="0.35">
      <c r="A14" s="59" t="s">
        <v>13</v>
      </c>
      <c r="B14" s="60" t="s">
        <v>29</v>
      </c>
      <c r="C14" s="47">
        <f>'2021'!H14</f>
        <v>0</v>
      </c>
      <c r="D14" s="39">
        <f>'2020'!H14</f>
        <v>6623</v>
      </c>
      <c r="E14" s="43">
        <f>C14-D14</f>
        <v>-6623</v>
      </c>
      <c r="F14" s="52">
        <f t="shared" si="2"/>
        <v>-1</v>
      </c>
      <c r="G14" s="47">
        <f>SUM('2021'!C14:H14)</f>
        <v>24428</v>
      </c>
      <c r="H14" s="39">
        <f>SUM('2020'!C14:H14)</f>
        <v>44653</v>
      </c>
      <c r="I14" s="40">
        <f t="shared" si="3"/>
        <v>-20225</v>
      </c>
      <c r="J14" s="52">
        <f t="shared" si="4"/>
        <v>-0.45293709269254023</v>
      </c>
    </row>
    <row r="15" spans="1:10" x14ac:dyDescent="0.35">
      <c r="A15" s="59" t="s">
        <v>14</v>
      </c>
      <c r="B15" s="60" t="s">
        <v>30</v>
      </c>
      <c r="C15" s="47">
        <f>'2021'!H15</f>
        <v>0</v>
      </c>
      <c r="D15" s="39">
        <f>'2020'!H15</f>
        <v>2265</v>
      </c>
      <c r="E15" s="40">
        <f>C15-D15</f>
        <v>-2265</v>
      </c>
      <c r="F15" s="48">
        <f t="shared" si="2"/>
        <v>-1</v>
      </c>
      <c r="G15" s="47">
        <f>SUM('2021'!C15:H15)</f>
        <v>9677</v>
      </c>
      <c r="H15" s="39">
        <f>SUM('2020'!C15:H15)</f>
        <v>14628</v>
      </c>
      <c r="I15" s="40">
        <f t="shared" si="3"/>
        <v>-4951</v>
      </c>
      <c r="J15" s="48">
        <f t="shared" si="4"/>
        <v>-0.33846048673776319</v>
      </c>
    </row>
    <row r="16" spans="1:10" s="12" customFormat="1" x14ac:dyDescent="0.35">
      <c r="A16" s="65"/>
      <c r="B16" s="66" t="s">
        <v>15</v>
      </c>
      <c r="C16" s="49">
        <f>'2021'!H16</f>
        <v>0</v>
      </c>
      <c r="D16" s="41">
        <f>SUM(D11:D15)</f>
        <v>34929</v>
      </c>
      <c r="E16" s="42">
        <f>SUM(E11:E15)</f>
        <v>-34929</v>
      </c>
      <c r="F16" s="50">
        <f t="shared" si="2"/>
        <v>-1</v>
      </c>
      <c r="G16" s="49">
        <f>SUM(G11:G15)</f>
        <v>132094</v>
      </c>
      <c r="H16" s="41">
        <f>SUM(H11:H15)</f>
        <v>245730</v>
      </c>
      <c r="I16" s="42">
        <f>SUM(I11:I15)</f>
        <v>-113636</v>
      </c>
      <c r="J16" s="50">
        <f t="shared" si="4"/>
        <v>-0.46244251821104465</v>
      </c>
    </row>
    <row r="17" spans="1:10" x14ac:dyDescent="0.3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35">
      <c r="A18" s="65"/>
      <c r="B18" s="66" t="s">
        <v>16</v>
      </c>
      <c r="C18" s="49">
        <f>'2021'!H18</f>
        <v>0</v>
      </c>
      <c r="D18" s="41">
        <f>D9+D16</f>
        <v>248792</v>
      </c>
      <c r="E18" s="42">
        <f>E9+E16</f>
        <v>-248792</v>
      </c>
      <c r="F18" s="50">
        <f>E18/D18</f>
        <v>-1</v>
      </c>
      <c r="G18" s="49">
        <f>G9+G16</f>
        <v>809151</v>
      </c>
      <c r="H18" s="41">
        <f>H9+H16</f>
        <v>1601491</v>
      </c>
      <c r="I18" s="42">
        <f>I9+I16</f>
        <v>-792340</v>
      </c>
      <c r="J18" s="51">
        <f>I18/H18</f>
        <v>-0.49475145348927968</v>
      </c>
    </row>
    <row r="19" spans="1:10" x14ac:dyDescent="0.3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35">
      <c r="A20" s="67">
        <v>70</v>
      </c>
      <c r="B20" s="60" t="s">
        <v>31</v>
      </c>
      <c r="C20" s="47">
        <f>'2021'!H20</f>
        <v>0</v>
      </c>
      <c r="D20" s="39">
        <f>'2020'!H20</f>
        <v>832</v>
      </c>
      <c r="E20" s="40">
        <f>C20-D20</f>
        <v>-832</v>
      </c>
      <c r="F20" s="48">
        <f>E20/D20</f>
        <v>-1</v>
      </c>
      <c r="G20" s="47">
        <f>SUM('2021'!C20:H20)</f>
        <v>6012</v>
      </c>
      <c r="H20" s="39">
        <f>SUM('2020'!C20:H20)</f>
        <v>10491</v>
      </c>
      <c r="I20" s="40">
        <f t="shared" ref="I20:I22" si="5">G20-H20</f>
        <v>-4479</v>
      </c>
      <c r="J20" s="48">
        <f>I20/H20</f>
        <v>-0.42693737489276523</v>
      </c>
    </row>
    <row r="21" spans="1:10" x14ac:dyDescent="0.35">
      <c r="A21" s="67">
        <v>84</v>
      </c>
      <c r="B21" s="60" t="s">
        <v>32</v>
      </c>
      <c r="C21" s="47">
        <f>'2021'!H21</f>
        <v>0</v>
      </c>
      <c r="D21" s="39">
        <f>'2020'!H21</f>
        <v>246</v>
      </c>
      <c r="E21" s="40">
        <f>C21-D21</f>
        <v>-246</v>
      </c>
      <c r="F21" s="48">
        <f>E21/D21</f>
        <v>-1</v>
      </c>
      <c r="G21" s="47">
        <f>SUM('2021'!C21:H21)</f>
        <v>1246</v>
      </c>
      <c r="H21" s="39">
        <f>SUM('2020'!C21:H21)</f>
        <v>1912</v>
      </c>
      <c r="I21" s="40">
        <f t="shared" si="5"/>
        <v>-666</v>
      </c>
      <c r="J21" s="48">
        <f>I21/H21</f>
        <v>-0.34832635983263599</v>
      </c>
    </row>
    <row r="22" spans="1:10" x14ac:dyDescent="0.35">
      <c r="A22" s="59" t="s">
        <v>50</v>
      </c>
      <c r="B22" s="60" t="s">
        <v>17</v>
      </c>
      <c r="C22" s="47">
        <f>'2021'!H22</f>
        <v>0</v>
      </c>
      <c r="D22" s="39">
        <f>'2020'!H22</f>
        <v>6302</v>
      </c>
      <c r="E22" s="40">
        <f>C22-D22</f>
        <v>-6302</v>
      </c>
      <c r="F22" s="48">
        <f>E22/D22</f>
        <v>-1</v>
      </c>
      <c r="G22" s="47">
        <f>SUM('2021'!C22:H22)</f>
        <v>55497</v>
      </c>
      <c r="H22" s="39">
        <f>SUM('2020'!C22:H22)</f>
        <v>64538</v>
      </c>
      <c r="I22" s="40">
        <f t="shared" si="5"/>
        <v>-9041</v>
      </c>
      <c r="J22" s="48">
        <f>I22/H22</f>
        <v>-0.14008801016455422</v>
      </c>
    </row>
    <row r="23" spans="1:10" x14ac:dyDescent="0.35">
      <c r="A23" s="65"/>
      <c r="B23" s="66" t="s">
        <v>18</v>
      </c>
      <c r="C23" s="49">
        <f>'2021'!H23</f>
        <v>0</v>
      </c>
      <c r="D23" s="41">
        <f>SUM(D20:D22)</f>
        <v>7380</v>
      </c>
      <c r="E23" s="42">
        <f>SUM(E20:E22)</f>
        <v>-7380</v>
      </c>
      <c r="F23" s="50">
        <f>E23/D23</f>
        <v>-1</v>
      </c>
      <c r="G23" s="49">
        <f>SUM(G20:G22)</f>
        <v>62755</v>
      </c>
      <c r="H23" s="41">
        <f>SUM(H20:H22)</f>
        <v>76941</v>
      </c>
      <c r="I23" s="42">
        <f>SUM(I20:I22)</f>
        <v>-14186</v>
      </c>
      <c r="J23" s="50">
        <f>I23/H23</f>
        <v>-0.18437504061553658</v>
      </c>
    </row>
    <row r="24" spans="1:10" x14ac:dyDescent="0.3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35">
      <c r="A25" s="59" t="s">
        <v>47</v>
      </c>
      <c r="B25" s="60" t="s">
        <v>19</v>
      </c>
      <c r="C25" s="47">
        <f>'2021'!H25</f>
        <v>0</v>
      </c>
      <c r="D25" s="39">
        <f>'2020'!H25</f>
        <v>2448</v>
      </c>
      <c r="E25" s="40">
        <f>C25-D25</f>
        <v>-2448</v>
      </c>
      <c r="F25" s="48">
        <f>E25/D25</f>
        <v>-1</v>
      </c>
      <c r="G25" s="47">
        <f>SUM('2021'!C25:H25)</f>
        <v>55595</v>
      </c>
      <c r="H25" s="39">
        <f>SUM('2020'!C25:H25)</f>
        <v>52502</v>
      </c>
      <c r="I25" s="40">
        <f t="shared" ref="I25:I26" si="6">G25-H25</f>
        <v>3093</v>
      </c>
      <c r="J25" s="48">
        <f>I25/H25</f>
        <v>5.8912041446040148E-2</v>
      </c>
    </row>
    <row r="26" spans="1:10" x14ac:dyDescent="0.35">
      <c r="A26" s="59" t="s">
        <v>48</v>
      </c>
      <c r="B26" s="60" t="s">
        <v>20</v>
      </c>
      <c r="C26" s="47">
        <f>'2021'!H26</f>
        <v>0</v>
      </c>
      <c r="D26" s="39">
        <f>'2020'!H26</f>
        <v>4565</v>
      </c>
      <c r="E26" s="40">
        <f>C26-D26</f>
        <v>-4565</v>
      </c>
      <c r="F26" s="48">
        <f>E26/D26</f>
        <v>-1</v>
      </c>
      <c r="G26" s="47">
        <f>SUM('2021'!C26:H26)</f>
        <v>14326</v>
      </c>
      <c r="H26" s="39">
        <f>SUM('2020'!C26:H26)</f>
        <v>19676</v>
      </c>
      <c r="I26" s="40">
        <f t="shared" si="6"/>
        <v>-5350</v>
      </c>
      <c r="J26" s="48">
        <f>I26/H26</f>
        <v>-0.27190485871112013</v>
      </c>
    </row>
    <row r="27" spans="1:10" s="12" customFormat="1" x14ac:dyDescent="0.35">
      <c r="A27" s="65"/>
      <c r="B27" s="66" t="s">
        <v>21</v>
      </c>
      <c r="C27" s="49">
        <f>'2021'!H27</f>
        <v>0</v>
      </c>
      <c r="D27" s="41">
        <f>SUM(D25:D26)</f>
        <v>7013</v>
      </c>
      <c r="E27" s="42">
        <f>SUM(E25:E26)</f>
        <v>-7013</v>
      </c>
      <c r="F27" s="50">
        <f>E27/D27</f>
        <v>-1</v>
      </c>
      <c r="G27" s="49">
        <f>SUM(G25:G26)</f>
        <v>69921</v>
      </c>
      <c r="H27" s="41">
        <f>SUM(H25:H26)</f>
        <v>72178</v>
      </c>
      <c r="I27" s="42">
        <f>SUM(I25:I26)</f>
        <v>-2257</v>
      </c>
      <c r="J27" s="50">
        <f>I27/H27</f>
        <v>-3.126991604089889E-2</v>
      </c>
    </row>
    <row r="28" spans="1:10" x14ac:dyDescent="0.3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" thickBot="1" x14ac:dyDescent="0.4">
      <c r="A29" s="68"/>
      <c r="B29" s="69" t="s">
        <v>22</v>
      </c>
      <c r="C29" s="54">
        <f>'2021'!H29</f>
        <v>0</v>
      </c>
      <c r="D29" s="55">
        <f>D18+D23+D27</f>
        <v>263185</v>
      </c>
      <c r="E29" s="61">
        <f>E18+E23+E27</f>
        <v>-263185</v>
      </c>
      <c r="F29" s="57">
        <f>E29/D29</f>
        <v>-1</v>
      </c>
      <c r="G29" s="54">
        <f>G18+G23+G27</f>
        <v>941827</v>
      </c>
      <c r="H29" s="55">
        <f>H18+H23+H27</f>
        <v>1750610</v>
      </c>
      <c r="I29" s="56">
        <f>I18+I23+I27</f>
        <v>-808783</v>
      </c>
      <c r="J29" s="57">
        <f>I29/H29</f>
        <v>-0.46200067405075945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2020-10-07T06:04:37Z</cp:lastPrinted>
  <dcterms:created xsi:type="dcterms:W3CDTF">2020-01-17T09:31:19Z</dcterms:created>
  <dcterms:modified xsi:type="dcterms:W3CDTF">2021-05-05T13:35:03Z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