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77" documentId="8_{D82C4829-4CB2-402C-BE27-80A0E42089D8}" xr6:coauthVersionLast="47" xr6:coauthVersionMax="47" xr10:uidLastSave="{024C1043-E746-477D-811B-EA22D0F42F3A}"/>
  <bookViews>
    <workbookView xWindow="90" yWindow="135" windowWidth="21720" windowHeight="14805" tabRatio="960" activeTab="4" xr2:uid="{00000000-000D-0000-FFFF-FFFF00000000}"/>
  </bookViews>
  <sheets>
    <sheet name="Rådata" sheetId="17" r:id="rId1"/>
    <sheet name="2022" sheetId="4" r:id="rId2"/>
    <sheet name="2021" sheetId="2" r:id="rId3"/>
    <sheet name="01 - 2022 Grenlad" sheetId="1" r:id="rId4"/>
    <sheet name="02 -2022 Grenland" sheetId="5" r:id="rId5"/>
    <sheet name="03 -2022 Grenland" sheetId="6" r:id="rId6"/>
    <sheet name="04 - 2022 Grenland" sheetId="7" r:id="rId7"/>
    <sheet name=" 05 - 2022 Grenland" sheetId="8" r:id="rId8"/>
    <sheet name=" 06 - 2022 Grenland" sheetId="9" r:id="rId9"/>
    <sheet name=" 07 - 2022 Grenland" sheetId="10" r:id="rId10"/>
    <sheet name=" 08 - 2022 Grenland" sheetId="11" r:id="rId11"/>
    <sheet name=" 09- 2022 Grenland" sheetId="12" r:id="rId12"/>
    <sheet name=" 10- 2022 Grenland" sheetId="13" r:id="rId13"/>
    <sheet name=" 11- 2022 Grenland" sheetId="15" r:id="rId14"/>
    <sheet name=" 12- 2022 Grenland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5" l="1"/>
  <c r="D8" i="5"/>
  <c r="D5" i="6"/>
  <c r="D5" i="7"/>
  <c r="D5" i="8"/>
  <c r="D5" i="9"/>
  <c r="D5" i="10"/>
  <c r="D5" i="11"/>
  <c r="D5" i="12"/>
  <c r="D5" i="13"/>
  <c r="D5" i="15"/>
  <c r="D5" i="16"/>
  <c r="D5" i="5"/>
  <c r="C5" i="6"/>
  <c r="C5" i="7"/>
  <c r="C5" i="8"/>
  <c r="C5" i="9"/>
  <c r="C5" i="10"/>
  <c r="C5" i="11"/>
  <c r="C5" i="12"/>
  <c r="C5" i="13"/>
  <c r="C5" i="15"/>
  <c r="C5" i="16"/>
  <c r="C5" i="5"/>
  <c r="C27" i="5"/>
  <c r="C25" i="5"/>
  <c r="C23" i="5"/>
  <c r="C16" i="5"/>
  <c r="C9" i="5"/>
  <c r="C8" i="5"/>
  <c r="C7" i="5"/>
  <c r="C6" i="5"/>
  <c r="C10" i="5"/>
  <c r="C11" i="5"/>
  <c r="C12" i="5"/>
  <c r="C13" i="5"/>
  <c r="C14" i="5"/>
  <c r="C15" i="5"/>
  <c r="C17" i="5"/>
  <c r="C19" i="5"/>
  <c r="C20" i="5"/>
  <c r="C21" i="5"/>
  <c r="C22" i="5"/>
  <c r="C24" i="5"/>
  <c r="C26" i="5"/>
  <c r="C28" i="5"/>
  <c r="F20" i="17"/>
  <c r="D27" i="2"/>
  <c r="O27" i="2" s="1"/>
  <c r="O26" i="2"/>
  <c r="O25" i="2"/>
  <c r="D23" i="2"/>
  <c r="O23" i="2" s="1"/>
  <c r="O22" i="2"/>
  <c r="O21" i="2"/>
  <c r="O20" i="2"/>
  <c r="D16" i="2"/>
  <c r="O16" i="2" s="1"/>
  <c r="O15" i="2"/>
  <c r="O14" i="2"/>
  <c r="O13" i="2"/>
  <c r="O12" i="2"/>
  <c r="O11" i="2"/>
  <c r="D9" i="2"/>
  <c r="D18" i="2" s="1"/>
  <c r="O8" i="2"/>
  <c r="O7" i="2"/>
  <c r="O6" i="2"/>
  <c r="C26" i="12"/>
  <c r="C22" i="12"/>
  <c r="C15" i="12"/>
  <c r="C12" i="12"/>
  <c r="C8" i="12"/>
  <c r="C7" i="12"/>
  <c r="F24" i="17"/>
  <c r="F23" i="17"/>
  <c r="C25" i="12"/>
  <c r="C21" i="12"/>
  <c r="C20" i="12"/>
  <c r="C14" i="12"/>
  <c r="C13" i="12"/>
  <c r="C11" i="12"/>
  <c r="D29" i="2" l="1"/>
  <c r="O29" i="2" s="1"/>
  <c r="O18" i="2"/>
  <c r="O9" i="2"/>
  <c r="F19" i="17"/>
  <c r="F18" i="17"/>
  <c r="F10" i="17"/>
  <c r="F11" i="17"/>
  <c r="F12" i="17"/>
  <c r="F13" i="17"/>
  <c r="F9" i="17"/>
  <c r="F5" i="17"/>
  <c r="F6" i="17"/>
  <c r="F4" i="17"/>
  <c r="C18" i="5" l="1"/>
  <c r="F21" i="17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8" i="7"/>
  <c r="C27" i="7"/>
  <c r="C26" i="7"/>
  <c r="C25" i="7"/>
  <c r="C24" i="7"/>
  <c r="C22" i="7"/>
  <c r="C21" i="7"/>
  <c r="C20" i="7"/>
  <c r="C19" i="7"/>
  <c r="C17" i="7"/>
  <c r="C15" i="7"/>
  <c r="C14" i="7"/>
  <c r="C13" i="7"/>
  <c r="C12" i="7"/>
  <c r="C11" i="7"/>
  <c r="C10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I8" i="1" l="1"/>
  <c r="J8" i="1" s="1"/>
  <c r="I12" i="1"/>
  <c r="J12" i="1" s="1"/>
  <c r="I6" i="1"/>
  <c r="J6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F29" i="17" s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8" i="6"/>
  <c r="G7" i="6"/>
  <c r="G26" i="7"/>
  <c r="G25" i="7"/>
  <c r="G22" i="7"/>
  <c r="G21" i="7"/>
  <c r="G20" i="7"/>
  <c r="G15" i="7"/>
  <c r="G14" i="7"/>
  <c r="G13" i="7"/>
  <c r="G12" i="7"/>
  <c r="G11" i="7"/>
  <c r="G8" i="7"/>
  <c r="G7" i="7"/>
  <c r="G26" i="5"/>
  <c r="G25" i="5"/>
  <c r="G22" i="5"/>
  <c r="G21" i="5"/>
  <c r="G20" i="5"/>
  <c r="G15" i="5"/>
  <c r="G14" i="5"/>
  <c r="G13" i="5"/>
  <c r="G12" i="5"/>
  <c r="G11" i="5"/>
  <c r="G8" i="5"/>
  <c r="G7" i="5"/>
  <c r="G6" i="6"/>
  <c r="G6" i="7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14" i="6"/>
  <c r="D13" i="6"/>
  <c r="D12" i="6"/>
  <c r="D11" i="6"/>
  <c r="D8" i="6"/>
  <c r="D7" i="6"/>
  <c r="D6" i="6"/>
  <c r="D16" i="6"/>
  <c r="D9" i="6"/>
  <c r="D22" i="5"/>
  <c r="D26" i="5"/>
  <c r="D25" i="5"/>
  <c r="D21" i="5"/>
  <c r="D20" i="5"/>
  <c r="D15" i="5"/>
  <c r="D14" i="5"/>
  <c r="D13" i="5"/>
  <c r="D12" i="5"/>
  <c r="D11" i="5"/>
  <c r="D6" i="5"/>
  <c r="D16" i="5"/>
  <c r="D9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I9" i="1" l="1"/>
  <c r="J9" i="1" s="1"/>
  <c r="D27" i="5"/>
  <c r="D18" i="6"/>
  <c r="D29" i="6" s="1"/>
  <c r="D27" i="1"/>
  <c r="D18" i="5"/>
  <c r="D23" i="5"/>
  <c r="I16" i="1"/>
  <c r="J16" i="1" s="1"/>
  <c r="J11" i="1"/>
  <c r="D23" i="1"/>
  <c r="J25" i="1"/>
  <c r="I27" i="1"/>
  <c r="J27" i="1" s="1"/>
  <c r="J20" i="1"/>
  <c r="I23" i="1"/>
  <c r="J23" i="1" s="1"/>
  <c r="D29" i="5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I18" i="1" l="1"/>
  <c r="J18" i="1" s="1"/>
  <c r="D29" i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I29" i="1" l="1"/>
  <c r="J29" i="1" s="1"/>
  <c r="E23" i="16"/>
  <c r="F23" i="16" s="1"/>
  <c r="D18" i="16"/>
  <c r="D29" i="16" s="1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F11" i="13" s="1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G29" i="8" s="1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C23" i="7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C16" i="16"/>
  <c r="C16" i="7"/>
  <c r="C9" i="16"/>
  <c r="C9" i="7"/>
  <c r="C27" i="1"/>
  <c r="C23" i="1"/>
  <c r="C16" i="1"/>
  <c r="C9" i="1"/>
  <c r="E23" i="1" l="1"/>
  <c r="F7" i="1"/>
  <c r="E9" i="1"/>
  <c r="F9" i="1" s="1"/>
  <c r="E27" i="1"/>
  <c r="F27" i="1" s="1"/>
  <c r="F16" i="1"/>
  <c r="C18" i="1"/>
  <c r="C29" i="1" s="1"/>
  <c r="C29" i="7" l="1"/>
  <c r="C18" i="7"/>
  <c r="C29" i="16"/>
  <c r="C18" i="16"/>
  <c r="C29" i="5"/>
  <c r="E18" i="1"/>
  <c r="E29" i="1" s="1"/>
  <c r="F29" i="1" s="1"/>
  <c r="F18" i="1" l="1"/>
</calcChain>
</file>

<file path=xl/sharedStrings.xml><?xml version="1.0" encoding="utf-8"?>
<sst xmlns="http://schemas.openxmlformats.org/spreadsheetml/2006/main" count="606" uniqueCount="67">
  <si>
    <t>Linje</t>
  </si>
  <si>
    <t>Antall</t>
  </si>
  <si>
    <t>Totals</t>
  </si>
  <si>
    <t>M1</t>
  </si>
  <si>
    <t>Gulset - Stathelle - Langesund</t>
  </si>
  <si>
    <t>M2</t>
  </si>
  <si>
    <t>Falkum - Brattås - Skjelsvik</t>
  </si>
  <si>
    <t>M3</t>
  </si>
  <si>
    <t>Skien - Moflata - Stridsklev - Skjelsvik</t>
  </si>
  <si>
    <t>Sum Metro</t>
  </si>
  <si>
    <t>P4</t>
  </si>
  <si>
    <t>Skotfoss - Borgeåsen - Herøya</t>
  </si>
  <si>
    <t>P5</t>
  </si>
  <si>
    <t>Skien - Bølehøgda - Herre</t>
  </si>
  <si>
    <t>P6</t>
  </si>
  <si>
    <t>Åfoss - Skien - Limi</t>
  </si>
  <si>
    <t>P7</t>
  </si>
  <si>
    <t>Siljan - Skien - Gulset</t>
  </si>
  <si>
    <t>P8</t>
  </si>
  <si>
    <t>Herre - Stathelle - Skjelsvik</t>
  </si>
  <si>
    <t>Sum Pendel</t>
  </si>
  <si>
    <t>Sum Metro og Pendel</t>
  </si>
  <si>
    <t>Gulset - Kjørbekk</t>
  </si>
  <si>
    <t>Herøya - Stathelle</t>
  </si>
  <si>
    <t>801 -882</t>
  </si>
  <si>
    <t>Øvrige linjer</t>
  </si>
  <si>
    <t>Sum øvrige linjer</t>
  </si>
  <si>
    <t>710-713</t>
  </si>
  <si>
    <t>Ferger Kragerø</t>
  </si>
  <si>
    <t>281-282</t>
  </si>
  <si>
    <t>Ferger Porsgrunn</t>
  </si>
  <si>
    <t>Sum Ferger</t>
  </si>
  <si>
    <t>Sum Grenland</t>
  </si>
  <si>
    <t>Passasjerer 2021</t>
  </si>
  <si>
    <t>Destinasjon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</si>
  <si>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</si>
  <si>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</si>
  <si>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</si>
  <si>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</si>
  <si>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</si>
  <si>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</si>
  <si>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</si>
  <si>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</si>
  <si>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</si>
  <si>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</si>
  <si>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</si>
  <si>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</si>
  <si>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</si>
  <si>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>Denne måned</t>
  </si>
  <si>
    <t>Hittil i år</t>
  </si>
  <si>
    <t>Endring</t>
  </si>
  <si>
    <t>Endring %</t>
  </si>
  <si>
    <t>2022 - versjon 07.02.2021. Final</t>
  </si>
  <si>
    <t>Passasjerrapport Grenland pr linje - 2022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</si>
  <si>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</si>
  <si>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</si>
  <si>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</si>
  <si>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</si>
  <si>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</si>
  <si>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</si>
  <si>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</si>
  <si>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</si>
  <si>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</si>
  <si>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</si>
  <si>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</si>
  <si>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</si>
  <si>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Passasjerer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</si>
</sst>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Border="1"/>
    <xf numFmtId="0" fontId="3" fillId="0" borderId="7" xfId="0" applyFont="1" applyBorder="1"/>
    <xf numFmtId="0" fontId="0" fillId="0" borderId="7" xfId="0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2" fillId="2" borderId="7" xfId="0" applyFont="1" applyFill="1" applyBorder="1"/>
    <xf numFmtId="0" fontId="3" fillId="0" borderId="5" xfId="0" applyFont="1" applyBorder="1" applyAlignment="1">
      <alignment horizontal="right"/>
    </xf>
    <xf numFmtId="0" fontId="6" fillId="0" borderId="0" xfId="0" applyFont="1"/>
    <xf numFmtId="3" fontId="0" fillId="0" borderId="0" xfId="0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Border="1"/>
    <xf numFmtId="0" fontId="0" fillId="0" borderId="18" xfId="0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Border="1"/>
    <xf numFmtId="0" fontId="0" fillId="0" borderId="16" xfId="0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164" fontId="3" fillId="0" borderId="19" xfId="1" applyNumberFormat="1" applyFont="1" applyBorder="1"/>
    <xf numFmtId="164" fontId="0" fillId="0" borderId="0" xfId="0" applyNumberFormat="1"/>
    <xf numFmtId="0" fontId="7" fillId="0" borderId="0" xfId="3"/>
    <xf numFmtId="0" fontId="8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55160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73025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26585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74210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85726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6"/>
  <sheetViews>
    <sheetView workbookViewId="0">
      <selection activeCell="F4" sqref="F4:F27"/>
    </sheetView>
  </sheetViews>
  <sheetFormatPr baseColWidth="10" defaultColWidth="11.42578125" defaultRowHeight="15" x14ac:dyDescent="0.25"/>
  <cols>
    <col min="5" max="5" width="32.85546875" bestFit="1" customWidth="1"/>
  </cols>
  <sheetData>
    <row r="1" spans="1:9" x14ac:dyDescent="0.25">
      <c r="A1" s="70" t="s">
        <v>0</v>
      </c>
      <c r="B1" s="70" t="s">
        <v>1</v>
      </c>
    </row>
    <row r="2" spans="1:9" x14ac:dyDescent="0.25">
      <c r="A2" s="70" t="s">
        <v>2</v>
      </c>
      <c r="B2" s="29">
        <v>309996</v>
      </c>
    </row>
    <row r="3" spans="1:9" x14ac:dyDescent="0.25">
      <c r="A3" s="70">
        <v>8001</v>
      </c>
      <c r="B3" s="29">
        <v>89970</v>
      </c>
      <c r="H3" s="67"/>
      <c r="I3" s="30"/>
    </row>
    <row r="4" spans="1:9" x14ac:dyDescent="0.25">
      <c r="A4" s="70">
        <v>8002</v>
      </c>
      <c r="B4" s="29">
        <v>68378</v>
      </c>
      <c r="D4" s="21" t="s">
        <v>3</v>
      </c>
      <c r="E4" s="9" t="s">
        <v>4</v>
      </c>
      <c r="F4" s="17">
        <f>B3</f>
        <v>89970</v>
      </c>
      <c r="H4" s="67"/>
      <c r="I4" s="30"/>
    </row>
    <row r="5" spans="1:9" x14ac:dyDescent="0.25">
      <c r="A5" s="70">
        <v>8003</v>
      </c>
      <c r="B5" s="29">
        <v>76666</v>
      </c>
      <c r="D5" s="21" t="s">
        <v>5</v>
      </c>
      <c r="E5" s="9" t="s">
        <v>6</v>
      </c>
      <c r="F5" s="17">
        <f t="shared" ref="F5:F6" si="0">B4</f>
        <v>68378</v>
      </c>
      <c r="H5" s="67"/>
      <c r="I5" s="30"/>
    </row>
    <row r="6" spans="1:9" x14ac:dyDescent="0.25">
      <c r="A6" s="70">
        <v>8004</v>
      </c>
      <c r="B6" s="29">
        <v>12802</v>
      </c>
      <c r="D6" s="21" t="s">
        <v>7</v>
      </c>
      <c r="E6" s="9" t="s">
        <v>8</v>
      </c>
      <c r="F6" s="17">
        <f t="shared" si="0"/>
        <v>76666</v>
      </c>
      <c r="H6" s="67"/>
      <c r="I6" s="30"/>
    </row>
    <row r="7" spans="1:9" x14ac:dyDescent="0.25">
      <c r="A7" s="70">
        <v>8005</v>
      </c>
      <c r="B7" s="29">
        <v>11430</v>
      </c>
      <c r="D7" s="22"/>
      <c r="E7" s="25" t="s">
        <v>9</v>
      </c>
      <c r="F7" s="18">
        <f>SUM(F4:F6)</f>
        <v>235014</v>
      </c>
      <c r="H7" s="67"/>
      <c r="I7" s="30"/>
    </row>
    <row r="8" spans="1:9" x14ac:dyDescent="0.25">
      <c r="A8" s="70">
        <v>8006</v>
      </c>
      <c r="B8" s="29">
        <v>11794</v>
      </c>
      <c r="D8" s="22"/>
      <c r="E8" s="25"/>
      <c r="F8" s="18"/>
      <c r="H8" s="67"/>
      <c r="I8" s="30"/>
    </row>
    <row r="9" spans="1:9" x14ac:dyDescent="0.25">
      <c r="A9" s="70">
        <v>8007</v>
      </c>
      <c r="B9" s="29">
        <v>9116</v>
      </c>
      <c r="D9" s="21" t="s">
        <v>10</v>
      </c>
      <c r="E9" s="9" t="s">
        <v>11</v>
      </c>
      <c r="F9" s="17">
        <f>B6</f>
        <v>12802</v>
      </c>
      <c r="H9" s="67"/>
      <c r="I9" s="30"/>
    </row>
    <row r="10" spans="1:9" x14ac:dyDescent="0.25">
      <c r="A10" s="70">
        <v>8008</v>
      </c>
      <c r="B10" s="29">
        <v>1569</v>
      </c>
      <c r="D10" s="21" t="s">
        <v>12</v>
      </c>
      <c r="E10" s="9" t="s">
        <v>13</v>
      </c>
      <c r="F10" s="17">
        <f t="shared" ref="F10:F13" si="1">B7</f>
        <v>11430</v>
      </c>
      <c r="H10" s="67"/>
      <c r="I10" s="30"/>
    </row>
    <row r="11" spans="1:9" x14ac:dyDescent="0.25">
      <c r="A11" s="70">
        <v>8070</v>
      </c>
      <c r="B11" s="29">
        <v>1854</v>
      </c>
      <c r="D11" s="21" t="s">
        <v>14</v>
      </c>
      <c r="E11" s="9" t="s">
        <v>15</v>
      </c>
      <c r="F11" s="17">
        <f t="shared" si="1"/>
        <v>11794</v>
      </c>
      <c r="H11" s="67"/>
      <c r="I11" s="30"/>
    </row>
    <row r="12" spans="1:9" x14ac:dyDescent="0.25">
      <c r="A12" s="70">
        <v>8084</v>
      </c>
      <c r="B12" s="29">
        <v>439</v>
      </c>
      <c r="D12" s="21" t="s">
        <v>16</v>
      </c>
      <c r="E12" s="9" t="s">
        <v>17</v>
      </c>
      <c r="F12" s="17">
        <f t="shared" si="1"/>
        <v>9116</v>
      </c>
      <c r="H12" s="67"/>
      <c r="I12" s="30"/>
    </row>
    <row r="13" spans="1:9" x14ac:dyDescent="0.25">
      <c r="A13" s="70">
        <v>8281</v>
      </c>
      <c r="B13" s="29">
        <v>2920</v>
      </c>
      <c r="D13" s="21" t="s">
        <v>18</v>
      </c>
      <c r="E13" s="9" t="s">
        <v>19</v>
      </c>
      <c r="F13" s="17">
        <f t="shared" si="1"/>
        <v>1569</v>
      </c>
      <c r="H13" s="67"/>
      <c r="I13" s="30"/>
    </row>
    <row r="14" spans="1:9" x14ac:dyDescent="0.25">
      <c r="A14" s="70">
        <v>8710</v>
      </c>
      <c r="B14" s="29">
        <v>1418</v>
      </c>
      <c r="D14" s="22"/>
      <c r="E14" s="25" t="s">
        <v>20</v>
      </c>
      <c r="F14" s="18">
        <f>SUM(F9:F13)</f>
        <v>46711</v>
      </c>
      <c r="H14" s="67"/>
      <c r="I14" s="30"/>
    </row>
    <row r="15" spans="1:9" x14ac:dyDescent="0.25">
      <c r="A15" s="70">
        <v>8711</v>
      </c>
      <c r="B15" s="29">
        <v>2450</v>
      </c>
      <c r="D15" s="21"/>
      <c r="E15" s="9"/>
      <c r="F15" s="17"/>
      <c r="H15" s="67"/>
      <c r="I15" s="30"/>
    </row>
    <row r="16" spans="1:9" x14ac:dyDescent="0.25">
      <c r="A16" s="70">
        <v>8712</v>
      </c>
      <c r="B16" s="29">
        <v>5838</v>
      </c>
      <c r="D16" s="22"/>
      <c r="E16" s="25" t="s">
        <v>21</v>
      </c>
      <c r="F16" s="18">
        <f>F7+F14</f>
        <v>281725</v>
      </c>
      <c r="H16" s="67"/>
      <c r="I16" s="30"/>
    </row>
    <row r="17" spans="1:9" x14ac:dyDescent="0.25">
      <c r="A17" s="70">
        <v>8801</v>
      </c>
      <c r="B17" s="29">
        <v>1151</v>
      </c>
      <c r="D17" s="22"/>
      <c r="E17" s="25"/>
      <c r="F17" s="18"/>
      <c r="H17" s="67"/>
      <c r="I17" s="30"/>
    </row>
    <row r="18" spans="1:9" x14ac:dyDescent="0.25">
      <c r="A18" s="70">
        <v>8802</v>
      </c>
      <c r="B18" s="29">
        <v>27</v>
      </c>
      <c r="D18" s="23">
        <v>70</v>
      </c>
      <c r="E18" s="9" t="s">
        <v>22</v>
      </c>
      <c r="F18" s="17">
        <f>B11</f>
        <v>1854</v>
      </c>
      <c r="H18" s="67"/>
      <c r="I18" s="30"/>
    </row>
    <row r="19" spans="1:9" x14ac:dyDescent="0.25">
      <c r="A19" s="70">
        <v>8803</v>
      </c>
      <c r="B19" s="29">
        <v>766</v>
      </c>
      <c r="D19" s="23">
        <v>84</v>
      </c>
      <c r="E19" s="9" t="s">
        <v>23</v>
      </c>
      <c r="F19" s="17">
        <f>B12</f>
        <v>439</v>
      </c>
      <c r="H19" s="67"/>
      <c r="I19" s="30"/>
    </row>
    <row r="20" spans="1:9" x14ac:dyDescent="0.25">
      <c r="A20" s="70">
        <v>8804</v>
      </c>
      <c r="B20" s="29">
        <v>1014</v>
      </c>
      <c r="D20" s="3" t="s">
        <v>24</v>
      </c>
      <c r="E20" s="9" t="s">
        <v>25</v>
      </c>
      <c r="F20" s="17">
        <f>SUM(B17:B37)</f>
        <v>13352</v>
      </c>
      <c r="H20" s="67"/>
      <c r="I20" s="30"/>
    </row>
    <row r="21" spans="1:9" x14ac:dyDescent="0.25">
      <c r="A21" s="70">
        <v>8805</v>
      </c>
      <c r="B21" s="29">
        <v>1946</v>
      </c>
      <c r="D21" s="22"/>
      <c r="E21" s="25" t="s">
        <v>26</v>
      </c>
      <c r="F21" s="18">
        <f>SUM(F18:F20)</f>
        <v>15645</v>
      </c>
      <c r="H21" s="67"/>
      <c r="I21" s="30"/>
    </row>
    <row r="22" spans="1:9" x14ac:dyDescent="0.25">
      <c r="A22" s="70">
        <v>8806</v>
      </c>
      <c r="B22" s="29">
        <v>1147</v>
      </c>
      <c r="D22" s="21"/>
      <c r="E22" s="9"/>
      <c r="F22" s="17"/>
      <c r="H22" s="67"/>
      <c r="I22" s="30"/>
    </row>
    <row r="23" spans="1:9" x14ac:dyDescent="0.25">
      <c r="A23" s="70">
        <v>8807</v>
      </c>
      <c r="B23" s="29">
        <v>330</v>
      </c>
      <c r="D23" s="3" t="s">
        <v>27</v>
      </c>
      <c r="E23" s="9" t="s">
        <v>28</v>
      </c>
      <c r="F23" s="17">
        <f>SUM(B14:B16)</f>
        <v>9706</v>
      </c>
      <c r="H23" s="67"/>
      <c r="I23" s="30"/>
    </row>
    <row r="24" spans="1:9" x14ac:dyDescent="0.25">
      <c r="A24" s="70">
        <v>8810</v>
      </c>
      <c r="B24" s="29">
        <v>244</v>
      </c>
      <c r="D24" s="3" t="s">
        <v>29</v>
      </c>
      <c r="E24" s="9" t="s">
        <v>30</v>
      </c>
      <c r="F24" s="17">
        <f>SUM(B13)</f>
        <v>2920</v>
      </c>
      <c r="H24" s="67"/>
      <c r="I24" s="30"/>
    </row>
    <row r="25" spans="1:9" x14ac:dyDescent="0.25">
      <c r="A25" s="70">
        <v>8811</v>
      </c>
      <c r="B25" s="29">
        <v>418</v>
      </c>
      <c r="D25" s="22"/>
      <c r="E25" s="25" t="s">
        <v>31</v>
      </c>
      <c r="F25" s="18">
        <f>SUM(F23:F24)</f>
        <v>12626</v>
      </c>
      <c r="H25" s="67"/>
      <c r="I25" s="30"/>
    </row>
    <row r="26" spans="1:9" x14ac:dyDescent="0.25">
      <c r="A26" s="70">
        <v>8812</v>
      </c>
      <c r="B26" s="29">
        <v>116</v>
      </c>
      <c r="D26" s="21"/>
      <c r="E26" s="9"/>
      <c r="F26" s="17"/>
      <c r="H26" s="67"/>
      <c r="I26" s="30"/>
    </row>
    <row r="27" spans="1:9" x14ac:dyDescent="0.25">
      <c r="A27" s="70">
        <v>8813</v>
      </c>
      <c r="B27" s="29">
        <v>206</v>
      </c>
      <c r="D27" s="22"/>
      <c r="E27" s="25" t="s">
        <v>32</v>
      </c>
      <c r="F27" s="20">
        <f>F16+F21+F25</f>
        <v>309996</v>
      </c>
      <c r="H27" s="67"/>
      <c r="I27" s="30"/>
    </row>
    <row r="28" spans="1:9" x14ac:dyDescent="0.25">
      <c r="A28" s="70">
        <v>8814</v>
      </c>
      <c r="B28" s="29">
        <v>596</v>
      </c>
      <c r="H28" s="67"/>
      <c r="I28" s="30"/>
    </row>
    <row r="29" spans="1:9" x14ac:dyDescent="0.25">
      <c r="A29" s="70">
        <v>8815</v>
      </c>
      <c r="B29" s="29">
        <v>95</v>
      </c>
      <c r="F29" s="69">
        <f>B2-F27</f>
        <v>0</v>
      </c>
      <c r="H29" s="67"/>
      <c r="I29" s="30"/>
    </row>
    <row r="30" spans="1:9" x14ac:dyDescent="0.25">
      <c r="A30" s="70">
        <v>8816</v>
      </c>
      <c r="B30" s="29">
        <v>336</v>
      </c>
      <c r="H30" s="67"/>
      <c r="I30" s="30"/>
    </row>
    <row r="31" spans="1:9" x14ac:dyDescent="0.25">
      <c r="A31" s="70">
        <v>8817</v>
      </c>
      <c r="B31" s="29">
        <v>325</v>
      </c>
      <c r="H31" s="67"/>
      <c r="I31" s="30"/>
    </row>
    <row r="32" spans="1:9" x14ac:dyDescent="0.25">
      <c r="A32" s="70">
        <v>8818</v>
      </c>
      <c r="B32" s="29">
        <v>531</v>
      </c>
      <c r="H32" s="67"/>
      <c r="I32" s="30"/>
    </row>
    <row r="33" spans="1:9" x14ac:dyDescent="0.25">
      <c r="A33" s="70">
        <v>8819</v>
      </c>
      <c r="B33" s="29">
        <v>927</v>
      </c>
      <c r="H33" s="67"/>
      <c r="I33" s="30"/>
    </row>
    <row r="34" spans="1:9" x14ac:dyDescent="0.25">
      <c r="A34" s="70">
        <v>8820</v>
      </c>
      <c r="B34" s="29">
        <v>318</v>
      </c>
      <c r="H34" s="67"/>
      <c r="I34" s="30"/>
    </row>
    <row r="35" spans="1:9" x14ac:dyDescent="0.25">
      <c r="A35" s="70">
        <v>8881</v>
      </c>
      <c r="B35" s="29">
        <v>1757</v>
      </c>
    </row>
    <row r="36" spans="1:9" x14ac:dyDescent="0.25">
      <c r="A36" s="70">
        <v>8882</v>
      </c>
      <c r="B36" s="29">
        <v>1102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60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'2022'!I6</f>
        <v>0</v>
      </c>
      <c r="D6" s="36">
        <f>'2021'!I6</f>
        <v>62738</v>
      </c>
      <c r="E6" s="37">
        <f>C6-D6</f>
        <v>-62738</v>
      </c>
      <c r="F6" s="45">
        <f>E6/D6</f>
        <v>-1</v>
      </c>
      <c r="G6" s="44">
        <f>SUM('2022'!C6:I6)</f>
        <v>166946</v>
      </c>
      <c r="H6" s="36">
        <f>SUM('2021'!C6:I6)</f>
        <v>458636</v>
      </c>
      <c r="I6" s="37">
        <f t="shared" ref="I6:I8" si="0">G6-H6</f>
        <v>-291690</v>
      </c>
      <c r="J6" s="45">
        <f>I6/H6</f>
        <v>-0.63599455777566527</v>
      </c>
    </row>
    <row r="7" spans="1:10" x14ac:dyDescent="0.25">
      <c r="A7" s="56" t="s">
        <v>5</v>
      </c>
      <c r="B7" s="57" t="s">
        <v>6</v>
      </c>
      <c r="C7" s="44">
        <f>'2022'!I7</f>
        <v>0</v>
      </c>
      <c r="D7" s="36">
        <f>'2021'!I7</f>
        <v>38777</v>
      </c>
      <c r="E7" s="37">
        <f>C7-D7</f>
        <v>-38777</v>
      </c>
      <c r="F7" s="45">
        <f>E7/D7</f>
        <v>-1</v>
      </c>
      <c r="G7" s="44">
        <f>SUM('2022'!C7:I7)</f>
        <v>130258</v>
      </c>
      <c r="H7" s="36">
        <f>SUM('2021'!C7:I7)</f>
        <v>314313</v>
      </c>
      <c r="I7" s="37">
        <f t="shared" si="0"/>
        <v>-184055</v>
      </c>
      <c r="J7" s="45">
        <f>I7/H7</f>
        <v>-0.58557870657592914</v>
      </c>
    </row>
    <row r="8" spans="1:10" x14ac:dyDescent="0.25">
      <c r="A8" s="56" t="s">
        <v>7</v>
      </c>
      <c r="B8" s="57" t="s">
        <v>8</v>
      </c>
      <c r="C8" s="44">
        <f>'2022'!I8</f>
        <v>0</v>
      </c>
      <c r="D8" s="36">
        <f>'2021'!I8</f>
        <v>44988</v>
      </c>
      <c r="E8" s="37">
        <f>C8-D8</f>
        <v>-44988</v>
      </c>
      <c r="F8" s="45">
        <f>E8/D8</f>
        <v>-1</v>
      </c>
      <c r="G8" s="44">
        <f>SUM('2022'!C8:I8)</f>
        <v>145670</v>
      </c>
      <c r="H8" s="36">
        <f>SUM('2021'!C8:I8)</f>
        <v>360874</v>
      </c>
      <c r="I8" s="37">
        <f t="shared" si="0"/>
        <v>-215204</v>
      </c>
      <c r="J8" s="45">
        <f>I8/H8</f>
        <v>-0.59634110520569505</v>
      </c>
    </row>
    <row r="9" spans="1:10" s="12" customFormat="1" x14ac:dyDescent="0.25">
      <c r="A9" s="62"/>
      <c r="B9" s="63" t="s">
        <v>9</v>
      </c>
      <c r="C9" s="46">
        <f>'2022'!I9</f>
        <v>0</v>
      </c>
      <c r="D9" s="38">
        <f t="shared" ref="D9" si="1">SUM(D6:D8)</f>
        <v>146503</v>
      </c>
      <c r="E9" s="39">
        <f>SUM(E6:E8)</f>
        <v>-146503</v>
      </c>
      <c r="F9" s="47">
        <f>E9/D9</f>
        <v>-1</v>
      </c>
      <c r="G9" s="46">
        <f>SUM(G6:G8)</f>
        <v>442874</v>
      </c>
      <c r="H9" s="38">
        <f>SUM(H6:H8)</f>
        <v>1133823</v>
      </c>
      <c r="I9" s="39">
        <f>SUM(I6:I8)</f>
        <v>-690949</v>
      </c>
      <c r="J9" s="47">
        <f>I9/H9</f>
        <v>-0.60939758674854894</v>
      </c>
    </row>
    <row r="10" spans="1:10" x14ac:dyDescent="0.25">
      <c r="A10" s="62"/>
      <c r="B10" s="63"/>
      <c r="C10" s="46">
        <f>'2022'!I10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'2022'!I11</f>
        <v>0</v>
      </c>
      <c r="D11" s="36">
        <f>'2021'!I11</f>
        <v>6583</v>
      </c>
      <c r="E11" s="37">
        <f>C11-D11</f>
        <v>-6583</v>
      </c>
      <c r="F11" s="45">
        <f t="shared" ref="F11:F16" si="2">E11/D11</f>
        <v>-1</v>
      </c>
      <c r="G11" s="44">
        <f>SUM('2022'!C11:I11)</f>
        <v>24353</v>
      </c>
      <c r="H11" s="36">
        <f>SUM('2021'!C11:I11)</f>
        <v>53450</v>
      </c>
      <c r="I11" s="37">
        <f t="shared" ref="I11:I15" si="3">G11-H11</f>
        <v>-29097</v>
      </c>
      <c r="J11" s="45">
        <f t="shared" ref="J11:J16" si="4">I11/H11</f>
        <v>-0.54437792329279699</v>
      </c>
    </row>
    <row r="12" spans="1:10" x14ac:dyDescent="0.25">
      <c r="A12" s="56" t="s">
        <v>12</v>
      </c>
      <c r="B12" s="57" t="s">
        <v>13</v>
      </c>
      <c r="C12" s="44">
        <f>'2022'!I12</f>
        <v>0</v>
      </c>
      <c r="D12" s="36">
        <f>'2021'!I12</f>
        <v>5586</v>
      </c>
      <c r="E12" s="37">
        <f>C12-D12</f>
        <v>-5586</v>
      </c>
      <c r="F12" s="45">
        <f t="shared" si="2"/>
        <v>-1</v>
      </c>
      <c r="G12" s="44">
        <f>SUM('2022'!C12:I12)</f>
        <v>22237</v>
      </c>
      <c r="H12" s="36">
        <f>SUM('2021'!C12:I12)</f>
        <v>55224</v>
      </c>
      <c r="I12" s="37">
        <f t="shared" si="3"/>
        <v>-32987</v>
      </c>
      <c r="J12" s="45">
        <f t="shared" si="4"/>
        <v>-0.59733087063595536</v>
      </c>
    </row>
    <row r="13" spans="1:10" x14ac:dyDescent="0.25">
      <c r="A13" s="56" t="s">
        <v>14</v>
      </c>
      <c r="B13" s="57" t="s">
        <v>15</v>
      </c>
      <c r="C13" s="44">
        <f>'2022'!I13</f>
        <v>0</v>
      </c>
      <c r="D13" s="36">
        <f>'2021'!I13</f>
        <v>4104</v>
      </c>
      <c r="E13" s="37">
        <f>C13-D13</f>
        <v>-4104</v>
      </c>
      <c r="F13" s="45">
        <f t="shared" si="2"/>
        <v>-1</v>
      </c>
      <c r="G13" s="44">
        <f>SUM('2022'!C13:I13)</f>
        <v>22244</v>
      </c>
      <c r="H13" s="36">
        <f>SUM('2021'!C13:I13)</f>
        <v>46684</v>
      </c>
      <c r="I13" s="37">
        <f t="shared" si="3"/>
        <v>-24440</v>
      </c>
      <c r="J13" s="45">
        <f t="shared" si="4"/>
        <v>-0.52351983548967529</v>
      </c>
    </row>
    <row r="14" spans="1:10" x14ac:dyDescent="0.25">
      <c r="A14" s="56" t="s">
        <v>16</v>
      </c>
      <c r="B14" s="57" t="s">
        <v>17</v>
      </c>
      <c r="C14" s="44">
        <f>'2022'!I14</f>
        <v>0</v>
      </c>
      <c r="D14" s="36">
        <f>'2021'!I14</f>
        <v>4265</v>
      </c>
      <c r="E14" s="40">
        <f>C14-D14</f>
        <v>-4265</v>
      </c>
      <c r="F14" s="49">
        <f t="shared" si="2"/>
        <v>-1</v>
      </c>
      <c r="G14" s="44">
        <f>SUM('2022'!C14:I14)</f>
        <v>18186</v>
      </c>
      <c r="H14" s="36">
        <f>SUM('2021'!C14:I14)</f>
        <v>40146</v>
      </c>
      <c r="I14" s="37">
        <f t="shared" si="3"/>
        <v>-21960</v>
      </c>
      <c r="J14" s="49">
        <f t="shared" si="4"/>
        <v>-0.54700343745329549</v>
      </c>
    </row>
    <row r="15" spans="1:10" x14ac:dyDescent="0.25">
      <c r="A15" s="56" t="s">
        <v>18</v>
      </c>
      <c r="B15" s="57" t="s">
        <v>19</v>
      </c>
      <c r="C15" s="44">
        <f>'2022'!I15</f>
        <v>0</v>
      </c>
      <c r="D15" s="36">
        <f>'2021'!I15</f>
        <v>795</v>
      </c>
      <c r="E15" s="37">
        <f>C15-D15</f>
        <v>-795</v>
      </c>
      <c r="F15" s="45">
        <f t="shared" si="2"/>
        <v>-1</v>
      </c>
      <c r="G15" s="44">
        <f>SUM('2022'!C15:I15)</f>
        <v>3124</v>
      </c>
      <c r="H15" s="36">
        <f>SUM('2021'!C15:I15)</f>
        <v>12964</v>
      </c>
      <c r="I15" s="37">
        <f t="shared" si="3"/>
        <v>-9840</v>
      </c>
      <c r="J15" s="45">
        <f t="shared" si="4"/>
        <v>-0.75902499228633136</v>
      </c>
    </row>
    <row r="16" spans="1:10" s="12" customFormat="1" x14ac:dyDescent="0.25">
      <c r="A16" s="62"/>
      <c r="B16" s="63" t="s">
        <v>20</v>
      </c>
      <c r="C16" s="46">
        <f>'2022'!I16</f>
        <v>0</v>
      </c>
      <c r="D16" s="38">
        <f>SUM(D11:D15)</f>
        <v>21333</v>
      </c>
      <c r="E16" s="39">
        <f>SUM(E11:E15)</f>
        <v>-21333</v>
      </c>
      <c r="F16" s="47">
        <f t="shared" si="2"/>
        <v>-1</v>
      </c>
      <c r="G16" s="46">
        <f>SUM(G11:G15)</f>
        <v>90144</v>
      </c>
      <c r="H16" s="38">
        <f>SUM(H11:H15)</f>
        <v>208468</v>
      </c>
      <c r="I16" s="39">
        <f>SUM(I11:I15)</f>
        <v>-118324</v>
      </c>
      <c r="J16" s="47">
        <f t="shared" si="4"/>
        <v>-0.56758831091582396</v>
      </c>
    </row>
    <row r="17" spans="1:10" x14ac:dyDescent="0.25">
      <c r="A17" s="56"/>
      <c r="B17" s="57"/>
      <c r="C17" s="44">
        <f>'2022'!I17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'2022'!I18</f>
        <v>0</v>
      </c>
      <c r="D18" s="38">
        <f>D9+D16</f>
        <v>167836</v>
      </c>
      <c r="E18" s="39">
        <f>E9+E16</f>
        <v>-167836</v>
      </c>
      <c r="F18" s="47">
        <f>E18/D18</f>
        <v>-1</v>
      </c>
      <c r="G18" s="46">
        <f>G9+G16</f>
        <v>533018</v>
      </c>
      <c r="H18" s="38">
        <f>H9+H16</f>
        <v>1342291</v>
      </c>
      <c r="I18" s="39">
        <f>I9+I16</f>
        <v>-809273</v>
      </c>
      <c r="J18" s="48">
        <f>I18/H18</f>
        <v>-0.60290428826536124</v>
      </c>
    </row>
    <row r="19" spans="1:10" x14ac:dyDescent="0.25">
      <c r="A19" s="62"/>
      <c r="B19" s="63"/>
      <c r="C19" s="46">
        <f>'2022'!I19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'2022'!I20</f>
        <v>0</v>
      </c>
      <c r="D20" s="36">
        <f>'2021'!I20</f>
        <v>563</v>
      </c>
      <c r="E20" s="37">
        <f>C20-D20</f>
        <v>-563</v>
      </c>
      <c r="F20" s="45">
        <f>E20/D20</f>
        <v>-1</v>
      </c>
      <c r="G20" s="44">
        <f>SUM('2022'!C20:I20)</f>
        <v>3716</v>
      </c>
      <c r="H20" s="36">
        <f>SUM('2021'!C20:I20)</f>
        <v>8327</v>
      </c>
      <c r="I20" s="37">
        <f t="shared" ref="I20:I22" si="5">G20-H20</f>
        <v>-4611</v>
      </c>
      <c r="J20" s="45">
        <f>I20/H20</f>
        <v>-0.55374084304071092</v>
      </c>
    </row>
    <row r="21" spans="1:10" x14ac:dyDescent="0.25">
      <c r="A21" s="64">
        <v>84</v>
      </c>
      <c r="B21" s="57" t="s">
        <v>23</v>
      </c>
      <c r="C21" s="44">
        <f>'2022'!I21</f>
        <v>0</v>
      </c>
      <c r="D21" s="36">
        <f>'2021'!I21</f>
        <v>210</v>
      </c>
      <c r="E21" s="37">
        <f>C21-D21</f>
        <v>-210</v>
      </c>
      <c r="F21" s="45">
        <f>E21/D21</f>
        <v>-1</v>
      </c>
      <c r="G21" s="44">
        <f>SUM('2022'!C21:I21)</f>
        <v>928</v>
      </c>
      <c r="H21" s="36">
        <f>SUM('2021'!C21:I21)</f>
        <v>1951</v>
      </c>
      <c r="I21" s="37">
        <f t="shared" si="5"/>
        <v>-1023</v>
      </c>
      <c r="J21" s="45">
        <f>I21/H21</f>
        <v>-0.52434648898001024</v>
      </c>
    </row>
    <row r="22" spans="1:10" x14ac:dyDescent="0.25">
      <c r="A22" s="56" t="s">
        <v>24</v>
      </c>
      <c r="B22" s="57" t="s">
        <v>25</v>
      </c>
      <c r="C22" s="44">
        <f>'2022'!I22</f>
        <v>0</v>
      </c>
      <c r="D22" s="36">
        <f>'2021'!I22</f>
        <v>0</v>
      </c>
      <c r="E22" s="37">
        <f>C22-D22</f>
        <v>0</v>
      </c>
      <c r="F22" s="45">
        <v>0</v>
      </c>
      <c r="G22" s="44">
        <f>SUM('2022'!C22:I22)</f>
        <v>29234</v>
      </c>
      <c r="H22" s="36">
        <f>SUM('2021'!C22:I22)</f>
        <v>69706</v>
      </c>
      <c r="I22" s="37">
        <f t="shared" si="5"/>
        <v>-40472</v>
      </c>
      <c r="J22" s="45">
        <f>I22/H22</f>
        <v>-0.58060999053166151</v>
      </c>
    </row>
    <row r="23" spans="1:10" x14ac:dyDescent="0.25">
      <c r="A23" s="62"/>
      <c r="B23" s="63" t="s">
        <v>26</v>
      </c>
      <c r="C23" s="46">
        <f>'2022'!I23</f>
        <v>0</v>
      </c>
      <c r="D23" s="38">
        <f>SUM(D20:D22)</f>
        <v>773</v>
      </c>
      <c r="E23" s="39">
        <f>SUM(E20:E22)</f>
        <v>-773</v>
      </c>
      <c r="F23" s="47">
        <f>E23/D23</f>
        <v>-1</v>
      </c>
      <c r="G23" s="46">
        <f>SUM(G20:G22)</f>
        <v>33878</v>
      </c>
      <c r="H23" s="38">
        <f>SUM(H20:H22)</f>
        <v>79984</v>
      </c>
      <c r="I23" s="39">
        <f>SUM(I20:I22)</f>
        <v>-46106</v>
      </c>
      <c r="J23" s="47">
        <f>I23/H23</f>
        <v>-0.57644028805761149</v>
      </c>
    </row>
    <row r="24" spans="1:10" x14ac:dyDescent="0.25">
      <c r="A24" s="56"/>
      <c r="B24" s="57"/>
      <c r="C24" s="44">
        <f>'2022'!I24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'2022'!I25</f>
        <v>0</v>
      </c>
      <c r="D25" s="36">
        <f>'2021'!I25</f>
        <v>49392</v>
      </c>
      <c r="E25" s="37">
        <f>C25-D25</f>
        <v>-49392</v>
      </c>
      <c r="F25" s="45">
        <f>E25/D25</f>
        <v>-1</v>
      </c>
      <c r="G25" s="44">
        <f>SUM('2022'!C25:I25)</f>
        <v>18248</v>
      </c>
      <c r="H25" s="36">
        <f>SUM('2021'!C25:I25)</f>
        <v>152687</v>
      </c>
      <c r="I25" s="37">
        <f t="shared" ref="I25:I26" si="6">G25-H25</f>
        <v>-134439</v>
      </c>
      <c r="J25" s="45">
        <f>I25/H25</f>
        <v>-0.88048753331979801</v>
      </c>
    </row>
    <row r="26" spans="1:10" x14ac:dyDescent="0.25">
      <c r="A26" s="56" t="s">
        <v>29</v>
      </c>
      <c r="B26" s="57" t="s">
        <v>30</v>
      </c>
      <c r="C26" s="44">
        <f>'2022'!I26</f>
        <v>0</v>
      </c>
      <c r="D26" s="36">
        <f>'2021'!I26</f>
        <v>7087</v>
      </c>
      <c r="E26" s="37">
        <f>C26-D26</f>
        <v>-7087</v>
      </c>
      <c r="F26" s="45">
        <f>E26/D26</f>
        <v>-1</v>
      </c>
      <c r="G26" s="44">
        <f>SUM('2022'!C26:I26)</f>
        <v>5460</v>
      </c>
      <c r="H26" s="36">
        <f>SUM('2021'!C26:I26)</f>
        <v>29675</v>
      </c>
      <c r="I26" s="37">
        <f t="shared" si="6"/>
        <v>-24215</v>
      </c>
      <c r="J26" s="45">
        <f>I26/H26</f>
        <v>-0.81600673967986526</v>
      </c>
    </row>
    <row r="27" spans="1:10" s="12" customFormat="1" x14ac:dyDescent="0.25">
      <c r="A27" s="62"/>
      <c r="B27" s="63" t="s">
        <v>31</v>
      </c>
      <c r="C27" s="46">
        <f>'2022'!I27</f>
        <v>0</v>
      </c>
      <c r="D27" s="38">
        <f>SUM(D25:D26)</f>
        <v>56479</v>
      </c>
      <c r="E27" s="39">
        <f>SUM(E25:E26)</f>
        <v>-56479</v>
      </c>
      <c r="F27" s="47">
        <f>E27/D27</f>
        <v>-1</v>
      </c>
      <c r="G27" s="46">
        <f>SUM(G25:G26)</f>
        <v>23708</v>
      </c>
      <c r="H27" s="38">
        <f>SUM(H25:H26)</f>
        <v>182362</v>
      </c>
      <c r="I27" s="39">
        <f>SUM(I25:I26)</f>
        <v>-158654</v>
      </c>
      <c r="J27" s="47">
        <f>I27/H27</f>
        <v>-0.86999484541735672</v>
      </c>
    </row>
    <row r="28" spans="1:10" x14ac:dyDescent="0.25">
      <c r="A28" s="56"/>
      <c r="B28" s="57"/>
      <c r="C28" s="44">
        <f>'2022'!I28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'2022'!I29</f>
        <v>0</v>
      </c>
      <c r="D29" s="52">
        <f>D18+D23+D27</f>
        <v>225088</v>
      </c>
      <c r="E29" s="58">
        <f>E18+E23+E27</f>
        <v>-225088</v>
      </c>
      <c r="F29" s="54">
        <f>E29/D29</f>
        <v>-1</v>
      </c>
      <c r="G29" s="51">
        <f>G18+G23+G27</f>
        <v>590604</v>
      </c>
      <c r="H29" s="52">
        <f>H18+H23+H27</f>
        <v>1604637</v>
      </c>
      <c r="I29" s="53">
        <f>I18+I23+I27</f>
        <v>-1014033</v>
      </c>
      <c r="J29" s="54">
        <f>I29/H29</f>
        <v>-0.63193918624586121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61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'2022'!J6</f>
        <v>0</v>
      </c>
      <c r="D6" s="36">
        <f>'2021'!J6</f>
        <v>85209</v>
      </c>
      <c r="E6" s="37">
        <f>C6-D6</f>
        <v>-85209</v>
      </c>
      <c r="F6" s="45">
        <f>E6/D6</f>
        <v>-1</v>
      </c>
      <c r="G6" s="44">
        <f>SUM('2022'!C6:J6)</f>
        <v>166946</v>
      </c>
      <c r="H6" s="36">
        <f>SUM('2021'!C6:J6)</f>
        <v>543845</v>
      </c>
      <c r="I6" s="37">
        <f t="shared" ref="I6:I8" si="0">G6-H6</f>
        <v>-376899</v>
      </c>
      <c r="J6" s="45">
        <f>I6/H6</f>
        <v>-0.6930265057139442</v>
      </c>
    </row>
    <row r="7" spans="1:10" x14ac:dyDescent="0.25">
      <c r="A7" s="56" t="s">
        <v>5</v>
      </c>
      <c r="B7" s="57" t="s">
        <v>6</v>
      </c>
      <c r="C7" s="44">
        <f>'2022'!J7</f>
        <v>0</v>
      </c>
      <c r="D7" s="36">
        <f>'2021'!J7</f>
        <v>58841</v>
      </c>
      <c r="E7" s="37">
        <f>C7-D7</f>
        <v>-58841</v>
      </c>
      <c r="F7" s="45">
        <f>E7/D7</f>
        <v>-1</v>
      </c>
      <c r="G7" s="44">
        <f>SUM('2022'!C7:J7)</f>
        <v>130258</v>
      </c>
      <c r="H7" s="36">
        <f>SUM('2021'!C7:J7)</f>
        <v>373154</v>
      </c>
      <c r="I7" s="37">
        <f t="shared" si="0"/>
        <v>-242896</v>
      </c>
      <c r="J7" s="45">
        <f>I7/H7</f>
        <v>-0.6509269631305038</v>
      </c>
    </row>
    <row r="8" spans="1:10" x14ac:dyDescent="0.25">
      <c r="A8" s="56" t="s">
        <v>7</v>
      </c>
      <c r="B8" s="57" t="s">
        <v>8</v>
      </c>
      <c r="C8" s="44">
        <f>'2022'!J8</f>
        <v>0</v>
      </c>
      <c r="D8" s="36">
        <f>'2021'!J8</f>
        <v>66548</v>
      </c>
      <c r="E8" s="37">
        <f>C8-D8</f>
        <v>-66548</v>
      </c>
      <c r="F8" s="45">
        <f>E8/D8</f>
        <v>-1</v>
      </c>
      <c r="G8" s="44">
        <f>SUM('2022'!C8:J8)</f>
        <v>145670</v>
      </c>
      <c r="H8" s="36">
        <f>SUM('2021'!C8:J8)</f>
        <v>427422</v>
      </c>
      <c r="I8" s="37">
        <f t="shared" si="0"/>
        <v>-281752</v>
      </c>
      <c r="J8" s="45">
        <f>I8/H8</f>
        <v>-0.65918927897955648</v>
      </c>
    </row>
    <row r="9" spans="1:10" s="12" customFormat="1" x14ac:dyDescent="0.25">
      <c r="A9" s="62"/>
      <c r="B9" s="63" t="s">
        <v>9</v>
      </c>
      <c r="C9" s="46">
        <f>'2022'!J9</f>
        <v>0</v>
      </c>
      <c r="D9" s="38">
        <f t="shared" ref="D9" si="1">SUM(D6:D8)</f>
        <v>210598</v>
      </c>
      <c r="E9" s="39">
        <f>SUM(E6:E8)</f>
        <v>-210598</v>
      </c>
      <c r="F9" s="47">
        <f>E9/D9</f>
        <v>-1</v>
      </c>
      <c r="G9" s="46">
        <f>SUM(G6:G8)</f>
        <v>442874</v>
      </c>
      <c r="H9" s="38">
        <f>SUM(H6:H8)</f>
        <v>1344421</v>
      </c>
      <c r="I9" s="39">
        <f>SUM(I6:I8)</f>
        <v>-901547</v>
      </c>
      <c r="J9" s="47">
        <f>I9/H9</f>
        <v>-0.67058384241245861</v>
      </c>
    </row>
    <row r="10" spans="1:10" x14ac:dyDescent="0.25">
      <c r="A10" s="62"/>
      <c r="B10" s="63"/>
      <c r="C10" s="46">
        <f>'2022'!J10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'2022'!J11</f>
        <v>0</v>
      </c>
      <c r="D11" s="36">
        <f>'2021'!J11</f>
        <v>9971</v>
      </c>
      <c r="E11" s="37">
        <f>C11-D11</f>
        <v>-9971</v>
      </c>
      <c r="F11" s="45">
        <f t="shared" ref="F11:F16" si="2">E11/D11</f>
        <v>-1</v>
      </c>
      <c r="G11" s="44">
        <f>SUM('2022'!C11:J11)</f>
        <v>24353</v>
      </c>
      <c r="H11" s="36">
        <f>SUM('2021'!C11:J11)</f>
        <v>63421</v>
      </c>
      <c r="I11" s="37">
        <f t="shared" ref="I11:I15" si="3">G11-H11</f>
        <v>-39068</v>
      </c>
      <c r="J11" s="45">
        <f t="shared" ref="J11:J16" si="4">I11/H11</f>
        <v>-0.61601046971823215</v>
      </c>
    </row>
    <row r="12" spans="1:10" x14ac:dyDescent="0.25">
      <c r="A12" s="56" t="s">
        <v>12</v>
      </c>
      <c r="B12" s="57" t="s">
        <v>13</v>
      </c>
      <c r="C12" s="44">
        <f>'2022'!J12</f>
        <v>0</v>
      </c>
      <c r="D12" s="36">
        <f>'2021'!J12</f>
        <v>7312</v>
      </c>
      <c r="E12" s="37">
        <f>C12-D12</f>
        <v>-7312</v>
      </c>
      <c r="F12" s="45">
        <f t="shared" si="2"/>
        <v>-1</v>
      </c>
      <c r="G12" s="44">
        <f>SUM('2022'!C12:J12)</f>
        <v>22237</v>
      </c>
      <c r="H12" s="36">
        <f>SUM('2021'!C12:J12)</f>
        <v>62536</v>
      </c>
      <c r="I12" s="37">
        <f t="shared" si="3"/>
        <v>-40299</v>
      </c>
      <c r="J12" s="45">
        <f t="shared" si="4"/>
        <v>-0.64441281821670715</v>
      </c>
    </row>
    <row r="13" spans="1:10" x14ac:dyDescent="0.25">
      <c r="A13" s="56" t="s">
        <v>14</v>
      </c>
      <c r="B13" s="57" t="s">
        <v>15</v>
      </c>
      <c r="C13" s="44">
        <f>'2022'!J13</f>
        <v>0</v>
      </c>
      <c r="D13" s="36">
        <f>'2021'!J13</f>
        <v>8078</v>
      </c>
      <c r="E13" s="37">
        <f>C13-D13</f>
        <v>-8078</v>
      </c>
      <c r="F13" s="45">
        <f t="shared" si="2"/>
        <v>-1</v>
      </c>
      <c r="G13" s="44">
        <f>SUM('2022'!C13:J13)</f>
        <v>22244</v>
      </c>
      <c r="H13" s="36">
        <f>SUM('2021'!C13:J13)</f>
        <v>54762</v>
      </c>
      <c r="I13" s="37">
        <f t="shared" si="3"/>
        <v>-32518</v>
      </c>
      <c r="J13" s="45">
        <f t="shared" si="4"/>
        <v>-0.59380592381578468</v>
      </c>
    </row>
    <row r="14" spans="1:10" x14ac:dyDescent="0.25">
      <c r="A14" s="56" t="s">
        <v>16</v>
      </c>
      <c r="B14" s="57" t="s">
        <v>17</v>
      </c>
      <c r="C14" s="44">
        <f>'2022'!J14</f>
        <v>0</v>
      </c>
      <c r="D14" s="36">
        <f>'2021'!J14</f>
        <v>7147</v>
      </c>
      <c r="E14" s="40">
        <f>C14-D14</f>
        <v>-7147</v>
      </c>
      <c r="F14" s="49">
        <f t="shared" si="2"/>
        <v>-1</v>
      </c>
      <c r="G14" s="44">
        <f>SUM('2022'!C14:J14)</f>
        <v>18186</v>
      </c>
      <c r="H14" s="36">
        <f>SUM('2021'!C14:J14)</f>
        <v>47293</v>
      </c>
      <c r="I14" s="37">
        <f t="shared" si="3"/>
        <v>-29107</v>
      </c>
      <c r="J14" s="49">
        <f t="shared" si="4"/>
        <v>-0.6154610618907661</v>
      </c>
    </row>
    <row r="15" spans="1:10" x14ac:dyDescent="0.25">
      <c r="A15" s="56" t="s">
        <v>18</v>
      </c>
      <c r="B15" s="57" t="s">
        <v>19</v>
      </c>
      <c r="C15" s="44">
        <f>'2022'!J15</f>
        <v>0</v>
      </c>
      <c r="D15" s="36">
        <f>'2021'!J15</f>
        <v>1358</v>
      </c>
      <c r="E15" s="37">
        <f>C15-D15</f>
        <v>-1358</v>
      </c>
      <c r="F15" s="45">
        <f t="shared" si="2"/>
        <v>-1</v>
      </c>
      <c r="G15" s="44">
        <f>SUM('2022'!C15:J15)</f>
        <v>3124</v>
      </c>
      <c r="H15" s="36">
        <f>SUM('2021'!C15:J15)</f>
        <v>14322</v>
      </c>
      <c r="I15" s="37">
        <f t="shared" si="3"/>
        <v>-11198</v>
      </c>
      <c r="J15" s="45">
        <f t="shared" si="4"/>
        <v>-0.78187403993855609</v>
      </c>
    </row>
    <row r="16" spans="1:10" s="12" customFormat="1" x14ac:dyDescent="0.25">
      <c r="A16" s="62"/>
      <c r="B16" s="63" t="s">
        <v>20</v>
      </c>
      <c r="C16" s="46">
        <f>'2022'!J16</f>
        <v>0</v>
      </c>
      <c r="D16" s="38">
        <f>SUM(D11:D15)</f>
        <v>33866</v>
      </c>
      <c r="E16" s="39">
        <f>SUM(E11:E15)</f>
        <v>-33866</v>
      </c>
      <c r="F16" s="47">
        <f t="shared" si="2"/>
        <v>-1</v>
      </c>
      <c r="G16" s="46">
        <f>SUM(G11:G15)</f>
        <v>90144</v>
      </c>
      <c r="H16" s="38">
        <f>SUM(H11:H15)</f>
        <v>242334</v>
      </c>
      <c r="I16" s="39">
        <f>SUM(I11:I15)</f>
        <v>-152190</v>
      </c>
      <c r="J16" s="47">
        <f t="shared" si="4"/>
        <v>-0.62801752952536583</v>
      </c>
    </row>
    <row r="17" spans="1:10" x14ac:dyDescent="0.25">
      <c r="A17" s="56"/>
      <c r="B17" s="57"/>
      <c r="C17" s="44">
        <f>'2022'!J17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'2022'!J18</f>
        <v>0</v>
      </c>
      <c r="D18" s="38">
        <f>D9+D16</f>
        <v>244464</v>
      </c>
      <c r="E18" s="39">
        <f>E9+E16</f>
        <v>-244464</v>
      </c>
      <c r="F18" s="47">
        <f>E18/D18</f>
        <v>-1</v>
      </c>
      <c r="G18" s="46">
        <f>G9+G16</f>
        <v>533018</v>
      </c>
      <c r="H18" s="38">
        <f>H9+H16</f>
        <v>1586755</v>
      </c>
      <c r="I18" s="39">
        <f>I9+I16</f>
        <v>-1053737</v>
      </c>
      <c r="J18" s="48">
        <f>I18/H18</f>
        <v>-0.66408298697656543</v>
      </c>
    </row>
    <row r="19" spans="1:10" x14ac:dyDescent="0.25">
      <c r="A19" s="62"/>
      <c r="B19" s="63"/>
      <c r="C19" s="46">
        <f>'2022'!J19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'2022'!J20</f>
        <v>0</v>
      </c>
      <c r="D20" s="36">
        <f>'2021'!J20</f>
        <v>1393</v>
      </c>
      <c r="E20" s="37">
        <f>C20-D20</f>
        <v>-1393</v>
      </c>
      <c r="F20" s="45">
        <f>E20/D20</f>
        <v>-1</v>
      </c>
      <c r="G20" s="44">
        <f>SUM('2022'!C20:J20)</f>
        <v>3716</v>
      </c>
      <c r="H20" s="36">
        <f>SUM('2021'!C20:J20)</f>
        <v>9720</v>
      </c>
      <c r="I20" s="37">
        <f t="shared" ref="I20:I22" si="5">G20-H20</f>
        <v>-6004</v>
      </c>
      <c r="J20" s="45">
        <f>I20/H20</f>
        <v>-0.6176954732510288</v>
      </c>
    </row>
    <row r="21" spans="1:10" x14ac:dyDescent="0.25">
      <c r="A21" s="64">
        <v>84</v>
      </c>
      <c r="B21" s="57" t="s">
        <v>23</v>
      </c>
      <c r="C21" s="44">
        <f>'2022'!J21</f>
        <v>0</v>
      </c>
      <c r="D21" s="36">
        <f>'2021'!J21</f>
        <v>366</v>
      </c>
      <c r="E21" s="37">
        <f>C21-D21</f>
        <v>-366</v>
      </c>
      <c r="F21" s="45">
        <f>E21/D21</f>
        <v>-1</v>
      </c>
      <c r="G21" s="44">
        <f>SUM('2022'!C21:J21)</f>
        <v>928</v>
      </c>
      <c r="H21" s="36">
        <f>SUM('2021'!C21:J21)</f>
        <v>2317</v>
      </c>
      <c r="I21" s="37">
        <f t="shared" si="5"/>
        <v>-1389</v>
      </c>
      <c r="J21" s="45">
        <f>I21/H21</f>
        <v>-0.59948208890807075</v>
      </c>
    </row>
    <row r="22" spans="1:10" x14ac:dyDescent="0.25">
      <c r="A22" s="56" t="s">
        <v>24</v>
      </c>
      <c r="B22" s="57" t="s">
        <v>25</v>
      </c>
      <c r="C22" s="44">
        <f>'2022'!J22</f>
        <v>0</v>
      </c>
      <c r="D22" s="36">
        <f>'2021'!J22</f>
        <v>7778</v>
      </c>
      <c r="E22" s="37">
        <f>C22-D22</f>
        <v>-7778</v>
      </c>
      <c r="F22" s="45">
        <v>0</v>
      </c>
      <c r="G22" s="44">
        <f>SUM('2022'!C22:J22)</f>
        <v>29234</v>
      </c>
      <c r="H22" s="36">
        <f>SUM('2021'!C22:J22)</f>
        <v>77484</v>
      </c>
      <c r="I22" s="37">
        <f t="shared" si="5"/>
        <v>-48250</v>
      </c>
      <c r="J22" s="45">
        <f>I22/H22</f>
        <v>-0.62270920448092515</v>
      </c>
    </row>
    <row r="23" spans="1:10" x14ac:dyDescent="0.25">
      <c r="A23" s="62"/>
      <c r="B23" s="63" t="s">
        <v>26</v>
      </c>
      <c r="C23" s="46">
        <f>'2022'!J23</f>
        <v>0</v>
      </c>
      <c r="D23" s="38">
        <f>SUM(D20:D22)</f>
        <v>9537</v>
      </c>
      <c r="E23" s="39">
        <f>SUM(E20:E22)</f>
        <v>-9537</v>
      </c>
      <c r="F23" s="47">
        <f>E23/D23</f>
        <v>-1</v>
      </c>
      <c r="G23" s="46">
        <f>SUM(G20:G22)</f>
        <v>33878</v>
      </c>
      <c r="H23" s="38">
        <f>SUM(H20:H22)</f>
        <v>89521</v>
      </c>
      <c r="I23" s="39">
        <f>SUM(I20:I22)</f>
        <v>-55643</v>
      </c>
      <c r="J23" s="47">
        <f>I23/H23</f>
        <v>-0.62156365545514458</v>
      </c>
    </row>
    <row r="24" spans="1:10" x14ac:dyDescent="0.25">
      <c r="A24" s="56"/>
      <c r="B24" s="57"/>
      <c r="C24" s="44">
        <f>'2022'!J24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'2022'!J25</f>
        <v>0</v>
      </c>
      <c r="D25" s="36">
        <f>'2021'!J25</f>
        <v>22935</v>
      </c>
      <c r="E25" s="37">
        <f>C25-D25</f>
        <v>-22935</v>
      </c>
      <c r="F25" s="45">
        <f>E25/D25</f>
        <v>-1</v>
      </c>
      <c r="G25" s="44">
        <f>SUM('2022'!C25:J25)</f>
        <v>18248</v>
      </c>
      <c r="H25" s="36">
        <f>SUM('2021'!C25:J25)</f>
        <v>175622</v>
      </c>
      <c r="I25" s="37">
        <f t="shared" ref="I25:I26" si="6">G25-H25</f>
        <v>-157374</v>
      </c>
      <c r="J25" s="45">
        <f>I25/H25</f>
        <v>-0.8960950222637255</v>
      </c>
    </row>
    <row r="26" spans="1:10" x14ac:dyDescent="0.25">
      <c r="A26" s="56" t="s">
        <v>29</v>
      </c>
      <c r="B26" s="57" t="s">
        <v>30</v>
      </c>
      <c r="C26" s="44">
        <f>'2022'!J26</f>
        <v>0</v>
      </c>
      <c r="D26" s="36">
        <f>'2021'!J26</f>
        <v>4695</v>
      </c>
      <c r="E26" s="37">
        <f>C26-D26</f>
        <v>-4695</v>
      </c>
      <c r="F26" s="45">
        <f>E26/D26</f>
        <v>-1</v>
      </c>
      <c r="G26" s="44">
        <f>SUM('2022'!C26:J26)</f>
        <v>5460</v>
      </c>
      <c r="H26" s="36">
        <f>SUM('2021'!C26:J26)</f>
        <v>34370</v>
      </c>
      <c r="I26" s="37">
        <f t="shared" si="6"/>
        <v>-28910</v>
      </c>
      <c r="J26" s="45">
        <f>I26/H26</f>
        <v>-0.84114052953156826</v>
      </c>
    </row>
    <row r="27" spans="1:10" s="12" customFormat="1" x14ac:dyDescent="0.25">
      <c r="A27" s="62"/>
      <c r="B27" s="63" t="s">
        <v>31</v>
      </c>
      <c r="C27" s="46">
        <f>'2022'!J27</f>
        <v>0</v>
      </c>
      <c r="D27" s="38">
        <f>SUM(D25:D26)</f>
        <v>27630</v>
      </c>
      <c r="E27" s="39">
        <f>SUM(E25:E26)</f>
        <v>-27630</v>
      </c>
      <c r="F27" s="47">
        <f>E27/D27</f>
        <v>-1</v>
      </c>
      <c r="G27" s="46">
        <f>SUM(G25:G26)</f>
        <v>23708</v>
      </c>
      <c r="H27" s="38">
        <f>SUM(H25:H26)</f>
        <v>209992</v>
      </c>
      <c r="I27" s="39">
        <f>SUM(I25:I26)</f>
        <v>-186284</v>
      </c>
      <c r="J27" s="47">
        <f>I27/H27</f>
        <v>-0.88710046096994166</v>
      </c>
    </row>
    <row r="28" spans="1:10" x14ac:dyDescent="0.25">
      <c r="A28" s="56"/>
      <c r="B28" s="57"/>
      <c r="C28" s="44">
        <f>'2022'!J28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'2022'!J29</f>
        <v>0</v>
      </c>
      <c r="D29" s="52">
        <f>D18+D23+D27</f>
        <v>281631</v>
      </c>
      <c r="E29" s="58">
        <f>E18+E23+E27</f>
        <v>-281631</v>
      </c>
      <c r="F29" s="54">
        <f>E29/D29</f>
        <v>-1</v>
      </c>
      <c r="G29" s="51">
        <f>G18+G23+G27</f>
        <v>590604</v>
      </c>
      <c r="H29" s="52">
        <f>H18+H23+H27</f>
        <v>1886268</v>
      </c>
      <c r="I29" s="53">
        <f>I18+I23+I27</f>
        <v>-1295664</v>
      </c>
      <c r="J29" s="54">
        <f>I29/H29</f>
        <v>-0.68689284873623468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62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'2022'!K6</f>
        <v>0</v>
      </c>
      <c r="D6" s="36">
        <f>'2021'!K6</f>
        <v>100169</v>
      </c>
      <c r="E6" s="37">
        <f>C6-D6</f>
        <v>-100169</v>
      </c>
      <c r="F6" s="45">
        <f>E6/D6</f>
        <v>-1</v>
      </c>
      <c r="G6" s="44">
        <f>SUM('2022'!C6:K6)</f>
        <v>166946</v>
      </c>
      <c r="H6" s="36">
        <f>SUM('2021'!C6:K6)</f>
        <v>644014</v>
      </c>
      <c r="I6" s="37">
        <f t="shared" ref="I6:I8" si="0">G6-H6</f>
        <v>-477068</v>
      </c>
      <c r="J6" s="45">
        <f>I6/H6</f>
        <v>-0.74077271612107809</v>
      </c>
    </row>
    <row r="7" spans="1:10" x14ac:dyDescent="0.25">
      <c r="A7" s="56" t="s">
        <v>5</v>
      </c>
      <c r="B7" s="57" t="s">
        <v>6</v>
      </c>
      <c r="C7" s="44">
        <f>'2022'!K7</f>
        <v>0</v>
      </c>
      <c r="D7" s="36">
        <f>'2021'!K7</f>
        <v>83550</v>
      </c>
      <c r="E7" s="37">
        <f>C7-D7</f>
        <v>-83550</v>
      </c>
      <c r="F7" s="45">
        <f>E7/D7</f>
        <v>-1</v>
      </c>
      <c r="G7" s="44">
        <f>SUM('2022'!C7:K7)</f>
        <v>130258</v>
      </c>
      <c r="H7" s="36">
        <f>SUM('2021'!C7:K7)</f>
        <v>456704</v>
      </c>
      <c r="I7" s="37">
        <f t="shared" si="0"/>
        <v>-326446</v>
      </c>
      <c r="J7" s="45">
        <f>I7/H7</f>
        <v>-0.7147868203475336</v>
      </c>
    </row>
    <row r="8" spans="1:10" x14ac:dyDescent="0.25">
      <c r="A8" s="56" t="s">
        <v>7</v>
      </c>
      <c r="B8" s="57" t="s">
        <v>8</v>
      </c>
      <c r="C8" s="44">
        <f>'2022'!K8</f>
        <v>0</v>
      </c>
      <c r="D8" s="36">
        <f>'2021'!K8</f>
        <v>87967</v>
      </c>
      <c r="E8" s="37">
        <f>C8-D8</f>
        <v>-87967</v>
      </c>
      <c r="F8" s="45">
        <f>E8/D8</f>
        <v>-1</v>
      </c>
      <c r="G8" s="44">
        <f>SUM('2022'!C8:K8)</f>
        <v>145670</v>
      </c>
      <c r="H8" s="36">
        <f>SUM('2021'!C8:K8)</f>
        <v>515389</v>
      </c>
      <c r="I8" s="37">
        <f t="shared" si="0"/>
        <v>-369719</v>
      </c>
      <c r="J8" s="45">
        <f>I8/H8</f>
        <v>-0.71735912097464249</v>
      </c>
    </row>
    <row r="9" spans="1:10" s="12" customFormat="1" x14ac:dyDescent="0.25">
      <c r="A9" s="62"/>
      <c r="B9" s="63" t="s">
        <v>9</v>
      </c>
      <c r="C9" s="46">
        <f>SUM(C6:C8)</f>
        <v>0</v>
      </c>
      <c r="D9" s="38">
        <f t="shared" ref="D9" si="1">SUM(D6:D8)</f>
        <v>271686</v>
      </c>
      <c r="E9" s="39">
        <f>SUM(E6:E8)</f>
        <v>-271686</v>
      </c>
      <c r="F9" s="47">
        <f>E9/D9</f>
        <v>-1</v>
      </c>
      <c r="G9" s="46">
        <f>SUM(G6:G8)</f>
        <v>442874</v>
      </c>
      <c r="H9" s="38">
        <f>SUM(H6:H8)</f>
        <v>1616107</v>
      </c>
      <c r="I9" s="39">
        <f>SUM(I6:I8)</f>
        <v>-1173233</v>
      </c>
      <c r="J9" s="47">
        <f>I9/H9</f>
        <v>-0.72596245174360363</v>
      </c>
    </row>
    <row r="10" spans="1:10" x14ac:dyDescent="0.25">
      <c r="A10" s="62"/>
      <c r="B10" s="63"/>
      <c r="C10" s="46"/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'2022'!K11</f>
        <v>0</v>
      </c>
      <c r="D11" s="36">
        <f>'2021'!K11</f>
        <v>13164</v>
      </c>
      <c r="E11" s="37">
        <f>C11-D11</f>
        <v>-13164</v>
      </c>
      <c r="F11" s="45">
        <f t="shared" ref="F11:F16" si="2">E11/D11</f>
        <v>-1</v>
      </c>
      <c r="G11" s="44">
        <f>SUM('2022'!C11:K11)</f>
        <v>24353</v>
      </c>
      <c r="H11" s="36">
        <f>SUM('2021'!C11:K11)</f>
        <v>76585</v>
      </c>
      <c r="I11" s="37">
        <f t="shared" ref="I11:I15" si="3">G11-H11</f>
        <v>-52232</v>
      </c>
      <c r="J11" s="45">
        <f t="shared" ref="J11:J16" si="4">I11/H11</f>
        <v>-0.68201344910883333</v>
      </c>
    </row>
    <row r="12" spans="1:10" x14ac:dyDescent="0.25">
      <c r="A12" s="56" t="s">
        <v>12</v>
      </c>
      <c r="B12" s="57" t="s">
        <v>13</v>
      </c>
      <c r="C12" s="44">
        <f>'2022'!K12</f>
        <v>0</v>
      </c>
      <c r="D12" s="36">
        <f>'2021'!K12</f>
        <v>10453</v>
      </c>
      <c r="E12" s="37">
        <f>C12-D12</f>
        <v>-10453</v>
      </c>
      <c r="F12" s="45">
        <f t="shared" si="2"/>
        <v>-1</v>
      </c>
      <c r="G12" s="44">
        <f>SUM('2022'!C12:K12)</f>
        <v>22237</v>
      </c>
      <c r="H12" s="36">
        <f>SUM('2021'!C12:K12)</f>
        <v>72989</v>
      </c>
      <c r="I12" s="37">
        <f t="shared" si="3"/>
        <v>-50752</v>
      </c>
      <c r="J12" s="45">
        <f t="shared" si="4"/>
        <v>-0.69533765361903843</v>
      </c>
    </row>
    <row r="13" spans="1:10" x14ac:dyDescent="0.25">
      <c r="A13" s="56" t="s">
        <v>14</v>
      </c>
      <c r="B13" s="57" t="s">
        <v>15</v>
      </c>
      <c r="C13" s="44">
        <f>'2022'!K13</f>
        <v>0</v>
      </c>
      <c r="D13" s="36">
        <f>'2021'!K13</f>
        <v>12846</v>
      </c>
      <c r="E13" s="37">
        <f>C13-D13</f>
        <v>-12846</v>
      </c>
      <c r="F13" s="45">
        <f t="shared" si="2"/>
        <v>-1</v>
      </c>
      <c r="G13" s="44">
        <f>SUM('2022'!C13:K13)</f>
        <v>22244</v>
      </c>
      <c r="H13" s="36">
        <f>SUM('2021'!C13:K13)</f>
        <v>67608</v>
      </c>
      <c r="I13" s="37">
        <f t="shared" si="3"/>
        <v>-45364</v>
      </c>
      <c r="J13" s="45">
        <f t="shared" si="4"/>
        <v>-0.67098568216779075</v>
      </c>
    </row>
    <row r="14" spans="1:10" x14ac:dyDescent="0.25">
      <c r="A14" s="56" t="s">
        <v>16</v>
      </c>
      <c r="B14" s="57" t="s">
        <v>17</v>
      </c>
      <c r="C14" s="44">
        <f>'2022'!K14</f>
        <v>0</v>
      </c>
      <c r="D14" s="36">
        <f>'2021'!K14</f>
        <v>9579</v>
      </c>
      <c r="E14" s="40">
        <f>C14-D14</f>
        <v>-9579</v>
      </c>
      <c r="F14" s="49">
        <f t="shared" si="2"/>
        <v>-1</v>
      </c>
      <c r="G14" s="44">
        <f>SUM('2022'!C14:K14)</f>
        <v>18186</v>
      </c>
      <c r="H14" s="36">
        <f>SUM('2021'!C14:K14)</f>
        <v>56872</v>
      </c>
      <c r="I14" s="37">
        <f t="shared" si="3"/>
        <v>-38686</v>
      </c>
      <c r="J14" s="49">
        <f t="shared" si="4"/>
        <v>-0.68022928681952455</v>
      </c>
    </row>
    <row r="15" spans="1:10" x14ac:dyDescent="0.25">
      <c r="A15" s="56" t="s">
        <v>18</v>
      </c>
      <c r="B15" s="57" t="s">
        <v>19</v>
      </c>
      <c r="C15" s="44">
        <f>'2022'!K15</f>
        <v>0</v>
      </c>
      <c r="D15" s="36">
        <f>'2021'!K15</f>
        <v>1799</v>
      </c>
      <c r="E15" s="37">
        <f>C15-D15</f>
        <v>-1799</v>
      </c>
      <c r="F15" s="45">
        <f t="shared" si="2"/>
        <v>-1</v>
      </c>
      <c r="G15" s="44">
        <f>SUM('2022'!C15:K15)</f>
        <v>3124</v>
      </c>
      <c r="H15" s="36">
        <f>SUM('2021'!C15:K15)</f>
        <v>16121</v>
      </c>
      <c r="I15" s="37">
        <f t="shared" si="3"/>
        <v>-12997</v>
      </c>
      <c r="J15" s="45">
        <f t="shared" si="4"/>
        <v>-0.8062154953166677</v>
      </c>
    </row>
    <row r="16" spans="1:10" s="12" customFormat="1" x14ac:dyDescent="0.25">
      <c r="A16" s="62"/>
      <c r="B16" s="63" t="s">
        <v>20</v>
      </c>
      <c r="C16" s="46">
        <f>SUM(C11:C15)</f>
        <v>0</v>
      </c>
      <c r="D16" s="38">
        <f>SUM(D11:D15)</f>
        <v>47841</v>
      </c>
      <c r="E16" s="39">
        <f>SUM(E11:E15)</f>
        <v>-47841</v>
      </c>
      <c r="F16" s="47">
        <f t="shared" si="2"/>
        <v>-1</v>
      </c>
      <c r="G16" s="46">
        <f>SUM(G11:G15)</f>
        <v>90144</v>
      </c>
      <c r="H16" s="38">
        <f>SUM(H11:H15)</f>
        <v>290175</v>
      </c>
      <c r="I16" s="39">
        <f>SUM(I11:I15)</f>
        <v>-200031</v>
      </c>
      <c r="J16" s="47">
        <f t="shared" si="4"/>
        <v>-0.68934608425949861</v>
      </c>
    </row>
    <row r="17" spans="1:10" x14ac:dyDescent="0.25">
      <c r="A17" s="56"/>
      <c r="B17" s="57"/>
      <c r="C17" s="44"/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C9+C16</f>
        <v>0</v>
      </c>
      <c r="D18" s="38">
        <f>D9+D16</f>
        <v>319527</v>
      </c>
      <c r="E18" s="39">
        <f>E9+E16</f>
        <v>-319527</v>
      </c>
      <c r="F18" s="47">
        <f>E18/D18</f>
        <v>-1</v>
      </c>
      <c r="G18" s="46">
        <f>G9+G16</f>
        <v>533018</v>
      </c>
      <c r="H18" s="38">
        <f>H9+H16</f>
        <v>1906282</v>
      </c>
      <c r="I18" s="39">
        <f>I9+I16</f>
        <v>-1373264</v>
      </c>
      <c r="J18" s="48">
        <f>I18/H18</f>
        <v>-0.7203886938029106</v>
      </c>
    </row>
    <row r="19" spans="1:10" x14ac:dyDescent="0.25">
      <c r="A19" s="62"/>
      <c r="B19" s="63"/>
      <c r="C19" s="46"/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'2022'!K20</f>
        <v>0</v>
      </c>
      <c r="D20" s="36">
        <f>'2021'!K20</f>
        <v>2303</v>
      </c>
      <c r="E20" s="37">
        <f>C20-D20</f>
        <v>-2303</v>
      </c>
      <c r="F20" s="45">
        <f>E20/D20</f>
        <v>-1</v>
      </c>
      <c r="G20" s="44">
        <f>SUM('2022'!C20:K20)</f>
        <v>3716</v>
      </c>
      <c r="H20" s="36">
        <f>SUM('2021'!C20:K20)</f>
        <v>12023</v>
      </c>
      <c r="I20" s="37">
        <f t="shared" ref="I20:I22" si="5">G20-H20</f>
        <v>-8307</v>
      </c>
      <c r="J20" s="45">
        <f>I20/H20</f>
        <v>-0.69092572569242283</v>
      </c>
    </row>
    <row r="21" spans="1:10" x14ac:dyDescent="0.25">
      <c r="A21" s="64">
        <v>84</v>
      </c>
      <c r="B21" s="57" t="s">
        <v>23</v>
      </c>
      <c r="C21" s="44">
        <f>'2022'!K21</f>
        <v>0</v>
      </c>
      <c r="D21" s="36">
        <f>'2021'!K21</f>
        <v>563</v>
      </c>
      <c r="E21" s="37">
        <f>C21-D21</f>
        <v>-563</v>
      </c>
      <c r="F21" s="45">
        <f>E21/D21</f>
        <v>-1</v>
      </c>
      <c r="G21" s="44">
        <f>SUM('2022'!C21:K21)</f>
        <v>928</v>
      </c>
      <c r="H21" s="36">
        <f>SUM('2021'!C21:K21)</f>
        <v>2880</v>
      </c>
      <c r="I21" s="37">
        <f t="shared" si="5"/>
        <v>-1952</v>
      </c>
      <c r="J21" s="45">
        <f>I21/H21</f>
        <v>-0.67777777777777781</v>
      </c>
    </row>
    <row r="22" spans="1:10" x14ac:dyDescent="0.25">
      <c r="A22" s="56" t="s">
        <v>24</v>
      </c>
      <c r="B22" s="57" t="s">
        <v>25</v>
      </c>
      <c r="C22" s="44">
        <f>'2022'!K22</f>
        <v>0</v>
      </c>
      <c r="D22" s="36">
        <f>'2021'!K22</f>
        <v>18988</v>
      </c>
      <c r="E22" s="37">
        <f>C22-D22</f>
        <v>-18988</v>
      </c>
      <c r="F22" s="45">
        <v>0</v>
      </c>
      <c r="G22" s="44">
        <f>SUM('2022'!C22:K22)</f>
        <v>29234</v>
      </c>
      <c r="H22" s="36">
        <f>SUM('2021'!C22:K22)</f>
        <v>96472</v>
      </c>
      <c r="I22" s="37">
        <f t="shared" si="5"/>
        <v>-67238</v>
      </c>
      <c r="J22" s="45">
        <f>I22/H22</f>
        <v>-0.69696906874533548</v>
      </c>
    </row>
    <row r="23" spans="1:10" x14ac:dyDescent="0.25">
      <c r="A23" s="62"/>
      <c r="B23" s="63" t="s">
        <v>26</v>
      </c>
      <c r="C23" s="46">
        <f>SUM(C20:C22)</f>
        <v>0</v>
      </c>
      <c r="D23" s="38">
        <f>SUM(D20:D22)</f>
        <v>21854</v>
      </c>
      <c r="E23" s="39">
        <f>SUM(E20:E22)</f>
        <v>-21854</v>
      </c>
      <c r="F23" s="47">
        <f>E23/D23</f>
        <v>-1</v>
      </c>
      <c r="G23" s="46">
        <f>SUM(G20:G22)</f>
        <v>33878</v>
      </c>
      <c r="H23" s="38">
        <f>SUM(H20:H22)</f>
        <v>111375</v>
      </c>
      <c r="I23" s="39">
        <f>SUM(I20:I22)</f>
        <v>-77497</v>
      </c>
      <c r="J23" s="47">
        <f>I23/H23</f>
        <v>-0.69582042648709319</v>
      </c>
    </row>
    <row r="24" spans="1:10" x14ac:dyDescent="0.25">
      <c r="A24" s="56"/>
      <c r="B24" s="57"/>
      <c r="C24" s="44"/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'2022'!K25</f>
        <v>0</v>
      </c>
      <c r="D25" s="36">
        <f>'2021'!K25</f>
        <v>13900</v>
      </c>
      <c r="E25" s="37">
        <f>C25-D25</f>
        <v>-13900</v>
      </c>
      <c r="F25" s="45">
        <f>E25/D25</f>
        <v>-1</v>
      </c>
      <c r="G25" s="44">
        <f>SUM('2022'!C25:K25)</f>
        <v>18248</v>
      </c>
      <c r="H25" s="36">
        <f>SUM('2021'!C25:K25)</f>
        <v>189522</v>
      </c>
      <c r="I25" s="37">
        <f t="shared" ref="I25:I26" si="6">G25-H25</f>
        <v>-171274</v>
      </c>
      <c r="J25" s="45">
        <f>I25/H25</f>
        <v>-0.90371566361688882</v>
      </c>
    </row>
    <row r="26" spans="1:10" x14ac:dyDescent="0.25">
      <c r="A26" s="56" t="s">
        <v>29</v>
      </c>
      <c r="B26" s="57" t="s">
        <v>30</v>
      </c>
      <c r="C26" s="44">
        <f>'2022'!K26</f>
        <v>0</v>
      </c>
      <c r="D26" s="36">
        <f>'2021'!K26</f>
        <v>3796</v>
      </c>
      <c r="E26" s="37">
        <f>C26-D26</f>
        <v>-3796</v>
      </c>
      <c r="F26" s="45">
        <f>E26/D26</f>
        <v>-1</v>
      </c>
      <c r="G26" s="44">
        <f>SUM('2022'!C26:K26)</f>
        <v>5460</v>
      </c>
      <c r="H26" s="36">
        <f>SUM('2021'!C26:K26)</f>
        <v>38166</v>
      </c>
      <c r="I26" s="37">
        <f t="shared" si="6"/>
        <v>-32706</v>
      </c>
      <c r="J26" s="45">
        <f>I26/H26</f>
        <v>-0.85694073258921555</v>
      </c>
    </row>
    <row r="27" spans="1:10" s="12" customFormat="1" x14ac:dyDescent="0.25">
      <c r="A27" s="62"/>
      <c r="B27" s="63" t="s">
        <v>31</v>
      </c>
      <c r="C27" s="46">
        <f>SUM(C25:C26)</f>
        <v>0</v>
      </c>
      <c r="D27" s="38">
        <f>SUM(D25:D26)</f>
        <v>17696</v>
      </c>
      <c r="E27" s="39">
        <f>SUM(E25:E26)</f>
        <v>-17696</v>
      </c>
      <c r="F27" s="47">
        <f>E27/D27</f>
        <v>-1</v>
      </c>
      <c r="G27" s="46">
        <f>SUM(G25:G26)</f>
        <v>23708</v>
      </c>
      <c r="H27" s="38">
        <f>SUM(H25:H26)</f>
        <v>227688</v>
      </c>
      <c r="I27" s="39">
        <f>SUM(I25:I26)</f>
        <v>-203980</v>
      </c>
      <c r="J27" s="47">
        <f>I27/H27</f>
        <v>-0.89587505709567483</v>
      </c>
    </row>
    <row r="28" spans="1:10" x14ac:dyDescent="0.25">
      <c r="A28" s="56"/>
      <c r="B28" s="57"/>
      <c r="C28" s="44"/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68">
        <f>'2022'!K29</f>
        <v>0</v>
      </c>
      <c r="D29" s="52">
        <f>D18+D23+D27</f>
        <v>359077</v>
      </c>
      <c r="E29" s="58">
        <f>E18+E23+E27</f>
        <v>-359077</v>
      </c>
      <c r="F29" s="54">
        <f>E29/D29</f>
        <v>-1</v>
      </c>
      <c r="G29" s="51">
        <f>G18+G23+G27</f>
        <v>590604</v>
      </c>
      <c r="H29" s="52">
        <f>H18+H23+H27</f>
        <v>2245345</v>
      </c>
      <c r="I29" s="53">
        <f>I18+I23+I27</f>
        <v>-1654741</v>
      </c>
      <c r="J29" s="54">
        <f>I29/H29</f>
        <v>-0.73696514344120834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63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'2022'!L6</f>
        <v>0</v>
      </c>
      <c r="D6" s="36">
        <f>'2021'!L6</f>
        <v>100938</v>
      </c>
      <c r="E6" s="37">
        <f>C6-D6</f>
        <v>-100938</v>
      </c>
      <c r="F6" s="45">
        <f>E6/D6</f>
        <v>-1</v>
      </c>
      <c r="G6" s="44">
        <f>SUM('2022'!C6:L6)</f>
        <v>166946</v>
      </c>
      <c r="H6" s="36">
        <f>SUM('2021'!C6:L6)</f>
        <v>744952</v>
      </c>
      <c r="I6" s="37">
        <f t="shared" ref="I6:I8" si="0">G6-H6</f>
        <v>-578006</v>
      </c>
      <c r="J6" s="45">
        <f>I6/H6</f>
        <v>-0.7758969705430685</v>
      </c>
    </row>
    <row r="7" spans="1:10" x14ac:dyDescent="0.25">
      <c r="A7" s="56" t="s">
        <v>5</v>
      </c>
      <c r="B7" s="57" t="s">
        <v>6</v>
      </c>
      <c r="C7" s="44">
        <f>'2022'!L7</f>
        <v>0</v>
      </c>
      <c r="D7" s="36">
        <f>'2021'!L7</f>
        <v>78041</v>
      </c>
      <c r="E7" s="37">
        <f>C7-D7</f>
        <v>-78041</v>
      </c>
      <c r="F7" s="45">
        <f>E7/D7</f>
        <v>-1</v>
      </c>
      <c r="G7" s="44">
        <f>SUM('2022'!C7:L7)</f>
        <v>130258</v>
      </c>
      <c r="H7" s="36">
        <f>SUM('2021'!C7:L7)</f>
        <v>534745</v>
      </c>
      <c r="I7" s="37">
        <f t="shared" si="0"/>
        <v>-404487</v>
      </c>
      <c r="J7" s="45">
        <f>I7/H7</f>
        <v>-0.7564109996353402</v>
      </c>
    </row>
    <row r="8" spans="1:10" x14ac:dyDescent="0.25">
      <c r="A8" s="56" t="s">
        <v>7</v>
      </c>
      <c r="B8" s="57" t="s">
        <v>8</v>
      </c>
      <c r="C8" s="44">
        <f>'2022'!L8</f>
        <v>0</v>
      </c>
      <c r="D8" s="36">
        <f>'2021'!L8</f>
        <v>86092</v>
      </c>
      <c r="E8" s="37">
        <f>C8-D8</f>
        <v>-86092</v>
      </c>
      <c r="F8" s="45">
        <f>E8/D8</f>
        <v>-1</v>
      </c>
      <c r="G8" s="44">
        <f>SUM('2022'!C8:L8)</f>
        <v>145670</v>
      </c>
      <c r="H8" s="36">
        <f>SUM('2021'!C8:L8)</f>
        <v>601481</v>
      </c>
      <c r="I8" s="37">
        <f t="shared" si="0"/>
        <v>-455811</v>
      </c>
      <c r="J8" s="45">
        <f>I8/H8</f>
        <v>-0.75781446130467967</v>
      </c>
    </row>
    <row r="9" spans="1:10" s="12" customFormat="1" x14ac:dyDescent="0.25">
      <c r="A9" s="62"/>
      <c r="B9" s="63" t="s">
        <v>9</v>
      </c>
      <c r="C9" s="46">
        <f>'2022'!L9</f>
        <v>0</v>
      </c>
      <c r="D9" s="38">
        <f t="shared" ref="D9" si="1">SUM(D6:D8)</f>
        <v>265071</v>
      </c>
      <c r="E9" s="39">
        <f>SUM(E6:E8)</f>
        <v>-265071</v>
      </c>
      <c r="F9" s="47">
        <f>E9/D9</f>
        <v>-1</v>
      </c>
      <c r="G9" s="46">
        <f>SUM(G6:G8)</f>
        <v>442874</v>
      </c>
      <c r="H9" s="38">
        <f>SUM(H6:H8)</f>
        <v>1881178</v>
      </c>
      <c r="I9" s="39">
        <f>SUM(I6:I8)</f>
        <v>-1438304</v>
      </c>
      <c r="J9" s="47">
        <f>I9/H9</f>
        <v>-0.7645762389311378</v>
      </c>
    </row>
    <row r="10" spans="1:10" x14ac:dyDescent="0.25">
      <c r="A10" s="62"/>
      <c r="B10" s="63"/>
      <c r="C10" s="44">
        <f>'2022'!L10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'2022'!L11</f>
        <v>0</v>
      </c>
      <c r="D11" s="36">
        <f>'2021'!L11</f>
        <v>13233</v>
      </c>
      <c r="E11" s="37">
        <f>C11-D11</f>
        <v>-13233</v>
      </c>
      <c r="F11" s="45">
        <f t="shared" ref="F11:F16" si="2">E11/D11</f>
        <v>-1</v>
      </c>
      <c r="G11" s="44">
        <f>SUM('2022'!C11:L11)</f>
        <v>24353</v>
      </c>
      <c r="H11" s="36">
        <f>SUM('2021'!C11:L11)</f>
        <v>89818</v>
      </c>
      <c r="I11" s="37">
        <f t="shared" ref="I11:I15" si="3">G11-H11</f>
        <v>-65465</v>
      </c>
      <c r="J11" s="45">
        <f t="shared" ref="J11:J16" si="4">I11/H11</f>
        <v>-0.7288628114631811</v>
      </c>
    </row>
    <row r="12" spans="1:10" x14ac:dyDescent="0.25">
      <c r="A12" s="56" t="s">
        <v>12</v>
      </c>
      <c r="B12" s="57" t="s">
        <v>13</v>
      </c>
      <c r="C12" s="44">
        <f>'2022'!L12</f>
        <v>0</v>
      </c>
      <c r="D12" s="36">
        <f>'2021'!L12</f>
        <v>11531</v>
      </c>
      <c r="E12" s="37">
        <f>C12-D12</f>
        <v>-11531</v>
      </c>
      <c r="F12" s="45">
        <f t="shared" si="2"/>
        <v>-1</v>
      </c>
      <c r="G12" s="44">
        <f>SUM('2022'!C12:L12)</f>
        <v>22237</v>
      </c>
      <c r="H12" s="36">
        <f>SUM('2021'!C12:L12)</f>
        <v>84520</v>
      </c>
      <c r="I12" s="37">
        <f t="shared" si="3"/>
        <v>-62283</v>
      </c>
      <c r="J12" s="45">
        <f t="shared" si="4"/>
        <v>-0.73690250828206338</v>
      </c>
    </row>
    <row r="13" spans="1:10" x14ac:dyDescent="0.25">
      <c r="A13" s="56" t="s">
        <v>14</v>
      </c>
      <c r="B13" s="57" t="s">
        <v>15</v>
      </c>
      <c r="C13" s="44">
        <f>'2022'!L13</f>
        <v>0</v>
      </c>
      <c r="D13" s="36">
        <f>'2021'!L13</f>
        <v>11839</v>
      </c>
      <c r="E13" s="37">
        <f>C13-D13</f>
        <v>-11839</v>
      </c>
      <c r="F13" s="45">
        <f t="shared" si="2"/>
        <v>-1</v>
      </c>
      <c r="G13" s="44">
        <f>SUM('2022'!C13:L13)</f>
        <v>22244</v>
      </c>
      <c r="H13" s="36">
        <f>SUM('2021'!C13:L13)</f>
        <v>79447</v>
      </c>
      <c r="I13" s="37">
        <f t="shared" si="3"/>
        <v>-57203</v>
      </c>
      <c r="J13" s="45">
        <f t="shared" si="4"/>
        <v>-0.72001460092892122</v>
      </c>
    </row>
    <row r="14" spans="1:10" x14ac:dyDescent="0.25">
      <c r="A14" s="56" t="s">
        <v>16</v>
      </c>
      <c r="B14" s="57" t="s">
        <v>17</v>
      </c>
      <c r="C14" s="44">
        <f>'2022'!L14</f>
        <v>0</v>
      </c>
      <c r="D14" s="36">
        <f>'2021'!L14</f>
        <v>9603</v>
      </c>
      <c r="E14" s="40">
        <f>C14-D14</f>
        <v>-9603</v>
      </c>
      <c r="F14" s="49">
        <f t="shared" si="2"/>
        <v>-1</v>
      </c>
      <c r="G14" s="44">
        <f>SUM('2022'!C14:L14)</f>
        <v>18186</v>
      </c>
      <c r="H14" s="36">
        <f>SUM('2021'!C14:L14)</f>
        <v>66475</v>
      </c>
      <c r="I14" s="37">
        <f t="shared" si="3"/>
        <v>-48289</v>
      </c>
      <c r="J14" s="49">
        <f t="shared" si="4"/>
        <v>-0.72642346746897335</v>
      </c>
    </row>
    <row r="15" spans="1:10" x14ac:dyDescent="0.25">
      <c r="A15" s="56" t="s">
        <v>18</v>
      </c>
      <c r="B15" s="57" t="s">
        <v>19</v>
      </c>
      <c r="C15" s="44">
        <f>'2022'!L15</f>
        <v>0</v>
      </c>
      <c r="D15" s="36">
        <f>'2021'!L15</f>
        <v>1633</v>
      </c>
      <c r="E15" s="37">
        <f>C15-D15</f>
        <v>-1633</v>
      </c>
      <c r="F15" s="45">
        <f t="shared" si="2"/>
        <v>-1</v>
      </c>
      <c r="G15" s="44">
        <f>SUM('2022'!C15:L15)</f>
        <v>3124</v>
      </c>
      <c r="H15" s="36">
        <f>SUM('2021'!C15:L15)</f>
        <v>17754</v>
      </c>
      <c r="I15" s="37">
        <f t="shared" si="3"/>
        <v>-14630</v>
      </c>
      <c r="J15" s="45">
        <f t="shared" si="4"/>
        <v>-0.82403965303593552</v>
      </c>
    </row>
    <row r="16" spans="1:10" s="12" customFormat="1" x14ac:dyDescent="0.25">
      <c r="A16" s="62"/>
      <c r="B16" s="63" t="s">
        <v>20</v>
      </c>
      <c r="C16" s="44">
        <f>'2022'!L16</f>
        <v>0</v>
      </c>
      <c r="D16" s="38">
        <f>SUM(D11:D15)</f>
        <v>47839</v>
      </c>
      <c r="E16" s="39">
        <f>SUM(E11:E15)</f>
        <v>-47839</v>
      </c>
      <c r="F16" s="47">
        <f t="shared" si="2"/>
        <v>-1</v>
      </c>
      <c r="G16" s="46">
        <f>SUM(G11:G15)</f>
        <v>90144</v>
      </c>
      <c r="H16" s="38">
        <f>SUM(H11:H15)</f>
        <v>338014</v>
      </c>
      <c r="I16" s="39">
        <f>SUM(I11:I15)</f>
        <v>-247870</v>
      </c>
      <c r="J16" s="47">
        <f t="shared" si="4"/>
        <v>-0.73331282136242881</v>
      </c>
    </row>
    <row r="17" spans="1:10" x14ac:dyDescent="0.25">
      <c r="A17" s="56"/>
      <c r="B17" s="57"/>
      <c r="C17" s="44">
        <f>'2022'!L17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'2022'!L18</f>
        <v>0</v>
      </c>
      <c r="D18" s="38">
        <f>D9+D16</f>
        <v>312910</v>
      </c>
      <c r="E18" s="39">
        <f>E9+E16</f>
        <v>-312910</v>
      </c>
      <c r="F18" s="47">
        <f>E18/D18</f>
        <v>-1</v>
      </c>
      <c r="G18" s="46">
        <f>G9+G16</f>
        <v>533018</v>
      </c>
      <c r="H18" s="38">
        <f>H9+H16</f>
        <v>2219192</v>
      </c>
      <c r="I18" s="39">
        <f>I9+I16</f>
        <v>-1686174</v>
      </c>
      <c r="J18" s="48">
        <f>I18/H18</f>
        <v>-0.75981438289251224</v>
      </c>
    </row>
    <row r="19" spans="1:10" x14ac:dyDescent="0.25">
      <c r="A19" s="62"/>
      <c r="B19" s="63"/>
      <c r="C19" s="44">
        <f>'2022'!L19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'2022'!L20</f>
        <v>0</v>
      </c>
      <c r="D20" s="36">
        <f>'2021'!L20</f>
        <v>2115</v>
      </c>
      <c r="E20" s="37">
        <f>C20-D20</f>
        <v>-2115</v>
      </c>
      <c r="F20" s="45">
        <f>E20/D20</f>
        <v>-1</v>
      </c>
      <c r="G20" s="44">
        <f>SUM('2022'!C20:L20)</f>
        <v>3716</v>
      </c>
      <c r="H20" s="36">
        <f>SUM('2021'!C20:L20)</f>
        <v>14138</v>
      </c>
      <c r="I20" s="37">
        <f t="shared" ref="I20:I22" si="5">G20-H20</f>
        <v>-10422</v>
      </c>
      <c r="J20" s="45">
        <f>I20/H20</f>
        <v>-0.73716225774508415</v>
      </c>
    </row>
    <row r="21" spans="1:10" x14ac:dyDescent="0.25">
      <c r="A21" s="64">
        <v>84</v>
      </c>
      <c r="B21" s="57" t="s">
        <v>23</v>
      </c>
      <c r="C21" s="44">
        <f>'2022'!L21</f>
        <v>0</v>
      </c>
      <c r="D21" s="36">
        <f>'2021'!L21</f>
        <v>582</v>
      </c>
      <c r="E21" s="37">
        <f>C21-D21</f>
        <v>-582</v>
      </c>
      <c r="F21" s="45">
        <f>E21/D21</f>
        <v>-1</v>
      </c>
      <c r="G21" s="44">
        <f>SUM('2022'!C21:L21)</f>
        <v>928</v>
      </c>
      <c r="H21" s="36">
        <f>SUM('2021'!C21:L21)</f>
        <v>3462</v>
      </c>
      <c r="I21" s="37">
        <f t="shared" si="5"/>
        <v>-2534</v>
      </c>
      <c r="J21" s="45">
        <f>I21/H21</f>
        <v>-0.73194685153090699</v>
      </c>
    </row>
    <row r="22" spans="1:10" x14ac:dyDescent="0.25">
      <c r="A22" s="56" t="s">
        <v>24</v>
      </c>
      <c r="B22" s="57" t="s">
        <v>25</v>
      </c>
      <c r="C22" s="44">
        <f>'2022'!L22</f>
        <v>0</v>
      </c>
      <c r="D22" s="36">
        <f>'2021'!L22</f>
        <v>15919</v>
      </c>
      <c r="E22" s="37">
        <f>C22-D22</f>
        <v>-15919</v>
      </c>
      <c r="F22" s="45">
        <v>0</v>
      </c>
      <c r="G22" s="44">
        <f>SUM('2022'!C22:L22)</f>
        <v>29234</v>
      </c>
      <c r="H22" s="36">
        <f>SUM('2021'!C22:L22)</f>
        <v>112391</v>
      </c>
      <c r="I22" s="37">
        <f t="shared" si="5"/>
        <v>-83157</v>
      </c>
      <c r="J22" s="45">
        <f>I22/H22</f>
        <v>-0.73989020473169564</v>
      </c>
    </row>
    <row r="23" spans="1:10" x14ac:dyDescent="0.25">
      <c r="A23" s="62"/>
      <c r="B23" s="63" t="s">
        <v>26</v>
      </c>
      <c r="C23" s="46">
        <f>'2022'!L23</f>
        <v>0</v>
      </c>
      <c r="D23" s="38">
        <f>SUM(D20:D22)</f>
        <v>18616</v>
      </c>
      <c r="E23" s="39">
        <f>SUM(E20:E22)</f>
        <v>-18616</v>
      </c>
      <c r="F23" s="47">
        <f>E23/D23</f>
        <v>-1</v>
      </c>
      <c r="G23" s="46">
        <f>SUM(G20:G22)</f>
        <v>33878</v>
      </c>
      <c r="H23" s="38">
        <f>SUM(H20:H22)</f>
        <v>129991</v>
      </c>
      <c r="I23" s="39">
        <f>SUM(I20:I22)</f>
        <v>-96113</v>
      </c>
      <c r="J23" s="47">
        <f>I23/H23</f>
        <v>-0.73938195721242239</v>
      </c>
    </row>
    <row r="24" spans="1:10" x14ac:dyDescent="0.25">
      <c r="A24" s="56"/>
      <c r="B24" s="57"/>
      <c r="C24" s="44">
        <f>'2022'!L24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'2022'!L25</f>
        <v>0</v>
      </c>
      <c r="D25" s="36">
        <f>'2021'!L25</f>
        <v>12525</v>
      </c>
      <c r="E25" s="37">
        <f>C25-D25</f>
        <v>-12525</v>
      </c>
      <c r="F25" s="45">
        <f>E25/D25</f>
        <v>-1</v>
      </c>
      <c r="G25" s="44">
        <f>SUM('2022'!C25:L25)</f>
        <v>18248</v>
      </c>
      <c r="H25" s="36">
        <f>SUM('2021'!C25:L25)</f>
        <v>202047</v>
      </c>
      <c r="I25" s="37">
        <f t="shared" ref="I25:I26" si="6">G25-H25</f>
        <v>-183799</v>
      </c>
      <c r="J25" s="45">
        <f>I25/H25</f>
        <v>-0.90968438036694432</v>
      </c>
    </row>
    <row r="26" spans="1:10" x14ac:dyDescent="0.25">
      <c r="A26" s="56" t="s">
        <v>29</v>
      </c>
      <c r="B26" s="57" t="s">
        <v>30</v>
      </c>
      <c r="C26" s="44">
        <f>'2022'!L26</f>
        <v>0</v>
      </c>
      <c r="D26" s="36">
        <f>'2021'!L26</f>
        <v>3515</v>
      </c>
      <c r="E26" s="37">
        <f>C26-D26</f>
        <v>-3515</v>
      </c>
      <c r="F26" s="45">
        <f>E26/D26</f>
        <v>-1</v>
      </c>
      <c r="G26" s="44">
        <f>SUM('2022'!C26:L26)</f>
        <v>5460</v>
      </c>
      <c r="H26" s="36">
        <f>SUM('2021'!C26:L26)</f>
        <v>41681</v>
      </c>
      <c r="I26" s="37">
        <f t="shared" si="6"/>
        <v>-36221</v>
      </c>
      <c r="J26" s="45">
        <f>I26/H26</f>
        <v>-0.86900506225858309</v>
      </c>
    </row>
    <row r="27" spans="1:10" s="12" customFormat="1" x14ac:dyDescent="0.25">
      <c r="A27" s="62"/>
      <c r="B27" s="63" t="s">
        <v>31</v>
      </c>
      <c r="C27" s="46">
        <f>'2022'!L27</f>
        <v>0</v>
      </c>
      <c r="D27" s="38">
        <f>SUM(D25:D26)</f>
        <v>16040</v>
      </c>
      <c r="E27" s="39">
        <f>SUM(E25:E26)</f>
        <v>-16040</v>
      </c>
      <c r="F27" s="47">
        <f>E27/D27</f>
        <v>-1</v>
      </c>
      <c r="G27" s="46">
        <f>SUM(G25:G26)</f>
        <v>23708</v>
      </c>
      <c r="H27" s="38">
        <f>SUM(H25:H26)</f>
        <v>243728</v>
      </c>
      <c r="I27" s="39">
        <f>SUM(I25:I26)</f>
        <v>-220020</v>
      </c>
      <c r="J27" s="47">
        <f>I27/H27</f>
        <v>-0.90272763080154927</v>
      </c>
    </row>
    <row r="28" spans="1:10" x14ac:dyDescent="0.25">
      <c r="A28" s="56"/>
      <c r="B28" s="57"/>
      <c r="C28" s="44">
        <f>'2022'!L28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68">
        <f>'2022'!L29</f>
        <v>0</v>
      </c>
      <c r="D29" s="52">
        <f>D18+D23+D27</f>
        <v>347566</v>
      </c>
      <c r="E29" s="58">
        <f>E18+E23+E27</f>
        <v>-347566</v>
      </c>
      <c r="F29" s="54">
        <f>E29/D29</f>
        <v>-1</v>
      </c>
      <c r="G29" s="51">
        <f>G18+G23+G27</f>
        <v>590604</v>
      </c>
      <c r="H29" s="52">
        <f>H18+H23+H27</f>
        <v>2592911</v>
      </c>
      <c r="I29" s="53">
        <f>I18+I23+I27</f>
        <v>-2002307</v>
      </c>
      <c r="J29" s="54">
        <f>I29/H29</f>
        <v>-0.77222357419903731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64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'2022'!M6</f>
        <v>0</v>
      </c>
      <c r="D6" s="36">
        <f>'2021'!M6</f>
        <v>109729</v>
      </c>
      <c r="E6" s="37">
        <f>C6-D6</f>
        <v>-109729</v>
      </c>
      <c r="F6" s="45">
        <f>E6/D6</f>
        <v>-1</v>
      </c>
      <c r="G6" s="44">
        <f>SUM('2022'!C6:M6)</f>
        <v>166946</v>
      </c>
      <c r="H6" s="36">
        <f>SUM('2021'!C6:M6)</f>
        <v>854681</v>
      </c>
      <c r="I6" s="37">
        <f t="shared" ref="I6:I8" si="0">G6-H6</f>
        <v>-687735</v>
      </c>
      <c r="J6" s="45">
        <f>I6/H6</f>
        <v>-0.8046686424525642</v>
      </c>
    </row>
    <row r="7" spans="1:10" x14ac:dyDescent="0.25">
      <c r="A7" s="56" t="s">
        <v>5</v>
      </c>
      <c r="B7" s="57" t="s">
        <v>6</v>
      </c>
      <c r="C7" s="44">
        <f>'2022'!M7</f>
        <v>0</v>
      </c>
      <c r="D7" s="36">
        <f>'2021'!M7</f>
        <v>88092</v>
      </c>
      <c r="E7" s="37">
        <f>C7-D7</f>
        <v>-88092</v>
      </c>
      <c r="F7" s="45">
        <f>E7/D7</f>
        <v>-1</v>
      </c>
      <c r="G7" s="44">
        <f>SUM('2022'!C7:M7)</f>
        <v>130258</v>
      </c>
      <c r="H7" s="36">
        <f>SUM('2021'!C7:M7)</f>
        <v>622837</v>
      </c>
      <c r="I7" s="37">
        <f t="shared" si="0"/>
        <v>-492579</v>
      </c>
      <c r="J7" s="45">
        <f>I7/H7</f>
        <v>-0.79086342012436639</v>
      </c>
    </row>
    <row r="8" spans="1:10" x14ac:dyDescent="0.25">
      <c r="A8" s="56" t="s">
        <v>7</v>
      </c>
      <c r="B8" s="57" t="s">
        <v>8</v>
      </c>
      <c r="C8" s="44">
        <f>'2022'!M8</f>
        <v>0</v>
      </c>
      <c r="D8" s="36">
        <f>'2021'!M8</f>
        <v>96579</v>
      </c>
      <c r="E8" s="37">
        <f>C8-D8</f>
        <v>-96579</v>
      </c>
      <c r="F8" s="45">
        <f>E8/D8</f>
        <v>-1</v>
      </c>
      <c r="G8" s="44">
        <f>SUM('2022'!C8:M8)</f>
        <v>145670</v>
      </c>
      <c r="H8" s="36">
        <f>SUM('2021'!C8:M8)</f>
        <v>698060</v>
      </c>
      <c r="I8" s="37">
        <f t="shared" si="0"/>
        <v>-552390</v>
      </c>
      <c r="J8" s="45">
        <f>I8/H8</f>
        <v>-0.79132166289430705</v>
      </c>
    </row>
    <row r="9" spans="1:10" s="12" customFormat="1" x14ac:dyDescent="0.25">
      <c r="A9" s="62"/>
      <c r="B9" s="63" t="s">
        <v>9</v>
      </c>
      <c r="C9" s="44">
        <f>'2022'!M9</f>
        <v>0</v>
      </c>
      <c r="D9" s="38">
        <f t="shared" ref="D9" si="1">SUM(D6:D8)</f>
        <v>294400</v>
      </c>
      <c r="E9" s="39">
        <f>SUM(E6:E8)</f>
        <v>-294400</v>
      </c>
      <c r="F9" s="47">
        <f>E9/D9</f>
        <v>-1</v>
      </c>
      <c r="G9" s="46">
        <f>SUM(G6:G8)</f>
        <v>442874</v>
      </c>
      <c r="H9" s="38">
        <f>SUM(H6:H8)</f>
        <v>2175578</v>
      </c>
      <c r="I9" s="39">
        <f>SUM(I6:I8)</f>
        <v>-1732704</v>
      </c>
      <c r="J9" s="47">
        <f>I9/H9</f>
        <v>-0.79643386722976606</v>
      </c>
    </row>
    <row r="10" spans="1:10" x14ac:dyDescent="0.25">
      <c r="A10" s="62"/>
      <c r="B10" s="63"/>
      <c r="C10" s="44">
        <f>'2022'!M10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'2022'!M11</f>
        <v>0</v>
      </c>
      <c r="D11" s="36">
        <f>'2021'!M11</f>
        <v>15126</v>
      </c>
      <c r="E11" s="37">
        <f>C11-D11</f>
        <v>-15126</v>
      </c>
      <c r="F11" s="45">
        <f t="shared" ref="F11:F16" si="2">E11/D11</f>
        <v>-1</v>
      </c>
      <c r="G11" s="44">
        <f>SUM('2022'!C11:M11)</f>
        <v>24353</v>
      </c>
      <c r="H11" s="36">
        <f>SUM('2021'!C11:M11)</f>
        <v>104944</v>
      </c>
      <c r="I11" s="37">
        <f t="shared" ref="I11:I15" si="3">G11-H11</f>
        <v>-80591</v>
      </c>
      <c r="J11" s="45">
        <f t="shared" ref="J11:J16" si="4">I11/H11</f>
        <v>-0.76794290288153677</v>
      </c>
    </row>
    <row r="12" spans="1:10" x14ac:dyDescent="0.25">
      <c r="A12" s="56" t="s">
        <v>12</v>
      </c>
      <c r="B12" s="57" t="s">
        <v>13</v>
      </c>
      <c r="C12" s="44">
        <f>'2022'!M12</f>
        <v>0</v>
      </c>
      <c r="D12" s="36">
        <f>'2021'!M12</f>
        <v>12790</v>
      </c>
      <c r="E12" s="37">
        <f>C12-D12</f>
        <v>-12790</v>
      </c>
      <c r="F12" s="45">
        <f t="shared" si="2"/>
        <v>-1</v>
      </c>
      <c r="G12" s="44">
        <f>SUM('2022'!C12:M12)</f>
        <v>22237</v>
      </c>
      <c r="H12" s="36">
        <f>SUM('2021'!C12:M12)</f>
        <v>97310</v>
      </c>
      <c r="I12" s="37">
        <f t="shared" si="3"/>
        <v>-75073</v>
      </c>
      <c r="J12" s="45">
        <f t="shared" si="4"/>
        <v>-0.77148288973384027</v>
      </c>
    </row>
    <row r="13" spans="1:10" x14ac:dyDescent="0.25">
      <c r="A13" s="56" t="s">
        <v>14</v>
      </c>
      <c r="B13" s="57" t="s">
        <v>15</v>
      </c>
      <c r="C13" s="44">
        <f>'2022'!M13</f>
        <v>0</v>
      </c>
      <c r="D13" s="36">
        <f>'2021'!M13</f>
        <v>14833</v>
      </c>
      <c r="E13" s="37">
        <f>C13-D13</f>
        <v>-14833</v>
      </c>
      <c r="F13" s="45">
        <f t="shared" si="2"/>
        <v>-1</v>
      </c>
      <c r="G13" s="44">
        <f>SUM('2022'!C13:M13)</f>
        <v>22244</v>
      </c>
      <c r="H13" s="36">
        <f>SUM('2021'!C13:M13)</f>
        <v>94280</v>
      </c>
      <c r="I13" s="37">
        <f t="shared" si="3"/>
        <v>-72036</v>
      </c>
      <c r="J13" s="45">
        <f t="shared" si="4"/>
        <v>-0.76406448875689437</v>
      </c>
    </row>
    <row r="14" spans="1:10" x14ac:dyDescent="0.25">
      <c r="A14" s="56" t="s">
        <v>16</v>
      </c>
      <c r="B14" s="57" t="s">
        <v>17</v>
      </c>
      <c r="C14" s="44">
        <f>'2022'!M14</f>
        <v>0</v>
      </c>
      <c r="D14" s="36">
        <f>'2021'!M14</f>
        <v>11383</v>
      </c>
      <c r="E14" s="40">
        <f>C14-D14</f>
        <v>-11383</v>
      </c>
      <c r="F14" s="49">
        <f t="shared" si="2"/>
        <v>-1</v>
      </c>
      <c r="G14" s="44">
        <f>SUM('2022'!C14:M14)</f>
        <v>18186</v>
      </c>
      <c r="H14" s="36">
        <f>SUM('2021'!C14:M14)</f>
        <v>77858</v>
      </c>
      <c r="I14" s="37">
        <f t="shared" si="3"/>
        <v>-59672</v>
      </c>
      <c r="J14" s="49">
        <f t="shared" si="4"/>
        <v>-0.76642092013665908</v>
      </c>
    </row>
    <row r="15" spans="1:10" x14ac:dyDescent="0.25">
      <c r="A15" s="56" t="s">
        <v>18</v>
      </c>
      <c r="B15" s="57" t="s">
        <v>19</v>
      </c>
      <c r="C15" s="44">
        <f>'2022'!M15</f>
        <v>0</v>
      </c>
      <c r="D15" s="36">
        <f>'2021'!M15</f>
        <v>1784</v>
      </c>
      <c r="E15" s="37">
        <f>C15-D15</f>
        <v>-1784</v>
      </c>
      <c r="F15" s="45">
        <f t="shared" si="2"/>
        <v>-1</v>
      </c>
      <c r="G15" s="44">
        <f>SUM('2022'!C15:M15)</f>
        <v>3124</v>
      </c>
      <c r="H15" s="36">
        <f>SUM('2021'!C15:M15)</f>
        <v>19538</v>
      </c>
      <c r="I15" s="37">
        <f t="shared" si="3"/>
        <v>-16414</v>
      </c>
      <c r="J15" s="45">
        <f t="shared" si="4"/>
        <v>-0.84010645920769778</v>
      </c>
    </row>
    <row r="16" spans="1:10" s="12" customFormat="1" x14ac:dyDescent="0.25">
      <c r="A16" s="62"/>
      <c r="B16" s="63" t="s">
        <v>20</v>
      </c>
      <c r="C16" s="44">
        <f>'2022'!M16</f>
        <v>0</v>
      </c>
      <c r="D16" s="38">
        <f>SUM(D11:D15)</f>
        <v>55916</v>
      </c>
      <c r="E16" s="39">
        <f>SUM(E11:E15)</f>
        <v>-55916</v>
      </c>
      <c r="F16" s="47">
        <f t="shared" si="2"/>
        <v>-1</v>
      </c>
      <c r="G16" s="46">
        <f>SUM(G11:G15)</f>
        <v>90144</v>
      </c>
      <c r="H16" s="38">
        <f>SUM(H11:H15)</f>
        <v>393930</v>
      </c>
      <c r="I16" s="39">
        <f>SUM(I11:I15)</f>
        <v>-303786</v>
      </c>
      <c r="J16" s="47">
        <f t="shared" si="4"/>
        <v>-0.77116746630111954</v>
      </c>
    </row>
    <row r="17" spans="1:10" x14ac:dyDescent="0.25">
      <c r="A17" s="56"/>
      <c r="B17" s="57"/>
      <c r="C17" s="44">
        <f>'2022'!M17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4">
        <f>'2022'!M18</f>
        <v>0</v>
      </c>
      <c r="D18" s="38">
        <f>D9+D16</f>
        <v>350316</v>
      </c>
      <c r="E18" s="39">
        <f>E9+E16</f>
        <v>-350316</v>
      </c>
      <c r="F18" s="47">
        <f>E18/D18</f>
        <v>-1</v>
      </c>
      <c r="G18" s="46">
        <f>G9+G16</f>
        <v>533018</v>
      </c>
      <c r="H18" s="38">
        <f>H9+H16</f>
        <v>2569508</v>
      </c>
      <c r="I18" s="39">
        <f>I9+I16</f>
        <v>-2036490</v>
      </c>
      <c r="J18" s="48">
        <f>I18/H18</f>
        <v>-0.79256028780607024</v>
      </c>
    </row>
    <row r="19" spans="1:10" x14ac:dyDescent="0.25">
      <c r="A19" s="62"/>
      <c r="B19" s="63"/>
      <c r="C19" s="44">
        <f>'2022'!M19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'2022'!M20</f>
        <v>0</v>
      </c>
      <c r="D20" s="36">
        <f>'2021'!M20</f>
        <v>2745</v>
      </c>
      <c r="E20" s="37">
        <f>C20-D20</f>
        <v>-2745</v>
      </c>
      <c r="F20" s="45">
        <f>E20/D20</f>
        <v>-1</v>
      </c>
      <c r="G20" s="44">
        <f>SUM('2022'!C20:M20)</f>
        <v>3716</v>
      </c>
      <c r="H20" s="36">
        <f>SUM('2021'!C20:M20)</f>
        <v>16883</v>
      </c>
      <c r="I20" s="37">
        <f t="shared" ref="I20:I22" si="5">G20-H20</f>
        <v>-13167</v>
      </c>
      <c r="J20" s="45">
        <f>I20/H20</f>
        <v>-0.77989693774803059</v>
      </c>
    </row>
    <row r="21" spans="1:10" x14ac:dyDescent="0.25">
      <c r="A21" s="64">
        <v>84</v>
      </c>
      <c r="B21" s="57" t="s">
        <v>23</v>
      </c>
      <c r="C21" s="44">
        <f>'2022'!M21</f>
        <v>0</v>
      </c>
      <c r="D21" s="36">
        <f>'2021'!M21</f>
        <v>852</v>
      </c>
      <c r="E21" s="37">
        <f>C21-D21</f>
        <v>-852</v>
      </c>
      <c r="F21" s="45">
        <f>E21/D21</f>
        <v>-1</v>
      </c>
      <c r="G21" s="44">
        <f>SUM('2022'!C21:M21)</f>
        <v>928</v>
      </c>
      <c r="H21" s="36">
        <f>SUM('2021'!C21:M21)</f>
        <v>4314</v>
      </c>
      <c r="I21" s="37">
        <f t="shared" si="5"/>
        <v>-3386</v>
      </c>
      <c r="J21" s="45">
        <f>I21/H21</f>
        <v>-0.7848864163189615</v>
      </c>
    </row>
    <row r="22" spans="1:10" x14ac:dyDescent="0.25">
      <c r="A22" s="56" t="s">
        <v>24</v>
      </c>
      <c r="B22" s="57" t="s">
        <v>25</v>
      </c>
      <c r="C22" s="44">
        <f>'2022'!M22</f>
        <v>0</v>
      </c>
      <c r="D22" s="36">
        <f>'2021'!M22</f>
        <v>21061</v>
      </c>
      <c r="E22" s="37">
        <f>C22-D22</f>
        <v>-21061</v>
      </c>
      <c r="F22" s="45">
        <v>0</v>
      </c>
      <c r="G22" s="44">
        <f>SUM('2022'!C22:M22)</f>
        <v>29234</v>
      </c>
      <c r="H22" s="36">
        <f>SUM('2021'!C22:M22)</f>
        <v>133452</v>
      </c>
      <c r="I22" s="37">
        <f t="shared" si="5"/>
        <v>-104218</v>
      </c>
      <c r="J22" s="45">
        <f>I22/H22</f>
        <v>-0.78093996343254501</v>
      </c>
    </row>
    <row r="23" spans="1:10" x14ac:dyDescent="0.25">
      <c r="A23" s="62"/>
      <c r="B23" s="63" t="s">
        <v>26</v>
      </c>
      <c r="C23" s="44">
        <f>'2022'!M23</f>
        <v>0</v>
      </c>
      <c r="D23" s="38">
        <f>SUM(D20:D22)</f>
        <v>24658</v>
      </c>
      <c r="E23" s="39">
        <f>SUM(E20:E22)</f>
        <v>-24658</v>
      </c>
      <c r="F23" s="47">
        <f>E23/D23</f>
        <v>-1</v>
      </c>
      <c r="G23" s="46">
        <f>SUM(G20:G22)</f>
        <v>33878</v>
      </c>
      <c r="H23" s="38">
        <f>SUM(H20:H22)</f>
        <v>154649</v>
      </c>
      <c r="I23" s="39">
        <f>SUM(I20:I22)</f>
        <v>-120771</v>
      </c>
      <c r="J23" s="47">
        <f>I23/H23</f>
        <v>-0.78093618452107672</v>
      </c>
    </row>
    <row r="24" spans="1:10" x14ac:dyDescent="0.25">
      <c r="A24" s="56"/>
      <c r="B24" s="57"/>
      <c r="C24" s="44">
        <f>'2022'!M24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'2022'!M25</f>
        <v>0</v>
      </c>
      <c r="D25" s="36">
        <f>'2021'!M25</f>
        <v>10606</v>
      </c>
      <c r="E25" s="37">
        <f>C25-D25</f>
        <v>-10606</v>
      </c>
      <c r="F25" s="45">
        <f>E25/D25</f>
        <v>-1</v>
      </c>
      <c r="G25" s="44">
        <f>SUM('2022'!C25:M25)</f>
        <v>18248</v>
      </c>
      <c r="H25" s="36">
        <f>SUM('2021'!C25:M25)</f>
        <v>212653</v>
      </c>
      <c r="I25" s="37">
        <f t="shared" ref="I25:I26" si="6">G25-H25</f>
        <v>-194405</v>
      </c>
      <c r="J25" s="45">
        <f>I25/H25</f>
        <v>-0.91418884285667257</v>
      </c>
    </row>
    <row r="26" spans="1:10" x14ac:dyDescent="0.25">
      <c r="A26" s="56" t="s">
        <v>29</v>
      </c>
      <c r="B26" s="57" t="s">
        <v>30</v>
      </c>
      <c r="C26" s="44">
        <f>'2022'!M26</f>
        <v>0</v>
      </c>
      <c r="D26" s="36">
        <f>'2021'!M26</f>
        <v>3361</v>
      </c>
      <c r="E26" s="37">
        <f>C26-D26</f>
        <v>-3361</v>
      </c>
      <c r="F26" s="45">
        <f>E26/D26</f>
        <v>-1</v>
      </c>
      <c r="G26" s="44">
        <f>SUM('2022'!C26:M26)</f>
        <v>5460</v>
      </c>
      <c r="H26" s="36">
        <f>SUM('2021'!C26:M26)</f>
        <v>45042</v>
      </c>
      <c r="I26" s="37">
        <f t="shared" si="6"/>
        <v>-39582</v>
      </c>
      <c r="J26" s="45">
        <f>I26/H26</f>
        <v>-0.8787798055148528</v>
      </c>
    </row>
    <row r="27" spans="1:10" s="12" customFormat="1" x14ac:dyDescent="0.25">
      <c r="A27" s="62"/>
      <c r="B27" s="63" t="s">
        <v>31</v>
      </c>
      <c r="C27" s="44">
        <f>'2022'!M27</f>
        <v>0</v>
      </c>
      <c r="D27" s="38">
        <f>SUM(D25:D26)</f>
        <v>13967</v>
      </c>
      <c r="E27" s="39">
        <f>SUM(E25:E26)</f>
        <v>-13967</v>
      </c>
      <c r="F27" s="47">
        <f>E27/D27</f>
        <v>-1</v>
      </c>
      <c r="G27" s="46">
        <f>SUM(G25:G26)</f>
        <v>23708</v>
      </c>
      <c r="H27" s="38">
        <f>SUM(H25:H26)</f>
        <v>257695</v>
      </c>
      <c r="I27" s="39">
        <f>SUM(I25:I26)</f>
        <v>-233987</v>
      </c>
      <c r="J27" s="47">
        <f>I27/H27</f>
        <v>-0.90799976716661168</v>
      </c>
    </row>
    <row r="28" spans="1:10" x14ac:dyDescent="0.25">
      <c r="A28" s="56"/>
      <c r="B28" s="57"/>
      <c r="C28" s="44">
        <f>'2022'!M28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9">
        <f>'2022'!M29</f>
        <v>0</v>
      </c>
      <c r="D29" s="52">
        <f>D18+D23+D27</f>
        <v>388941</v>
      </c>
      <c r="E29" s="58">
        <f>E18+E23+E27</f>
        <v>-388941</v>
      </c>
      <c r="F29" s="54">
        <f>E29/D29</f>
        <v>-1</v>
      </c>
      <c r="G29" s="51">
        <f>G18+G23+G27</f>
        <v>590604</v>
      </c>
      <c r="H29" s="52">
        <f>H18+H23+H27</f>
        <v>2981852</v>
      </c>
      <c r="I29" s="53">
        <f>I18+I23+I27</f>
        <v>-2391248</v>
      </c>
      <c r="J29" s="54">
        <f>I29/H29</f>
        <v>-0.80193383172605481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65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v>2021</v>
      </c>
      <c r="H5" s="42">
        <v>2020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'2022'!N6</f>
        <v>0</v>
      </c>
      <c r="D6" s="36">
        <f>'2021'!N6</f>
        <v>70962</v>
      </c>
      <c r="E6" s="37">
        <f>C6-D6</f>
        <v>-70962</v>
      </c>
      <c r="F6" s="45">
        <f>E6/D6</f>
        <v>-1</v>
      </c>
      <c r="G6" s="44">
        <f>SUM('2022'!C6:N6)</f>
        <v>166946</v>
      </c>
      <c r="H6" s="36">
        <f>SUM('2021'!C6:N6)</f>
        <v>925643</v>
      </c>
      <c r="I6" s="37">
        <f t="shared" ref="I6:I8" si="0">G6-H6</f>
        <v>-758697</v>
      </c>
      <c r="J6" s="45">
        <f>I6/H6</f>
        <v>-0.81964321017930242</v>
      </c>
    </row>
    <row r="7" spans="1:10" x14ac:dyDescent="0.25">
      <c r="A7" s="56" t="s">
        <v>5</v>
      </c>
      <c r="B7" s="57" t="s">
        <v>6</v>
      </c>
      <c r="C7" s="44">
        <f>'2022'!N7</f>
        <v>0</v>
      </c>
      <c r="D7" s="36">
        <f>'2021'!N7</f>
        <v>58592</v>
      </c>
      <c r="E7" s="37">
        <f>C7-D7</f>
        <v>-58592</v>
      </c>
      <c r="F7" s="45">
        <f>E7/D7</f>
        <v>-1</v>
      </c>
      <c r="G7" s="44">
        <f>SUM('2022'!C7:N7)</f>
        <v>130258</v>
      </c>
      <c r="H7" s="36">
        <f>SUM('2021'!C7:N7)</f>
        <v>681429</v>
      </c>
      <c r="I7" s="37">
        <f t="shared" si="0"/>
        <v>-551171</v>
      </c>
      <c r="J7" s="45">
        <f>I7/H7</f>
        <v>-0.80884582252883275</v>
      </c>
    </row>
    <row r="8" spans="1:10" x14ac:dyDescent="0.25">
      <c r="A8" s="56" t="s">
        <v>7</v>
      </c>
      <c r="B8" s="57" t="s">
        <v>8</v>
      </c>
      <c r="C8" s="44">
        <f>'2022'!N8</f>
        <v>0</v>
      </c>
      <c r="D8" s="36">
        <f>'2021'!N8</f>
        <v>65563</v>
      </c>
      <c r="E8" s="37">
        <f>C8-D8</f>
        <v>-65563</v>
      </c>
      <c r="F8" s="45">
        <f>E8/D8</f>
        <v>-1</v>
      </c>
      <c r="G8" s="44">
        <f>SUM('2022'!C8:N8)</f>
        <v>145670</v>
      </c>
      <c r="H8" s="36">
        <f>SUM('2021'!C8:N8)</f>
        <v>763623</v>
      </c>
      <c r="I8" s="37">
        <f t="shared" si="0"/>
        <v>-617953</v>
      </c>
      <c r="J8" s="45">
        <f>I8/H8</f>
        <v>-0.8092383283374126</v>
      </c>
    </row>
    <row r="9" spans="1:10" s="12" customFormat="1" x14ac:dyDescent="0.25">
      <c r="A9" s="62"/>
      <c r="B9" s="63" t="s">
        <v>9</v>
      </c>
      <c r="C9" s="46">
        <f>'2022'!N9</f>
        <v>0</v>
      </c>
      <c r="D9" s="38">
        <f t="shared" ref="D9" si="1">SUM(D6:D8)</f>
        <v>195117</v>
      </c>
      <c r="E9" s="39">
        <f>SUM(E6:E8)</f>
        <v>-195117</v>
      </c>
      <c r="F9" s="47">
        <f>E9/D9</f>
        <v>-1</v>
      </c>
      <c r="G9" s="46">
        <f>SUM(G6:G8)</f>
        <v>442874</v>
      </c>
      <c r="H9" s="38">
        <f>SUM(H6:H8)</f>
        <v>2370695</v>
      </c>
      <c r="I9" s="39">
        <f>SUM(I6:I8)</f>
        <v>-1927821</v>
      </c>
      <c r="J9" s="47">
        <f>I9/H9</f>
        <v>-0.81318811572133909</v>
      </c>
    </row>
    <row r="10" spans="1:10" x14ac:dyDescent="0.25">
      <c r="A10" s="62"/>
      <c r="B10" s="63"/>
      <c r="C10" s="46">
        <f>'2022'!N10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'2022'!N11</f>
        <v>0</v>
      </c>
      <c r="D11" s="36">
        <f>'2021'!N11</f>
        <v>9963</v>
      </c>
      <c r="E11" s="37">
        <f>C11-D11</f>
        <v>-9963</v>
      </c>
      <c r="F11" s="45">
        <f t="shared" ref="F11:F16" si="2">E11/D11</f>
        <v>-1</v>
      </c>
      <c r="G11" s="44">
        <f>SUM('2022'!C11:N11)</f>
        <v>24353</v>
      </c>
      <c r="H11" s="36">
        <f>SUM('2021'!C11:N11)</f>
        <v>114907</v>
      </c>
      <c r="I11" s="37">
        <f t="shared" ref="I11:I15" si="3">G11-H11</f>
        <v>-90554</v>
      </c>
      <c r="J11" s="45">
        <f t="shared" ref="J11:J16" si="4">I11/H11</f>
        <v>-0.78806339039397078</v>
      </c>
    </row>
    <row r="12" spans="1:10" x14ac:dyDescent="0.25">
      <c r="A12" s="56" t="s">
        <v>12</v>
      </c>
      <c r="B12" s="57" t="s">
        <v>13</v>
      </c>
      <c r="C12" s="44">
        <f>'2022'!N12</f>
        <v>0</v>
      </c>
      <c r="D12" s="36">
        <f>'2021'!N12</f>
        <v>8508</v>
      </c>
      <c r="E12" s="37">
        <f>C12-D12</f>
        <v>-8508</v>
      </c>
      <c r="F12" s="45">
        <f t="shared" si="2"/>
        <v>-1</v>
      </c>
      <c r="G12" s="44">
        <f>SUM('2022'!C12:N12)</f>
        <v>22237</v>
      </c>
      <c r="H12" s="36">
        <f>SUM('2021'!C12:N12)</f>
        <v>105818</v>
      </c>
      <c r="I12" s="37">
        <f t="shared" si="3"/>
        <v>-83581</v>
      </c>
      <c r="J12" s="45">
        <f t="shared" si="4"/>
        <v>-0.78985616813774595</v>
      </c>
    </row>
    <row r="13" spans="1:10" x14ac:dyDescent="0.25">
      <c r="A13" s="56" t="s">
        <v>14</v>
      </c>
      <c r="B13" s="57" t="s">
        <v>15</v>
      </c>
      <c r="C13" s="44">
        <f>'2022'!N13</f>
        <v>0</v>
      </c>
      <c r="D13" s="36">
        <f>'2021'!N13</f>
        <v>10402</v>
      </c>
      <c r="E13" s="37">
        <f>C13-D13</f>
        <v>-10402</v>
      </c>
      <c r="F13" s="45">
        <f t="shared" si="2"/>
        <v>-1</v>
      </c>
      <c r="G13" s="44">
        <f>SUM('2022'!C13:N13)</f>
        <v>22244</v>
      </c>
      <c r="H13" s="36">
        <f>SUM('2021'!C13:N13)</f>
        <v>104682</v>
      </c>
      <c r="I13" s="37">
        <f t="shared" si="3"/>
        <v>-82438</v>
      </c>
      <c r="J13" s="45">
        <f t="shared" si="4"/>
        <v>-0.78750883628513024</v>
      </c>
    </row>
    <row r="14" spans="1:10" x14ac:dyDescent="0.25">
      <c r="A14" s="56" t="s">
        <v>16</v>
      </c>
      <c r="B14" s="57" t="s">
        <v>17</v>
      </c>
      <c r="C14" s="44">
        <f>'2022'!N14</f>
        <v>0</v>
      </c>
      <c r="D14" s="36">
        <f>'2021'!N14</f>
        <v>7192</v>
      </c>
      <c r="E14" s="40">
        <f>C14-D14</f>
        <v>-7192</v>
      </c>
      <c r="F14" s="49">
        <f t="shared" si="2"/>
        <v>-1</v>
      </c>
      <c r="G14" s="44">
        <f>SUM('2022'!C14:N14)</f>
        <v>18186</v>
      </c>
      <c r="H14" s="36">
        <f>SUM('2021'!C14:N14)</f>
        <v>85050</v>
      </c>
      <c r="I14" s="37">
        <f t="shared" si="3"/>
        <v>-66864</v>
      </c>
      <c r="J14" s="49">
        <f t="shared" si="4"/>
        <v>-0.78617283950617289</v>
      </c>
    </row>
    <row r="15" spans="1:10" x14ac:dyDescent="0.25">
      <c r="A15" s="56" t="s">
        <v>18</v>
      </c>
      <c r="B15" s="57" t="s">
        <v>19</v>
      </c>
      <c r="C15" s="44">
        <f>'2022'!N15</f>
        <v>0</v>
      </c>
      <c r="D15" s="36">
        <f>'2021'!N15</f>
        <v>1528</v>
      </c>
      <c r="E15" s="37">
        <f>C15-D15</f>
        <v>-1528</v>
      </c>
      <c r="F15" s="45">
        <f t="shared" si="2"/>
        <v>-1</v>
      </c>
      <c r="G15" s="44">
        <f>SUM('2022'!C15:N15)</f>
        <v>3124</v>
      </c>
      <c r="H15" s="36">
        <f>SUM('2021'!C15:N15)</f>
        <v>21066</v>
      </c>
      <c r="I15" s="37">
        <f t="shared" si="3"/>
        <v>-17942</v>
      </c>
      <c r="J15" s="45">
        <f t="shared" si="4"/>
        <v>-0.85170416785341307</v>
      </c>
    </row>
    <row r="16" spans="1:10" s="12" customFormat="1" x14ac:dyDescent="0.25">
      <c r="A16" s="62"/>
      <c r="B16" s="63" t="s">
        <v>20</v>
      </c>
      <c r="C16" s="46">
        <f>'2022'!N16</f>
        <v>0</v>
      </c>
      <c r="D16" s="38">
        <f>SUM(D11:D15)</f>
        <v>37593</v>
      </c>
      <c r="E16" s="39">
        <f>SUM(E11:E15)</f>
        <v>-37593</v>
      </c>
      <c r="F16" s="47">
        <f t="shared" si="2"/>
        <v>-1</v>
      </c>
      <c r="G16" s="46">
        <f>SUM(G11:G15)</f>
        <v>90144</v>
      </c>
      <c r="H16" s="38">
        <f>SUM(H11:H15)</f>
        <v>431523</v>
      </c>
      <c r="I16" s="39">
        <f>SUM(I11:I15)</f>
        <v>-341379</v>
      </c>
      <c r="J16" s="47">
        <f t="shared" si="4"/>
        <v>-0.79110267587127459</v>
      </c>
    </row>
    <row r="17" spans="1:10" x14ac:dyDescent="0.25">
      <c r="A17" s="56"/>
      <c r="B17" s="57"/>
      <c r="C17" s="44">
        <f>'2022'!N17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'2022'!N18</f>
        <v>0</v>
      </c>
      <c r="D18" s="38">
        <f>D9+D16</f>
        <v>232710</v>
      </c>
      <c r="E18" s="39">
        <f>E9+E16</f>
        <v>-232710</v>
      </c>
      <c r="F18" s="47">
        <f>E18/D18</f>
        <v>-1</v>
      </c>
      <c r="G18" s="46">
        <f>G9+G16</f>
        <v>533018</v>
      </c>
      <c r="H18" s="38">
        <f>H9+H16</f>
        <v>2802218</v>
      </c>
      <c r="I18" s="39">
        <f>I9+I16</f>
        <v>-2269200</v>
      </c>
      <c r="J18" s="48">
        <f>I18/H18</f>
        <v>-0.80978710435804779</v>
      </c>
    </row>
    <row r="19" spans="1:10" x14ac:dyDescent="0.25">
      <c r="A19" s="62"/>
      <c r="B19" s="63"/>
      <c r="C19" s="46">
        <f>'2022'!N19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'2022'!N20</f>
        <v>0</v>
      </c>
      <c r="D20" s="36">
        <f>'2021'!N20</f>
        <v>1530</v>
      </c>
      <c r="E20" s="37">
        <f>C20-D20</f>
        <v>-1530</v>
      </c>
      <c r="F20" s="45">
        <f>E20/D20</f>
        <v>-1</v>
      </c>
      <c r="G20" s="44">
        <f>SUM('2022'!C20:N20)</f>
        <v>3716</v>
      </c>
      <c r="H20" s="36">
        <f>SUM('2021'!C20:N20)</f>
        <v>18413</v>
      </c>
      <c r="I20" s="37">
        <f t="shared" ref="I20:I22" si="5">G20-H20</f>
        <v>-14697</v>
      </c>
      <c r="J20" s="45">
        <f>I20/H20</f>
        <v>-0.79818606419377613</v>
      </c>
    </row>
    <row r="21" spans="1:10" x14ac:dyDescent="0.25">
      <c r="A21" s="64">
        <v>84</v>
      </c>
      <c r="B21" s="57" t="s">
        <v>23</v>
      </c>
      <c r="C21" s="44">
        <f>'2022'!N21</f>
        <v>0</v>
      </c>
      <c r="D21" s="36">
        <f>'2021'!N21</f>
        <v>349</v>
      </c>
      <c r="E21" s="37">
        <f>C21-D21</f>
        <v>-349</v>
      </c>
      <c r="F21" s="45">
        <f>E21/D21</f>
        <v>-1</v>
      </c>
      <c r="G21" s="44">
        <f>SUM('2022'!C21:N21)</f>
        <v>928</v>
      </c>
      <c r="H21" s="36">
        <f>SUM('2021'!C21:N21)</f>
        <v>4663</v>
      </c>
      <c r="I21" s="37">
        <f t="shared" si="5"/>
        <v>-3735</v>
      </c>
      <c r="J21" s="45">
        <f>I21/H21</f>
        <v>-0.80098648938451644</v>
      </c>
    </row>
    <row r="22" spans="1:10" x14ac:dyDescent="0.25">
      <c r="A22" s="56" t="s">
        <v>24</v>
      </c>
      <c r="B22" s="57" t="s">
        <v>25</v>
      </c>
      <c r="C22" s="44">
        <f>'2022'!N22</f>
        <v>0</v>
      </c>
      <c r="D22" s="36">
        <f>'2021'!N22</f>
        <v>11338</v>
      </c>
      <c r="E22" s="37">
        <f>C22-D22</f>
        <v>-11338</v>
      </c>
      <c r="F22" s="45">
        <v>0</v>
      </c>
      <c r="G22" s="44">
        <f>SUM('2022'!C22:N22)</f>
        <v>29234</v>
      </c>
      <c r="H22" s="36">
        <f>SUM('2021'!C22:N22)</f>
        <v>144790</v>
      </c>
      <c r="I22" s="37">
        <f t="shared" si="5"/>
        <v>-115556</v>
      </c>
      <c r="J22" s="45">
        <f>I22/H22</f>
        <v>-0.79809379100766631</v>
      </c>
    </row>
    <row r="23" spans="1:10" x14ac:dyDescent="0.25">
      <c r="A23" s="62"/>
      <c r="B23" s="63" t="s">
        <v>26</v>
      </c>
      <c r="C23" s="46">
        <f>'2022'!N23</f>
        <v>0</v>
      </c>
      <c r="D23" s="38">
        <f>SUM(D20:D22)</f>
        <v>13217</v>
      </c>
      <c r="E23" s="39">
        <f>SUM(E20:E22)</f>
        <v>-13217</v>
      </c>
      <c r="F23" s="47">
        <f>E23/D23</f>
        <v>-1</v>
      </c>
      <c r="G23" s="46">
        <f>SUM(G20:G22)</f>
        <v>33878</v>
      </c>
      <c r="H23" s="38">
        <f>SUM(H20:H22)</f>
        <v>167866</v>
      </c>
      <c r="I23" s="39">
        <f>SUM(I20:I22)</f>
        <v>-133988</v>
      </c>
      <c r="J23" s="47">
        <f>I23/H23</f>
        <v>-0.79818426602170778</v>
      </c>
    </row>
    <row r="24" spans="1:10" x14ac:dyDescent="0.25">
      <c r="A24" s="56"/>
      <c r="B24" s="57"/>
      <c r="C24" s="44">
        <f>'2022'!N24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'2022'!N25</f>
        <v>0</v>
      </c>
      <c r="D25" s="36">
        <f>'2021'!N25</f>
        <v>8293</v>
      </c>
      <c r="E25" s="37">
        <f>C25-D25</f>
        <v>-8293</v>
      </c>
      <c r="F25" s="45">
        <f>E25/D25</f>
        <v>-1</v>
      </c>
      <c r="G25" s="44">
        <f>SUM('2022'!C25:N25)</f>
        <v>18248</v>
      </c>
      <c r="H25" s="36">
        <f>SUM('2021'!C25:N25)</f>
        <v>220946</v>
      </c>
      <c r="I25" s="37">
        <f t="shared" ref="I25:I26" si="6">G25-H25</f>
        <v>-202698</v>
      </c>
      <c r="J25" s="45">
        <f>I25/H25</f>
        <v>-0.91740968381414467</v>
      </c>
    </row>
    <row r="26" spans="1:10" x14ac:dyDescent="0.25">
      <c r="A26" s="56" t="s">
        <v>29</v>
      </c>
      <c r="B26" s="57" t="s">
        <v>30</v>
      </c>
      <c r="C26" s="44">
        <f>'2022'!N26</f>
        <v>0</v>
      </c>
      <c r="D26" s="36">
        <f>'2021'!N26</f>
        <v>3417</v>
      </c>
      <c r="E26" s="37">
        <f>C26-D26</f>
        <v>-3417</v>
      </c>
      <c r="F26" s="45">
        <f>E26/D26</f>
        <v>-1</v>
      </c>
      <c r="G26" s="44">
        <f>SUM('2022'!C26:N26)</f>
        <v>5460</v>
      </c>
      <c r="H26" s="36">
        <f>SUM('2021'!C26:N26)</f>
        <v>48459</v>
      </c>
      <c r="I26" s="37">
        <f t="shared" si="6"/>
        <v>-42999</v>
      </c>
      <c r="J26" s="45">
        <f>I26/H26</f>
        <v>-0.88732743143688475</v>
      </c>
    </row>
    <row r="27" spans="1:10" s="12" customFormat="1" x14ac:dyDescent="0.25">
      <c r="A27" s="62"/>
      <c r="B27" s="63" t="s">
        <v>31</v>
      </c>
      <c r="C27" s="46">
        <f>'2022'!N27</f>
        <v>0</v>
      </c>
      <c r="D27" s="38">
        <f>SUM(D25:D26)</f>
        <v>11710</v>
      </c>
      <c r="E27" s="39">
        <f>SUM(E25:E26)</f>
        <v>-11710</v>
      </c>
      <c r="F27" s="47">
        <f>E27/D27</f>
        <v>-1</v>
      </c>
      <c r="G27" s="46">
        <f>SUM(G25:G26)</f>
        <v>23708</v>
      </c>
      <c r="H27" s="38">
        <f>SUM(H25:H26)</f>
        <v>269405</v>
      </c>
      <c r="I27" s="39">
        <f>SUM(I25:I26)</f>
        <v>-245697</v>
      </c>
      <c r="J27" s="47">
        <f>I27/H27</f>
        <v>-0.91199866372190563</v>
      </c>
    </row>
    <row r="28" spans="1:10" x14ac:dyDescent="0.25">
      <c r="A28" s="56"/>
      <c r="B28" s="57"/>
      <c r="C28" s="44">
        <f>'2022'!N28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'2022'!N29</f>
        <v>0</v>
      </c>
      <c r="D29" s="52">
        <f>D18+D23+D27</f>
        <v>257637</v>
      </c>
      <c r="E29" s="58">
        <f>E18+E23+E27</f>
        <v>-257637</v>
      </c>
      <c r="F29" s="54">
        <f>E29/D29</f>
        <v>-1</v>
      </c>
      <c r="G29" s="51">
        <f>G18+G23+G27</f>
        <v>590604</v>
      </c>
      <c r="H29" s="52">
        <f>H18+H23+H27</f>
        <v>3239489</v>
      </c>
      <c r="I29" s="53">
        <f>I18+I23+I27</f>
        <v>-2648885</v>
      </c>
      <c r="J29" s="54">
        <f>I29/H29</f>
        <v>-0.81768606098060526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workbookViewId="0">
      <selection activeCell="C25" sqref="C25:D26"/>
    </sheetView>
  </sheetViews>
  <sheetFormatPr baseColWidth="10" defaultColWidth="11.42578125" defaultRowHeight="15" x14ac:dyDescent="0.25"/>
  <cols>
    <col min="1" max="1" width="7.7109375" customWidth="1"/>
    <col min="2" max="2" width="35.5703125" customWidth="1"/>
    <col min="4" max="4" width="10.42578125" customWidth="1"/>
  </cols>
  <sheetData>
    <row r="1" spans="1:15" ht="33.75" x14ac:dyDescent="0.5">
      <c r="A1" s="28" t="s">
        <v>66</v>
      </c>
    </row>
    <row r="4" spans="1:15" x14ac:dyDescent="0.25">
      <c r="A4" s="11" t="s">
        <v>0</v>
      </c>
      <c r="B4" s="14" t="s">
        <v>34</v>
      </c>
      <c r="C4" s="16"/>
      <c r="D4" s="14"/>
      <c r="E4" s="14"/>
      <c r="F4" s="26"/>
      <c r="G4" s="14"/>
      <c r="H4" s="16"/>
      <c r="I4" s="16"/>
      <c r="J4" s="16"/>
      <c r="K4" s="16"/>
      <c r="L4" s="14"/>
      <c r="M4" s="14"/>
      <c r="N4" s="14"/>
      <c r="O4" s="15"/>
    </row>
    <row r="5" spans="1:15" x14ac:dyDescent="0.25">
      <c r="A5" s="21"/>
      <c r="B5" s="9"/>
      <c r="C5" s="24" t="s">
        <v>35</v>
      </c>
      <c r="D5" s="4" t="s">
        <v>36</v>
      </c>
      <c r="E5" s="4" t="s">
        <v>37</v>
      </c>
      <c r="F5" s="27" t="s">
        <v>38</v>
      </c>
      <c r="G5" s="5" t="s">
        <v>39</v>
      </c>
      <c r="H5" s="4" t="s">
        <v>40</v>
      </c>
      <c r="I5" s="4" t="s">
        <v>41</v>
      </c>
      <c r="J5" s="4" t="s">
        <v>42</v>
      </c>
      <c r="K5" s="4" t="s">
        <v>43</v>
      </c>
      <c r="L5" s="4" t="s">
        <v>44</v>
      </c>
      <c r="M5" s="4" t="s">
        <v>45</v>
      </c>
      <c r="N5" s="4" t="s">
        <v>46</v>
      </c>
      <c r="O5" s="5" t="s">
        <v>47</v>
      </c>
    </row>
    <row r="6" spans="1:15" x14ac:dyDescent="0.25">
      <c r="A6" s="21" t="s">
        <v>3</v>
      </c>
      <c r="B6" s="9" t="s">
        <v>4</v>
      </c>
      <c r="C6" s="17">
        <v>76976</v>
      </c>
      <c r="D6" s="7">
        <v>89970</v>
      </c>
      <c r="E6" s="7"/>
      <c r="F6" s="7"/>
      <c r="G6" s="7"/>
      <c r="H6" s="17"/>
      <c r="I6" s="7"/>
      <c r="J6" s="7"/>
      <c r="K6" s="31"/>
      <c r="L6" s="7"/>
      <c r="M6" s="32"/>
      <c r="N6" s="32"/>
      <c r="O6" s="7"/>
    </row>
    <row r="7" spans="1:15" x14ac:dyDescent="0.25">
      <c r="A7" s="21" t="s">
        <v>5</v>
      </c>
      <c r="B7" s="9" t="s">
        <v>6</v>
      </c>
      <c r="C7" s="17">
        <v>61880</v>
      </c>
      <c r="D7" s="7">
        <v>68378</v>
      </c>
      <c r="E7" s="7"/>
      <c r="F7" s="7"/>
      <c r="G7" s="7"/>
      <c r="H7" s="17"/>
      <c r="I7" s="7"/>
      <c r="J7" s="7"/>
      <c r="K7" s="31"/>
      <c r="L7" s="7"/>
      <c r="M7" s="32"/>
      <c r="N7" s="32"/>
      <c r="O7" s="7"/>
    </row>
    <row r="8" spans="1:15" x14ac:dyDescent="0.25">
      <c r="A8" s="21" t="s">
        <v>7</v>
      </c>
      <c r="B8" s="9" t="s">
        <v>8</v>
      </c>
      <c r="C8" s="17">
        <v>69004</v>
      </c>
      <c r="D8" s="7">
        <v>76666</v>
      </c>
      <c r="E8" s="7"/>
      <c r="F8" s="7"/>
      <c r="G8" s="7"/>
      <c r="H8" s="17"/>
      <c r="I8" s="7"/>
      <c r="J8" s="7"/>
      <c r="K8" s="31"/>
      <c r="L8" s="7"/>
      <c r="M8" s="32"/>
      <c r="N8" s="32"/>
      <c r="O8" s="7"/>
    </row>
    <row r="9" spans="1:15" x14ac:dyDescent="0.25">
      <c r="A9" s="22"/>
      <c r="B9" s="25" t="s">
        <v>9</v>
      </c>
      <c r="C9" s="18">
        <v>207860</v>
      </c>
      <c r="D9" s="8">
        <v>235014</v>
      </c>
      <c r="E9" s="8"/>
      <c r="F9" s="8"/>
      <c r="G9" s="8"/>
      <c r="H9" s="18"/>
      <c r="I9" s="8"/>
      <c r="J9" s="8"/>
      <c r="K9" s="8"/>
      <c r="L9" s="8"/>
      <c r="M9" s="8"/>
      <c r="N9" s="8"/>
      <c r="O9" s="8"/>
    </row>
    <row r="10" spans="1:15" x14ac:dyDescent="0.25">
      <c r="A10" s="22"/>
      <c r="B10" s="25"/>
      <c r="C10" s="18"/>
      <c r="D10" s="8"/>
      <c r="E10" s="8"/>
      <c r="F10" s="8"/>
      <c r="G10" s="8"/>
      <c r="H10" s="18"/>
      <c r="I10" s="8"/>
      <c r="J10" s="8"/>
      <c r="K10" s="8"/>
      <c r="L10" s="8"/>
      <c r="M10" s="8"/>
      <c r="N10" s="8"/>
      <c r="O10" s="8"/>
    </row>
    <row r="11" spans="1:15" x14ac:dyDescent="0.25">
      <c r="A11" s="21" t="s">
        <v>10</v>
      </c>
      <c r="B11" s="9" t="s">
        <v>11</v>
      </c>
      <c r="C11" s="17">
        <v>11551</v>
      </c>
      <c r="D11" s="7">
        <v>12802</v>
      </c>
      <c r="E11" s="7"/>
      <c r="F11" s="7"/>
      <c r="G11" s="7"/>
      <c r="H11" s="17"/>
      <c r="I11" s="7"/>
      <c r="J11" s="7"/>
      <c r="K11" s="31"/>
      <c r="L11" s="7"/>
      <c r="M11" s="32"/>
      <c r="N11" s="32"/>
      <c r="O11" s="7"/>
    </row>
    <row r="12" spans="1:15" x14ac:dyDescent="0.25">
      <c r="A12" s="21" t="s">
        <v>12</v>
      </c>
      <c r="B12" s="9" t="s">
        <v>13</v>
      </c>
      <c r="C12" s="17">
        <v>10807</v>
      </c>
      <c r="D12" s="7">
        <v>11430</v>
      </c>
      <c r="E12" s="7"/>
      <c r="F12" s="7"/>
      <c r="G12" s="7"/>
      <c r="H12" s="17"/>
      <c r="I12" s="7"/>
      <c r="J12" s="7"/>
      <c r="K12" s="31"/>
      <c r="L12" s="7"/>
      <c r="M12" s="32"/>
      <c r="N12" s="32"/>
      <c r="O12" s="7"/>
    </row>
    <row r="13" spans="1:15" x14ac:dyDescent="0.25">
      <c r="A13" s="21" t="s">
        <v>14</v>
      </c>
      <c r="B13" s="9" t="s">
        <v>15</v>
      </c>
      <c r="C13" s="17">
        <v>10450</v>
      </c>
      <c r="D13" s="7">
        <v>11794</v>
      </c>
      <c r="E13" s="7"/>
      <c r="F13" s="7"/>
      <c r="G13" s="7"/>
      <c r="H13" s="17"/>
      <c r="I13" s="7"/>
      <c r="J13" s="7"/>
      <c r="K13" s="31"/>
      <c r="L13" s="7"/>
      <c r="M13" s="32"/>
      <c r="N13" s="32"/>
      <c r="O13" s="7"/>
    </row>
    <row r="14" spans="1:15" x14ac:dyDescent="0.25">
      <c r="A14" s="21" t="s">
        <v>16</v>
      </c>
      <c r="B14" s="9" t="s">
        <v>17</v>
      </c>
      <c r="C14" s="19">
        <v>9070</v>
      </c>
      <c r="D14" s="13">
        <v>9116</v>
      </c>
      <c r="E14" s="13"/>
      <c r="F14" s="13"/>
      <c r="G14" s="13"/>
      <c r="H14" s="19"/>
      <c r="I14" s="13"/>
      <c r="J14" s="7"/>
      <c r="K14" s="31"/>
      <c r="L14" s="7"/>
      <c r="M14" s="32"/>
      <c r="N14" s="32"/>
      <c r="O14" s="13"/>
    </row>
    <row r="15" spans="1:15" x14ac:dyDescent="0.25">
      <c r="A15" s="21" t="s">
        <v>18</v>
      </c>
      <c r="B15" s="9" t="s">
        <v>19</v>
      </c>
      <c r="C15" s="17">
        <v>1555</v>
      </c>
      <c r="D15" s="7">
        <v>1569</v>
      </c>
      <c r="E15" s="7"/>
      <c r="F15" s="7"/>
      <c r="G15" s="7"/>
      <c r="H15" s="17"/>
      <c r="I15" s="7"/>
      <c r="J15" s="7"/>
      <c r="K15" s="31"/>
      <c r="L15" s="7"/>
      <c r="M15" s="32"/>
      <c r="N15" s="32"/>
      <c r="O15" s="7"/>
    </row>
    <row r="16" spans="1:15" x14ac:dyDescent="0.25">
      <c r="A16" s="22"/>
      <c r="B16" s="25" t="s">
        <v>20</v>
      </c>
      <c r="C16" s="18">
        <v>43433</v>
      </c>
      <c r="D16" s="8">
        <v>46711</v>
      </c>
      <c r="E16" s="8"/>
      <c r="F16" s="8"/>
      <c r="G16" s="8"/>
      <c r="H16" s="18"/>
      <c r="I16" s="8"/>
      <c r="J16" s="8"/>
      <c r="K16" s="8"/>
      <c r="L16" s="8"/>
      <c r="M16" s="8"/>
      <c r="N16" s="8"/>
      <c r="O16" s="8"/>
    </row>
    <row r="17" spans="1:15" x14ac:dyDescent="0.25">
      <c r="A17" s="21"/>
      <c r="B17" s="9"/>
      <c r="C17" s="17"/>
      <c r="D17" s="7"/>
      <c r="E17" s="7"/>
      <c r="F17" s="7"/>
      <c r="G17" s="7"/>
      <c r="H17" s="17"/>
      <c r="I17" s="7"/>
      <c r="J17" s="7"/>
      <c r="K17" s="7"/>
      <c r="L17" s="7"/>
      <c r="M17" s="7"/>
      <c r="N17" s="7"/>
      <c r="O17" s="7"/>
    </row>
    <row r="18" spans="1:15" x14ac:dyDescent="0.25">
      <c r="A18" s="22"/>
      <c r="B18" s="25" t="s">
        <v>21</v>
      </c>
      <c r="C18" s="18">
        <v>251293</v>
      </c>
      <c r="D18" s="8">
        <v>281725</v>
      </c>
      <c r="E18" s="8"/>
      <c r="F18" s="8"/>
      <c r="G18" s="8"/>
      <c r="H18" s="18"/>
      <c r="I18" s="8"/>
      <c r="J18" s="8"/>
      <c r="K18" s="8"/>
      <c r="L18" s="8"/>
      <c r="M18" s="8"/>
      <c r="N18" s="8"/>
      <c r="O18" s="8"/>
    </row>
    <row r="19" spans="1:15" x14ac:dyDescent="0.25">
      <c r="A19" s="22"/>
      <c r="B19" s="25"/>
      <c r="C19" s="18"/>
      <c r="D19" s="8"/>
      <c r="E19" s="8"/>
      <c r="F19" s="8"/>
      <c r="G19" s="8"/>
      <c r="H19" s="18"/>
      <c r="I19" s="8"/>
      <c r="J19" s="8"/>
      <c r="K19" s="8"/>
      <c r="L19" s="8"/>
      <c r="M19" s="8"/>
      <c r="N19" s="8"/>
      <c r="O19" s="8"/>
    </row>
    <row r="20" spans="1:15" x14ac:dyDescent="0.25">
      <c r="A20" s="23">
        <v>70</v>
      </c>
      <c r="B20" s="9" t="s">
        <v>22</v>
      </c>
      <c r="C20" s="17">
        <v>1862</v>
      </c>
      <c r="D20" s="7">
        <v>1854</v>
      </c>
      <c r="E20" s="7"/>
      <c r="F20" s="7"/>
      <c r="G20" s="7"/>
      <c r="H20" s="17"/>
      <c r="I20" s="7"/>
      <c r="J20" s="7"/>
      <c r="K20" s="31"/>
      <c r="L20" s="7"/>
      <c r="M20" s="32"/>
      <c r="N20" s="9"/>
      <c r="O20" s="7"/>
    </row>
    <row r="21" spans="1:15" x14ac:dyDescent="0.25">
      <c r="A21" s="23">
        <v>84</v>
      </c>
      <c r="B21" s="9" t="s">
        <v>23</v>
      </c>
      <c r="C21" s="17">
        <v>489</v>
      </c>
      <c r="D21" s="7">
        <v>439</v>
      </c>
      <c r="E21" s="7"/>
      <c r="F21" s="7"/>
      <c r="G21" s="7"/>
      <c r="H21" s="17"/>
      <c r="I21" s="7"/>
      <c r="J21" s="7"/>
      <c r="K21" s="31"/>
      <c r="L21" s="7"/>
      <c r="M21" s="32"/>
      <c r="N21" s="7"/>
      <c r="O21" s="7"/>
    </row>
    <row r="22" spans="1:15" x14ac:dyDescent="0.25">
      <c r="A22" s="3" t="s">
        <v>24</v>
      </c>
      <c r="B22" s="9" t="s">
        <v>25</v>
      </c>
      <c r="C22" s="17">
        <v>15882</v>
      </c>
      <c r="D22" s="7">
        <v>13352</v>
      </c>
      <c r="E22" s="7"/>
      <c r="F22" s="7"/>
      <c r="G22" s="7"/>
      <c r="H22" s="17"/>
      <c r="I22" s="7"/>
      <c r="J22" s="7"/>
      <c r="K22" s="17"/>
      <c r="L22" s="7"/>
      <c r="M22" s="33"/>
      <c r="N22" s="7"/>
      <c r="O22" s="7"/>
    </row>
    <row r="23" spans="1:15" x14ac:dyDescent="0.25">
      <c r="A23" s="22"/>
      <c r="B23" s="25" t="s">
        <v>26</v>
      </c>
      <c r="C23" s="18">
        <v>18233</v>
      </c>
      <c r="D23" s="18">
        <v>15645</v>
      </c>
      <c r="E23" s="18"/>
      <c r="F23" s="18"/>
      <c r="G23" s="18"/>
      <c r="H23" s="18"/>
      <c r="I23" s="8"/>
      <c r="J23" s="8"/>
      <c r="K23" s="8"/>
      <c r="L23" s="8"/>
      <c r="M23" s="8"/>
      <c r="N23" s="18"/>
      <c r="O23" s="8"/>
    </row>
    <row r="24" spans="1:15" x14ac:dyDescent="0.25">
      <c r="A24" s="21"/>
      <c r="B24" s="9"/>
      <c r="C24" s="17"/>
      <c r="D24" s="7"/>
      <c r="E24" s="7"/>
      <c r="F24" s="7"/>
      <c r="G24" s="7"/>
      <c r="H24" s="17"/>
      <c r="I24" s="7"/>
      <c r="J24" s="7"/>
      <c r="K24" s="7"/>
      <c r="L24" s="7"/>
      <c r="M24" s="7"/>
      <c r="N24" s="7"/>
      <c r="O24" s="7"/>
    </row>
    <row r="25" spans="1:15" x14ac:dyDescent="0.25">
      <c r="A25" s="3" t="s">
        <v>27</v>
      </c>
      <c r="B25" s="9" t="s">
        <v>28</v>
      </c>
      <c r="C25" s="17">
        <v>8542</v>
      </c>
      <c r="D25" s="7">
        <v>9706</v>
      </c>
      <c r="E25" s="7"/>
      <c r="F25" s="7"/>
      <c r="G25" s="7"/>
      <c r="H25" s="17"/>
      <c r="I25" s="7"/>
      <c r="J25" s="7"/>
      <c r="K25" s="7"/>
      <c r="L25" s="7"/>
      <c r="M25" s="7"/>
      <c r="N25" s="7"/>
      <c r="O25" s="7"/>
    </row>
    <row r="26" spans="1:15" x14ac:dyDescent="0.25">
      <c r="A26" s="3" t="s">
        <v>29</v>
      </c>
      <c r="B26" s="9" t="s">
        <v>30</v>
      </c>
      <c r="C26" s="17">
        <v>2540</v>
      </c>
      <c r="D26" s="7">
        <v>2920</v>
      </c>
      <c r="E26" s="7"/>
      <c r="F26" s="7"/>
      <c r="G26" s="7"/>
      <c r="H26" s="17"/>
      <c r="I26" s="7"/>
      <c r="J26" s="7"/>
      <c r="K26" s="7"/>
      <c r="L26" s="7"/>
      <c r="M26" s="7"/>
      <c r="N26" s="7"/>
      <c r="O26" s="7"/>
    </row>
    <row r="27" spans="1:15" x14ac:dyDescent="0.25">
      <c r="A27" s="22"/>
      <c r="B27" s="25" t="s">
        <v>31</v>
      </c>
      <c r="C27" s="18">
        <v>11082</v>
      </c>
      <c r="D27" s="8">
        <v>12626</v>
      </c>
      <c r="E27" s="8"/>
      <c r="F27" s="8"/>
      <c r="G27" s="8"/>
      <c r="H27" s="18"/>
      <c r="I27" s="8"/>
      <c r="J27" s="8"/>
      <c r="K27" s="8"/>
      <c r="L27" s="8"/>
      <c r="M27" s="8"/>
      <c r="N27" s="8"/>
      <c r="O27" s="8"/>
    </row>
    <row r="28" spans="1:15" x14ac:dyDescent="0.25">
      <c r="A28" s="21"/>
      <c r="B28" s="9"/>
      <c r="C28" s="17"/>
      <c r="D28" s="7"/>
      <c r="E28" s="7"/>
      <c r="F28" s="7"/>
      <c r="G28" s="7"/>
      <c r="H28" s="17"/>
      <c r="I28" s="17"/>
      <c r="J28" s="17"/>
      <c r="K28" s="17"/>
      <c r="L28" s="7"/>
      <c r="M28" s="7"/>
      <c r="N28" s="7"/>
      <c r="O28" s="7"/>
    </row>
    <row r="29" spans="1:15" x14ac:dyDescent="0.25">
      <c r="A29" s="22"/>
      <c r="B29" s="25" t="s">
        <v>32</v>
      </c>
      <c r="C29" s="20">
        <v>280608</v>
      </c>
      <c r="D29" s="10">
        <v>309996</v>
      </c>
      <c r="E29" s="10"/>
      <c r="F29" s="10"/>
      <c r="G29" s="10"/>
      <c r="H29" s="20"/>
      <c r="I29" s="20"/>
      <c r="J29" s="20"/>
      <c r="K29" s="20"/>
      <c r="L29" s="10"/>
      <c r="M29" s="10"/>
      <c r="N29" s="10"/>
      <c r="O29" s="10"/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9" customWidth="1"/>
    <col min="2" max="2" width="35.5703125" customWidth="1"/>
  </cols>
  <sheetData>
    <row r="1" spans="1:18" ht="33.75" x14ac:dyDescent="0.5">
      <c r="A1" s="28" t="s">
        <v>33</v>
      </c>
    </row>
    <row r="4" spans="1:18" x14ac:dyDescent="0.25">
      <c r="A4" s="11" t="s">
        <v>0</v>
      </c>
      <c r="B4" s="14" t="s">
        <v>34</v>
      </c>
      <c r="C4" s="16"/>
      <c r="D4" s="14"/>
      <c r="E4" s="14"/>
      <c r="F4" s="26"/>
      <c r="G4" s="14"/>
      <c r="H4" s="16"/>
      <c r="I4" s="16"/>
      <c r="J4" s="16"/>
      <c r="K4" s="16"/>
      <c r="L4" s="14"/>
      <c r="M4" s="14"/>
      <c r="N4" s="14"/>
      <c r="O4" s="15"/>
    </row>
    <row r="5" spans="1:18" x14ac:dyDescent="0.25">
      <c r="A5" s="21"/>
      <c r="B5" s="9"/>
      <c r="C5" s="24" t="s">
        <v>35</v>
      </c>
      <c r="D5" s="4" t="s">
        <v>36</v>
      </c>
      <c r="E5" s="4" t="s">
        <v>37</v>
      </c>
      <c r="F5" s="27" t="s">
        <v>38</v>
      </c>
      <c r="G5" s="5" t="s">
        <v>39</v>
      </c>
      <c r="H5" s="4" t="s">
        <v>40</v>
      </c>
      <c r="I5" s="4" t="s">
        <v>41</v>
      </c>
      <c r="J5" s="4" t="s">
        <v>42</v>
      </c>
      <c r="K5" s="4" t="s">
        <v>43</v>
      </c>
      <c r="L5" s="4" t="s">
        <v>44</v>
      </c>
      <c r="M5" s="4" t="s">
        <v>45</v>
      </c>
      <c r="N5" s="4" t="s">
        <v>46</v>
      </c>
      <c r="O5" s="5" t="s">
        <v>47</v>
      </c>
    </row>
    <row r="6" spans="1:18" x14ac:dyDescent="0.25">
      <c r="A6" s="21" t="s">
        <v>3</v>
      </c>
      <c r="B6" s="9" t="s">
        <v>4</v>
      </c>
      <c r="C6" s="17">
        <v>62142</v>
      </c>
      <c r="D6" s="7">
        <v>71251</v>
      </c>
      <c r="E6" s="7">
        <v>76962</v>
      </c>
      <c r="F6" s="7">
        <v>60338</v>
      </c>
      <c r="G6" s="7">
        <v>56041</v>
      </c>
      <c r="H6" s="17">
        <v>69164</v>
      </c>
      <c r="I6" s="7">
        <v>62738</v>
      </c>
      <c r="J6" s="7">
        <v>85209</v>
      </c>
      <c r="K6" s="31">
        <v>100169</v>
      </c>
      <c r="L6" s="7">
        <v>100938</v>
      </c>
      <c r="M6" s="32">
        <v>109729</v>
      </c>
      <c r="N6" s="32">
        <v>70962</v>
      </c>
      <c r="O6" s="7">
        <f>SUM(C6:N6)</f>
        <v>925643</v>
      </c>
    </row>
    <row r="7" spans="1:18" x14ac:dyDescent="0.25">
      <c r="A7" s="21" t="s">
        <v>5</v>
      </c>
      <c r="B7" s="9" t="s">
        <v>6</v>
      </c>
      <c r="C7" s="17">
        <v>41203</v>
      </c>
      <c r="D7" s="7">
        <v>47853</v>
      </c>
      <c r="E7" s="7">
        <v>54659</v>
      </c>
      <c r="F7" s="7">
        <v>44838</v>
      </c>
      <c r="G7" s="7">
        <v>36347</v>
      </c>
      <c r="H7" s="17">
        <v>50636</v>
      </c>
      <c r="I7" s="7">
        <v>38777</v>
      </c>
      <c r="J7" s="7">
        <v>58841</v>
      </c>
      <c r="K7" s="31">
        <v>83550</v>
      </c>
      <c r="L7" s="7">
        <v>78041</v>
      </c>
      <c r="M7" s="32">
        <v>88092</v>
      </c>
      <c r="N7" s="32">
        <v>58592</v>
      </c>
      <c r="O7" s="7">
        <f>SUM(C7:N7)</f>
        <v>681429</v>
      </c>
    </row>
    <row r="8" spans="1:18" x14ac:dyDescent="0.25">
      <c r="A8" s="21" t="s">
        <v>7</v>
      </c>
      <c r="B8" s="9" t="s">
        <v>8</v>
      </c>
      <c r="C8" s="17">
        <v>49596</v>
      </c>
      <c r="D8" s="7">
        <v>56579</v>
      </c>
      <c r="E8" s="7">
        <v>61022</v>
      </c>
      <c r="F8" s="7">
        <v>50614</v>
      </c>
      <c r="G8" s="7">
        <v>40787</v>
      </c>
      <c r="H8" s="17">
        <v>57288</v>
      </c>
      <c r="I8" s="7">
        <v>44988</v>
      </c>
      <c r="J8" s="7">
        <v>66548</v>
      </c>
      <c r="K8" s="31">
        <v>87967</v>
      </c>
      <c r="L8" s="7">
        <v>86092</v>
      </c>
      <c r="M8" s="32">
        <v>96579</v>
      </c>
      <c r="N8" s="32">
        <v>65563</v>
      </c>
      <c r="O8" s="7">
        <f>SUM(C8:N8)</f>
        <v>763623</v>
      </c>
    </row>
    <row r="9" spans="1:18" x14ac:dyDescent="0.25">
      <c r="A9" s="22"/>
      <c r="B9" s="25" t="s">
        <v>9</v>
      </c>
      <c r="C9" s="18">
        <v>152941</v>
      </c>
      <c r="D9" s="8">
        <f t="shared" ref="D9" si="0">SUM(D6:D8)</f>
        <v>175683</v>
      </c>
      <c r="E9" s="8">
        <v>192643</v>
      </c>
      <c r="F9" s="8">
        <v>155790</v>
      </c>
      <c r="G9" s="8">
        <v>133175</v>
      </c>
      <c r="H9" s="18">
        <v>177088</v>
      </c>
      <c r="I9" s="8">
        <v>146503</v>
      </c>
      <c r="J9" s="8">
        <v>210598</v>
      </c>
      <c r="K9" s="8">
        <v>271686</v>
      </c>
      <c r="L9" s="8">
        <v>265071</v>
      </c>
      <c r="M9" s="8">
        <v>294400</v>
      </c>
      <c r="N9" s="8">
        <v>195117</v>
      </c>
      <c r="O9" s="8">
        <f>SUM(C9:N9)</f>
        <v>2370695</v>
      </c>
    </row>
    <row r="10" spans="1:18" x14ac:dyDescent="0.25">
      <c r="A10" s="22"/>
      <c r="B10" s="25"/>
      <c r="C10" s="18"/>
      <c r="D10" s="8"/>
      <c r="E10" s="8"/>
      <c r="F10" s="8"/>
      <c r="G10" s="8"/>
      <c r="H10" s="18"/>
      <c r="I10" s="8"/>
      <c r="J10" s="8"/>
      <c r="K10" s="8"/>
      <c r="L10" s="8"/>
      <c r="M10" s="8"/>
      <c r="N10" s="8"/>
      <c r="O10" s="8"/>
    </row>
    <row r="11" spans="1:18" x14ac:dyDescent="0.25">
      <c r="A11" s="21" t="s">
        <v>10</v>
      </c>
      <c r="B11" s="9" t="s">
        <v>11</v>
      </c>
      <c r="C11" s="17">
        <v>6846</v>
      </c>
      <c r="D11" s="7">
        <v>9066</v>
      </c>
      <c r="E11" s="7">
        <v>8559</v>
      </c>
      <c r="F11" s="7">
        <v>6956</v>
      </c>
      <c r="G11" s="7">
        <v>7131</v>
      </c>
      <c r="H11" s="17">
        <v>8309</v>
      </c>
      <c r="I11" s="7">
        <v>6583</v>
      </c>
      <c r="J11" s="7">
        <v>9971</v>
      </c>
      <c r="K11" s="31">
        <v>13164</v>
      </c>
      <c r="L11" s="7">
        <v>13233</v>
      </c>
      <c r="M11" s="32">
        <v>15126</v>
      </c>
      <c r="N11" s="32">
        <v>9963</v>
      </c>
      <c r="O11" s="7">
        <f t="shared" ref="O11:O16" si="1">SUM(C11:N11)</f>
        <v>114907</v>
      </c>
    </row>
    <row r="12" spans="1:18" x14ac:dyDescent="0.25">
      <c r="A12" s="21" t="s">
        <v>12</v>
      </c>
      <c r="B12" s="9" t="s">
        <v>13</v>
      </c>
      <c r="C12" s="17">
        <v>8554</v>
      </c>
      <c r="D12" s="7">
        <v>9420</v>
      </c>
      <c r="E12" s="7">
        <v>10108</v>
      </c>
      <c r="F12" s="7">
        <v>7768</v>
      </c>
      <c r="G12" s="7">
        <v>6661</v>
      </c>
      <c r="H12" s="17">
        <v>7127</v>
      </c>
      <c r="I12" s="7">
        <v>5586</v>
      </c>
      <c r="J12" s="7">
        <v>7312</v>
      </c>
      <c r="K12" s="31">
        <v>10453</v>
      </c>
      <c r="L12" s="7">
        <v>11531</v>
      </c>
      <c r="M12" s="32">
        <v>12790</v>
      </c>
      <c r="N12" s="32">
        <v>8508</v>
      </c>
      <c r="O12" s="7">
        <f t="shared" si="1"/>
        <v>105818</v>
      </c>
      <c r="R12" s="30"/>
    </row>
    <row r="13" spans="1:18" x14ac:dyDescent="0.25">
      <c r="A13" s="21" t="s">
        <v>14</v>
      </c>
      <c r="B13" s="9" t="s">
        <v>15</v>
      </c>
      <c r="C13" s="17">
        <v>7354</v>
      </c>
      <c r="D13" s="7">
        <v>8766</v>
      </c>
      <c r="E13" s="7">
        <v>7955</v>
      </c>
      <c r="F13" s="7">
        <v>6637</v>
      </c>
      <c r="G13" s="7">
        <v>4650</v>
      </c>
      <c r="H13" s="17">
        <v>7218</v>
      </c>
      <c r="I13" s="7">
        <v>4104</v>
      </c>
      <c r="J13" s="7">
        <v>8078</v>
      </c>
      <c r="K13" s="31">
        <v>12846</v>
      </c>
      <c r="L13" s="7">
        <v>11839</v>
      </c>
      <c r="M13" s="32">
        <v>14833</v>
      </c>
      <c r="N13" s="32">
        <v>10402</v>
      </c>
      <c r="O13" s="7">
        <f t="shared" si="1"/>
        <v>104682</v>
      </c>
      <c r="R13" s="30"/>
    </row>
    <row r="14" spans="1:18" x14ac:dyDescent="0.25">
      <c r="A14" s="21" t="s">
        <v>16</v>
      </c>
      <c r="B14" s="9" t="s">
        <v>17</v>
      </c>
      <c r="C14" s="19">
        <v>5964</v>
      </c>
      <c r="D14" s="13">
        <v>6307</v>
      </c>
      <c r="E14" s="13">
        <v>7113</v>
      </c>
      <c r="F14" s="13">
        <v>5044</v>
      </c>
      <c r="G14" s="13">
        <v>4858</v>
      </c>
      <c r="H14" s="19">
        <v>6595</v>
      </c>
      <c r="I14" s="13">
        <v>4265</v>
      </c>
      <c r="J14" s="7">
        <v>7147</v>
      </c>
      <c r="K14" s="31">
        <v>9579</v>
      </c>
      <c r="L14" s="7">
        <v>9603</v>
      </c>
      <c r="M14" s="32">
        <v>11383</v>
      </c>
      <c r="N14" s="32">
        <v>7192</v>
      </c>
      <c r="O14" s="13">
        <f t="shared" si="1"/>
        <v>85050</v>
      </c>
      <c r="R14" s="30"/>
    </row>
    <row r="15" spans="1:18" x14ac:dyDescent="0.25">
      <c r="A15" s="21" t="s">
        <v>18</v>
      </c>
      <c r="B15" s="9" t="s">
        <v>19</v>
      </c>
      <c r="C15" s="17">
        <v>2559</v>
      </c>
      <c r="D15" s="7">
        <v>2775</v>
      </c>
      <c r="E15" s="7">
        <v>2889</v>
      </c>
      <c r="F15" s="7">
        <v>1454</v>
      </c>
      <c r="G15" s="7">
        <v>1202</v>
      </c>
      <c r="H15" s="17">
        <v>1290</v>
      </c>
      <c r="I15" s="7">
        <v>795</v>
      </c>
      <c r="J15" s="7">
        <v>1358</v>
      </c>
      <c r="K15" s="31">
        <v>1799</v>
      </c>
      <c r="L15" s="7">
        <v>1633</v>
      </c>
      <c r="M15" s="32">
        <v>1784</v>
      </c>
      <c r="N15" s="32">
        <v>1528</v>
      </c>
      <c r="O15" s="7">
        <f t="shared" si="1"/>
        <v>21066</v>
      </c>
      <c r="R15" s="30"/>
    </row>
    <row r="16" spans="1:18" x14ac:dyDescent="0.25">
      <c r="A16" s="22"/>
      <c r="B16" s="25" t="s">
        <v>20</v>
      </c>
      <c r="C16" s="18">
        <v>31277</v>
      </c>
      <c r="D16" s="8">
        <f t="shared" ref="D16" si="2">SUM(D11:D15)</f>
        <v>36334</v>
      </c>
      <c r="E16" s="8">
        <v>36624</v>
      </c>
      <c r="F16" s="8">
        <v>27859</v>
      </c>
      <c r="G16" s="8">
        <v>24502</v>
      </c>
      <c r="H16" s="18">
        <v>30539</v>
      </c>
      <c r="I16" s="8">
        <v>21333</v>
      </c>
      <c r="J16" s="8">
        <v>33866</v>
      </c>
      <c r="K16" s="8">
        <v>47841</v>
      </c>
      <c r="L16" s="8">
        <v>47839</v>
      </c>
      <c r="M16" s="8">
        <v>55916</v>
      </c>
      <c r="N16" s="8">
        <v>37593</v>
      </c>
      <c r="O16" s="8">
        <f t="shared" si="1"/>
        <v>431523</v>
      </c>
      <c r="R16" s="30"/>
    </row>
    <row r="17" spans="1:20" x14ac:dyDescent="0.25">
      <c r="A17" s="21"/>
      <c r="B17" s="9"/>
      <c r="C17" s="17"/>
      <c r="D17" s="7"/>
      <c r="E17" s="7"/>
      <c r="F17" s="7"/>
      <c r="G17" s="7"/>
      <c r="H17" s="17"/>
      <c r="I17" s="7"/>
      <c r="J17" s="7"/>
      <c r="K17" s="7"/>
      <c r="L17" s="7"/>
      <c r="M17" s="7"/>
      <c r="N17" s="7"/>
      <c r="O17" s="7"/>
      <c r="R17" s="30"/>
    </row>
    <row r="18" spans="1:20" x14ac:dyDescent="0.25">
      <c r="A18" s="22"/>
      <c r="B18" s="25" t="s">
        <v>21</v>
      </c>
      <c r="C18" s="18">
        <v>184218</v>
      </c>
      <c r="D18" s="8">
        <f t="shared" ref="D18" si="3">D9+D16</f>
        <v>212017</v>
      </c>
      <c r="E18" s="8">
        <v>229267</v>
      </c>
      <c r="F18" s="8">
        <v>183649</v>
      </c>
      <c r="G18" s="8">
        <v>157677</v>
      </c>
      <c r="H18" s="18">
        <v>207627</v>
      </c>
      <c r="I18" s="8">
        <v>167836</v>
      </c>
      <c r="J18" s="8">
        <v>244464</v>
      </c>
      <c r="K18" s="8">
        <v>319527</v>
      </c>
      <c r="L18" s="8">
        <v>312910</v>
      </c>
      <c r="M18" s="8">
        <v>350316</v>
      </c>
      <c r="N18" s="8">
        <v>232710</v>
      </c>
      <c r="O18" s="8">
        <f>SUM(C18:N18)</f>
        <v>2802218</v>
      </c>
      <c r="R18" s="30"/>
    </row>
    <row r="19" spans="1:20" x14ac:dyDescent="0.25">
      <c r="A19" s="22"/>
      <c r="B19" s="25"/>
      <c r="C19" s="18"/>
      <c r="D19" s="8"/>
      <c r="E19" s="8"/>
      <c r="F19" s="8"/>
      <c r="G19" s="8"/>
      <c r="H19" s="18"/>
      <c r="I19" s="8"/>
      <c r="J19" s="8"/>
      <c r="K19" s="8"/>
      <c r="L19" s="8"/>
      <c r="M19" s="8"/>
      <c r="N19" s="8"/>
      <c r="O19" s="8"/>
      <c r="R19" s="30"/>
      <c r="T19" s="30"/>
    </row>
    <row r="20" spans="1:20" x14ac:dyDescent="0.25">
      <c r="A20" s="23">
        <v>70</v>
      </c>
      <c r="B20" s="9" t="s">
        <v>22</v>
      </c>
      <c r="C20" s="17">
        <v>1520</v>
      </c>
      <c r="D20" s="7">
        <v>1363</v>
      </c>
      <c r="E20" s="7">
        <v>1785</v>
      </c>
      <c r="F20" s="7">
        <v>1344</v>
      </c>
      <c r="G20" s="7">
        <v>752</v>
      </c>
      <c r="H20" s="17">
        <v>1000</v>
      </c>
      <c r="I20" s="7">
        <v>563</v>
      </c>
      <c r="J20" s="7">
        <v>1393</v>
      </c>
      <c r="K20" s="31">
        <v>2303</v>
      </c>
      <c r="L20" s="7">
        <v>2115</v>
      </c>
      <c r="M20" s="32">
        <v>2745</v>
      </c>
      <c r="N20" s="9">
        <v>1530</v>
      </c>
      <c r="O20" s="7">
        <f t="shared" ref="O20:O23" si="4">SUM(C20:N20)</f>
        <v>18413</v>
      </c>
      <c r="R20" s="30"/>
      <c r="T20" s="30"/>
    </row>
    <row r="21" spans="1:20" x14ac:dyDescent="0.25">
      <c r="A21" s="23">
        <v>84</v>
      </c>
      <c r="B21" s="9" t="s">
        <v>23</v>
      </c>
      <c r="C21" s="17">
        <v>267</v>
      </c>
      <c r="D21" s="7">
        <v>333</v>
      </c>
      <c r="E21" s="7">
        <v>349</v>
      </c>
      <c r="F21" s="7">
        <v>297</v>
      </c>
      <c r="G21" s="7">
        <v>229</v>
      </c>
      <c r="H21" s="17">
        <v>266</v>
      </c>
      <c r="I21" s="7">
        <v>210</v>
      </c>
      <c r="J21" s="7">
        <v>366</v>
      </c>
      <c r="K21" s="31">
        <v>563</v>
      </c>
      <c r="L21" s="7">
        <v>582</v>
      </c>
      <c r="M21" s="32">
        <v>852</v>
      </c>
      <c r="N21" s="7">
        <v>349</v>
      </c>
      <c r="O21" s="7">
        <f t="shared" si="4"/>
        <v>4663</v>
      </c>
      <c r="R21" s="30"/>
      <c r="T21" s="30"/>
    </row>
    <row r="22" spans="1:20" x14ac:dyDescent="0.25">
      <c r="A22" s="3" t="s">
        <v>24</v>
      </c>
      <c r="B22" s="9" t="s">
        <v>25</v>
      </c>
      <c r="C22" s="17">
        <v>12148</v>
      </c>
      <c r="D22" s="7">
        <v>12552</v>
      </c>
      <c r="E22" s="7">
        <v>16688</v>
      </c>
      <c r="F22" s="7">
        <v>14109</v>
      </c>
      <c r="G22" s="7">
        <v>6565</v>
      </c>
      <c r="H22" s="17">
        <v>7644</v>
      </c>
      <c r="I22" s="7">
        <v>0</v>
      </c>
      <c r="J22" s="7">
        <v>7778</v>
      </c>
      <c r="K22" s="17">
        <v>18988</v>
      </c>
      <c r="L22" s="7">
        <v>15919</v>
      </c>
      <c r="M22" s="33">
        <v>21061</v>
      </c>
      <c r="N22" s="7">
        <v>11338</v>
      </c>
      <c r="O22" s="7">
        <f t="shared" si="4"/>
        <v>144790</v>
      </c>
      <c r="R22" s="30"/>
      <c r="T22" s="29"/>
    </row>
    <row r="23" spans="1:20" x14ac:dyDescent="0.25">
      <c r="A23" s="22"/>
      <c r="B23" s="25" t="s">
        <v>26</v>
      </c>
      <c r="C23" s="18">
        <v>13935</v>
      </c>
      <c r="D23" s="18">
        <f t="shared" ref="D23" si="5">SUM(D20:D22)</f>
        <v>14248</v>
      </c>
      <c r="E23" s="18">
        <v>18822</v>
      </c>
      <c r="F23" s="18">
        <v>15750</v>
      </c>
      <c r="G23" s="18">
        <v>7546</v>
      </c>
      <c r="H23" s="18">
        <v>8910</v>
      </c>
      <c r="I23" s="8">
        <v>773</v>
      </c>
      <c r="J23" s="8">
        <v>9537</v>
      </c>
      <c r="K23" s="8">
        <v>21854</v>
      </c>
      <c r="L23" s="8">
        <v>18616</v>
      </c>
      <c r="M23" s="8">
        <v>24658</v>
      </c>
      <c r="N23" s="18">
        <v>13217</v>
      </c>
      <c r="O23" s="8">
        <f t="shared" si="4"/>
        <v>167866</v>
      </c>
      <c r="R23" s="30"/>
    </row>
    <row r="24" spans="1:20" x14ac:dyDescent="0.25">
      <c r="A24" s="21"/>
      <c r="B24" s="9"/>
      <c r="C24" s="17"/>
      <c r="D24" s="7"/>
      <c r="E24" s="7"/>
      <c r="F24" s="7"/>
      <c r="G24" s="7"/>
      <c r="H24" s="17"/>
      <c r="I24" s="7"/>
      <c r="J24" s="7"/>
      <c r="K24" s="7"/>
      <c r="L24" s="7"/>
      <c r="M24" s="7"/>
      <c r="N24" s="7"/>
      <c r="O24" s="7"/>
      <c r="R24" s="30"/>
    </row>
    <row r="25" spans="1:20" x14ac:dyDescent="0.25">
      <c r="A25" s="3" t="s">
        <v>27</v>
      </c>
      <c r="B25" s="9" t="s">
        <v>28</v>
      </c>
      <c r="C25" s="17">
        <v>9742</v>
      </c>
      <c r="D25" s="7">
        <v>12268</v>
      </c>
      <c r="E25" s="7">
        <v>15155</v>
      </c>
      <c r="F25" s="7">
        <v>18430</v>
      </c>
      <c r="G25" s="7">
        <v>21804</v>
      </c>
      <c r="H25" s="17">
        <v>25896</v>
      </c>
      <c r="I25" s="7">
        <v>49392</v>
      </c>
      <c r="J25" s="7">
        <v>22935</v>
      </c>
      <c r="K25" s="7">
        <v>13900</v>
      </c>
      <c r="L25" s="7">
        <v>12525</v>
      </c>
      <c r="M25" s="7">
        <v>10606</v>
      </c>
      <c r="N25" s="7">
        <v>8293</v>
      </c>
      <c r="O25" s="7">
        <f t="shared" ref="O25:O27" si="6">SUM(C25:N25)</f>
        <v>220946</v>
      </c>
      <c r="R25" s="30"/>
    </row>
    <row r="26" spans="1:20" x14ac:dyDescent="0.25">
      <c r="A26" s="3" t="s">
        <v>29</v>
      </c>
      <c r="B26" s="9" t="s">
        <v>30</v>
      </c>
      <c r="C26" s="17">
        <v>2954</v>
      </c>
      <c r="D26" s="7">
        <v>3320</v>
      </c>
      <c r="E26" s="7">
        <v>4026</v>
      </c>
      <c r="F26" s="7">
        <v>4026</v>
      </c>
      <c r="G26" s="7">
        <v>3424</v>
      </c>
      <c r="H26" s="17">
        <v>4838</v>
      </c>
      <c r="I26" s="7">
        <v>7087</v>
      </c>
      <c r="J26" s="7">
        <v>4695</v>
      </c>
      <c r="K26" s="7">
        <v>3796</v>
      </c>
      <c r="L26" s="7">
        <v>3515</v>
      </c>
      <c r="M26" s="7">
        <v>3361</v>
      </c>
      <c r="N26" s="7">
        <v>3417</v>
      </c>
      <c r="O26" s="7">
        <f t="shared" si="6"/>
        <v>48459</v>
      </c>
      <c r="R26" s="30"/>
    </row>
    <row r="27" spans="1:20" x14ac:dyDescent="0.25">
      <c r="A27" s="22"/>
      <c r="B27" s="25" t="s">
        <v>31</v>
      </c>
      <c r="C27" s="18">
        <v>12696</v>
      </c>
      <c r="D27" s="8">
        <f t="shared" ref="D27" si="7">SUM(D25:D26)</f>
        <v>15588</v>
      </c>
      <c r="E27" s="8">
        <v>19181</v>
      </c>
      <c r="F27" s="8">
        <v>22456</v>
      </c>
      <c r="G27" s="8">
        <v>25228</v>
      </c>
      <c r="H27" s="18">
        <v>30734</v>
      </c>
      <c r="I27" s="8">
        <v>56479</v>
      </c>
      <c r="J27" s="8">
        <v>27630</v>
      </c>
      <c r="K27" s="8">
        <v>17696</v>
      </c>
      <c r="L27" s="8">
        <v>16040</v>
      </c>
      <c r="M27" s="8">
        <v>13967</v>
      </c>
      <c r="N27" s="8">
        <v>11710</v>
      </c>
      <c r="O27" s="8">
        <f t="shared" si="6"/>
        <v>269405</v>
      </c>
      <c r="R27" s="30"/>
    </row>
    <row r="28" spans="1:20" x14ac:dyDescent="0.25">
      <c r="A28" s="21"/>
      <c r="B28" s="9"/>
      <c r="C28" s="17"/>
      <c r="D28" s="7"/>
      <c r="E28" s="7"/>
      <c r="F28" s="7"/>
      <c r="G28" s="7"/>
      <c r="H28" s="17"/>
      <c r="I28" s="17"/>
      <c r="J28" s="17"/>
      <c r="K28" s="17"/>
      <c r="L28" s="7"/>
      <c r="M28" s="7"/>
      <c r="N28" s="7"/>
      <c r="O28" s="7"/>
      <c r="R28" s="30"/>
    </row>
    <row r="29" spans="1:20" x14ac:dyDescent="0.25">
      <c r="A29" s="22"/>
      <c r="B29" s="25" t="s">
        <v>32</v>
      </c>
      <c r="C29" s="20">
        <v>210849</v>
      </c>
      <c r="D29" s="10">
        <f t="shared" ref="D29" si="8">D18+D23+D27</f>
        <v>241853</v>
      </c>
      <c r="E29" s="10">
        <v>267270</v>
      </c>
      <c r="F29" s="10">
        <v>221855</v>
      </c>
      <c r="G29" s="10">
        <v>190451</v>
      </c>
      <c r="H29" s="20">
        <v>247271</v>
      </c>
      <c r="I29" s="20">
        <v>225088</v>
      </c>
      <c r="J29" s="20">
        <v>281631</v>
      </c>
      <c r="K29" s="20">
        <v>359077</v>
      </c>
      <c r="L29" s="10">
        <v>347566</v>
      </c>
      <c r="M29" s="10">
        <v>388941</v>
      </c>
      <c r="N29" s="10">
        <v>257637</v>
      </c>
      <c r="O29" s="10">
        <f>SUM(C29:N29)</f>
        <v>3239489</v>
      </c>
      <c r="R29" s="30"/>
    </row>
    <row r="30" spans="1:20" x14ac:dyDescent="0.25">
      <c r="R30" s="30"/>
    </row>
    <row r="31" spans="1:20" x14ac:dyDescent="0.25">
      <c r="R31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workbookViewId="0">
      <selection activeCell="C5" sqref="C5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54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v>2022</v>
      </c>
      <c r="D5" s="42"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'2022'!C6</f>
        <v>76976</v>
      </c>
      <c r="D6" s="36">
        <f>'2021'!C6</f>
        <v>62142</v>
      </c>
      <c r="E6" s="37">
        <f>C6-D6</f>
        <v>14834</v>
      </c>
      <c r="F6" s="45">
        <f>E6/D6</f>
        <v>0.23871133854719837</v>
      </c>
      <c r="G6" s="44">
        <f>SUM('2022'!C6:C6)</f>
        <v>76976</v>
      </c>
      <c r="H6" s="36">
        <f>SUM('2021'!C6:C6)</f>
        <v>62142</v>
      </c>
      <c r="I6" s="37">
        <f t="shared" ref="I6:I8" si="0">G6-H6</f>
        <v>14834</v>
      </c>
      <c r="J6" s="45">
        <f>I6/H6</f>
        <v>0.23871133854719837</v>
      </c>
    </row>
    <row r="7" spans="1:10" x14ac:dyDescent="0.25">
      <c r="A7" s="56" t="s">
        <v>5</v>
      </c>
      <c r="B7" s="57" t="s">
        <v>6</v>
      </c>
      <c r="C7" s="44">
        <f>'2022'!C7</f>
        <v>61880</v>
      </c>
      <c r="D7" s="36">
        <f>'2021'!C7</f>
        <v>41203</v>
      </c>
      <c r="E7" s="37">
        <f>C7-D7</f>
        <v>20677</v>
      </c>
      <c r="F7" s="45">
        <f>E7/D7</f>
        <v>0.50183239084532683</v>
      </c>
      <c r="G7" s="44">
        <f>SUM('2022'!C7:C7)</f>
        <v>61880</v>
      </c>
      <c r="H7" s="36">
        <f>SUM('2021'!C7:C7)</f>
        <v>41203</v>
      </c>
      <c r="I7" s="37">
        <f t="shared" si="0"/>
        <v>20677</v>
      </c>
      <c r="J7" s="45">
        <f>I7/H7</f>
        <v>0.50183239084532683</v>
      </c>
    </row>
    <row r="8" spans="1:10" x14ac:dyDescent="0.25">
      <c r="A8" s="56" t="s">
        <v>7</v>
      </c>
      <c r="B8" s="57" t="s">
        <v>8</v>
      </c>
      <c r="C8" s="44">
        <f>'2022'!C8</f>
        <v>69004</v>
      </c>
      <c r="D8" s="36">
        <f>'2021'!C8</f>
        <v>49596</v>
      </c>
      <c r="E8" s="37">
        <f>C8-D8</f>
        <v>19408</v>
      </c>
      <c r="F8" s="45">
        <f>E8/D8</f>
        <v>0.39132188079683844</v>
      </c>
      <c r="G8" s="44">
        <f>SUM('2022'!C8:C8)</f>
        <v>69004</v>
      </c>
      <c r="H8" s="36">
        <f>SUM('2021'!C8:C8)</f>
        <v>49596</v>
      </c>
      <c r="I8" s="37">
        <f t="shared" si="0"/>
        <v>19408</v>
      </c>
      <c r="J8" s="45">
        <f>I8/H8</f>
        <v>0.39132188079683844</v>
      </c>
    </row>
    <row r="9" spans="1:10" s="12" customFormat="1" x14ac:dyDescent="0.25">
      <c r="A9" s="62"/>
      <c r="B9" s="63" t="s">
        <v>9</v>
      </c>
      <c r="C9" s="46">
        <f>SUM(C6:C8)</f>
        <v>207860</v>
      </c>
      <c r="D9" s="38">
        <f>'2021'!C9</f>
        <v>152941</v>
      </c>
      <c r="E9" s="39">
        <f>SUM(E6:E8)</f>
        <v>54919</v>
      </c>
      <c r="F9" s="47">
        <f>E9/D9</f>
        <v>0.35908618356098104</v>
      </c>
      <c r="G9" s="46">
        <f>SUM('2022'!C9:C9)</f>
        <v>207860</v>
      </c>
      <c r="H9" s="38">
        <f>SUM('2021'!C9:C9)</f>
        <v>152941</v>
      </c>
      <c r="I9" s="39">
        <f>SUM(I6:I8)</f>
        <v>54919</v>
      </c>
      <c r="J9" s="47">
        <f>I9/H9</f>
        <v>0.35908618356098104</v>
      </c>
    </row>
    <row r="10" spans="1:10" x14ac:dyDescent="0.25">
      <c r="A10" s="62"/>
      <c r="B10" s="63"/>
      <c r="C10" s="46"/>
      <c r="D10" s="38"/>
      <c r="E10" s="39"/>
      <c r="F10" s="48"/>
      <c r="G10" s="46">
        <f>SUM('2022'!C10:C10)</f>
        <v>0</v>
      </c>
      <c r="H10" s="38">
        <f>SUM('2021'!C10:C10)</f>
        <v>0</v>
      </c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'2022'!C11</f>
        <v>11551</v>
      </c>
      <c r="D11" s="36">
        <f>'2021'!C11</f>
        <v>6846</v>
      </c>
      <c r="E11" s="37">
        <f>C11-D11</f>
        <v>4705</v>
      </c>
      <c r="F11" s="45">
        <f t="shared" ref="F11:F16" si="1">E11/D11</f>
        <v>0.68726263511539587</v>
      </c>
      <c r="G11" s="44">
        <f>SUM('2022'!C11:C11)</f>
        <v>11551</v>
      </c>
      <c r="H11" s="36">
        <f>SUM('2021'!C11:C11)</f>
        <v>6846</v>
      </c>
      <c r="I11" s="37">
        <f t="shared" ref="I11:I15" si="2">G11-H11</f>
        <v>4705</v>
      </c>
      <c r="J11" s="45">
        <f t="shared" ref="J11:J16" si="3">I11/H11</f>
        <v>0.68726263511539587</v>
      </c>
    </row>
    <row r="12" spans="1:10" x14ac:dyDescent="0.25">
      <c r="A12" s="56" t="s">
        <v>12</v>
      </c>
      <c r="B12" s="57" t="s">
        <v>13</v>
      </c>
      <c r="C12" s="44">
        <f>'2022'!C12</f>
        <v>10807</v>
      </c>
      <c r="D12" s="36">
        <f>'2021'!C12</f>
        <v>8554</v>
      </c>
      <c r="E12" s="37">
        <f>C12-D12</f>
        <v>2253</v>
      </c>
      <c r="F12" s="45">
        <f t="shared" si="1"/>
        <v>0.26338555061959318</v>
      </c>
      <c r="G12" s="44">
        <f>SUM('2022'!C12:C12)</f>
        <v>10807</v>
      </c>
      <c r="H12" s="36">
        <f>SUM('2021'!C12:C12)</f>
        <v>8554</v>
      </c>
      <c r="I12" s="37">
        <f t="shared" si="2"/>
        <v>2253</v>
      </c>
      <c r="J12" s="45">
        <f t="shared" si="3"/>
        <v>0.26338555061959318</v>
      </c>
    </row>
    <row r="13" spans="1:10" x14ac:dyDescent="0.25">
      <c r="A13" s="56" t="s">
        <v>14</v>
      </c>
      <c r="B13" s="57" t="s">
        <v>15</v>
      </c>
      <c r="C13" s="44">
        <f>'2022'!C13</f>
        <v>10450</v>
      </c>
      <c r="D13" s="36">
        <f>'2021'!C13</f>
        <v>7354</v>
      </c>
      <c r="E13" s="37">
        <f>C13-D13</f>
        <v>3096</v>
      </c>
      <c r="F13" s="45">
        <f t="shared" si="1"/>
        <v>0.42099537666576015</v>
      </c>
      <c r="G13" s="44">
        <f>SUM('2022'!C13:C13)</f>
        <v>10450</v>
      </c>
      <c r="H13" s="36">
        <f>SUM('2021'!C13:C13)</f>
        <v>7354</v>
      </c>
      <c r="I13" s="37">
        <f t="shared" si="2"/>
        <v>3096</v>
      </c>
      <c r="J13" s="45">
        <f t="shared" si="3"/>
        <v>0.42099537666576015</v>
      </c>
    </row>
    <row r="14" spans="1:10" x14ac:dyDescent="0.25">
      <c r="A14" s="56" t="s">
        <v>16</v>
      </c>
      <c r="B14" s="57" t="s">
        <v>17</v>
      </c>
      <c r="C14" s="44">
        <f>'2022'!C14</f>
        <v>9070</v>
      </c>
      <c r="D14" s="36">
        <f>'2021'!C14</f>
        <v>5964</v>
      </c>
      <c r="E14" s="40">
        <f>C14-D14</f>
        <v>3106</v>
      </c>
      <c r="F14" s="49">
        <f t="shared" si="1"/>
        <v>0.52079141515761229</v>
      </c>
      <c r="G14" s="44">
        <f>SUM('2022'!C14:C14)</f>
        <v>9070</v>
      </c>
      <c r="H14" s="36">
        <f>SUM('2021'!C14:C14)</f>
        <v>5964</v>
      </c>
      <c r="I14" s="37">
        <f t="shared" si="2"/>
        <v>3106</v>
      </c>
      <c r="J14" s="49">
        <f t="shared" si="3"/>
        <v>0.52079141515761229</v>
      </c>
    </row>
    <row r="15" spans="1:10" x14ac:dyDescent="0.25">
      <c r="A15" s="56" t="s">
        <v>18</v>
      </c>
      <c r="B15" s="57" t="s">
        <v>19</v>
      </c>
      <c r="C15" s="44">
        <f>'2022'!C15</f>
        <v>1555</v>
      </c>
      <c r="D15" s="36">
        <f>'2021'!C15</f>
        <v>2559</v>
      </c>
      <c r="E15" s="37">
        <f>C15-D15</f>
        <v>-1004</v>
      </c>
      <c r="F15" s="45">
        <f t="shared" si="1"/>
        <v>-0.39234075810863617</v>
      </c>
      <c r="G15" s="44">
        <f>SUM('2022'!C15:C15)</f>
        <v>1555</v>
      </c>
      <c r="H15" s="36">
        <f>SUM('2021'!C15:C15)</f>
        <v>2559</v>
      </c>
      <c r="I15" s="37">
        <f t="shared" si="2"/>
        <v>-1004</v>
      </c>
      <c r="J15" s="45">
        <f t="shared" si="3"/>
        <v>-0.39234075810863617</v>
      </c>
    </row>
    <row r="16" spans="1:10" s="12" customFormat="1" x14ac:dyDescent="0.25">
      <c r="A16" s="62"/>
      <c r="B16" s="63" t="s">
        <v>20</v>
      </c>
      <c r="C16" s="46">
        <f>SUM(C11:C15)</f>
        <v>43433</v>
      </c>
      <c r="D16" s="38">
        <f>'2021'!C16</f>
        <v>31277</v>
      </c>
      <c r="E16" s="39">
        <f>SUM(E11:E15)</f>
        <v>12156</v>
      </c>
      <c r="F16" s="47">
        <f t="shared" si="1"/>
        <v>0.38865620104229948</v>
      </c>
      <c r="G16" s="46">
        <f>SUM('2022'!C16:C16)</f>
        <v>43433</v>
      </c>
      <c r="H16" s="38">
        <f>SUM('2021'!C16:C16)</f>
        <v>31277</v>
      </c>
      <c r="I16" s="39">
        <f>SUM(I11:I15)</f>
        <v>12156</v>
      </c>
      <c r="J16" s="47">
        <f t="shared" si="3"/>
        <v>0.38865620104229948</v>
      </c>
    </row>
    <row r="17" spans="1:10" x14ac:dyDescent="0.25">
      <c r="A17" s="56"/>
      <c r="B17" s="57"/>
      <c r="C17" s="44"/>
      <c r="D17" s="36"/>
      <c r="E17" s="37"/>
      <c r="F17" s="50"/>
      <c r="G17" s="44">
        <f>SUM('2022'!C17:C17)</f>
        <v>0</v>
      </c>
      <c r="H17" s="36">
        <f>SUM('2021'!C17:C17)</f>
        <v>0</v>
      </c>
      <c r="I17" s="36"/>
      <c r="J17" s="50"/>
    </row>
    <row r="18" spans="1:10" s="12" customFormat="1" x14ac:dyDescent="0.25">
      <c r="A18" s="62"/>
      <c r="B18" s="63" t="s">
        <v>21</v>
      </c>
      <c r="C18" s="46">
        <f>C9+C16</f>
        <v>251293</v>
      </c>
      <c r="D18" s="38">
        <f>D9+D16</f>
        <v>184218</v>
      </c>
      <c r="E18" s="39">
        <f>E9+E16</f>
        <v>67075</v>
      </c>
      <c r="F18" s="47">
        <f>E18/D18</f>
        <v>0.36410665624423239</v>
      </c>
      <c r="G18" s="46">
        <f>SUM('2022'!C18:C18)</f>
        <v>251293</v>
      </c>
      <c r="H18" s="38">
        <f>SUM('2021'!C18:C18)</f>
        <v>184218</v>
      </c>
      <c r="I18" s="39">
        <f>I9+I16</f>
        <v>67075</v>
      </c>
      <c r="J18" s="48">
        <f>I18/H18</f>
        <v>0.36410665624423239</v>
      </c>
    </row>
    <row r="19" spans="1:10" x14ac:dyDescent="0.25">
      <c r="A19" s="62"/>
      <c r="B19" s="63"/>
      <c r="C19" s="46"/>
      <c r="D19" s="38"/>
      <c r="E19" s="39"/>
      <c r="F19" s="48"/>
      <c r="G19" s="46">
        <f>SUM('2022'!C19:C19)</f>
        <v>0</v>
      </c>
      <c r="H19" s="38">
        <f>SUM('2021'!C19:C19)</f>
        <v>0</v>
      </c>
      <c r="I19" s="38"/>
      <c r="J19" s="48"/>
    </row>
    <row r="20" spans="1:10" x14ac:dyDescent="0.25">
      <c r="A20" s="64">
        <v>70</v>
      </c>
      <c r="B20" s="57" t="s">
        <v>22</v>
      </c>
      <c r="C20" s="44">
        <f>'2022'!C20</f>
        <v>1862</v>
      </c>
      <c r="D20" s="36">
        <f>'2021'!C20</f>
        <v>1520</v>
      </c>
      <c r="E20" s="37">
        <f>C20-D20</f>
        <v>342</v>
      </c>
      <c r="F20" s="45">
        <f>E20/D20</f>
        <v>0.22500000000000001</v>
      </c>
      <c r="G20" s="44">
        <f>SUM('2022'!C20:C20)</f>
        <v>1862</v>
      </c>
      <c r="H20" s="36">
        <f>SUM('2021'!C20:C20)</f>
        <v>1520</v>
      </c>
      <c r="I20" s="37">
        <f t="shared" ref="I20:I22" si="4">G20-H20</f>
        <v>342</v>
      </c>
      <c r="J20" s="45">
        <f>I20/H20</f>
        <v>0.22500000000000001</v>
      </c>
    </row>
    <row r="21" spans="1:10" x14ac:dyDescent="0.25">
      <c r="A21" s="64">
        <v>84</v>
      </c>
      <c r="B21" s="57" t="s">
        <v>23</v>
      </c>
      <c r="C21" s="44">
        <f>'2022'!C21</f>
        <v>489</v>
      </c>
      <c r="D21" s="36">
        <f>'2021'!C21</f>
        <v>267</v>
      </c>
      <c r="E21" s="37">
        <f>C21-D21</f>
        <v>222</v>
      </c>
      <c r="F21" s="45">
        <f>E21/D21</f>
        <v>0.8314606741573034</v>
      </c>
      <c r="G21" s="44">
        <f>SUM('2022'!C21:C21)</f>
        <v>489</v>
      </c>
      <c r="H21" s="36">
        <f>SUM('2021'!C21:C21)</f>
        <v>267</v>
      </c>
      <c r="I21" s="37">
        <f t="shared" si="4"/>
        <v>222</v>
      </c>
      <c r="J21" s="45">
        <f>I21/H21</f>
        <v>0.8314606741573034</v>
      </c>
    </row>
    <row r="22" spans="1:10" x14ac:dyDescent="0.25">
      <c r="A22" s="56" t="s">
        <v>24</v>
      </c>
      <c r="B22" s="57" t="s">
        <v>25</v>
      </c>
      <c r="C22" s="44">
        <f>'2022'!C22</f>
        <v>15882</v>
      </c>
      <c r="D22" s="36">
        <f>'2021'!C22</f>
        <v>12148</v>
      </c>
      <c r="E22" s="37">
        <f>C22-D22</f>
        <v>3734</v>
      </c>
      <c r="F22" s="45">
        <f>E22/D22</f>
        <v>0.30737569970365491</v>
      </c>
      <c r="G22" s="44">
        <f>SUM('2022'!C22:C22)</f>
        <v>15882</v>
      </c>
      <c r="H22" s="36">
        <f>SUM('2021'!C22:C22)</f>
        <v>12148</v>
      </c>
      <c r="I22" s="37">
        <f t="shared" si="4"/>
        <v>3734</v>
      </c>
      <c r="J22" s="45">
        <f>I22/H22</f>
        <v>0.30737569970365491</v>
      </c>
    </row>
    <row r="23" spans="1:10" x14ac:dyDescent="0.25">
      <c r="A23" s="62"/>
      <c r="B23" s="63" t="s">
        <v>26</v>
      </c>
      <c r="C23" s="46">
        <f>SUM(C20:C22)</f>
        <v>18233</v>
      </c>
      <c r="D23" s="38">
        <f>SUM(D20:D22)</f>
        <v>13935</v>
      </c>
      <c r="E23" s="39">
        <f>SUM(E20:E22)</f>
        <v>4298</v>
      </c>
      <c r="F23" s="47">
        <v>1.7938496583143507E-2</v>
      </c>
      <c r="G23" s="46">
        <f>SUM('2022'!C23:C23)</f>
        <v>18233</v>
      </c>
      <c r="H23" s="38">
        <f>SUM('2021'!C23:C23)</f>
        <v>13935</v>
      </c>
      <c r="I23" s="39">
        <f>SUM(I20:I22)</f>
        <v>4298</v>
      </c>
      <c r="J23" s="47">
        <f>I23/H23</f>
        <v>0.3084320057409401</v>
      </c>
    </row>
    <row r="24" spans="1:10" x14ac:dyDescent="0.25">
      <c r="A24" s="56"/>
      <c r="B24" s="57"/>
      <c r="C24" s="44"/>
      <c r="D24" s="36"/>
      <c r="E24" s="37"/>
      <c r="F24" s="50"/>
      <c r="G24" s="44">
        <f>SUM('2022'!C24:C24)</f>
        <v>0</v>
      </c>
      <c r="H24" s="36">
        <f>SUM('2021'!C24:C24)</f>
        <v>0</v>
      </c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'2022'!C25</f>
        <v>8542</v>
      </c>
      <c r="D25" s="36">
        <f>'2021'!C25</f>
        <v>9742</v>
      </c>
      <c r="E25" s="37">
        <f>C25-D25</f>
        <v>-1200</v>
      </c>
      <c r="F25" s="45">
        <f>E25/D25</f>
        <v>-0.12317799219872716</v>
      </c>
      <c r="G25" s="44">
        <f>SUM('2022'!C25:C25)</f>
        <v>8542</v>
      </c>
      <c r="H25" s="36">
        <f>SUM('2021'!C25:C25)</f>
        <v>9742</v>
      </c>
      <c r="I25" s="37">
        <f t="shared" ref="I25:I26" si="5">G25-H25</f>
        <v>-1200</v>
      </c>
      <c r="J25" s="45">
        <f>I25/H25</f>
        <v>-0.12317799219872716</v>
      </c>
    </row>
    <row r="26" spans="1:10" x14ac:dyDescent="0.25">
      <c r="A26" s="56" t="s">
        <v>29</v>
      </c>
      <c r="B26" s="57" t="s">
        <v>30</v>
      </c>
      <c r="C26" s="44">
        <f>'2022'!C26</f>
        <v>2540</v>
      </c>
      <c r="D26" s="36">
        <f>'2021'!C26</f>
        <v>2954</v>
      </c>
      <c r="E26" s="37">
        <f>C26-D26</f>
        <v>-414</v>
      </c>
      <c r="F26" s="45">
        <f>E26/D26</f>
        <v>-0.14014895057549087</v>
      </c>
      <c r="G26" s="44">
        <f>SUM('2022'!C26:C26)</f>
        <v>2540</v>
      </c>
      <c r="H26" s="36">
        <f>SUM('2021'!C26:C26)</f>
        <v>2954</v>
      </c>
      <c r="I26" s="37">
        <f t="shared" si="5"/>
        <v>-414</v>
      </c>
      <c r="J26" s="45">
        <f>I26/H26</f>
        <v>-0.14014895057549087</v>
      </c>
    </row>
    <row r="27" spans="1:10" s="12" customFormat="1" x14ac:dyDescent="0.25">
      <c r="A27" s="62"/>
      <c r="B27" s="63" t="s">
        <v>31</v>
      </c>
      <c r="C27" s="46">
        <f>SUM(C25:C26)</f>
        <v>11082</v>
      </c>
      <c r="D27" s="38">
        <f>SUM(D25:D26)</f>
        <v>12696</v>
      </c>
      <c r="E27" s="39">
        <f>SUM(E25:E26)</f>
        <v>-1614</v>
      </c>
      <c r="F27" s="47">
        <f>E27/D27</f>
        <v>-0.1271266540642722</v>
      </c>
      <c r="G27" s="46">
        <f>SUM('2022'!C27:C27)</f>
        <v>11082</v>
      </c>
      <c r="H27" s="38">
        <f>SUM('2021'!C27:C27)</f>
        <v>12696</v>
      </c>
      <c r="I27" s="39">
        <f>SUM(I25:I26)</f>
        <v>-1614</v>
      </c>
      <c r="J27" s="47">
        <f>I27/H27</f>
        <v>-0.1271266540642722</v>
      </c>
    </row>
    <row r="28" spans="1:10" x14ac:dyDescent="0.25">
      <c r="A28" s="56"/>
      <c r="B28" s="57"/>
      <c r="C28" s="44"/>
      <c r="D28" s="36"/>
      <c r="E28" s="37"/>
      <c r="F28" s="50"/>
      <c r="G28" s="44">
        <f>SUM('2022'!C28:C28)</f>
        <v>0</v>
      </c>
      <c r="H28" s="36">
        <f>SUM('2021'!C28:C28)</f>
        <v>0</v>
      </c>
      <c r="I28" s="36"/>
      <c r="J28" s="50"/>
    </row>
    <row r="29" spans="1:10" ht="15.75" thickBot="1" x14ac:dyDescent="0.3">
      <c r="A29" s="65"/>
      <c r="B29" s="66" t="s">
        <v>32</v>
      </c>
      <c r="C29" s="51">
        <f>C18+C23+C27</f>
        <v>280608</v>
      </c>
      <c r="D29" s="52">
        <f>D18+D23+D27</f>
        <v>210849</v>
      </c>
      <c r="E29" s="58">
        <f>E18+E23+E27</f>
        <v>69759</v>
      </c>
      <c r="F29" s="54">
        <f>E29/D29</f>
        <v>0.33084814250956845</v>
      </c>
      <c r="G29" s="51">
        <f>SUM('2022'!C29:C29)</f>
        <v>280608</v>
      </c>
      <c r="H29" s="52">
        <f>SUM('2021'!C29:C29)</f>
        <v>210849</v>
      </c>
      <c r="I29" s="53">
        <f>I18+I23+I27</f>
        <v>69759</v>
      </c>
      <c r="J29" s="54">
        <f>I29/H29</f>
        <v>0.33084814250956845</v>
      </c>
    </row>
    <row r="32" spans="1:10" ht="15.75" x14ac:dyDescent="0.25">
      <c r="A32" s="2" t="s">
        <v>52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abSelected="1" workbookViewId="0">
      <selection activeCell="D6" sqref="D6:D8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55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'2022'!D6</f>
        <v>89970</v>
      </c>
      <c r="D6" s="36">
        <f>'2021'!D6</f>
        <v>71251</v>
      </c>
      <c r="E6" s="37">
        <f>C6-D6</f>
        <v>18719</v>
      </c>
      <c r="F6" s="45">
        <f>E6/D6</f>
        <v>0.26271911973165291</v>
      </c>
      <c r="G6" s="44">
        <f>SUM('2022'!C6:D6)</f>
        <v>166946</v>
      </c>
      <c r="H6" s="36">
        <f>SUM('2021'!C6:D6)</f>
        <v>133393</v>
      </c>
      <c r="I6" s="37">
        <f t="shared" ref="I6:I8" si="0">G6-H6</f>
        <v>33553</v>
      </c>
      <c r="J6" s="45">
        <f>I6/H6</f>
        <v>0.25153493811519345</v>
      </c>
    </row>
    <row r="7" spans="1:10" x14ac:dyDescent="0.25">
      <c r="A7" s="56" t="s">
        <v>5</v>
      </c>
      <c r="B7" s="57" t="s">
        <v>6</v>
      </c>
      <c r="C7" s="44">
        <f>'2022'!D7</f>
        <v>68378</v>
      </c>
      <c r="D7" s="36">
        <f>'2021'!D7</f>
        <v>47853</v>
      </c>
      <c r="E7" s="37">
        <f>C7-D7</f>
        <v>20525</v>
      </c>
      <c r="F7" s="45">
        <f>E7/D7</f>
        <v>0.42891772720623578</v>
      </c>
      <c r="G7" s="44">
        <f>SUM('2022'!C7:D7)</f>
        <v>130258</v>
      </c>
      <c r="H7" s="36">
        <f>SUM('2021'!C7:D7)</f>
        <v>89056</v>
      </c>
      <c r="I7" s="37">
        <f t="shared" si="0"/>
        <v>41202</v>
      </c>
      <c r="J7" s="45">
        <f>I7/H7</f>
        <v>0.46265271289974846</v>
      </c>
    </row>
    <row r="8" spans="1:10" x14ac:dyDescent="0.25">
      <c r="A8" s="56" t="s">
        <v>7</v>
      </c>
      <c r="B8" s="57" t="s">
        <v>8</v>
      </c>
      <c r="C8" s="44">
        <f>'2022'!D8</f>
        <v>76666</v>
      </c>
      <c r="D8" s="36">
        <f>'2021'!D8</f>
        <v>56579</v>
      </c>
      <c r="E8" s="37">
        <f>C8-D8</f>
        <v>20087</v>
      </c>
      <c r="F8" s="45">
        <f>E8/D8</f>
        <v>0.35502571625514767</v>
      </c>
      <c r="G8" s="44">
        <f>SUM('2022'!C8:D8)</f>
        <v>145670</v>
      </c>
      <c r="H8" s="36">
        <f>SUM('2021'!C8:D8)</f>
        <v>106175</v>
      </c>
      <c r="I8" s="37">
        <f t="shared" si="0"/>
        <v>39495</v>
      </c>
      <c r="J8" s="45">
        <f>I8/H8</f>
        <v>0.37198022133270542</v>
      </c>
    </row>
    <row r="9" spans="1:10" s="12" customFormat="1" x14ac:dyDescent="0.25">
      <c r="A9" s="62"/>
      <c r="B9" s="63" t="s">
        <v>9</v>
      </c>
      <c r="C9" s="46">
        <f>'2022'!D9</f>
        <v>235014</v>
      </c>
      <c r="D9" s="38">
        <f>'2021'!C9</f>
        <v>152941</v>
      </c>
      <c r="E9" s="39">
        <f>SUM(E6:E8)</f>
        <v>59331</v>
      </c>
      <c r="F9" s="47">
        <f>E9/D9</f>
        <v>0.38793390915451054</v>
      </c>
      <c r="G9" s="46">
        <f>SUM(G6:G8)</f>
        <v>442874</v>
      </c>
      <c r="H9" s="38">
        <f>SUM(H6:H8)</f>
        <v>328624</v>
      </c>
      <c r="I9" s="39">
        <f>SUM(I6:I8)</f>
        <v>114250</v>
      </c>
      <c r="J9" s="47">
        <f>I9/H9</f>
        <v>0.34766176542188032</v>
      </c>
    </row>
    <row r="10" spans="1:10" x14ac:dyDescent="0.25">
      <c r="A10" s="62"/>
      <c r="B10" s="63"/>
      <c r="C10" s="46">
        <f>'2022'!D10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'2022'!D11</f>
        <v>12802</v>
      </c>
      <c r="D11" s="36">
        <f>'2021'!D11</f>
        <v>9066</v>
      </c>
      <c r="E11" s="37">
        <f>C11-D11</f>
        <v>3736</v>
      </c>
      <c r="F11" s="45">
        <f t="shared" ref="F11:F16" si="1">E11/D11</f>
        <v>0.41208912420030885</v>
      </c>
      <c r="G11" s="44">
        <f>SUM('2022'!C11:D11)</f>
        <v>24353</v>
      </c>
      <c r="H11" s="36">
        <f>SUM('2021'!C11:D11)</f>
        <v>15912</v>
      </c>
      <c r="I11" s="37">
        <f t="shared" ref="I11:I15" si="2">G11-H11</f>
        <v>8441</v>
      </c>
      <c r="J11" s="45">
        <f t="shared" ref="J11:J16" si="3">I11/H11</f>
        <v>0.53048014077425842</v>
      </c>
    </row>
    <row r="12" spans="1:10" x14ac:dyDescent="0.25">
      <c r="A12" s="56" t="s">
        <v>12</v>
      </c>
      <c r="B12" s="57" t="s">
        <v>13</v>
      </c>
      <c r="C12" s="44">
        <f>'2022'!D12</f>
        <v>11430</v>
      </c>
      <c r="D12" s="36">
        <f>'2021'!D12</f>
        <v>9420</v>
      </c>
      <c r="E12" s="37">
        <f>C12-D12</f>
        <v>2010</v>
      </c>
      <c r="F12" s="45">
        <f t="shared" si="1"/>
        <v>0.21337579617834396</v>
      </c>
      <c r="G12" s="44">
        <f>SUM('2022'!C12:D12)</f>
        <v>22237</v>
      </c>
      <c r="H12" s="36">
        <f>SUM('2021'!C12:D12)</f>
        <v>17974</v>
      </c>
      <c r="I12" s="37">
        <f t="shared" si="2"/>
        <v>4263</v>
      </c>
      <c r="J12" s="45">
        <f t="shared" si="3"/>
        <v>0.23717592077445199</v>
      </c>
    </row>
    <row r="13" spans="1:10" x14ac:dyDescent="0.25">
      <c r="A13" s="56" t="s">
        <v>14</v>
      </c>
      <c r="B13" s="57" t="s">
        <v>15</v>
      </c>
      <c r="C13" s="44">
        <f>'2022'!D13</f>
        <v>11794</v>
      </c>
      <c r="D13" s="36">
        <f>'2021'!D13</f>
        <v>8766</v>
      </c>
      <c r="E13" s="37">
        <f>C13-D13</f>
        <v>3028</v>
      </c>
      <c r="F13" s="45">
        <f t="shared" si="1"/>
        <v>0.34542550764316676</v>
      </c>
      <c r="G13" s="44">
        <f>SUM('2022'!C13:D13)</f>
        <v>22244</v>
      </c>
      <c r="H13" s="36">
        <f>SUM('2021'!C13:D13)</f>
        <v>16120</v>
      </c>
      <c r="I13" s="37">
        <f t="shared" si="2"/>
        <v>6124</v>
      </c>
      <c r="J13" s="45">
        <f t="shared" si="3"/>
        <v>0.37990074441687344</v>
      </c>
    </row>
    <row r="14" spans="1:10" x14ac:dyDescent="0.25">
      <c r="A14" s="56" t="s">
        <v>16</v>
      </c>
      <c r="B14" s="57" t="s">
        <v>17</v>
      </c>
      <c r="C14" s="44">
        <f>'2022'!D14</f>
        <v>9116</v>
      </c>
      <c r="D14" s="36">
        <f>'2021'!D14</f>
        <v>6307</v>
      </c>
      <c r="E14" s="40">
        <f>C14-D14</f>
        <v>2809</v>
      </c>
      <c r="F14" s="49">
        <f t="shared" si="1"/>
        <v>0.44537815126050423</v>
      </c>
      <c r="G14" s="44">
        <f>SUM('2022'!C14:D14)</f>
        <v>18186</v>
      </c>
      <c r="H14" s="36">
        <f>SUM('2021'!C14:D14)</f>
        <v>12271</v>
      </c>
      <c r="I14" s="37">
        <f t="shared" si="2"/>
        <v>5915</v>
      </c>
      <c r="J14" s="49">
        <f t="shared" si="3"/>
        <v>0.482030804335425</v>
      </c>
    </row>
    <row r="15" spans="1:10" x14ac:dyDescent="0.25">
      <c r="A15" s="56" t="s">
        <v>18</v>
      </c>
      <c r="B15" s="57" t="s">
        <v>19</v>
      </c>
      <c r="C15" s="44">
        <f>'2022'!D15</f>
        <v>1569</v>
      </c>
      <c r="D15" s="36">
        <f>'2021'!D15</f>
        <v>2775</v>
      </c>
      <c r="E15" s="37">
        <f>C15-D15</f>
        <v>-1206</v>
      </c>
      <c r="F15" s="45">
        <f t="shared" si="1"/>
        <v>-0.4345945945945946</v>
      </c>
      <c r="G15" s="44">
        <f>SUM('2022'!C15:D15)</f>
        <v>3124</v>
      </c>
      <c r="H15" s="36">
        <f>SUM('2021'!C15:D15)</f>
        <v>5334</v>
      </c>
      <c r="I15" s="37">
        <f t="shared" si="2"/>
        <v>-2210</v>
      </c>
      <c r="J15" s="45">
        <f t="shared" si="3"/>
        <v>-0.41432320959880015</v>
      </c>
    </row>
    <row r="16" spans="1:10" s="12" customFormat="1" x14ac:dyDescent="0.25">
      <c r="A16" s="62"/>
      <c r="B16" s="63" t="s">
        <v>20</v>
      </c>
      <c r="C16" s="46">
        <f>'2022'!D16</f>
        <v>46711</v>
      </c>
      <c r="D16" s="38">
        <f>'2021'!C16</f>
        <v>31277</v>
      </c>
      <c r="E16" s="39">
        <f>SUM(E11:E15)</f>
        <v>10377</v>
      </c>
      <c r="F16" s="47">
        <f t="shared" si="1"/>
        <v>0.33177734437446049</v>
      </c>
      <c r="G16" s="46">
        <f>SUM(G11:G15)</f>
        <v>90144</v>
      </c>
      <c r="H16" s="38">
        <f>SUM(H11:H15)</f>
        <v>67611</v>
      </c>
      <c r="I16" s="39">
        <f>SUM(I11:I15)</f>
        <v>22533</v>
      </c>
      <c r="J16" s="47">
        <f t="shared" si="3"/>
        <v>0.33327417136264809</v>
      </c>
    </row>
    <row r="17" spans="1:10" x14ac:dyDescent="0.25">
      <c r="A17" s="56"/>
      <c r="B17" s="57"/>
      <c r="C17" s="44">
        <f>'2022'!D17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'2022'!D18</f>
        <v>281725</v>
      </c>
      <c r="D18" s="38">
        <f>D9+D16</f>
        <v>184218</v>
      </c>
      <c r="E18" s="39">
        <f>E9+E16</f>
        <v>69708</v>
      </c>
      <c r="F18" s="47">
        <f>E18/D18</f>
        <v>0.37839950493437124</v>
      </c>
      <c r="G18" s="46">
        <f>G9+G16</f>
        <v>533018</v>
      </c>
      <c r="H18" s="38">
        <f>H9+H16</f>
        <v>396235</v>
      </c>
      <c r="I18" s="39">
        <f>I9+I16</f>
        <v>136783</v>
      </c>
      <c r="J18" s="48">
        <f>I18/H18</f>
        <v>0.34520675861546807</v>
      </c>
    </row>
    <row r="19" spans="1:10" x14ac:dyDescent="0.25">
      <c r="A19" s="62"/>
      <c r="B19" s="63"/>
      <c r="C19" s="46">
        <f>'2022'!D19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'2022'!D20</f>
        <v>1854</v>
      </c>
      <c r="D20" s="36">
        <f>'2021'!D20</f>
        <v>1363</v>
      </c>
      <c r="E20" s="37">
        <f>C20-D20</f>
        <v>491</v>
      </c>
      <c r="F20" s="45">
        <f>E20/D20</f>
        <v>0.36023477622890682</v>
      </c>
      <c r="G20" s="44">
        <f>SUM('2022'!C20:D20)</f>
        <v>3716</v>
      </c>
      <c r="H20" s="36">
        <f>SUM('2021'!C20:D20)</f>
        <v>2883</v>
      </c>
      <c r="I20" s="37">
        <f t="shared" ref="I20:I22" si="4">G20-H20</f>
        <v>833</v>
      </c>
      <c r="J20" s="45">
        <f>I20/H20</f>
        <v>0.28893513701005896</v>
      </c>
    </row>
    <row r="21" spans="1:10" x14ac:dyDescent="0.25">
      <c r="A21" s="64">
        <v>84</v>
      </c>
      <c r="B21" s="57" t="s">
        <v>23</v>
      </c>
      <c r="C21" s="44">
        <f>'2022'!D21</f>
        <v>439</v>
      </c>
      <c r="D21" s="36">
        <f>'2021'!D21</f>
        <v>333</v>
      </c>
      <c r="E21" s="37">
        <f>C21-D21</f>
        <v>106</v>
      </c>
      <c r="F21" s="45">
        <f>E21/D21</f>
        <v>0.31831831831831831</v>
      </c>
      <c r="G21" s="44">
        <f>SUM('2022'!C21:D21)</f>
        <v>928</v>
      </c>
      <c r="H21" s="36">
        <f>SUM('2021'!C21:D21)</f>
        <v>600</v>
      </c>
      <c r="I21" s="37">
        <f t="shared" si="4"/>
        <v>328</v>
      </c>
      <c r="J21" s="45">
        <f>I21/H21</f>
        <v>0.54666666666666663</v>
      </c>
    </row>
    <row r="22" spans="1:10" x14ac:dyDescent="0.25">
      <c r="A22" s="56" t="s">
        <v>24</v>
      </c>
      <c r="B22" s="57" t="s">
        <v>25</v>
      </c>
      <c r="C22" s="44">
        <f>'2022'!D22</f>
        <v>13352</v>
      </c>
      <c r="D22" s="36">
        <f>'2021'!D22</f>
        <v>12552</v>
      </c>
      <c r="E22" s="37">
        <f>C22-D22</f>
        <v>800</v>
      </c>
      <c r="F22" s="45">
        <f>E22/D22</f>
        <v>6.3734862970044617E-2</v>
      </c>
      <c r="G22" s="44">
        <f>SUM('2022'!C22:D22)</f>
        <v>29234</v>
      </c>
      <c r="H22" s="36">
        <f>SUM('2021'!C22:D22)</f>
        <v>24700</v>
      </c>
      <c r="I22" s="37">
        <f t="shared" si="4"/>
        <v>4534</v>
      </c>
      <c r="J22" s="45">
        <f>I22/H22</f>
        <v>0.18356275303643724</v>
      </c>
    </row>
    <row r="23" spans="1:10" x14ac:dyDescent="0.25">
      <c r="A23" s="62"/>
      <c r="B23" s="63" t="s">
        <v>26</v>
      </c>
      <c r="C23" s="46">
        <f>'2022'!D23</f>
        <v>15645</v>
      </c>
      <c r="D23" s="38">
        <f>SUM(D20:D22)</f>
        <v>14248</v>
      </c>
      <c r="E23" s="39">
        <f>SUM(E20:E22)</f>
        <v>1397</v>
      </c>
      <c r="F23" s="47">
        <v>1.7938496583143507E-2</v>
      </c>
      <c r="G23" s="46">
        <f>SUM(G20:G22)</f>
        <v>33878</v>
      </c>
      <c r="H23" s="38">
        <f>SUM(H20:H22)</f>
        <v>28183</v>
      </c>
      <c r="I23" s="39">
        <f>SUM(I20:I22)</f>
        <v>5695</v>
      </c>
      <c r="J23" s="47">
        <f>I23/H23</f>
        <v>0.20207217116701556</v>
      </c>
    </row>
    <row r="24" spans="1:10" x14ac:dyDescent="0.25">
      <c r="A24" s="56"/>
      <c r="B24" s="57"/>
      <c r="C24" s="44">
        <f>'2022'!D24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'2022'!D25</f>
        <v>9706</v>
      </c>
      <c r="D25" s="36">
        <f>'2021'!D25</f>
        <v>12268</v>
      </c>
      <c r="E25" s="37">
        <f>C25-D25</f>
        <v>-2562</v>
      </c>
      <c r="F25" s="45">
        <f>E25/D25</f>
        <v>-0.20883599608738182</v>
      </c>
      <c r="G25" s="44">
        <f>SUM('2022'!C25:D25)</f>
        <v>18248</v>
      </c>
      <c r="H25" s="36">
        <f>SUM('2021'!C25:D25)</f>
        <v>22010</v>
      </c>
      <c r="I25" s="37">
        <f t="shared" ref="I25:I26" si="5">G25-H25</f>
        <v>-3762</v>
      </c>
      <c r="J25" s="45">
        <f>I25/H25</f>
        <v>-0.17092230804179917</v>
      </c>
    </row>
    <row r="26" spans="1:10" x14ac:dyDescent="0.25">
      <c r="A26" s="56" t="s">
        <v>29</v>
      </c>
      <c r="B26" s="57" t="s">
        <v>30</v>
      </c>
      <c r="C26" s="44">
        <f>'2022'!D26</f>
        <v>2920</v>
      </c>
      <c r="D26" s="36">
        <f>'2021'!D26</f>
        <v>3320</v>
      </c>
      <c r="E26" s="37">
        <f>C26-D26</f>
        <v>-400</v>
      </c>
      <c r="F26" s="45">
        <f>E26/D26</f>
        <v>-0.12048192771084337</v>
      </c>
      <c r="G26" s="44">
        <f>SUM('2022'!C26:D26)</f>
        <v>5460</v>
      </c>
      <c r="H26" s="36">
        <f>SUM('2021'!C26:D26)</f>
        <v>6274</v>
      </c>
      <c r="I26" s="37">
        <f t="shared" si="5"/>
        <v>-814</v>
      </c>
      <c r="J26" s="45">
        <f>I26/H26</f>
        <v>-0.12974179152056103</v>
      </c>
    </row>
    <row r="27" spans="1:10" s="12" customFormat="1" x14ac:dyDescent="0.25">
      <c r="A27" s="62"/>
      <c r="B27" s="63" t="s">
        <v>31</v>
      </c>
      <c r="C27" s="46">
        <f>'2022'!D27</f>
        <v>12626</v>
      </c>
      <c r="D27" s="38">
        <f>SUM(D25:D26)</f>
        <v>15588</v>
      </c>
      <c r="E27" s="39">
        <f>SUM(E25:E26)</f>
        <v>-2962</v>
      </c>
      <c r="F27" s="47">
        <f>E27/D27</f>
        <v>-0.19001796253528355</v>
      </c>
      <c r="G27" s="46">
        <f>SUM(G25:G26)</f>
        <v>23708</v>
      </c>
      <c r="H27" s="38">
        <f>SUM(H25:H26)</f>
        <v>28284</v>
      </c>
      <c r="I27" s="39">
        <f>SUM(I25:I26)</f>
        <v>-4576</v>
      </c>
      <c r="J27" s="47">
        <f>I27/H27</f>
        <v>-0.16178758308584359</v>
      </c>
    </row>
    <row r="28" spans="1:10" x14ac:dyDescent="0.25">
      <c r="A28" s="56"/>
      <c r="B28" s="57"/>
      <c r="C28" s="44">
        <f>'2022'!D28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'2022'!D29</f>
        <v>309996</v>
      </c>
      <c r="D29" s="52">
        <f>D18+D23+D27</f>
        <v>214054</v>
      </c>
      <c r="E29" s="58">
        <f>E18+E23+E27</f>
        <v>68143</v>
      </c>
      <c r="F29" s="54">
        <f>E29/D29</f>
        <v>0.31834490362245044</v>
      </c>
      <c r="G29" s="51">
        <f>G18+G23+G27</f>
        <v>590604</v>
      </c>
      <c r="H29" s="52">
        <f>H18+H23+H27</f>
        <v>452702</v>
      </c>
      <c r="I29" s="53">
        <f>I18+I23+I27</f>
        <v>137902</v>
      </c>
      <c r="J29" s="54">
        <f>I29/H29</f>
        <v>0.30461981612628175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56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'2022'!E6</f>
        <v>0</v>
      </c>
      <c r="D6" s="36">
        <f>'2021'!E6</f>
        <v>76962</v>
      </c>
      <c r="E6" s="37">
        <f>C6-D6</f>
        <v>-76962</v>
      </c>
      <c r="F6" s="45">
        <f>E6/D6</f>
        <v>-1</v>
      </c>
      <c r="G6" s="44">
        <f>SUM('2022'!C6:D6)</f>
        <v>166946</v>
      </c>
      <c r="H6" s="36">
        <f>SUM('2021'!C6:E6)</f>
        <v>210355</v>
      </c>
      <c r="I6" s="37">
        <f t="shared" ref="I6:I8" si="0">G6-H6</f>
        <v>-43409</v>
      </c>
      <c r="J6" s="45">
        <f>I6/H6</f>
        <v>-0.20636067600009508</v>
      </c>
    </row>
    <row r="7" spans="1:10" x14ac:dyDescent="0.25">
      <c r="A7" s="56" t="s">
        <v>5</v>
      </c>
      <c r="B7" s="57" t="s">
        <v>6</v>
      </c>
      <c r="C7" s="44">
        <f>'2022'!E7</f>
        <v>0</v>
      </c>
      <c r="D7" s="36">
        <f>'2021'!E7</f>
        <v>54659</v>
      </c>
      <c r="E7" s="37">
        <f>C7-D7</f>
        <v>-54659</v>
      </c>
      <c r="F7" s="45">
        <f>E7/D7</f>
        <v>-1</v>
      </c>
      <c r="G7" s="44">
        <f>SUM('2022'!C7:D7)</f>
        <v>130258</v>
      </c>
      <c r="H7" s="36">
        <f>SUM('2021'!C7:E7)</f>
        <v>143715</v>
      </c>
      <c r="I7" s="37">
        <f t="shared" si="0"/>
        <v>-13457</v>
      </c>
      <c r="J7" s="45">
        <f>I7/H7</f>
        <v>-9.3636711547159301E-2</v>
      </c>
    </row>
    <row r="8" spans="1:10" x14ac:dyDescent="0.25">
      <c r="A8" s="56" t="s">
        <v>7</v>
      </c>
      <c r="B8" s="57" t="s">
        <v>8</v>
      </c>
      <c r="C8" s="44">
        <f>'2022'!E8</f>
        <v>0</v>
      </c>
      <c r="D8" s="36">
        <f>'2021'!E8</f>
        <v>61022</v>
      </c>
      <c r="E8" s="37">
        <f>C8-D8</f>
        <v>-61022</v>
      </c>
      <c r="F8" s="45">
        <f>E8/D8</f>
        <v>-1</v>
      </c>
      <c r="G8" s="44">
        <f>SUM('2022'!C8:D8)</f>
        <v>145670</v>
      </c>
      <c r="H8" s="36">
        <f>SUM('2021'!C8:E8)</f>
        <v>167197</v>
      </c>
      <c r="I8" s="37">
        <f t="shared" si="0"/>
        <v>-21527</v>
      </c>
      <c r="J8" s="45">
        <f>I8/H8</f>
        <v>-0.12875231014910554</v>
      </c>
    </row>
    <row r="9" spans="1:10" s="12" customFormat="1" x14ac:dyDescent="0.25">
      <c r="A9" s="62"/>
      <c r="B9" s="63" t="s">
        <v>9</v>
      </c>
      <c r="C9" s="46">
        <f>'2022'!E9</f>
        <v>0</v>
      </c>
      <c r="D9" s="38">
        <f>'2021'!C9</f>
        <v>152941</v>
      </c>
      <c r="E9" s="39">
        <f>SUM(E6:E8)</f>
        <v>-192643</v>
      </c>
      <c r="F9" s="47">
        <f>E9/D9</f>
        <v>-1.2595902995272688</v>
      </c>
      <c r="G9" s="46">
        <f>SUM(G6:G8)</f>
        <v>442874</v>
      </c>
      <c r="H9" s="38">
        <f>SUM(H6:H8)</f>
        <v>521267</v>
      </c>
      <c r="I9" s="39">
        <f>SUM(I6:I8)</f>
        <v>-78393</v>
      </c>
      <c r="J9" s="47">
        <f>I9/H9</f>
        <v>-0.1503893398200922</v>
      </c>
    </row>
    <row r="10" spans="1:10" x14ac:dyDescent="0.25">
      <c r="A10" s="62"/>
      <c r="B10" s="63"/>
      <c r="C10" s="46">
        <f>'2022'!E10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'2022'!E11</f>
        <v>0</v>
      </c>
      <c r="D11" s="36">
        <f>'2021'!E11</f>
        <v>8559</v>
      </c>
      <c r="E11" s="37">
        <f>C11-D11</f>
        <v>-8559</v>
      </c>
      <c r="F11" s="45">
        <f t="shared" ref="F11:F16" si="1">E11/D11</f>
        <v>-1</v>
      </c>
      <c r="G11" s="44">
        <f>SUM('2022'!C11:D11)</f>
        <v>24353</v>
      </c>
      <c r="H11" s="36">
        <f>SUM('2021'!C11:E11)</f>
        <v>24471</v>
      </c>
      <c r="I11" s="37">
        <f t="shared" ref="I11:I15" si="2">G11-H11</f>
        <v>-118</v>
      </c>
      <c r="J11" s="45">
        <f t="shared" ref="J11:J16" si="3">I11/H11</f>
        <v>-4.8220342446160759E-3</v>
      </c>
    </row>
    <row r="12" spans="1:10" x14ac:dyDescent="0.25">
      <c r="A12" s="56" t="s">
        <v>12</v>
      </c>
      <c r="B12" s="57" t="s">
        <v>13</v>
      </c>
      <c r="C12" s="44">
        <f>'2022'!E12</f>
        <v>0</v>
      </c>
      <c r="D12" s="36">
        <f>'2021'!E12</f>
        <v>10108</v>
      </c>
      <c r="E12" s="37">
        <f>C12-D12</f>
        <v>-10108</v>
      </c>
      <c r="F12" s="45">
        <f t="shared" si="1"/>
        <v>-1</v>
      </c>
      <c r="G12" s="44">
        <f>SUM('2022'!C12:D12)</f>
        <v>22237</v>
      </c>
      <c r="H12" s="36">
        <f>SUM('2021'!C12:E12)</f>
        <v>28082</v>
      </c>
      <c r="I12" s="37">
        <f t="shared" si="2"/>
        <v>-5845</v>
      </c>
      <c r="J12" s="45">
        <f t="shared" si="3"/>
        <v>-0.20814044583719107</v>
      </c>
    </row>
    <row r="13" spans="1:10" x14ac:dyDescent="0.25">
      <c r="A13" s="56" t="s">
        <v>14</v>
      </c>
      <c r="B13" s="57" t="s">
        <v>15</v>
      </c>
      <c r="C13" s="44">
        <f>'2022'!E13</f>
        <v>0</v>
      </c>
      <c r="D13" s="36">
        <f>'2021'!E13</f>
        <v>7955</v>
      </c>
      <c r="E13" s="37">
        <f>C13-D13</f>
        <v>-7955</v>
      </c>
      <c r="F13" s="45">
        <f t="shared" si="1"/>
        <v>-1</v>
      </c>
      <c r="G13" s="44">
        <f>SUM('2022'!C13:D13)</f>
        <v>22244</v>
      </c>
      <c r="H13" s="36">
        <f>SUM('2021'!C13:E13)</f>
        <v>24075</v>
      </c>
      <c r="I13" s="37">
        <f t="shared" si="2"/>
        <v>-1831</v>
      </c>
      <c r="J13" s="45">
        <f t="shared" si="3"/>
        <v>-7.6053997923156799E-2</v>
      </c>
    </row>
    <row r="14" spans="1:10" x14ac:dyDescent="0.25">
      <c r="A14" s="56" t="s">
        <v>16</v>
      </c>
      <c r="B14" s="57" t="s">
        <v>17</v>
      </c>
      <c r="C14" s="55">
        <f>'2022'!E14</f>
        <v>0</v>
      </c>
      <c r="D14" s="36">
        <f>'2021'!E14</f>
        <v>7113</v>
      </c>
      <c r="E14" s="40">
        <f>C14-D14</f>
        <v>-7113</v>
      </c>
      <c r="F14" s="49">
        <f t="shared" si="1"/>
        <v>-1</v>
      </c>
      <c r="G14" s="44">
        <f>SUM('2022'!C14:D14)</f>
        <v>18186</v>
      </c>
      <c r="H14" s="36">
        <f>SUM('2021'!C14:E14)</f>
        <v>19384</v>
      </c>
      <c r="I14" s="37">
        <f t="shared" si="2"/>
        <v>-1198</v>
      </c>
      <c r="J14" s="49">
        <f t="shared" si="3"/>
        <v>-6.1803549319025999E-2</v>
      </c>
    </row>
    <row r="15" spans="1:10" x14ac:dyDescent="0.25">
      <c r="A15" s="56" t="s">
        <v>18</v>
      </c>
      <c r="B15" s="57" t="s">
        <v>19</v>
      </c>
      <c r="C15" s="44">
        <f>'2022'!E15</f>
        <v>0</v>
      </c>
      <c r="D15" s="36">
        <f>'2021'!E15</f>
        <v>2889</v>
      </c>
      <c r="E15" s="37">
        <f>C15-D15</f>
        <v>-2889</v>
      </c>
      <c r="F15" s="45">
        <f t="shared" si="1"/>
        <v>-1</v>
      </c>
      <c r="G15" s="44">
        <f>SUM('2022'!C15:D15)</f>
        <v>3124</v>
      </c>
      <c r="H15" s="36">
        <f>SUM('2021'!C15:E15)</f>
        <v>8223</v>
      </c>
      <c r="I15" s="37">
        <f t="shared" si="2"/>
        <v>-5099</v>
      </c>
      <c r="J15" s="45">
        <f t="shared" si="3"/>
        <v>-0.62008999148729171</v>
      </c>
    </row>
    <row r="16" spans="1:10" s="12" customFormat="1" x14ac:dyDescent="0.25">
      <c r="A16" s="62"/>
      <c r="B16" s="63" t="s">
        <v>20</v>
      </c>
      <c r="C16" s="46">
        <f>'2022'!E16</f>
        <v>0</v>
      </c>
      <c r="D16" s="38">
        <f>'2021'!C16</f>
        <v>31277</v>
      </c>
      <c r="E16" s="39">
        <f>SUM(E11:E15)</f>
        <v>-36624</v>
      </c>
      <c r="F16" s="47">
        <f t="shared" si="1"/>
        <v>-1.1709562937621896</v>
      </c>
      <c r="G16" s="46">
        <f>SUM(G11:G15)</f>
        <v>90144</v>
      </c>
      <c r="H16" s="38">
        <f>SUM(H11:H15)</f>
        <v>104235</v>
      </c>
      <c r="I16" s="39">
        <f>SUM(I11:I15)</f>
        <v>-14091</v>
      </c>
      <c r="J16" s="47">
        <f t="shared" si="3"/>
        <v>-0.13518491869333718</v>
      </c>
    </row>
    <row r="17" spans="1:10" x14ac:dyDescent="0.25">
      <c r="A17" s="56"/>
      <c r="B17" s="57"/>
      <c r="C17" s="44">
        <f>'2022'!E17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'2022'!E18</f>
        <v>0</v>
      </c>
      <c r="D18" s="38">
        <f>D9+D16</f>
        <v>184218</v>
      </c>
      <c r="E18" s="39">
        <f>E9+E16</f>
        <v>-229267</v>
      </c>
      <c r="F18" s="47">
        <f>E18/D18</f>
        <v>-1.244541792875832</v>
      </c>
      <c r="G18" s="46">
        <f>G9+G16</f>
        <v>533018</v>
      </c>
      <c r="H18" s="38">
        <f>H9+H16</f>
        <v>625502</v>
      </c>
      <c r="I18" s="39">
        <f>I9+I16</f>
        <v>-92484</v>
      </c>
      <c r="J18" s="48">
        <f>I18/H18</f>
        <v>-0.14785564234806603</v>
      </c>
    </row>
    <row r="19" spans="1:10" x14ac:dyDescent="0.25">
      <c r="A19" s="62"/>
      <c r="B19" s="63"/>
      <c r="C19" s="46">
        <f>'2022'!E19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'2022'!E20</f>
        <v>0</v>
      </c>
      <c r="D20" s="36">
        <f>'2021'!E20</f>
        <v>1785</v>
      </c>
      <c r="E20" s="37">
        <f>C20-D20</f>
        <v>-1785</v>
      </c>
      <c r="F20" s="45">
        <f>E20/D20</f>
        <v>-1</v>
      </c>
      <c r="G20" s="44">
        <f>SUM('2022'!C20:D20)</f>
        <v>3716</v>
      </c>
      <c r="H20" s="36">
        <f>SUM('2021'!C20:E20)</f>
        <v>4668</v>
      </c>
      <c r="I20" s="37">
        <f t="shared" ref="I20:I22" si="4">G20-H20</f>
        <v>-952</v>
      </c>
      <c r="J20" s="45">
        <f>I20/H20</f>
        <v>-0.20394173093401885</v>
      </c>
    </row>
    <row r="21" spans="1:10" x14ac:dyDescent="0.25">
      <c r="A21" s="64">
        <v>84</v>
      </c>
      <c r="B21" s="57" t="s">
        <v>23</v>
      </c>
      <c r="C21" s="44">
        <f>'2022'!E21</f>
        <v>0</v>
      </c>
      <c r="D21" s="36">
        <f>'2021'!E21</f>
        <v>349</v>
      </c>
      <c r="E21" s="37">
        <f>C21-D21</f>
        <v>-349</v>
      </c>
      <c r="F21" s="45">
        <f>E21/D21</f>
        <v>-1</v>
      </c>
      <c r="G21" s="44">
        <f>SUM('2022'!C21:D21)</f>
        <v>928</v>
      </c>
      <c r="H21" s="36">
        <f>SUM('2021'!C21:E21)</f>
        <v>949</v>
      </c>
      <c r="I21" s="37">
        <f t="shared" si="4"/>
        <v>-21</v>
      </c>
      <c r="J21" s="45">
        <f>I21/H21</f>
        <v>-2.2128556375131718E-2</v>
      </c>
    </row>
    <row r="22" spans="1:10" x14ac:dyDescent="0.25">
      <c r="A22" s="56" t="s">
        <v>24</v>
      </c>
      <c r="B22" s="57" t="s">
        <v>25</v>
      </c>
      <c r="C22" s="44">
        <f>'2022'!E22</f>
        <v>0</v>
      </c>
      <c r="D22" s="36">
        <f>'2021'!E22</f>
        <v>16688</v>
      </c>
      <c r="E22" s="37">
        <f>C22-D22</f>
        <v>-16688</v>
      </c>
      <c r="F22" s="45">
        <f>E22/D22</f>
        <v>-1</v>
      </c>
      <c r="G22" s="44">
        <f>SUM('2022'!C22:D22)</f>
        <v>29234</v>
      </c>
      <c r="H22" s="36">
        <f>SUM('2021'!C22:E22)</f>
        <v>41388</v>
      </c>
      <c r="I22" s="37">
        <f t="shared" si="4"/>
        <v>-12154</v>
      </c>
      <c r="J22" s="45">
        <f>I22/H22</f>
        <v>-0.2936599980670726</v>
      </c>
    </row>
    <row r="23" spans="1:10" x14ac:dyDescent="0.25">
      <c r="A23" s="62"/>
      <c r="B23" s="63" t="s">
        <v>26</v>
      </c>
      <c r="C23" s="46">
        <f>'2022'!E23</f>
        <v>0</v>
      </c>
      <c r="D23" s="38">
        <f>SUM(D20:D22)</f>
        <v>18822</v>
      </c>
      <c r="E23" s="39">
        <f>SUM(E20:E22)</f>
        <v>-18822</v>
      </c>
      <c r="F23" s="47">
        <f>E23/D23</f>
        <v>-1</v>
      </c>
      <c r="G23" s="46">
        <f>SUM(G20:G22)</f>
        <v>33878</v>
      </c>
      <c r="H23" s="38">
        <f>SUM(H20:H22)</f>
        <v>47005</v>
      </c>
      <c r="I23" s="39">
        <f>SUM(I20:I22)</f>
        <v>-13127</v>
      </c>
      <c r="J23" s="47">
        <f>I23/H23</f>
        <v>-0.27926816296138707</v>
      </c>
    </row>
    <row r="24" spans="1:10" x14ac:dyDescent="0.25">
      <c r="A24" s="56"/>
      <c r="B24" s="57"/>
      <c r="C24" s="44">
        <f>'2022'!E24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'2022'!E25</f>
        <v>0</v>
      </c>
      <c r="D25" s="36">
        <f>'2021'!E25</f>
        <v>15155</v>
      </c>
      <c r="E25" s="37">
        <f>C25-D25</f>
        <v>-15155</v>
      </c>
      <c r="F25" s="45">
        <f>E25/D25</f>
        <v>-1</v>
      </c>
      <c r="G25" s="44">
        <f>SUM('2022'!C25:D25)</f>
        <v>18248</v>
      </c>
      <c r="H25" s="36">
        <f>SUM('2021'!C25:E25)</f>
        <v>37165</v>
      </c>
      <c r="I25" s="37">
        <f t="shared" ref="I25:I26" si="5">G25-H25</f>
        <v>-18917</v>
      </c>
      <c r="J25" s="45">
        <f>I25/H25</f>
        <v>-0.50900040360554288</v>
      </c>
    </row>
    <row r="26" spans="1:10" x14ac:dyDescent="0.25">
      <c r="A26" s="56" t="s">
        <v>29</v>
      </c>
      <c r="B26" s="57" t="s">
        <v>30</v>
      </c>
      <c r="C26" s="44">
        <f>'2022'!E26</f>
        <v>0</v>
      </c>
      <c r="D26" s="36">
        <f>'2021'!E26</f>
        <v>4026</v>
      </c>
      <c r="E26" s="37">
        <f>C26-D26</f>
        <v>-4026</v>
      </c>
      <c r="F26" s="45">
        <f>E26/D26</f>
        <v>-1</v>
      </c>
      <c r="G26" s="44">
        <f>SUM('2022'!C26:D26)</f>
        <v>5460</v>
      </c>
      <c r="H26" s="36">
        <f>SUM('2021'!C26:E26)</f>
        <v>10300</v>
      </c>
      <c r="I26" s="37">
        <f t="shared" si="5"/>
        <v>-4840</v>
      </c>
      <c r="J26" s="45">
        <f>I26/H26</f>
        <v>-0.46990291262135925</v>
      </c>
    </row>
    <row r="27" spans="1:10" s="12" customFormat="1" x14ac:dyDescent="0.25">
      <c r="A27" s="62"/>
      <c r="B27" s="63" t="s">
        <v>31</v>
      </c>
      <c r="C27" s="46">
        <f>'2022'!E27</f>
        <v>0</v>
      </c>
      <c r="D27" s="38">
        <f>SUM(D25:D26)</f>
        <v>19181</v>
      </c>
      <c r="E27" s="39">
        <f>SUM(E25:E26)</f>
        <v>-19181</v>
      </c>
      <c r="F27" s="47">
        <f>E27/D27</f>
        <v>-1</v>
      </c>
      <c r="G27" s="46">
        <f>SUM(G25:G26)</f>
        <v>23708</v>
      </c>
      <c r="H27" s="38">
        <f>SUM(H25:H26)</f>
        <v>47465</v>
      </c>
      <c r="I27" s="39">
        <f>SUM(I25:I26)</f>
        <v>-23757</v>
      </c>
      <c r="J27" s="47">
        <f>I27/H27</f>
        <v>-0.50051616980933322</v>
      </c>
    </row>
    <row r="28" spans="1:10" x14ac:dyDescent="0.25">
      <c r="A28" s="56"/>
      <c r="B28" s="57"/>
      <c r="C28" s="44">
        <f>'2022'!E28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'2022'!E29</f>
        <v>0</v>
      </c>
      <c r="D29" s="52">
        <f>D18+D23+D27</f>
        <v>222221</v>
      </c>
      <c r="E29" s="58">
        <f>E18+E23+E27</f>
        <v>-267270</v>
      </c>
      <c r="F29" s="54">
        <f>E29/D29</f>
        <v>-1.2027216149688824</v>
      </c>
      <c r="G29" s="51">
        <f>G18+G23+G27</f>
        <v>590604</v>
      </c>
      <c r="H29" s="52">
        <f>H18+H23+H27</f>
        <v>719972</v>
      </c>
      <c r="I29" s="53">
        <f>I18+I23+I27</f>
        <v>-129368</v>
      </c>
      <c r="J29" s="54">
        <f>I29/H29</f>
        <v>-0.17968476551865906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D32" sqref="D32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57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'2022'!F6</f>
        <v>0</v>
      </c>
      <c r="D6" s="36">
        <f>'2021'!F6</f>
        <v>60338</v>
      </c>
      <c r="E6" s="37">
        <f>C6-D6</f>
        <v>-60338</v>
      </c>
      <c r="F6" s="45">
        <f>E6/D6</f>
        <v>-1</v>
      </c>
      <c r="G6" s="44">
        <f>SUM('2022'!C6:D6)</f>
        <v>166946</v>
      </c>
      <c r="H6" s="36">
        <f>SUM('2021'!C6:F6)</f>
        <v>270693</v>
      </c>
      <c r="I6" s="37">
        <f t="shared" ref="I6:I8" si="0">G6-H6</f>
        <v>-103747</v>
      </c>
      <c r="J6" s="45">
        <f>I6/H6</f>
        <v>-0.38326443609550304</v>
      </c>
    </row>
    <row r="7" spans="1:10" x14ac:dyDescent="0.25">
      <c r="A7" s="56" t="s">
        <v>5</v>
      </c>
      <c r="B7" s="57" t="s">
        <v>6</v>
      </c>
      <c r="C7" s="44">
        <f>'2022'!F7</f>
        <v>0</v>
      </c>
      <c r="D7" s="36">
        <f>'2021'!F7</f>
        <v>44838</v>
      </c>
      <c r="E7" s="37">
        <f>C7-D7</f>
        <v>-44838</v>
      </c>
      <c r="F7" s="45">
        <f>E7/D7</f>
        <v>-1</v>
      </c>
      <c r="G7" s="44">
        <f>SUM('2022'!C7:D7)</f>
        <v>130258</v>
      </c>
      <c r="H7" s="36">
        <f>SUM('2021'!C7:F7)</f>
        <v>188553</v>
      </c>
      <c r="I7" s="37">
        <f t="shared" si="0"/>
        <v>-58295</v>
      </c>
      <c r="J7" s="45">
        <f>I7/H7</f>
        <v>-0.30917036589181823</v>
      </c>
    </row>
    <row r="8" spans="1:10" x14ac:dyDescent="0.25">
      <c r="A8" s="56" t="s">
        <v>7</v>
      </c>
      <c r="B8" s="57" t="s">
        <v>8</v>
      </c>
      <c r="C8" s="44">
        <f>'2022'!F8</f>
        <v>0</v>
      </c>
      <c r="D8" s="36">
        <f>'2021'!F8</f>
        <v>50614</v>
      </c>
      <c r="E8" s="37">
        <f>C8-D8</f>
        <v>-50614</v>
      </c>
      <c r="F8" s="45">
        <f>E8/D8</f>
        <v>-1</v>
      </c>
      <c r="G8" s="44">
        <f>SUM('2022'!C8:D8)</f>
        <v>145670</v>
      </c>
      <c r="H8" s="36">
        <f>SUM('2021'!C8:F8)</f>
        <v>217811</v>
      </c>
      <c r="I8" s="37">
        <f t="shared" si="0"/>
        <v>-72141</v>
      </c>
      <c r="J8" s="45">
        <f>I8/H8</f>
        <v>-0.331209167581068</v>
      </c>
    </row>
    <row r="9" spans="1:10" s="12" customFormat="1" x14ac:dyDescent="0.25">
      <c r="A9" s="62"/>
      <c r="B9" s="63" t="s">
        <v>9</v>
      </c>
      <c r="C9" s="46">
        <f>'2022'!F9</f>
        <v>0</v>
      </c>
      <c r="D9" s="38">
        <f t="shared" ref="D9" si="1">SUM(D6:D8)</f>
        <v>155790</v>
      </c>
      <c r="E9" s="39">
        <f>SUM(E6:E8)</f>
        <v>-155790</v>
      </c>
      <c r="F9" s="47">
        <f>E9/D9</f>
        <v>-1</v>
      </c>
      <c r="G9" s="46">
        <f>SUM(G6:G8)</f>
        <v>442874</v>
      </c>
      <c r="H9" s="38">
        <f>SUM(H6:H8)</f>
        <v>677057</v>
      </c>
      <c r="I9" s="39">
        <f>SUM(I6:I8)</f>
        <v>-234183</v>
      </c>
      <c r="J9" s="47">
        <f>I9/H9</f>
        <v>-0.34588372913949639</v>
      </c>
    </row>
    <row r="10" spans="1:10" x14ac:dyDescent="0.25">
      <c r="A10" s="62"/>
      <c r="B10" s="63"/>
      <c r="C10" s="46">
        <f>'2022'!F10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'2022'!F11</f>
        <v>0</v>
      </c>
      <c r="D11" s="36">
        <f>'2021'!F11</f>
        <v>6956</v>
      </c>
      <c r="E11" s="37">
        <f>C11-D11</f>
        <v>-6956</v>
      </c>
      <c r="F11" s="45">
        <f t="shared" ref="F11:F16" si="2">E11/D11</f>
        <v>-1</v>
      </c>
      <c r="G11" s="44">
        <f>SUM('2022'!C11:D11)</f>
        <v>24353</v>
      </c>
      <c r="H11" s="36">
        <f>SUM('2021'!C11:F11)</f>
        <v>31427</v>
      </c>
      <c r="I11" s="37">
        <f t="shared" ref="I11:I15" si="3">G11-H11</f>
        <v>-7074</v>
      </c>
      <c r="J11" s="45">
        <f t="shared" ref="J11:J16" si="4">I11/H11</f>
        <v>-0.22509307283545996</v>
      </c>
    </row>
    <row r="12" spans="1:10" x14ac:dyDescent="0.25">
      <c r="A12" s="56" t="s">
        <v>12</v>
      </c>
      <c r="B12" s="57" t="s">
        <v>13</v>
      </c>
      <c r="C12" s="44">
        <f>'2022'!F12</f>
        <v>0</v>
      </c>
      <c r="D12" s="36">
        <f>'2021'!F12</f>
        <v>7768</v>
      </c>
      <c r="E12" s="37">
        <f>C12-D12</f>
        <v>-7768</v>
      </c>
      <c r="F12" s="45">
        <f t="shared" si="2"/>
        <v>-1</v>
      </c>
      <c r="G12" s="44">
        <f>SUM('2022'!C12:D12)</f>
        <v>22237</v>
      </c>
      <c r="H12" s="36">
        <f>SUM('2021'!C12:F12)</f>
        <v>35850</v>
      </c>
      <c r="I12" s="37">
        <f t="shared" si="3"/>
        <v>-13613</v>
      </c>
      <c r="J12" s="45">
        <f t="shared" si="4"/>
        <v>-0.37972105997210598</v>
      </c>
    </row>
    <row r="13" spans="1:10" x14ac:dyDescent="0.25">
      <c r="A13" s="56" t="s">
        <v>14</v>
      </c>
      <c r="B13" s="57" t="s">
        <v>15</v>
      </c>
      <c r="C13" s="44">
        <f>'2022'!F13</f>
        <v>0</v>
      </c>
      <c r="D13" s="36">
        <f>'2021'!F13</f>
        <v>6637</v>
      </c>
      <c r="E13" s="37">
        <f>C13-D13</f>
        <v>-6637</v>
      </c>
      <c r="F13" s="45">
        <f t="shared" si="2"/>
        <v>-1</v>
      </c>
      <c r="G13" s="44">
        <f>SUM('2022'!C13:D13)</f>
        <v>22244</v>
      </c>
      <c r="H13" s="36">
        <f>SUM('2021'!C13:F13)</f>
        <v>30712</v>
      </c>
      <c r="I13" s="37">
        <f t="shared" si="3"/>
        <v>-8468</v>
      </c>
      <c r="J13" s="45">
        <f t="shared" si="4"/>
        <v>-0.27572284449075279</v>
      </c>
    </row>
    <row r="14" spans="1:10" x14ac:dyDescent="0.25">
      <c r="A14" s="56" t="s">
        <v>16</v>
      </c>
      <c r="B14" s="57" t="s">
        <v>17</v>
      </c>
      <c r="C14" s="55">
        <f>'2022'!F14</f>
        <v>0</v>
      </c>
      <c r="D14" s="36">
        <f>'2021'!F14</f>
        <v>5044</v>
      </c>
      <c r="E14" s="40">
        <f>C14-D14</f>
        <v>-5044</v>
      </c>
      <c r="F14" s="49">
        <f t="shared" si="2"/>
        <v>-1</v>
      </c>
      <c r="G14" s="44">
        <f>SUM('2022'!C14:D14)</f>
        <v>18186</v>
      </c>
      <c r="H14" s="36">
        <f>SUM('2021'!C14:F14)</f>
        <v>24428</v>
      </c>
      <c r="I14" s="37">
        <f t="shared" si="3"/>
        <v>-6242</v>
      </c>
      <c r="J14" s="49">
        <f t="shared" si="4"/>
        <v>-0.2555264450630424</v>
      </c>
    </row>
    <row r="15" spans="1:10" x14ac:dyDescent="0.25">
      <c r="A15" s="56" t="s">
        <v>18</v>
      </c>
      <c r="B15" s="57" t="s">
        <v>19</v>
      </c>
      <c r="C15" s="44">
        <f>'2022'!F15</f>
        <v>0</v>
      </c>
      <c r="D15" s="36">
        <f>'2021'!F15</f>
        <v>1454</v>
      </c>
      <c r="E15" s="37">
        <f>C15-D15</f>
        <v>-1454</v>
      </c>
      <c r="F15" s="45">
        <f t="shared" si="2"/>
        <v>-1</v>
      </c>
      <c r="G15" s="44">
        <f>SUM('2022'!C15:D15)</f>
        <v>3124</v>
      </c>
      <c r="H15" s="36">
        <f>SUM('2021'!C15:F15)</f>
        <v>9677</v>
      </c>
      <c r="I15" s="37">
        <f t="shared" si="3"/>
        <v>-6553</v>
      </c>
      <c r="J15" s="45">
        <f t="shared" si="4"/>
        <v>-0.67717267748269094</v>
      </c>
    </row>
    <row r="16" spans="1:10" s="12" customFormat="1" x14ac:dyDescent="0.25">
      <c r="A16" s="62"/>
      <c r="B16" s="63" t="s">
        <v>20</v>
      </c>
      <c r="C16" s="46">
        <f>'2022'!F16</f>
        <v>0</v>
      </c>
      <c r="D16" s="38">
        <f>SUM(D11:D15)</f>
        <v>27859</v>
      </c>
      <c r="E16" s="39">
        <f>SUM(E11:E15)</f>
        <v>-27859</v>
      </c>
      <c r="F16" s="47">
        <f t="shared" si="2"/>
        <v>-1</v>
      </c>
      <c r="G16" s="46">
        <f>SUM(G11:G15)</f>
        <v>90144</v>
      </c>
      <c r="H16" s="38">
        <f>SUM(H11:H15)</f>
        <v>132094</v>
      </c>
      <c r="I16" s="39">
        <f>SUM(I11:I15)</f>
        <v>-41950</v>
      </c>
      <c r="J16" s="47">
        <f t="shared" si="4"/>
        <v>-0.31757687707238785</v>
      </c>
    </row>
    <row r="17" spans="1:10" x14ac:dyDescent="0.25">
      <c r="A17" s="56"/>
      <c r="B17" s="57"/>
      <c r="C17" s="44">
        <f>'2022'!F17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'2022'!F18</f>
        <v>0</v>
      </c>
      <c r="D18" s="38">
        <f>D9+D16</f>
        <v>183649</v>
      </c>
      <c r="E18" s="39">
        <f>E9+E16</f>
        <v>-183649</v>
      </c>
      <c r="F18" s="47">
        <f>E18/D18</f>
        <v>-1</v>
      </c>
      <c r="G18" s="46">
        <f>G9+G16</f>
        <v>533018</v>
      </c>
      <c r="H18" s="38">
        <f>H9+H16</f>
        <v>809151</v>
      </c>
      <c r="I18" s="39">
        <f>I9+I16</f>
        <v>-276133</v>
      </c>
      <c r="J18" s="48">
        <f>I18/H18</f>
        <v>-0.34126263206743856</v>
      </c>
    </row>
    <row r="19" spans="1:10" x14ac:dyDescent="0.25">
      <c r="A19" s="62"/>
      <c r="B19" s="63"/>
      <c r="C19" s="46">
        <f>'2022'!F19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'2022'!F20</f>
        <v>0</v>
      </c>
      <c r="D20" s="36">
        <f>'2021'!F20</f>
        <v>1344</v>
      </c>
      <c r="E20" s="37">
        <f>C20-D20</f>
        <v>-1344</v>
      </c>
      <c r="F20" s="45">
        <f>E20/D20</f>
        <v>-1</v>
      </c>
      <c r="G20" s="44">
        <f>SUM('2022'!C20:D20)</f>
        <v>3716</v>
      </c>
      <c r="H20" s="36">
        <f>SUM('2021'!C20:F20)</f>
        <v>6012</v>
      </c>
      <c r="I20" s="37">
        <f t="shared" ref="I20:I22" si="5">G20-H20</f>
        <v>-2296</v>
      </c>
      <c r="J20" s="45">
        <f>I20/H20</f>
        <v>-0.3819028609447771</v>
      </c>
    </row>
    <row r="21" spans="1:10" x14ac:dyDescent="0.25">
      <c r="A21" s="64">
        <v>84</v>
      </c>
      <c r="B21" s="57" t="s">
        <v>23</v>
      </c>
      <c r="C21" s="44">
        <f>'2022'!F21</f>
        <v>0</v>
      </c>
      <c r="D21" s="36">
        <f>'2021'!F21</f>
        <v>297</v>
      </c>
      <c r="E21" s="37">
        <f>C21-D21</f>
        <v>-297</v>
      </c>
      <c r="F21" s="45">
        <f>E21/D21</f>
        <v>-1</v>
      </c>
      <c r="G21" s="44">
        <f>SUM('2022'!C21:D21)</f>
        <v>928</v>
      </c>
      <c r="H21" s="36">
        <f>SUM('2021'!C21:F21)</f>
        <v>1246</v>
      </c>
      <c r="I21" s="37">
        <f t="shared" si="5"/>
        <v>-318</v>
      </c>
      <c r="J21" s="45">
        <f>I21/H21</f>
        <v>-0.2552166934189406</v>
      </c>
    </row>
    <row r="22" spans="1:10" x14ac:dyDescent="0.25">
      <c r="A22" s="56" t="s">
        <v>24</v>
      </c>
      <c r="B22" s="57" t="s">
        <v>25</v>
      </c>
      <c r="C22" s="44">
        <f>'2022'!F22</f>
        <v>0</v>
      </c>
      <c r="D22" s="36">
        <f>'2021'!F22</f>
        <v>14109</v>
      </c>
      <c r="E22" s="37">
        <f>C22-D22</f>
        <v>-14109</v>
      </c>
      <c r="F22" s="45">
        <f>E22/D22</f>
        <v>-1</v>
      </c>
      <c r="G22" s="44">
        <f>SUM('2022'!C22:D22)</f>
        <v>29234</v>
      </c>
      <c r="H22" s="36">
        <f>SUM('2021'!C22:F22)</f>
        <v>55497</v>
      </c>
      <c r="I22" s="37">
        <f t="shared" si="5"/>
        <v>-26263</v>
      </c>
      <c r="J22" s="45">
        <f>I22/H22</f>
        <v>-0.47323278735787522</v>
      </c>
    </row>
    <row r="23" spans="1:10" x14ac:dyDescent="0.25">
      <c r="A23" s="62"/>
      <c r="B23" s="63" t="s">
        <v>26</v>
      </c>
      <c r="C23" s="46">
        <f>'2022'!F23</f>
        <v>0</v>
      </c>
      <c r="D23" s="38">
        <f>SUM(D20:D22)</f>
        <v>15750</v>
      </c>
      <c r="E23" s="39">
        <f>SUM(E20:E22)</f>
        <v>-15750</v>
      </c>
      <c r="F23" s="47">
        <f>E23/D23</f>
        <v>-1</v>
      </c>
      <c r="G23" s="46">
        <f>SUM(G20:G22)</f>
        <v>33878</v>
      </c>
      <c r="H23" s="38">
        <f>SUM(H20:H22)</f>
        <v>62755</v>
      </c>
      <c r="I23" s="39">
        <f>SUM(I20:I22)</f>
        <v>-28877</v>
      </c>
      <c r="J23" s="47">
        <f>I23/H23</f>
        <v>-0.46015456935702337</v>
      </c>
    </row>
    <row r="24" spans="1:10" x14ac:dyDescent="0.25">
      <c r="A24" s="56"/>
      <c r="B24" s="57"/>
      <c r="C24" s="44">
        <f>'2022'!F24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'2022'!F25</f>
        <v>0</v>
      </c>
      <c r="D25" s="36">
        <f>'2021'!F25</f>
        <v>18430</v>
      </c>
      <c r="E25" s="37">
        <f>C25-D25</f>
        <v>-18430</v>
      </c>
      <c r="F25" s="45">
        <f>E25/D25</f>
        <v>-1</v>
      </c>
      <c r="G25" s="44">
        <f>SUM('2022'!C25:D25)</f>
        <v>18248</v>
      </c>
      <c r="H25" s="36">
        <f>SUM('2021'!C25:F25)</f>
        <v>55595</v>
      </c>
      <c r="I25" s="37">
        <f t="shared" ref="I25:I26" si="6">G25-H25</f>
        <v>-37347</v>
      </c>
      <c r="J25" s="45">
        <f>I25/H25</f>
        <v>-0.67176904397877502</v>
      </c>
    </row>
    <row r="26" spans="1:10" x14ac:dyDescent="0.25">
      <c r="A26" s="56" t="s">
        <v>29</v>
      </c>
      <c r="B26" s="57" t="s">
        <v>30</v>
      </c>
      <c r="C26" s="44">
        <f>'2022'!F26</f>
        <v>0</v>
      </c>
      <c r="D26" s="36">
        <f>'2021'!F26</f>
        <v>4026</v>
      </c>
      <c r="E26" s="37">
        <f>C26-D26</f>
        <v>-4026</v>
      </c>
      <c r="F26" s="45">
        <f>E26/D26</f>
        <v>-1</v>
      </c>
      <c r="G26" s="44">
        <f>SUM('2022'!C26:D26)</f>
        <v>5460</v>
      </c>
      <c r="H26" s="36">
        <f>SUM('2021'!C26:F26)</f>
        <v>14326</v>
      </c>
      <c r="I26" s="37">
        <f t="shared" si="6"/>
        <v>-8866</v>
      </c>
      <c r="J26" s="45">
        <f>I26/H26</f>
        <v>-0.61887477313974593</v>
      </c>
    </row>
    <row r="27" spans="1:10" s="12" customFormat="1" x14ac:dyDescent="0.25">
      <c r="A27" s="62"/>
      <c r="B27" s="63" t="s">
        <v>31</v>
      </c>
      <c r="C27" s="46">
        <f>'2022'!F27</f>
        <v>0</v>
      </c>
      <c r="D27" s="38">
        <f>SUM(D25:D26)</f>
        <v>22456</v>
      </c>
      <c r="E27" s="39">
        <f>SUM(E25:E26)</f>
        <v>-22456</v>
      </c>
      <c r="F27" s="47">
        <f>E27/D27</f>
        <v>-1</v>
      </c>
      <c r="G27" s="46">
        <f>SUM(G25:G26)</f>
        <v>23708</v>
      </c>
      <c r="H27" s="38">
        <f>SUM(H25:H26)</f>
        <v>69921</v>
      </c>
      <c r="I27" s="39">
        <f>SUM(I25:I26)</f>
        <v>-46213</v>
      </c>
      <c r="J27" s="47">
        <f>I27/H27</f>
        <v>-0.66093162283148121</v>
      </c>
    </row>
    <row r="28" spans="1:10" x14ac:dyDescent="0.25">
      <c r="A28" s="56"/>
      <c r="B28" s="57"/>
      <c r="C28" s="44">
        <f>'2022'!F28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'2022'!F29</f>
        <v>0</v>
      </c>
      <c r="D29" s="52">
        <f>D18+D23+D27</f>
        <v>221855</v>
      </c>
      <c r="E29" s="58">
        <f>E18+E23+E27</f>
        <v>-221855</v>
      </c>
      <c r="F29" s="54">
        <f>E29/D29</f>
        <v>-1</v>
      </c>
      <c r="G29" s="51">
        <f>G18+G23+G27</f>
        <v>590604</v>
      </c>
      <c r="H29" s="52">
        <f>H18+H23+H27</f>
        <v>941827</v>
      </c>
      <c r="I29" s="53">
        <f>I18+I23+I27</f>
        <v>-351223</v>
      </c>
      <c r="J29" s="54">
        <f>I29/H29</f>
        <v>-0.37291668215075591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58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'2022'!G6</f>
        <v>0</v>
      </c>
      <c r="D6" s="36">
        <f>'2021'!G6</f>
        <v>56041</v>
      </c>
      <c r="E6" s="37">
        <f>C6-D6</f>
        <v>-56041</v>
      </c>
      <c r="F6" s="45">
        <f>E6/D6</f>
        <v>-1</v>
      </c>
      <c r="G6" s="44">
        <f>SUM('2022'!C6:G6)</f>
        <v>166946</v>
      </c>
      <c r="H6" s="36">
        <f>SUM('2021'!C6:G6)</f>
        <v>326734</v>
      </c>
      <c r="I6" s="37">
        <f t="shared" ref="I6:I8" si="0">G6-H6</f>
        <v>-159788</v>
      </c>
      <c r="J6" s="45">
        <f>I6/H6</f>
        <v>-0.48904613538841996</v>
      </c>
    </row>
    <row r="7" spans="1:10" x14ac:dyDescent="0.25">
      <c r="A7" s="56" t="s">
        <v>5</v>
      </c>
      <c r="B7" s="57" t="s">
        <v>6</v>
      </c>
      <c r="C7" s="44">
        <f>'2022'!G7</f>
        <v>0</v>
      </c>
      <c r="D7" s="36">
        <f>'2021'!G7</f>
        <v>36347</v>
      </c>
      <c r="E7" s="37">
        <f>C7-D7</f>
        <v>-36347</v>
      </c>
      <c r="F7" s="45">
        <f>E7/D7</f>
        <v>-1</v>
      </c>
      <c r="G7" s="44">
        <f>SUM('2022'!C7:G7)</f>
        <v>130258</v>
      </c>
      <c r="H7" s="36">
        <f>SUM('2021'!C7:G7)</f>
        <v>224900</v>
      </c>
      <c r="I7" s="37">
        <f t="shared" si="0"/>
        <v>-94642</v>
      </c>
      <c r="J7" s="45">
        <f>I7/H7</f>
        <v>-0.42081814139617607</v>
      </c>
    </row>
    <row r="8" spans="1:10" x14ac:dyDescent="0.25">
      <c r="A8" s="56" t="s">
        <v>7</v>
      </c>
      <c r="B8" s="57" t="s">
        <v>8</v>
      </c>
      <c r="C8" s="44">
        <f>'2022'!G8</f>
        <v>0</v>
      </c>
      <c r="D8" s="36">
        <f>'2021'!G8</f>
        <v>40787</v>
      </c>
      <c r="E8" s="37">
        <f>C8-D8</f>
        <v>-40787</v>
      </c>
      <c r="F8" s="45">
        <f>E8/D8</f>
        <v>-1</v>
      </c>
      <c r="G8" s="44">
        <f>SUM('2022'!C8:G8)</f>
        <v>145670</v>
      </c>
      <c r="H8" s="36">
        <f>SUM('2021'!C8:G8)</f>
        <v>258598</v>
      </c>
      <c r="I8" s="37">
        <f t="shared" si="0"/>
        <v>-112928</v>
      </c>
      <c r="J8" s="45">
        <f>I8/H8</f>
        <v>-0.43669324588743919</v>
      </c>
    </row>
    <row r="9" spans="1:10" s="12" customFormat="1" x14ac:dyDescent="0.25">
      <c r="A9" s="62"/>
      <c r="B9" s="63" t="s">
        <v>9</v>
      </c>
      <c r="C9" s="46">
        <f>'2022'!G9</f>
        <v>0</v>
      </c>
      <c r="D9" s="38">
        <f t="shared" ref="D9" si="1">SUM(D6:D8)</f>
        <v>133175</v>
      </c>
      <c r="E9" s="39">
        <f>SUM(E6:E8)</f>
        <v>-133175</v>
      </c>
      <c r="F9" s="47">
        <f>E9/D9</f>
        <v>-1</v>
      </c>
      <c r="G9" s="46">
        <f>SUM(G6:G8)</f>
        <v>442874</v>
      </c>
      <c r="H9" s="38">
        <f>SUM(H6:H8)</f>
        <v>810232</v>
      </c>
      <c r="I9" s="39">
        <f>SUM(I6:I8)</f>
        <v>-367358</v>
      </c>
      <c r="J9" s="47">
        <f>I9/H9</f>
        <v>-0.45339853276592385</v>
      </c>
    </row>
    <row r="10" spans="1:10" x14ac:dyDescent="0.25">
      <c r="A10" s="62"/>
      <c r="B10" s="63"/>
      <c r="C10" s="46">
        <f>'2022'!G10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'2022'!G11</f>
        <v>0</v>
      </c>
      <c r="D11" s="36">
        <f>'2021'!G11</f>
        <v>7131</v>
      </c>
      <c r="E11" s="37">
        <f>C11-D11</f>
        <v>-7131</v>
      </c>
      <c r="F11" s="45">
        <f t="shared" ref="F11:F16" si="2">E11/D11</f>
        <v>-1</v>
      </c>
      <c r="G11" s="44">
        <f>SUM('2022'!C11:G11)</f>
        <v>24353</v>
      </c>
      <c r="H11" s="36">
        <f>SUM('2021'!C11:G11)</f>
        <v>38558</v>
      </c>
      <c r="I11" s="37">
        <f t="shared" ref="I11:I15" si="3">G11-H11</f>
        <v>-14205</v>
      </c>
      <c r="J11" s="45">
        <f t="shared" ref="J11:J16" si="4">I11/H11</f>
        <v>-0.36840603765755486</v>
      </c>
    </row>
    <row r="12" spans="1:10" x14ac:dyDescent="0.25">
      <c r="A12" s="56" t="s">
        <v>12</v>
      </c>
      <c r="B12" s="57" t="s">
        <v>13</v>
      </c>
      <c r="C12" s="44">
        <f>'2022'!G12</f>
        <v>0</v>
      </c>
      <c r="D12" s="36">
        <f>'2021'!G12</f>
        <v>6661</v>
      </c>
      <c r="E12" s="37">
        <f>C12-D12</f>
        <v>-6661</v>
      </c>
      <c r="F12" s="45">
        <f t="shared" si="2"/>
        <v>-1</v>
      </c>
      <c r="G12" s="44">
        <f>SUM('2022'!C12:G12)</f>
        <v>22237</v>
      </c>
      <c r="H12" s="36">
        <f>SUM('2021'!C12:G12)</f>
        <v>42511</v>
      </c>
      <c r="I12" s="37">
        <f t="shared" si="3"/>
        <v>-20274</v>
      </c>
      <c r="J12" s="45">
        <f t="shared" si="4"/>
        <v>-0.4769118581073134</v>
      </c>
    </row>
    <row r="13" spans="1:10" x14ac:dyDescent="0.25">
      <c r="A13" s="56" t="s">
        <v>14</v>
      </c>
      <c r="B13" s="57" t="s">
        <v>15</v>
      </c>
      <c r="C13" s="44">
        <f>'2022'!G13</f>
        <v>0</v>
      </c>
      <c r="D13" s="36">
        <f>'2021'!G13</f>
        <v>4650</v>
      </c>
      <c r="E13" s="37">
        <f>C13-D13</f>
        <v>-4650</v>
      </c>
      <c r="F13" s="45">
        <f t="shared" si="2"/>
        <v>-1</v>
      </c>
      <c r="G13" s="44">
        <f>SUM('2022'!C13:G13)</f>
        <v>22244</v>
      </c>
      <c r="H13" s="36">
        <f>SUM('2021'!C13:G13)</f>
        <v>35362</v>
      </c>
      <c r="I13" s="37">
        <f t="shared" si="3"/>
        <v>-13118</v>
      </c>
      <c r="J13" s="45">
        <f t="shared" si="4"/>
        <v>-0.37096318081556473</v>
      </c>
    </row>
    <row r="14" spans="1:10" x14ac:dyDescent="0.25">
      <c r="A14" s="56" t="s">
        <v>16</v>
      </c>
      <c r="B14" s="57" t="s">
        <v>17</v>
      </c>
      <c r="C14" s="55">
        <f>'2022'!G14</f>
        <v>0</v>
      </c>
      <c r="D14" s="36">
        <f>'2021'!G14</f>
        <v>4858</v>
      </c>
      <c r="E14" s="40">
        <f>C14-D14</f>
        <v>-4858</v>
      </c>
      <c r="F14" s="49">
        <f t="shared" si="2"/>
        <v>-1</v>
      </c>
      <c r="G14" s="44">
        <f>SUM('2022'!C14:G14)</f>
        <v>18186</v>
      </c>
      <c r="H14" s="36">
        <f>SUM('2021'!C14:G14)</f>
        <v>29286</v>
      </c>
      <c r="I14" s="37">
        <f t="shared" si="3"/>
        <v>-11100</v>
      </c>
      <c r="J14" s="49">
        <f t="shared" si="4"/>
        <v>-0.37902069248104897</v>
      </c>
    </row>
    <row r="15" spans="1:10" x14ac:dyDescent="0.25">
      <c r="A15" s="56" t="s">
        <v>18</v>
      </c>
      <c r="B15" s="57" t="s">
        <v>19</v>
      </c>
      <c r="C15" s="44">
        <f>'2022'!G15</f>
        <v>0</v>
      </c>
      <c r="D15" s="36">
        <f>'2021'!G15</f>
        <v>1202</v>
      </c>
      <c r="E15" s="37">
        <f>C15-D15</f>
        <v>-1202</v>
      </c>
      <c r="F15" s="45">
        <f t="shared" si="2"/>
        <v>-1</v>
      </c>
      <c r="G15" s="44">
        <f>SUM('2022'!C15:G15)</f>
        <v>3124</v>
      </c>
      <c r="H15" s="36">
        <f>SUM('2021'!C15:G15)</f>
        <v>10879</v>
      </c>
      <c r="I15" s="37">
        <f t="shared" si="3"/>
        <v>-7755</v>
      </c>
      <c r="J15" s="45">
        <f t="shared" si="4"/>
        <v>-0.71284125379170882</v>
      </c>
    </row>
    <row r="16" spans="1:10" s="12" customFormat="1" x14ac:dyDescent="0.25">
      <c r="A16" s="62"/>
      <c r="B16" s="63" t="s">
        <v>20</v>
      </c>
      <c r="C16" s="46">
        <f>'2022'!G16</f>
        <v>0</v>
      </c>
      <c r="D16" s="38">
        <f>SUM(D11:D15)</f>
        <v>24502</v>
      </c>
      <c r="E16" s="39">
        <f>SUM(E11:E15)</f>
        <v>-24502</v>
      </c>
      <c r="F16" s="47">
        <f t="shared" si="2"/>
        <v>-1</v>
      </c>
      <c r="G16" s="46">
        <f>SUM(G11:G15)</f>
        <v>90144</v>
      </c>
      <c r="H16" s="38">
        <f>SUM(H11:H15)</f>
        <v>156596</v>
      </c>
      <c r="I16" s="39">
        <f>SUM(I11:I15)</f>
        <v>-66452</v>
      </c>
      <c r="J16" s="47">
        <f t="shared" si="4"/>
        <v>-0.42435311246775143</v>
      </c>
    </row>
    <row r="17" spans="1:14" x14ac:dyDescent="0.25">
      <c r="A17" s="56"/>
      <c r="B17" s="57"/>
      <c r="C17" s="44">
        <f>'2022'!G17</f>
        <v>0</v>
      </c>
      <c r="D17" s="36"/>
      <c r="E17" s="37"/>
      <c r="F17" s="50"/>
      <c r="G17" s="44"/>
      <c r="H17" s="36"/>
      <c r="I17" s="36"/>
      <c r="J17" s="50"/>
    </row>
    <row r="18" spans="1:14" s="12" customFormat="1" x14ac:dyDescent="0.25">
      <c r="A18" s="62"/>
      <c r="B18" s="63" t="s">
        <v>21</v>
      </c>
      <c r="C18" s="46">
        <f>'2022'!G18</f>
        <v>0</v>
      </c>
      <c r="D18" s="38">
        <f>D9+D16</f>
        <v>157677</v>
      </c>
      <c r="E18" s="39">
        <f>E9+E16</f>
        <v>-157677</v>
      </c>
      <c r="F18" s="47">
        <f>E18/D18</f>
        <v>-1</v>
      </c>
      <c r="G18" s="46">
        <f>G9+G16</f>
        <v>533018</v>
      </c>
      <c r="H18" s="38">
        <f>H9+H16</f>
        <v>966828</v>
      </c>
      <c r="I18" s="39">
        <f>I9+I16</f>
        <v>-433810</v>
      </c>
      <c r="J18" s="48">
        <f>I18/H18</f>
        <v>-0.4486940800225066</v>
      </c>
    </row>
    <row r="19" spans="1:14" x14ac:dyDescent="0.25">
      <c r="A19" s="62"/>
      <c r="B19" s="63"/>
      <c r="C19" s="46">
        <f>'2022'!G19</f>
        <v>0</v>
      </c>
      <c r="D19" s="38"/>
      <c r="E19" s="39"/>
      <c r="F19" s="48"/>
      <c r="G19" s="46"/>
      <c r="H19" s="38"/>
      <c r="I19" s="38"/>
      <c r="J19" s="48"/>
    </row>
    <row r="20" spans="1:14" x14ac:dyDescent="0.25">
      <c r="A20" s="64">
        <v>70</v>
      </c>
      <c r="B20" s="57" t="s">
        <v>22</v>
      </c>
      <c r="C20" s="44">
        <f>'2022'!G20</f>
        <v>0</v>
      </c>
      <c r="D20" s="36">
        <f>'2021'!G20</f>
        <v>752</v>
      </c>
      <c r="E20" s="37">
        <f>C20-D20</f>
        <v>-752</v>
      </c>
      <c r="F20" s="45">
        <f>E20/D20</f>
        <v>-1</v>
      </c>
      <c r="G20" s="44">
        <f>SUM('2022'!C20:G20)</f>
        <v>3716</v>
      </c>
      <c r="H20" s="36">
        <f>SUM('2021'!C20:G20)</f>
        <v>6764</v>
      </c>
      <c r="I20" s="37">
        <f t="shared" ref="I20:I22" si="5">G20-H20</f>
        <v>-3048</v>
      </c>
      <c r="J20" s="45">
        <f>I20/H20</f>
        <v>-0.45062093435836781</v>
      </c>
    </row>
    <row r="21" spans="1:14" x14ac:dyDescent="0.25">
      <c r="A21" s="64">
        <v>84</v>
      </c>
      <c r="B21" s="57" t="s">
        <v>23</v>
      </c>
      <c r="C21" s="44">
        <f>'2022'!G21</f>
        <v>0</v>
      </c>
      <c r="D21" s="36">
        <f>'2021'!G21</f>
        <v>229</v>
      </c>
      <c r="E21" s="37">
        <f>C21-D21</f>
        <v>-229</v>
      </c>
      <c r="F21" s="45">
        <f>E21/D21</f>
        <v>-1</v>
      </c>
      <c r="G21" s="44">
        <f>SUM('2022'!C21:G21)</f>
        <v>928</v>
      </c>
      <c r="H21" s="36">
        <f>SUM('2021'!C21:G21)</f>
        <v>1475</v>
      </c>
      <c r="I21" s="37">
        <f t="shared" si="5"/>
        <v>-547</v>
      </c>
      <c r="J21" s="45">
        <f>I21/H21</f>
        <v>-0.37084745762711863</v>
      </c>
    </row>
    <row r="22" spans="1:14" x14ac:dyDescent="0.25">
      <c r="A22" s="56" t="s">
        <v>24</v>
      </c>
      <c r="B22" s="57" t="s">
        <v>25</v>
      </c>
      <c r="C22" s="44">
        <f>'2022'!G22</f>
        <v>0</v>
      </c>
      <c r="D22" s="36">
        <f>'2021'!G22</f>
        <v>6565</v>
      </c>
      <c r="E22" s="37">
        <f>C22-D22</f>
        <v>-6565</v>
      </c>
      <c r="F22" s="45">
        <f>E22/D22</f>
        <v>-1</v>
      </c>
      <c r="G22" s="44">
        <f>SUM('2022'!C22:G22)</f>
        <v>29234</v>
      </c>
      <c r="H22" s="36">
        <f>SUM('2021'!C22:G22)</f>
        <v>62062</v>
      </c>
      <c r="I22" s="37">
        <f t="shared" si="5"/>
        <v>-32828</v>
      </c>
      <c r="J22" s="45">
        <f>I22/H22</f>
        <v>-0.5289549160516902</v>
      </c>
      <c r="N22" s="6">
        <f>'2021'!Q22</f>
        <v>0</v>
      </c>
    </row>
    <row r="23" spans="1:14" x14ac:dyDescent="0.25">
      <c r="A23" s="62"/>
      <c r="B23" s="63" t="s">
        <v>26</v>
      </c>
      <c r="C23" s="46">
        <f>'2022'!G23</f>
        <v>0</v>
      </c>
      <c r="D23" s="38">
        <f>SUM(D20:D22)</f>
        <v>7546</v>
      </c>
      <c r="E23" s="39">
        <f>SUM(E20:E22)</f>
        <v>-7546</v>
      </c>
      <c r="F23" s="47">
        <f>E23/D23</f>
        <v>-1</v>
      </c>
      <c r="G23" s="46">
        <f>SUM(G20:G22)</f>
        <v>33878</v>
      </c>
      <c r="H23" s="38">
        <f>SUM(H20:H22)</f>
        <v>70301</v>
      </c>
      <c r="I23" s="39">
        <f>SUM(I20:I22)</f>
        <v>-36423</v>
      </c>
      <c r="J23" s="47">
        <f>I23/H23</f>
        <v>-0.51810073825407887</v>
      </c>
    </row>
    <row r="24" spans="1:14" x14ac:dyDescent="0.25">
      <c r="A24" s="56"/>
      <c r="B24" s="57"/>
      <c r="C24" s="44">
        <f>'2022'!G24</f>
        <v>0</v>
      </c>
      <c r="D24" s="36"/>
      <c r="E24" s="37"/>
      <c r="F24" s="50"/>
      <c r="G24" s="44"/>
      <c r="H24" s="36"/>
      <c r="I24" s="36"/>
      <c r="J24" s="50"/>
    </row>
    <row r="25" spans="1:14" x14ac:dyDescent="0.25">
      <c r="A25" s="56" t="s">
        <v>27</v>
      </c>
      <c r="B25" s="57" t="s">
        <v>28</v>
      </c>
      <c r="C25" s="44">
        <f>'2022'!G25</f>
        <v>0</v>
      </c>
      <c r="D25" s="36">
        <f>'2021'!G25</f>
        <v>21804</v>
      </c>
      <c r="E25" s="37">
        <f>C25-D25</f>
        <v>-21804</v>
      </c>
      <c r="F25" s="45">
        <f>E25/D25</f>
        <v>-1</v>
      </c>
      <c r="G25" s="44">
        <f>SUM('2022'!C25:G25)</f>
        <v>18248</v>
      </c>
      <c r="H25" s="36">
        <f>SUM('2021'!C25:G25)</f>
        <v>77399</v>
      </c>
      <c r="I25" s="37">
        <f t="shared" ref="I25:I26" si="6">G25-H25</f>
        <v>-59151</v>
      </c>
      <c r="J25" s="45">
        <f>I25/H25</f>
        <v>-0.7642346800346258</v>
      </c>
    </row>
    <row r="26" spans="1:14" x14ac:dyDescent="0.25">
      <c r="A26" s="56" t="s">
        <v>29</v>
      </c>
      <c r="B26" s="57" t="s">
        <v>30</v>
      </c>
      <c r="C26" s="44">
        <f>'2022'!G26</f>
        <v>0</v>
      </c>
      <c r="D26" s="36">
        <f>'2021'!G26</f>
        <v>3424</v>
      </c>
      <c r="E26" s="37">
        <f>C26-D26</f>
        <v>-3424</v>
      </c>
      <c r="F26" s="45">
        <f>E26/D26</f>
        <v>-1</v>
      </c>
      <c r="G26" s="44">
        <f>SUM('2022'!C26:G26)</f>
        <v>5460</v>
      </c>
      <c r="H26" s="36">
        <f>SUM('2021'!C26:G26)</f>
        <v>17750</v>
      </c>
      <c r="I26" s="37">
        <f t="shared" si="6"/>
        <v>-12290</v>
      </c>
      <c r="J26" s="45">
        <f>I26/H26</f>
        <v>-0.69239436619718309</v>
      </c>
    </row>
    <row r="27" spans="1:14" s="12" customFormat="1" x14ac:dyDescent="0.25">
      <c r="A27" s="62"/>
      <c r="B27" s="63" t="s">
        <v>31</v>
      </c>
      <c r="C27" s="46">
        <f>'2022'!G27</f>
        <v>0</v>
      </c>
      <c r="D27" s="38">
        <f>SUM(D25:D26)</f>
        <v>25228</v>
      </c>
      <c r="E27" s="39">
        <f>SUM(E25:E26)</f>
        <v>-25228</v>
      </c>
      <c r="F27" s="47">
        <f>E27/D27</f>
        <v>-1</v>
      </c>
      <c r="G27" s="46">
        <f>SUM(G25:G26)</f>
        <v>23708</v>
      </c>
      <c r="H27" s="38">
        <f>SUM(H25:H26)</f>
        <v>95149</v>
      </c>
      <c r="I27" s="39">
        <f>SUM(I25:I26)</f>
        <v>-71441</v>
      </c>
      <c r="J27" s="47">
        <f>I27/H27</f>
        <v>-0.7508329041818621</v>
      </c>
    </row>
    <row r="28" spans="1:14" x14ac:dyDescent="0.25">
      <c r="A28" s="56"/>
      <c r="B28" s="57"/>
      <c r="C28" s="44">
        <f>'2022'!G28</f>
        <v>0</v>
      </c>
      <c r="D28" s="36"/>
      <c r="E28" s="37"/>
      <c r="F28" s="50"/>
      <c r="G28" s="44"/>
      <c r="H28" s="36"/>
      <c r="I28" s="36"/>
      <c r="J28" s="50"/>
    </row>
    <row r="29" spans="1:14" ht="15.75" thickBot="1" x14ac:dyDescent="0.3">
      <c r="A29" s="65"/>
      <c r="B29" s="66" t="s">
        <v>32</v>
      </c>
      <c r="C29" s="51">
        <f>'2022'!G29</f>
        <v>0</v>
      </c>
      <c r="D29" s="52">
        <f>D18+D23+D27</f>
        <v>190451</v>
      </c>
      <c r="E29" s="58">
        <f>E18+E23+E27</f>
        <v>-190451</v>
      </c>
      <c r="F29" s="54">
        <f>E29/D29</f>
        <v>-1</v>
      </c>
      <c r="G29" s="51">
        <f>G18+G23+G27</f>
        <v>590604</v>
      </c>
      <c r="H29" s="52">
        <f>H18+H23+H27</f>
        <v>1132278</v>
      </c>
      <c r="I29" s="53">
        <f>I18+I23+I27</f>
        <v>-541674</v>
      </c>
      <c r="J29" s="54">
        <f>I29/H29</f>
        <v>-0.47839311547164215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1" t="s">
        <v>59</v>
      </c>
      <c r="B2" s="2"/>
    </row>
    <row r="4" spans="1:10" ht="15.75" thickBot="1" x14ac:dyDescent="0.3">
      <c r="A4" s="34" t="s">
        <v>0</v>
      </c>
      <c r="B4" s="35" t="s">
        <v>34</v>
      </c>
      <c r="C4" s="72" t="s">
        <v>48</v>
      </c>
      <c r="D4" s="73"/>
      <c r="E4" s="73"/>
      <c r="F4" s="74"/>
      <c r="G4" s="72" t="s">
        <v>49</v>
      </c>
      <c r="H4" s="73"/>
      <c r="I4" s="73"/>
      <c r="J4" s="74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'2022'!H6</f>
        <v>0</v>
      </c>
      <c r="D6" s="36">
        <f>'2021'!H6</f>
        <v>69164</v>
      </c>
      <c r="E6" s="37">
        <f>C6-D6</f>
        <v>-69164</v>
      </c>
      <c r="F6" s="45">
        <f>E6/D6</f>
        <v>-1</v>
      </c>
      <c r="G6" s="44">
        <f>SUM('2022'!C6:H6)</f>
        <v>166946</v>
      </c>
      <c r="H6" s="36">
        <f>SUM('2021'!C6:H6)</f>
        <v>395898</v>
      </c>
      <c r="I6" s="37">
        <f t="shared" ref="I6:I8" si="0">G6-H6</f>
        <v>-228952</v>
      </c>
      <c r="J6" s="45">
        <f>I6/H6</f>
        <v>-0.57831057494607196</v>
      </c>
    </row>
    <row r="7" spans="1:10" x14ac:dyDescent="0.25">
      <c r="A7" s="56" t="s">
        <v>5</v>
      </c>
      <c r="B7" s="57" t="s">
        <v>6</v>
      </c>
      <c r="C7" s="44">
        <f>'2022'!H7</f>
        <v>0</v>
      </c>
      <c r="D7" s="36">
        <f>'2021'!H7</f>
        <v>50636</v>
      </c>
      <c r="E7" s="37">
        <f>C7-D7</f>
        <v>-50636</v>
      </c>
      <c r="F7" s="45">
        <f>E7/D7</f>
        <v>-1</v>
      </c>
      <c r="G7" s="44">
        <f>SUM('2022'!C7:H7)</f>
        <v>130258</v>
      </c>
      <c r="H7" s="36">
        <f>SUM('2021'!C7:H7)</f>
        <v>275536</v>
      </c>
      <c r="I7" s="37">
        <f t="shared" si="0"/>
        <v>-145278</v>
      </c>
      <c r="J7" s="45">
        <f>I7/H7</f>
        <v>-0.52725596655246498</v>
      </c>
    </row>
    <row r="8" spans="1:10" x14ac:dyDescent="0.25">
      <c r="A8" s="56" t="s">
        <v>7</v>
      </c>
      <c r="B8" s="57" t="s">
        <v>8</v>
      </c>
      <c r="C8" s="44">
        <f>'2022'!H8</f>
        <v>0</v>
      </c>
      <c r="D8" s="36">
        <f>'2021'!H8</f>
        <v>57288</v>
      </c>
      <c r="E8" s="37">
        <f>C8-D8</f>
        <v>-57288</v>
      </c>
      <c r="F8" s="45">
        <f>E8/D8</f>
        <v>-1</v>
      </c>
      <c r="G8" s="44">
        <f>SUM('2022'!C8:H8)</f>
        <v>145670</v>
      </c>
      <c r="H8" s="36">
        <f>SUM('2021'!C8:H8)</f>
        <v>315886</v>
      </c>
      <c r="I8" s="37">
        <f t="shared" si="0"/>
        <v>-170216</v>
      </c>
      <c r="J8" s="45">
        <f>I8/H8</f>
        <v>-0.53885262404791601</v>
      </c>
    </row>
    <row r="9" spans="1:10" s="12" customFormat="1" x14ac:dyDescent="0.25">
      <c r="A9" s="62"/>
      <c r="B9" s="63" t="s">
        <v>9</v>
      </c>
      <c r="C9" s="46">
        <f>'2022'!H9</f>
        <v>0</v>
      </c>
      <c r="D9" s="38">
        <f t="shared" ref="D9" si="1">SUM(D6:D8)</f>
        <v>177088</v>
      </c>
      <c r="E9" s="39">
        <f>SUM(E6:E8)</f>
        <v>-177088</v>
      </c>
      <c r="F9" s="47">
        <f>E9/D9</f>
        <v>-1</v>
      </c>
      <c r="G9" s="46">
        <f>SUM(G6:G8)</f>
        <v>442874</v>
      </c>
      <c r="H9" s="38">
        <f>SUM(H6:H8)</f>
        <v>987320</v>
      </c>
      <c r="I9" s="39">
        <f>SUM(I6:I8)</f>
        <v>-544446</v>
      </c>
      <c r="J9" s="47">
        <f>I9/H9</f>
        <v>-0.55143823684317139</v>
      </c>
    </row>
    <row r="10" spans="1:10" x14ac:dyDescent="0.25">
      <c r="A10" s="62"/>
      <c r="B10" s="63"/>
      <c r="C10" s="46">
        <f>'2022'!H10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'2022'!H11</f>
        <v>0</v>
      </c>
      <c r="D11" s="36">
        <f>'2021'!H11</f>
        <v>8309</v>
      </c>
      <c r="E11" s="37">
        <f>C11-D11</f>
        <v>-8309</v>
      </c>
      <c r="F11" s="45">
        <f t="shared" ref="F11:F16" si="2">E11/D11</f>
        <v>-1</v>
      </c>
      <c r="G11" s="44">
        <f>SUM('2022'!C11:H11)</f>
        <v>24353</v>
      </c>
      <c r="H11" s="36">
        <f>SUM('2021'!C11:H11)</f>
        <v>46867</v>
      </c>
      <c r="I11" s="37">
        <f t="shared" ref="I11:I15" si="3">G11-H11</f>
        <v>-22514</v>
      </c>
      <c r="J11" s="45">
        <f t="shared" ref="J11:J16" si="4">I11/H11</f>
        <v>-0.48038065163121174</v>
      </c>
    </row>
    <row r="12" spans="1:10" x14ac:dyDescent="0.25">
      <c r="A12" s="56" t="s">
        <v>12</v>
      </c>
      <c r="B12" s="57" t="s">
        <v>13</v>
      </c>
      <c r="C12" s="44">
        <f>'2022'!H12</f>
        <v>0</v>
      </c>
      <c r="D12" s="36">
        <f>'2021'!H12</f>
        <v>7127</v>
      </c>
      <c r="E12" s="37">
        <f>C12-D12</f>
        <v>-7127</v>
      </c>
      <c r="F12" s="45">
        <f t="shared" si="2"/>
        <v>-1</v>
      </c>
      <c r="G12" s="44">
        <f>SUM('2022'!C12:H12)</f>
        <v>22237</v>
      </c>
      <c r="H12" s="36">
        <f>SUM('2021'!C12:H12)</f>
        <v>49638</v>
      </c>
      <c r="I12" s="37">
        <f t="shared" si="3"/>
        <v>-27401</v>
      </c>
      <c r="J12" s="45">
        <f t="shared" si="4"/>
        <v>-0.55201660018534182</v>
      </c>
    </row>
    <row r="13" spans="1:10" x14ac:dyDescent="0.25">
      <c r="A13" s="56" t="s">
        <v>14</v>
      </c>
      <c r="B13" s="57" t="s">
        <v>15</v>
      </c>
      <c r="C13" s="44">
        <f>'2022'!H13</f>
        <v>0</v>
      </c>
      <c r="D13" s="36">
        <f>'2021'!H13</f>
        <v>7218</v>
      </c>
      <c r="E13" s="37">
        <f>C13-D13</f>
        <v>-7218</v>
      </c>
      <c r="F13" s="45">
        <f t="shared" si="2"/>
        <v>-1</v>
      </c>
      <c r="G13" s="44">
        <f>SUM('2022'!C13:H13)</f>
        <v>22244</v>
      </c>
      <c r="H13" s="36">
        <f>SUM('2021'!C13:H13)</f>
        <v>42580</v>
      </c>
      <c r="I13" s="37">
        <f t="shared" si="3"/>
        <v>-20336</v>
      </c>
      <c r="J13" s="45">
        <f t="shared" si="4"/>
        <v>-0.47759511507750119</v>
      </c>
    </row>
    <row r="14" spans="1:10" x14ac:dyDescent="0.25">
      <c r="A14" s="56" t="s">
        <v>16</v>
      </c>
      <c r="B14" s="57" t="s">
        <v>17</v>
      </c>
      <c r="C14" s="44">
        <f>'2022'!H14</f>
        <v>0</v>
      </c>
      <c r="D14" s="36">
        <f>'2021'!H14</f>
        <v>6595</v>
      </c>
      <c r="E14" s="40">
        <f>C14-D14</f>
        <v>-6595</v>
      </c>
      <c r="F14" s="49">
        <f t="shared" si="2"/>
        <v>-1</v>
      </c>
      <c r="G14" s="44">
        <f>SUM('2022'!C14:H14)</f>
        <v>18186</v>
      </c>
      <c r="H14" s="36">
        <f>SUM('2021'!C14:H14)</f>
        <v>35881</v>
      </c>
      <c r="I14" s="37">
        <f t="shared" si="3"/>
        <v>-17695</v>
      </c>
      <c r="J14" s="49">
        <f t="shared" si="4"/>
        <v>-0.49315793874195257</v>
      </c>
    </row>
    <row r="15" spans="1:10" x14ac:dyDescent="0.25">
      <c r="A15" s="56" t="s">
        <v>18</v>
      </c>
      <c r="B15" s="57" t="s">
        <v>19</v>
      </c>
      <c r="C15" s="44">
        <f>'2022'!H15</f>
        <v>0</v>
      </c>
      <c r="D15" s="36">
        <f>'2021'!H15</f>
        <v>1290</v>
      </c>
      <c r="E15" s="37">
        <f>C15-D15</f>
        <v>-1290</v>
      </c>
      <c r="F15" s="45">
        <f t="shared" si="2"/>
        <v>-1</v>
      </c>
      <c r="G15" s="44">
        <f>SUM('2022'!C15:H15)</f>
        <v>3124</v>
      </c>
      <c r="H15" s="36">
        <f>SUM('2021'!C15:H15)</f>
        <v>12169</v>
      </c>
      <c r="I15" s="37">
        <f t="shared" si="3"/>
        <v>-9045</v>
      </c>
      <c r="J15" s="45">
        <f t="shared" si="4"/>
        <v>-0.74328211028022018</v>
      </c>
    </row>
    <row r="16" spans="1:10" s="12" customFormat="1" x14ac:dyDescent="0.25">
      <c r="A16" s="62"/>
      <c r="B16" s="63" t="s">
        <v>20</v>
      </c>
      <c r="C16" s="46">
        <f>'2022'!H16</f>
        <v>0</v>
      </c>
      <c r="D16" s="38">
        <f>SUM(D11:D15)</f>
        <v>30539</v>
      </c>
      <c r="E16" s="39">
        <f>SUM(E11:E15)</f>
        <v>-30539</v>
      </c>
      <c r="F16" s="47">
        <f t="shared" si="2"/>
        <v>-1</v>
      </c>
      <c r="G16" s="46">
        <f>SUM(G11:G15)</f>
        <v>90144</v>
      </c>
      <c r="H16" s="38">
        <f>SUM(H11:H15)</f>
        <v>187135</v>
      </c>
      <c r="I16" s="39">
        <f>SUM(I11:I15)</f>
        <v>-96991</v>
      </c>
      <c r="J16" s="47">
        <f t="shared" si="4"/>
        <v>-0.51829427953081997</v>
      </c>
    </row>
    <row r="17" spans="1:10" x14ac:dyDescent="0.25">
      <c r="A17" s="56"/>
      <c r="B17" s="57"/>
      <c r="C17" s="44">
        <f>'2022'!H17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'2022'!H18</f>
        <v>0</v>
      </c>
      <c r="D18" s="38">
        <f>D9+D16</f>
        <v>207627</v>
      </c>
      <c r="E18" s="39">
        <f>E9+E16</f>
        <v>-207627</v>
      </c>
      <c r="F18" s="47">
        <f>E18/D18</f>
        <v>-1</v>
      </c>
      <c r="G18" s="46">
        <f>G9+G16</f>
        <v>533018</v>
      </c>
      <c r="H18" s="38">
        <f>H9+H16</f>
        <v>1174455</v>
      </c>
      <c r="I18" s="39">
        <f>I9+I16</f>
        <v>-641437</v>
      </c>
      <c r="J18" s="48">
        <f>I18/H18</f>
        <v>-0.54615715374365126</v>
      </c>
    </row>
    <row r="19" spans="1:10" x14ac:dyDescent="0.25">
      <c r="A19" s="62"/>
      <c r="B19" s="63"/>
      <c r="C19" s="46">
        <f>'2022'!H19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'2022'!H20</f>
        <v>0</v>
      </c>
      <c r="D20" s="36">
        <f>'2021'!H20</f>
        <v>1000</v>
      </c>
      <c r="E20" s="37">
        <f>C20-D20</f>
        <v>-1000</v>
      </c>
      <c r="F20" s="45">
        <f>E20/D20</f>
        <v>-1</v>
      </c>
      <c r="G20" s="44">
        <f>SUM('2022'!C20:H20)</f>
        <v>3716</v>
      </c>
      <c r="H20" s="36">
        <f>SUM('2021'!C20:H20)</f>
        <v>7764</v>
      </c>
      <c r="I20" s="37">
        <f t="shared" ref="I20:I22" si="5">G20-H20</f>
        <v>-4048</v>
      </c>
      <c r="J20" s="45">
        <f>I20/H20</f>
        <v>-0.52138073158165898</v>
      </c>
    </row>
    <row r="21" spans="1:10" x14ac:dyDescent="0.25">
      <c r="A21" s="64">
        <v>84</v>
      </c>
      <c r="B21" s="57" t="s">
        <v>23</v>
      </c>
      <c r="C21" s="44">
        <f>'2022'!H21</f>
        <v>0</v>
      </c>
      <c r="D21" s="36">
        <f>'2021'!H21</f>
        <v>266</v>
      </c>
      <c r="E21" s="37">
        <f>C21-D21</f>
        <v>-266</v>
      </c>
      <c r="F21" s="45">
        <f>E21/D21</f>
        <v>-1</v>
      </c>
      <c r="G21" s="44">
        <f>SUM('2022'!C21:H21)</f>
        <v>928</v>
      </c>
      <c r="H21" s="36">
        <f>SUM('2021'!C21:H21)</f>
        <v>1741</v>
      </c>
      <c r="I21" s="37">
        <f t="shared" si="5"/>
        <v>-813</v>
      </c>
      <c r="J21" s="45">
        <f>I21/H21</f>
        <v>-0.46697300402067776</v>
      </c>
    </row>
    <row r="22" spans="1:10" x14ac:dyDescent="0.25">
      <c r="A22" s="56" t="s">
        <v>24</v>
      </c>
      <c r="B22" s="57" t="s">
        <v>25</v>
      </c>
      <c r="C22" s="44">
        <f>'2022'!H22</f>
        <v>0</v>
      </c>
      <c r="D22" s="36">
        <f>'2021'!H22</f>
        <v>7644</v>
      </c>
      <c r="E22" s="37">
        <f>C22-D22</f>
        <v>-7644</v>
      </c>
      <c r="F22" s="45">
        <f>E22/D22</f>
        <v>-1</v>
      </c>
      <c r="G22" s="44">
        <f>SUM('2022'!C22:H22)</f>
        <v>29234</v>
      </c>
      <c r="H22" s="36">
        <f>SUM('2021'!C22:H22)</f>
        <v>69706</v>
      </c>
      <c r="I22" s="37">
        <f t="shared" si="5"/>
        <v>-40472</v>
      </c>
      <c r="J22" s="45">
        <f>I22/H22</f>
        <v>-0.58060999053166151</v>
      </c>
    </row>
    <row r="23" spans="1:10" x14ac:dyDescent="0.25">
      <c r="A23" s="62"/>
      <c r="B23" s="63" t="s">
        <v>26</v>
      </c>
      <c r="C23" s="46">
        <f>'2022'!H23</f>
        <v>0</v>
      </c>
      <c r="D23" s="38">
        <f>SUM(D20:D22)</f>
        <v>8910</v>
      </c>
      <c r="E23" s="39">
        <f>SUM(E20:E22)</f>
        <v>-8910</v>
      </c>
      <c r="F23" s="47">
        <f>E23/D23</f>
        <v>-1</v>
      </c>
      <c r="G23" s="46">
        <f>SUM(G20:G22)</f>
        <v>33878</v>
      </c>
      <c r="H23" s="38">
        <f>SUM(H20:H22)</f>
        <v>79211</v>
      </c>
      <c r="I23" s="39">
        <f>SUM(I20:I22)</f>
        <v>-45333</v>
      </c>
      <c r="J23" s="47">
        <f>I23/H23</f>
        <v>-0.57230687657017332</v>
      </c>
    </row>
    <row r="24" spans="1:10" x14ac:dyDescent="0.25">
      <c r="A24" s="56"/>
      <c r="B24" s="57"/>
      <c r="C24" s="44">
        <f>'2022'!H24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'2022'!H25</f>
        <v>0</v>
      </c>
      <c r="D25" s="36">
        <f>'2021'!H25</f>
        <v>25896</v>
      </c>
      <c r="E25" s="37">
        <f>C25-D25</f>
        <v>-25896</v>
      </c>
      <c r="F25" s="45">
        <f>E25/D25</f>
        <v>-1</v>
      </c>
      <c r="G25" s="44">
        <f>SUM('2022'!C25:H25)</f>
        <v>18248</v>
      </c>
      <c r="H25" s="36">
        <f>SUM('2021'!C25:H25)</f>
        <v>103295</v>
      </c>
      <c r="I25" s="37">
        <f t="shared" ref="I25:I26" si="6">G25-H25</f>
        <v>-85047</v>
      </c>
      <c r="J25" s="45">
        <f>I25/H25</f>
        <v>-0.82334091679171306</v>
      </c>
    </row>
    <row r="26" spans="1:10" x14ac:dyDescent="0.25">
      <c r="A26" s="56" t="s">
        <v>29</v>
      </c>
      <c r="B26" s="57" t="s">
        <v>30</v>
      </c>
      <c r="C26" s="44">
        <f>'2022'!H26</f>
        <v>0</v>
      </c>
      <c r="D26" s="36">
        <f>'2021'!H26</f>
        <v>4838</v>
      </c>
      <c r="E26" s="37">
        <f>C26-D26</f>
        <v>-4838</v>
      </c>
      <c r="F26" s="45">
        <f>E26/D26</f>
        <v>-1</v>
      </c>
      <c r="G26" s="44">
        <f>SUM('2022'!C26:H26)</f>
        <v>5460</v>
      </c>
      <c r="H26" s="36">
        <f>SUM('2021'!C26:H26)</f>
        <v>22588</v>
      </c>
      <c r="I26" s="37">
        <f t="shared" si="6"/>
        <v>-17128</v>
      </c>
      <c r="J26" s="45">
        <f>I26/H26</f>
        <v>-0.75827873207012575</v>
      </c>
    </row>
    <row r="27" spans="1:10" s="12" customFormat="1" x14ac:dyDescent="0.25">
      <c r="A27" s="62"/>
      <c r="B27" s="63" t="s">
        <v>31</v>
      </c>
      <c r="C27" s="46">
        <f>'2022'!H27</f>
        <v>0</v>
      </c>
      <c r="D27" s="38">
        <f>SUM(D25:D26)</f>
        <v>30734</v>
      </c>
      <c r="E27" s="39">
        <f>SUM(E25:E26)</f>
        <v>-30734</v>
      </c>
      <c r="F27" s="47">
        <f>E27/D27</f>
        <v>-1</v>
      </c>
      <c r="G27" s="46">
        <f>SUM(G25:G26)</f>
        <v>23708</v>
      </c>
      <c r="H27" s="38">
        <f>SUM(H25:H26)</f>
        <v>125883</v>
      </c>
      <c r="I27" s="39">
        <f>SUM(I25:I26)</f>
        <v>-102175</v>
      </c>
      <c r="J27" s="47">
        <f>I27/H27</f>
        <v>-0.81166638863071261</v>
      </c>
    </row>
    <row r="28" spans="1:10" x14ac:dyDescent="0.25">
      <c r="A28" s="56"/>
      <c r="B28" s="57"/>
      <c r="C28" s="44">
        <f>'2022'!H28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'2022'!H29</f>
        <v>0</v>
      </c>
      <c r="D29" s="52">
        <f>D18+D23+D27</f>
        <v>247271</v>
      </c>
      <c r="E29" s="58">
        <f>E18+E23+E27</f>
        <v>-247271</v>
      </c>
      <c r="F29" s="54">
        <f>E29/D29</f>
        <v>-1</v>
      </c>
      <c r="G29" s="51">
        <f>G18+G23+G27</f>
        <v>590604</v>
      </c>
      <c r="H29" s="52">
        <f>H18+H23+H27</f>
        <v>1379549</v>
      </c>
      <c r="I29" s="53">
        <f>I18+I23+I27</f>
        <v>-788945</v>
      </c>
      <c r="J29" s="54">
        <f>I29/H29</f>
        <v>-0.57188617439467537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BC03-9D7D-4B76-A63D-0657B037E8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2022</vt:lpstr>
      <vt:lpstr>2021</vt:lpstr>
      <vt:lpstr>01 - 2022 Grenlad</vt:lpstr>
      <vt:lpstr>02 -2022 Grenland</vt:lpstr>
      <vt:lpstr>03 -2022 Grenland</vt:lpstr>
      <vt:lpstr>04 - 2022 Grenland</vt:lpstr>
      <vt:lpstr> 05 - 2022 Grenland</vt:lpstr>
      <vt:lpstr> 06 - 2022 Grenland</vt:lpstr>
      <vt:lpstr> 07 - 2022 Grenland</vt:lpstr>
      <vt:lpstr> 08 - 2022 Grenland</vt:lpstr>
      <vt:lpstr> 09- 2022 Grenland</vt:lpstr>
      <vt:lpstr> 10- 2022 Grenland</vt:lpstr>
      <vt:lpstr> 11- 2022 Grenland</vt:lpstr>
      <vt:lpstr> 12- 2022 Grenland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Kjell-Tore Haustveit</cp:lastModifiedBy>
  <cp:revision/>
  <dcterms:created xsi:type="dcterms:W3CDTF">2020-01-17T09:31:19Z</dcterms:created>
  <dcterms:modified xsi:type="dcterms:W3CDTF">2022-03-10T11:35:56Z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