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ae38be73d72bca/Documentos/HACKATHON/Desafio/"/>
    </mc:Choice>
  </mc:AlternateContent>
  <xr:revisionPtr revIDLastSave="0" documentId="14_{0A7C570F-17B6-4394-8B2F-39C8615F0F9B}" xr6:coauthVersionLast="45" xr6:coauthVersionMax="45" xr10:uidLastSave="{00000000-0000-0000-0000-000000000000}"/>
  <bookViews>
    <workbookView xWindow="-110" yWindow="-110" windowWidth="19420" windowHeight="10420" tabRatio="980" activeTab="1" xr2:uid="{53A1BE2C-FEB4-49FB-8B6B-2392D3103636}"/>
  </bookViews>
  <sheets>
    <sheet name="Solicitação" sheetId="1" r:id="rId1"/>
    <sheet name="PM2.5 Mensal" sheetId="8" r:id="rId2"/>
    <sheet name="PM2.5 Horari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8" l="1"/>
  <c r="R2" i="8"/>
  <c r="S2" i="8"/>
  <c r="T2" i="8"/>
  <c r="U2" i="8"/>
  <c r="V2" i="8"/>
  <c r="W2" i="8"/>
  <c r="X2" i="8"/>
  <c r="Y2" i="8"/>
  <c r="Z2" i="8"/>
  <c r="AA2" i="8"/>
  <c r="Q3" i="8"/>
  <c r="R3" i="8"/>
  <c r="S3" i="8"/>
  <c r="T3" i="8"/>
  <c r="U3" i="8"/>
  <c r="V3" i="8"/>
  <c r="W3" i="8"/>
  <c r="X3" i="8"/>
  <c r="Y3" i="8"/>
  <c r="Z3" i="8"/>
  <c r="AA3" i="8"/>
  <c r="Q4" i="8"/>
  <c r="R4" i="8"/>
  <c r="S4" i="8"/>
  <c r="T4" i="8"/>
  <c r="U4" i="8"/>
  <c r="V4" i="8"/>
  <c r="W4" i="8"/>
  <c r="X4" i="8"/>
  <c r="Y4" i="8"/>
  <c r="Z4" i="8"/>
  <c r="AA4" i="8"/>
  <c r="Q5" i="8"/>
  <c r="R5" i="8"/>
  <c r="S5" i="8"/>
  <c r="T5" i="8"/>
  <c r="U5" i="8"/>
  <c r="V5" i="8"/>
  <c r="W5" i="8"/>
  <c r="X5" i="8"/>
  <c r="Y5" i="8"/>
  <c r="Z5" i="8"/>
  <c r="AA5" i="8"/>
  <c r="Q6" i="8"/>
  <c r="R6" i="8"/>
  <c r="S6" i="8"/>
  <c r="T6" i="8"/>
  <c r="U6" i="8"/>
  <c r="V6" i="8"/>
  <c r="W6" i="8"/>
  <c r="X6" i="8"/>
  <c r="Y6" i="8"/>
  <c r="Z6" i="8"/>
  <c r="AA6" i="8"/>
  <c r="Q7" i="8"/>
  <c r="Q9" i="8" s="1"/>
  <c r="R7" i="8"/>
  <c r="S7" i="8"/>
  <c r="T7" i="8"/>
  <c r="U7" i="8"/>
  <c r="V7" i="8"/>
  <c r="W7" i="8"/>
  <c r="X7" i="8"/>
  <c r="X9" i="8" s="1"/>
  <c r="Y7" i="8"/>
  <c r="Y9" i="8" s="1"/>
  <c r="Z7" i="8"/>
  <c r="AA7" i="8"/>
  <c r="Q8" i="8"/>
  <c r="R8" i="8"/>
  <c r="S8" i="8"/>
  <c r="T8" i="8"/>
  <c r="U8" i="8"/>
  <c r="U9" i="8" s="1"/>
  <c r="V8" i="8"/>
  <c r="V9" i="8" s="1"/>
  <c r="W8" i="8"/>
  <c r="W9" i="8" s="1"/>
  <c r="X8" i="8"/>
  <c r="Y8" i="8"/>
  <c r="Z8" i="8"/>
  <c r="AA8" i="8"/>
  <c r="R9" i="8"/>
  <c r="S9" i="8"/>
  <c r="T9" i="8"/>
  <c r="Z9" i="8"/>
  <c r="AA9" i="8"/>
  <c r="Q11" i="8"/>
  <c r="R11" i="8"/>
  <c r="S11" i="8"/>
  <c r="T11" i="8"/>
  <c r="U11" i="8"/>
  <c r="V11" i="8"/>
  <c r="W11" i="8"/>
  <c r="X11" i="8"/>
  <c r="Y11" i="8"/>
  <c r="Z11" i="8"/>
  <c r="AA11" i="8"/>
  <c r="P6" i="8"/>
  <c r="P11" i="8"/>
  <c r="P9" i="8"/>
  <c r="P8" i="8"/>
  <c r="P7" i="8"/>
  <c r="P5" i="8"/>
  <c r="P4" i="8"/>
  <c r="P3" i="8"/>
  <c r="P2" i="8"/>
  <c r="C51" i="8" l="1"/>
  <c r="D51" i="8"/>
  <c r="E51" i="8"/>
  <c r="F51" i="8"/>
  <c r="G51" i="8"/>
  <c r="H51" i="8"/>
  <c r="I51" i="8"/>
  <c r="J51" i="8"/>
  <c r="K51" i="8"/>
  <c r="L51" i="8"/>
  <c r="M51" i="8"/>
  <c r="B51" i="8"/>
  <c r="O13" i="5" l="1"/>
  <c r="E13" i="5"/>
  <c r="F13" i="5"/>
  <c r="G13" i="5"/>
  <c r="I13" i="5"/>
  <c r="J13" i="5"/>
  <c r="K13" i="5"/>
  <c r="L13" i="5"/>
  <c r="M13" i="5"/>
  <c r="N13" i="5"/>
  <c r="D13" i="5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O14" i="5" l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M14" i="5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L14" i="5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K14" i="5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F14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J14" i="5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N14" i="5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I14" i="5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H13" i="5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</calcChain>
</file>

<file path=xl/sharedStrings.xml><?xml version="1.0" encoding="utf-8"?>
<sst xmlns="http://schemas.openxmlformats.org/spreadsheetml/2006/main" count="113" uniqueCount="42">
  <si>
    <t>Aotizhongxin</t>
  </si>
  <si>
    <t>Changping</t>
  </si>
  <si>
    <t>Dingling</t>
  </si>
  <si>
    <t>Dongsi</t>
  </si>
  <si>
    <t>Guanyuan</t>
  </si>
  <si>
    <t>Gucheng</t>
  </si>
  <si>
    <t>Huairou</t>
  </si>
  <si>
    <t>Nongzhanguan</t>
  </si>
  <si>
    <t>Shunyi</t>
  </si>
  <si>
    <t>Tiantan</t>
  </si>
  <si>
    <t>Wanliu</t>
  </si>
  <si>
    <t>Wanshouxigong</t>
  </si>
  <si>
    <t>Estação</t>
  </si>
  <si>
    <t>n</t>
  </si>
  <si>
    <t>Média</t>
  </si>
  <si>
    <t>Desvio Padrão</t>
  </si>
  <si>
    <t>Media</t>
  </si>
  <si>
    <t>Variância</t>
  </si>
  <si>
    <t>Assimetria</t>
  </si>
  <si>
    <t>Mínimo</t>
  </si>
  <si>
    <t>Máximo</t>
  </si>
  <si>
    <t>Amplitude</t>
  </si>
  <si>
    <t>Intervalo</t>
  </si>
  <si>
    <t>Número de informações</t>
  </si>
  <si>
    <t>Histograma</t>
  </si>
  <si>
    <t>Mês</t>
  </si>
  <si>
    <t>Anova: fator único</t>
  </si>
  <si>
    <t>RESUMO</t>
  </si>
  <si>
    <t>Grupo</t>
  </si>
  <si>
    <t>Contagem</t>
  </si>
  <si>
    <t>Soma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</si>
  <si>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</si>
  <si>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</si>
  <si>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</si>
  <si>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</si>
  <si>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</si>
  <si>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</si>
  <si>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</si>
  <si>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</si>
  <si>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Entre grupos</t>
  </si>
  <si>
    <t>Dentro dos grupos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</si>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</sst>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PM2.5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'PM2.5 Mensal'!$B$1</c:f>
              <c:strCache>
                <c:ptCount val="1"/>
                <c:pt idx="0">
                  <c:v>Aotizhongxin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Mensal'!$B$2:$B$49</c:f>
              <c:numCache>
                <c:formatCode>#,##0.00</c:formatCode>
                <c:ptCount val="48"/>
                <c:pt idx="0">
                  <c:v>110.09274193548387</c:v>
                </c:pt>
                <c:pt idx="1">
                  <c:v>62.75138888888889</c:v>
                </c:pt>
                <c:pt idx="2">
                  <c:v>85.032316503038771</c:v>
                </c:pt>
                <c:pt idx="3">
                  <c:v>106.33218599033815</c:v>
                </c:pt>
                <c:pt idx="4">
                  <c:v>68.911290322580655</c:v>
                </c:pt>
                <c:pt idx="5">
                  <c:v>62.312587657784</c:v>
                </c:pt>
                <c:pt idx="6">
                  <c:v>79.373007246376787</c:v>
                </c:pt>
                <c:pt idx="7">
                  <c:v>95.291432912575971</c:v>
                </c:pt>
                <c:pt idx="8">
                  <c:v>77.297886473429969</c:v>
                </c:pt>
                <c:pt idx="9">
                  <c:v>76.733228143992505</c:v>
                </c:pt>
                <c:pt idx="10">
                  <c:v>95.490965404394572</c:v>
                </c:pt>
                <c:pt idx="11">
                  <c:v>149.44443602539829</c:v>
                </c:pt>
                <c:pt idx="12">
                  <c:v>98.938172043010752</c:v>
                </c:pt>
                <c:pt idx="13">
                  <c:v>100.75766692546586</c:v>
                </c:pt>
                <c:pt idx="14">
                  <c:v>71.534862449378593</c:v>
                </c:pt>
                <c:pt idx="15">
                  <c:v>59.793115942029004</c:v>
                </c:pt>
                <c:pt idx="16">
                  <c:v>93.391920608610661</c:v>
                </c:pt>
                <c:pt idx="17">
                  <c:v>68.118279569892465</c:v>
                </c:pt>
                <c:pt idx="18">
                  <c:v>70.011148989898999</c:v>
                </c:pt>
                <c:pt idx="19">
                  <c:v>131.26452130151287</c:v>
                </c:pt>
                <c:pt idx="20">
                  <c:v>94.006268115942021</c:v>
                </c:pt>
                <c:pt idx="21">
                  <c:v>52.35569733787699</c:v>
                </c:pt>
                <c:pt idx="22">
                  <c:v>91.125672043010709</c:v>
                </c:pt>
                <c:pt idx="23">
                  <c:v>85.44656973461322</c:v>
                </c:pt>
                <c:pt idx="24">
                  <c:v>88.323751484729939</c:v>
                </c:pt>
                <c:pt idx="25">
                  <c:v>75.051164988393268</c:v>
                </c:pt>
                <c:pt idx="26">
                  <c:v>59.190286455012966</c:v>
                </c:pt>
                <c:pt idx="27">
                  <c:v>61.903325906120017</c:v>
                </c:pt>
                <c:pt idx="28">
                  <c:v>66.310380654875743</c:v>
                </c:pt>
                <c:pt idx="29">
                  <c:v>46.893453215788419</c:v>
                </c:pt>
                <c:pt idx="30">
                  <c:v>52.772020144234112</c:v>
                </c:pt>
                <c:pt idx="31">
                  <c:v>77.856549364613898</c:v>
                </c:pt>
                <c:pt idx="32">
                  <c:v>123.30049642386601</c:v>
                </c:pt>
                <c:pt idx="33">
                  <c:v>153.57809891137379</c:v>
                </c:pt>
                <c:pt idx="34">
                  <c:v>67.959318439858393</c:v>
                </c:pt>
                <c:pt idx="35">
                  <c:v>44.776021080368913</c:v>
                </c:pt>
                <c:pt idx="36">
                  <c:v>100.04858748077544</c:v>
                </c:pt>
                <c:pt idx="37">
                  <c:v>67.982112090807746</c:v>
                </c:pt>
                <c:pt idx="38">
                  <c:v>53.37002437721231</c:v>
                </c:pt>
                <c:pt idx="39">
                  <c:v>57.374057343622546</c:v>
                </c:pt>
                <c:pt idx="40">
                  <c:v>71.16842779123634</c:v>
                </c:pt>
                <c:pt idx="41">
                  <c:v>46.457435505121339</c:v>
                </c:pt>
                <c:pt idx="42">
                  <c:v>55.8155138339921</c:v>
                </c:pt>
                <c:pt idx="43">
                  <c:v>85.528252369416464</c:v>
                </c:pt>
                <c:pt idx="44">
                  <c:v>100.20681818181815</c:v>
                </c:pt>
                <c:pt idx="45">
                  <c:v>132.33327489481067</c:v>
                </c:pt>
                <c:pt idx="46">
                  <c:v>115.59367695184663</c:v>
                </c:pt>
                <c:pt idx="47">
                  <c:v>70.648971861471878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8-4C5F-AC03-936EF6169862}"/>
            </c:ext>
          </c:extLst>
        </c:ser>
        <c:ser>
          <c:idx val="1"/>
          <c:order val="1"/>
          <c:tx>
            <c:strRef>
              <c:f>'PM2.5 Mensal'!$C$1</c:f>
              <c:strCache>
                <c:ptCount val="1"/>
                <c:pt idx="0">
                  <c:v>Changping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Mensal'!$C$2:$C$49</c:f>
              <c:numCache>
                <c:formatCode>#,##0.00</c:formatCode>
                <c:ptCount val="48"/>
                <c:pt idx="0">
                  <c:v>98.916666666666671</c:v>
                </c:pt>
                <c:pt idx="1">
                  <c:v>59.407196969696962</c:v>
                </c:pt>
                <c:pt idx="2">
                  <c:v>82.981427174975565</c:v>
                </c:pt>
                <c:pt idx="3">
                  <c:v>81.856114038940134</c:v>
                </c:pt>
                <c:pt idx="4">
                  <c:v>61.977150537634415</c:v>
                </c:pt>
                <c:pt idx="5">
                  <c:v>55.350806451612904</c:v>
                </c:pt>
                <c:pt idx="6">
                  <c:v>73.302777777777763</c:v>
                </c:pt>
                <c:pt idx="7">
                  <c:v>82.498778103616829</c:v>
                </c:pt>
                <c:pt idx="8">
                  <c:v>60.779166666666661</c:v>
                </c:pt>
                <c:pt idx="9">
                  <c:v>67.145161290322591</c:v>
                </c:pt>
                <c:pt idx="10">
                  <c:v>87.992772748523109</c:v>
                </c:pt>
                <c:pt idx="11">
                  <c:v>142.56887054228807</c:v>
                </c:pt>
                <c:pt idx="12">
                  <c:v>86</c:v>
                </c:pt>
                <c:pt idx="13">
                  <c:v>104.22924735111437</c:v>
                </c:pt>
                <c:pt idx="14">
                  <c:v>53.991031280547411</c:v>
                </c:pt>
                <c:pt idx="15">
                  <c:v>45.345197262479886</c:v>
                </c:pt>
                <c:pt idx="16">
                  <c:v>84.162121212121207</c:v>
                </c:pt>
                <c:pt idx="17">
                  <c:v>56.558140486208494</c:v>
                </c:pt>
                <c:pt idx="18">
                  <c:v>60.474404369784814</c:v>
                </c:pt>
                <c:pt idx="19">
                  <c:v>117.96047859408969</c:v>
                </c:pt>
                <c:pt idx="20">
                  <c:v>77.401896048586551</c:v>
                </c:pt>
                <c:pt idx="21">
                  <c:v>51.082683830895618</c:v>
                </c:pt>
                <c:pt idx="22">
                  <c:v>96.371328465353415</c:v>
                </c:pt>
                <c:pt idx="23">
                  <c:v>87.307230748030449</c:v>
                </c:pt>
                <c:pt idx="24">
                  <c:v>78.438538611925708</c:v>
                </c:pt>
                <c:pt idx="25">
                  <c:v>60.649954514084939</c:v>
                </c:pt>
                <c:pt idx="26">
                  <c:v>53.896629691019598</c:v>
                </c:pt>
                <c:pt idx="27">
                  <c:v>57.604461279461269</c:v>
                </c:pt>
                <c:pt idx="28">
                  <c:v>56.140194015895275</c:v>
                </c:pt>
                <c:pt idx="29">
                  <c:v>38.373209200803856</c:v>
                </c:pt>
                <c:pt idx="30">
                  <c:v>42.843749607880042</c:v>
                </c:pt>
                <c:pt idx="31">
                  <c:v>45.562999999999995</c:v>
                </c:pt>
                <c:pt idx="32">
                  <c:v>90.504847675843124</c:v>
                </c:pt>
                <c:pt idx="33">
                  <c:v>120.35495948262425</c:v>
                </c:pt>
                <c:pt idx="34">
                  <c:v>54.50194289114345</c:v>
                </c:pt>
                <c:pt idx="35">
                  <c:v>37.320919085911598</c:v>
                </c:pt>
                <c:pt idx="36">
                  <c:v>73.087580371942224</c:v>
                </c:pt>
                <c:pt idx="37">
                  <c:v>56.856470763535981</c:v>
                </c:pt>
                <c:pt idx="38">
                  <c:v>50.782345862105231</c:v>
                </c:pt>
                <c:pt idx="39">
                  <c:v>53.025839920948634</c:v>
                </c:pt>
                <c:pt idx="40">
                  <c:v>54.906503676314323</c:v>
                </c:pt>
                <c:pt idx="41">
                  <c:v>36.674542965216176</c:v>
                </c:pt>
                <c:pt idx="42">
                  <c:v>44.596836617488783</c:v>
                </c:pt>
                <c:pt idx="43">
                  <c:v>79.882533256831991</c:v>
                </c:pt>
                <c:pt idx="44">
                  <c:v>85.786111111111097</c:v>
                </c:pt>
                <c:pt idx="45">
                  <c:v>109.98583131454804</c:v>
                </c:pt>
                <c:pt idx="46">
                  <c:v>98.313639551192139</c:v>
                </c:pt>
                <c:pt idx="47">
                  <c:v>59.534823277136937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8-4C5F-AC03-936EF6169862}"/>
            </c:ext>
          </c:extLst>
        </c:ser>
        <c:ser>
          <c:idx val="2"/>
          <c:order val="2"/>
          <c:tx>
            <c:strRef>
              <c:f>'PM2.5 Mensal'!$D$1</c:f>
              <c:strCache>
                <c:ptCount val="1"/>
                <c:pt idx="0">
                  <c:v>Dingling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Mensal'!$D$2:$D$49</c:f>
              <c:numCache>
                <c:formatCode>#,##0.00</c:formatCode>
                <c:ptCount val="48"/>
                <c:pt idx="0">
                  <c:v>95.70564516129032</c:v>
                </c:pt>
                <c:pt idx="1">
                  <c:v>55.830362318840578</c:v>
                </c:pt>
                <c:pt idx="2">
                  <c:v>71.805136228505788</c:v>
                </c:pt>
                <c:pt idx="3">
                  <c:v>86.134722222222223</c:v>
                </c:pt>
                <c:pt idx="4">
                  <c:v>56.623655913978475</c:v>
                </c:pt>
                <c:pt idx="5">
                  <c:v>49.791666666666671</c:v>
                </c:pt>
                <c:pt idx="6">
                  <c:v>63.50972222222223</c:v>
                </c:pt>
                <c:pt idx="7">
                  <c:v>72.235507246376812</c:v>
                </c:pt>
                <c:pt idx="8">
                  <c:v>47.306944444444426</c:v>
                </c:pt>
                <c:pt idx="9">
                  <c:v>51.873422159887802</c:v>
                </c:pt>
                <c:pt idx="10">
                  <c:v>73.70753467352344</c:v>
                </c:pt>
                <c:pt idx="11">
                  <c:v>151.40333165875046</c:v>
                </c:pt>
                <c:pt idx="12">
                  <c:v>83.568840579710155</c:v>
                </c:pt>
                <c:pt idx="13">
                  <c:v>87.615555555555545</c:v>
                </c:pt>
                <c:pt idx="14">
                  <c:v>47.741259114891648</c:v>
                </c:pt>
                <c:pt idx="15">
                  <c:v>39.258466943684333</c:v>
                </c:pt>
                <c:pt idx="16">
                  <c:v>79.614597942964011</c:v>
                </c:pt>
                <c:pt idx="17">
                  <c:v>51.374111390699326</c:v>
                </c:pt>
                <c:pt idx="18">
                  <c:v>54.121360697770534</c:v>
                </c:pt>
                <c:pt idx="19">
                  <c:v>117.18087557603684</c:v>
                </c:pt>
                <c:pt idx="20">
                  <c:v>71.46384167764603</c:v>
                </c:pt>
                <c:pt idx="21">
                  <c:v>46.960179990649841</c:v>
                </c:pt>
                <c:pt idx="22">
                  <c:v>85.570425933346698</c:v>
                </c:pt>
                <c:pt idx="23">
                  <c:v>81.007440476190467</c:v>
                </c:pt>
                <c:pt idx="24">
                  <c:v>75.412276395757985</c:v>
                </c:pt>
                <c:pt idx="25">
                  <c:v>55.986320874650382</c:v>
                </c:pt>
                <c:pt idx="26">
                  <c:v>45.803295932678814</c:v>
                </c:pt>
                <c:pt idx="27">
                  <c:v>50.761825396825394</c:v>
                </c:pt>
                <c:pt idx="28">
                  <c:v>49.486559139784951</c:v>
                </c:pt>
                <c:pt idx="29">
                  <c:v>34.932464041335002</c:v>
                </c:pt>
                <c:pt idx="30">
                  <c:v>37.910403726708083</c:v>
                </c:pt>
                <c:pt idx="31">
                  <c:v>53.167690479226231</c:v>
                </c:pt>
                <c:pt idx="32">
                  <c:v>84.736610440792376</c:v>
                </c:pt>
                <c:pt idx="33">
                  <c:v>118.64203090815992</c:v>
                </c:pt>
                <c:pt idx="34">
                  <c:v>53.243672757694313</c:v>
                </c:pt>
                <c:pt idx="35">
                  <c:v>35.161236751753997</c:v>
                </c:pt>
                <c:pt idx="36">
                  <c:v>82.429289387564282</c:v>
                </c:pt>
                <c:pt idx="37">
                  <c:v>60.921429512516468</c:v>
                </c:pt>
                <c:pt idx="38">
                  <c:v>52.002585461912254</c:v>
                </c:pt>
                <c:pt idx="39">
                  <c:v>49.067676767676765</c:v>
                </c:pt>
                <c:pt idx="40">
                  <c:v>57.393824186566128</c:v>
                </c:pt>
                <c:pt idx="41">
                  <c:v>37.290780422304017</c:v>
                </c:pt>
                <c:pt idx="42">
                  <c:v>43.01674034902296</c:v>
                </c:pt>
                <c:pt idx="43">
                  <c:v>81.206469979296074</c:v>
                </c:pt>
                <c:pt idx="44">
                  <c:v>75.972699824330263</c:v>
                </c:pt>
                <c:pt idx="45">
                  <c:v>94.976176562256541</c:v>
                </c:pt>
                <c:pt idx="46">
                  <c:v>81.827606358111254</c:v>
                </c:pt>
                <c:pt idx="47">
                  <c:v>53.442891089242018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8-4C5F-AC03-936EF6169862}"/>
            </c:ext>
          </c:extLst>
        </c:ser>
        <c:ser>
          <c:idx val="3"/>
          <c:order val="3"/>
          <c:tx>
            <c:strRef>
              <c:f>'PM2.5 Mensal'!$E$1</c:f>
              <c:strCache>
                <c:ptCount val="1"/>
                <c:pt idx="0">
                  <c:v>Dongsi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Mensal'!$E$2:$E$49</c:f>
              <c:numCache>
                <c:formatCode>#,##0.00</c:formatCode>
                <c:ptCount val="48"/>
                <c:pt idx="0">
                  <c:v>108.49351332398319</c:v>
                </c:pt>
                <c:pt idx="1">
                  <c:v>65.285205314009659</c:v>
                </c:pt>
                <c:pt idx="2">
                  <c:v>91.461021505376351</c:v>
                </c:pt>
                <c:pt idx="3">
                  <c:v>109.84971264367819</c:v>
                </c:pt>
                <c:pt idx="4">
                  <c:v>73.883838383838381</c:v>
                </c:pt>
                <c:pt idx="5">
                  <c:v>64.333055555555546</c:v>
                </c:pt>
                <c:pt idx="6">
                  <c:v>85.270833333333329</c:v>
                </c:pt>
                <c:pt idx="7">
                  <c:v>102.90619023332906</c:v>
                </c:pt>
                <c:pt idx="8">
                  <c:v>83.084217171717185</c:v>
                </c:pt>
                <c:pt idx="9">
                  <c:v>85.802302477793376</c:v>
                </c:pt>
                <c:pt idx="10">
                  <c:v>104.20682880700414</c:v>
                </c:pt>
                <c:pt idx="11">
                  <c:v>154.22833006720478</c:v>
                </c:pt>
                <c:pt idx="12">
                  <c:v>100.17660121552125</c:v>
                </c:pt>
                <c:pt idx="13">
                  <c:v>89.78959705753185</c:v>
                </c:pt>
                <c:pt idx="14">
                  <c:v>63.919024143777776</c:v>
                </c:pt>
                <c:pt idx="15">
                  <c:v>57.744047619047628</c:v>
                </c:pt>
                <c:pt idx="16">
                  <c:v>98.877024097921719</c:v>
                </c:pt>
                <c:pt idx="17">
                  <c:v>69.494746376811591</c:v>
                </c:pt>
                <c:pt idx="18">
                  <c:v>67.677699275362329</c:v>
                </c:pt>
                <c:pt idx="19">
                  <c:v>116.98980513408986</c:v>
                </c:pt>
                <c:pt idx="20">
                  <c:v>81.824145805884939</c:v>
                </c:pt>
                <c:pt idx="21">
                  <c:v>54.473955853156014</c:v>
                </c:pt>
                <c:pt idx="22">
                  <c:v>101.02317929849488</c:v>
                </c:pt>
                <c:pt idx="23">
                  <c:v>109.22611989459816</c:v>
                </c:pt>
                <c:pt idx="24">
                  <c:v>93.91560850999106</c:v>
                </c:pt>
                <c:pt idx="25">
                  <c:v>77.170056935817783</c:v>
                </c:pt>
                <c:pt idx="26">
                  <c:v>60.906175509857135</c:v>
                </c:pt>
                <c:pt idx="27">
                  <c:v>66.575926971579136</c:v>
                </c:pt>
                <c:pt idx="28">
                  <c:v>69.149671681754427</c:v>
                </c:pt>
                <c:pt idx="29">
                  <c:v>49.51965507610668</c:v>
                </c:pt>
                <c:pt idx="30">
                  <c:v>54.466452569169967</c:v>
                </c:pt>
                <c:pt idx="31">
                  <c:v>80.308096239898489</c:v>
                </c:pt>
                <c:pt idx="32">
                  <c:v>125.22284602316066</c:v>
                </c:pt>
                <c:pt idx="33">
                  <c:v>161.58838409136447</c:v>
                </c:pt>
                <c:pt idx="34">
                  <c:v>69.357000935016359</c:v>
                </c:pt>
                <c:pt idx="35">
                  <c:v>43.183470764617681</c:v>
                </c:pt>
                <c:pt idx="36">
                  <c:v>99.074437096822138</c:v>
                </c:pt>
                <c:pt idx="37">
                  <c:v>76.806432308101108</c:v>
                </c:pt>
                <c:pt idx="38">
                  <c:v>64.483816323928536</c:v>
                </c:pt>
                <c:pt idx="39">
                  <c:v>63.313775687913612</c:v>
                </c:pt>
                <c:pt idx="40">
                  <c:v>78.409682171901082</c:v>
                </c:pt>
                <c:pt idx="41">
                  <c:v>51.13347889838073</c:v>
                </c:pt>
                <c:pt idx="42">
                  <c:v>60.366662966662958</c:v>
                </c:pt>
                <c:pt idx="43">
                  <c:v>92.018536016344555</c:v>
                </c:pt>
                <c:pt idx="44">
                  <c:v>108.25722990777339</c:v>
                </c:pt>
                <c:pt idx="45">
                  <c:v>149.72797398954481</c:v>
                </c:pt>
                <c:pt idx="46">
                  <c:v>126.91567321178121</c:v>
                </c:pt>
                <c:pt idx="47">
                  <c:v>76.48157081014223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8-4C5F-AC03-936EF6169862}"/>
            </c:ext>
          </c:extLst>
        </c:ser>
        <c:ser>
          <c:idx val="4"/>
          <c:order val="4"/>
          <c:tx>
            <c:strRef>
              <c:f>'PM2.5 Mensal'!$F$1</c:f>
              <c:strCache>
                <c:ptCount val="1"/>
                <c:pt idx="0">
                  <c:v>Guanyuan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Mensal'!$F$2:$F$49</c:f>
              <c:numCache>
                <c:formatCode>#,##0.00</c:formatCode>
                <c:ptCount val="48"/>
                <c:pt idx="0">
                  <c:v>102.71908602150538</c:v>
                </c:pt>
                <c:pt idx="1">
                  <c:v>59.36731444883619</c:v>
                </c:pt>
                <c:pt idx="2">
                  <c:v>81.465323135943336</c:v>
                </c:pt>
                <c:pt idx="3">
                  <c:v>106.95415568730787</c:v>
                </c:pt>
                <c:pt idx="4">
                  <c:v>68.075238801054013</c:v>
                </c:pt>
                <c:pt idx="5">
                  <c:v>61.564516129032256</c:v>
                </c:pt>
                <c:pt idx="6">
                  <c:v>80.048490338164257</c:v>
                </c:pt>
                <c:pt idx="7">
                  <c:v>96.55598410472183</c:v>
                </c:pt>
                <c:pt idx="8">
                  <c:v>79.535024154589365</c:v>
                </c:pt>
                <c:pt idx="9">
                  <c:v>83.362903225806448</c:v>
                </c:pt>
                <c:pt idx="10">
                  <c:v>101.43296600547652</c:v>
                </c:pt>
                <c:pt idx="11">
                  <c:v>150.26857505848187</c:v>
                </c:pt>
                <c:pt idx="12">
                  <c:v>94.769869097709204</c:v>
                </c:pt>
                <c:pt idx="13">
                  <c:v>90.275834431269217</c:v>
                </c:pt>
                <c:pt idx="14">
                  <c:v>63.397433030970902</c:v>
                </c:pt>
                <c:pt idx="15">
                  <c:v>59.603623188405798</c:v>
                </c:pt>
                <c:pt idx="16">
                  <c:v>85.915527115474518</c:v>
                </c:pt>
                <c:pt idx="17">
                  <c:v>72.396525881664559</c:v>
                </c:pt>
                <c:pt idx="18">
                  <c:v>70.370290404040404</c:v>
                </c:pt>
                <c:pt idx="19">
                  <c:v>129.59726882391493</c:v>
                </c:pt>
                <c:pt idx="20">
                  <c:v>89.787979641131827</c:v>
                </c:pt>
                <c:pt idx="21">
                  <c:v>59.898419307864209</c:v>
                </c:pt>
                <c:pt idx="22">
                  <c:v>94.583986894112769</c:v>
                </c:pt>
                <c:pt idx="23">
                  <c:v>93.164908008658003</c:v>
                </c:pt>
                <c:pt idx="24">
                  <c:v>85.657450164682373</c:v>
                </c:pt>
                <c:pt idx="25">
                  <c:v>72.713055241859607</c:v>
                </c:pt>
                <c:pt idx="26">
                  <c:v>54.828680751913147</c:v>
                </c:pt>
                <c:pt idx="27">
                  <c:v>62.430205784553614</c:v>
                </c:pt>
                <c:pt idx="28">
                  <c:v>67.565392706872373</c:v>
                </c:pt>
                <c:pt idx="29">
                  <c:v>51.287267839687189</c:v>
                </c:pt>
                <c:pt idx="30">
                  <c:v>53.763863636363652</c:v>
                </c:pt>
                <c:pt idx="31">
                  <c:v>75.269226273959802</c:v>
                </c:pt>
                <c:pt idx="32">
                  <c:v>120.92201274761344</c:v>
                </c:pt>
                <c:pt idx="33">
                  <c:v>155.25669766185194</c:v>
                </c:pt>
                <c:pt idx="34">
                  <c:v>67.246902758298262</c:v>
                </c:pt>
                <c:pt idx="35">
                  <c:v>41.046976511744134</c:v>
                </c:pt>
                <c:pt idx="36">
                  <c:v>95.014939163221101</c:v>
                </c:pt>
                <c:pt idx="37">
                  <c:v>73.3468170838823</c:v>
                </c:pt>
                <c:pt idx="38">
                  <c:v>56.825803991043529</c:v>
                </c:pt>
                <c:pt idx="39">
                  <c:v>66.110348045674144</c:v>
                </c:pt>
                <c:pt idx="40">
                  <c:v>79.015164703717346</c:v>
                </c:pt>
                <c:pt idx="41">
                  <c:v>49.064510816439295</c:v>
                </c:pt>
                <c:pt idx="42">
                  <c:v>57.508688071188075</c:v>
                </c:pt>
                <c:pt idx="43">
                  <c:v>87.632520203032101</c:v>
                </c:pt>
                <c:pt idx="44">
                  <c:v>107.03333333333333</c:v>
                </c:pt>
                <c:pt idx="45">
                  <c:v>142.73422159887798</c:v>
                </c:pt>
                <c:pt idx="46">
                  <c:v>116.14453565437394</c:v>
                </c:pt>
                <c:pt idx="47">
                  <c:v>71.458378460079672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8-4C5F-AC03-936EF6169862}"/>
            </c:ext>
          </c:extLst>
        </c:ser>
        <c:ser>
          <c:idx val="5"/>
          <c:order val="5"/>
          <c:tx>
            <c:strRef>
              <c:f>'PM2.5 Mensal'!$G$1</c:f>
              <c:strCache>
                <c:ptCount val="1"/>
                <c:pt idx="0">
                  <c:v>Gucheng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Mensal'!$G$2:$G$49</c:f>
              <c:numCache>
                <c:formatCode>#,##0.00</c:formatCode>
                <c:ptCount val="48"/>
                <c:pt idx="0">
                  <c:v>108.84139784946237</c:v>
                </c:pt>
                <c:pt idx="1">
                  <c:v>66.361410958322708</c:v>
                </c:pt>
                <c:pt idx="2">
                  <c:v>83.155088689146055</c:v>
                </c:pt>
                <c:pt idx="3">
                  <c:v>104.55622188905546</c:v>
                </c:pt>
                <c:pt idx="4">
                  <c:v>62.938940092165915</c:v>
                </c:pt>
                <c:pt idx="5">
                  <c:v>58.649251986909775</c:v>
                </c:pt>
                <c:pt idx="6">
                  <c:v>80.436352657004818</c:v>
                </c:pt>
                <c:pt idx="7">
                  <c:v>95.950268817204304</c:v>
                </c:pt>
                <c:pt idx="8">
                  <c:v>77.368653930610435</c:v>
                </c:pt>
                <c:pt idx="9">
                  <c:v>81.302419354838719</c:v>
                </c:pt>
                <c:pt idx="10">
                  <c:v>104.44955437331055</c:v>
                </c:pt>
                <c:pt idx="11">
                  <c:v>153.56353885427689</c:v>
                </c:pt>
                <c:pt idx="12">
                  <c:v>98.801092800373993</c:v>
                </c:pt>
                <c:pt idx="13">
                  <c:v>99.372616362750648</c:v>
                </c:pt>
                <c:pt idx="14">
                  <c:v>69.761133980558952</c:v>
                </c:pt>
                <c:pt idx="15">
                  <c:v>57.192318840579709</c:v>
                </c:pt>
                <c:pt idx="16">
                  <c:v>90.718272132262328</c:v>
                </c:pt>
                <c:pt idx="17">
                  <c:v>65.439381720430106</c:v>
                </c:pt>
                <c:pt idx="18">
                  <c:v>72.224583333333342</c:v>
                </c:pt>
                <c:pt idx="19">
                  <c:v>124.62287496281185</c:v>
                </c:pt>
                <c:pt idx="20">
                  <c:v>90.139287439613511</c:v>
                </c:pt>
                <c:pt idx="21">
                  <c:v>58.755704718253618</c:v>
                </c:pt>
                <c:pt idx="22">
                  <c:v>95.637494156147724</c:v>
                </c:pt>
                <c:pt idx="23">
                  <c:v>95.407414596273313</c:v>
                </c:pt>
                <c:pt idx="24">
                  <c:v>88.78234267454944</c:v>
                </c:pt>
                <c:pt idx="25">
                  <c:v>72.014042599912173</c:v>
                </c:pt>
                <c:pt idx="26">
                  <c:v>57.887744471148544</c:v>
                </c:pt>
                <c:pt idx="27">
                  <c:v>63.268818620992541</c:v>
                </c:pt>
                <c:pt idx="28">
                  <c:v>61.572697522206639</c:v>
                </c:pt>
                <c:pt idx="29">
                  <c:v>46.432218743339291</c:v>
                </c:pt>
                <c:pt idx="30">
                  <c:v>49.567590762699446</c:v>
                </c:pt>
                <c:pt idx="31">
                  <c:v>77.600158315270519</c:v>
                </c:pt>
                <c:pt idx="32">
                  <c:v>132.71308154003808</c:v>
                </c:pt>
                <c:pt idx="33">
                  <c:v>165.2362138212419</c:v>
                </c:pt>
                <c:pt idx="34">
                  <c:v>76.23341939733946</c:v>
                </c:pt>
                <c:pt idx="35">
                  <c:v>43.210769615192405</c:v>
                </c:pt>
                <c:pt idx="36">
                  <c:v>98.785837234294448</c:v>
                </c:pt>
                <c:pt idx="37">
                  <c:v>72.10902079804255</c:v>
                </c:pt>
                <c:pt idx="38">
                  <c:v>59.909576230084028</c:v>
                </c:pt>
                <c:pt idx="39">
                  <c:v>64.64485381767993</c:v>
                </c:pt>
                <c:pt idx="40">
                  <c:v>70.273364783883693</c:v>
                </c:pt>
                <c:pt idx="41">
                  <c:v>48.261230821539378</c:v>
                </c:pt>
                <c:pt idx="42">
                  <c:v>60.814131831174173</c:v>
                </c:pt>
                <c:pt idx="43">
                  <c:v>93.326729780271165</c:v>
                </c:pt>
                <c:pt idx="44">
                  <c:v>105.50785024154588</c:v>
                </c:pt>
                <c:pt idx="45">
                  <c:v>134.00051000892515</c:v>
                </c:pt>
                <c:pt idx="46">
                  <c:v>126.67309490416082</c:v>
                </c:pt>
                <c:pt idx="47">
                  <c:v>72.384640540999001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A8-4C5F-AC03-936EF6169862}"/>
            </c:ext>
          </c:extLst>
        </c:ser>
        <c:ser>
          <c:idx val="6"/>
          <c:order val="6"/>
          <c:tx>
            <c:strRef>
              <c:f>'PM2.5 Mensal'!$H$1</c:f>
              <c:strCache>
                <c:ptCount val="1"/>
                <c:pt idx="0">
                  <c:v>Huairou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Mensal'!$H$2:$H$49</c:f>
              <c:numCache>
                <c:formatCode>#,##0.00</c:formatCode>
                <c:ptCount val="48"/>
                <c:pt idx="0">
                  <c:v>97.946175923680173</c:v>
                </c:pt>
                <c:pt idx="1">
                  <c:v>57.371195652173931</c:v>
                </c:pt>
                <c:pt idx="2">
                  <c:v>72.707214870825453</c:v>
                </c:pt>
                <c:pt idx="3">
                  <c:v>75.162222222222226</c:v>
                </c:pt>
                <c:pt idx="4">
                  <c:v>62.0994623655914</c:v>
                </c:pt>
                <c:pt idx="5">
                  <c:v>56.19758064516131</c:v>
                </c:pt>
                <c:pt idx="6">
                  <c:v>68.99565217391303</c:v>
                </c:pt>
                <c:pt idx="7">
                  <c:v>77.505259467040659</c:v>
                </c:pt>
                <c:pt idx="8">
                  <c:v>58.524637681159426</c:v>
                </c:pt>
                <c:pt idx="9">
                  <c:v>58.739972848563319</c:v>
                </c:pt>
                <c:pt idx="10">
                  <c:v>86.748142110344077</c:v>
                </c:pt>
                <c:pt idx="11">
                  <c:v>153.15360570117375</c:v>
                </c:pt>
                <c:pt idx="12">
                  <c:v>90.470137914913522</c:v>
                </c:pt>
                <c:pt idx="13">
                  <c:v>84.879885814668398</c:v>
                </c:pt>
                <c:pt idx="14">
                  <c:v>50.840353535353529</c:v>
                </c:pt>
                <c:pt idx="15">
                  <c:v>45.859821260520029</c:v>
                </c:pt>
                <c:pt idx="16">
                  <c:v>96.916200806751263</c:v>
                </c:pt>
                <c:pt idx="17">
                  <c:v>56.556823342622778</c:v>
                </c:pt>
                <c:pt idx="18">
                  <c:v>59.882588840542809</c:v>
                </c:pt>
                <c:pt idx="19">
                  <c:v>96.521894409937886</c:v>
                </c:pt>
                <c:pt idx="20">
                  <c:v>67.680923913043486</c:v>
                </c:pt>
                <c:pt idx="21">
                  <c:v>45.134476375658004</c:v>
                </c:pt>
                <c:pt idx="22">
                  <c:v>80.029923998763962</c:v>
                </c:pt>
                <c:pt idx="23">
                  <c:v>80.497560817805365</c:v>
                </c:pt>
                <c:pt idx="24">
                  <c:v>86.837997901805394</c:v>
                </c:pt>
                <c:pt idx="25">
                  <c:v>70.210307605035865</c:v>
                </c:pt>
                <c:pt idx="26">
                  <c:v>52.167980698590775</c:v>
                </c:pt>
                <c:pt idx="27">
                  <c:v>53.665089560198261</c:v>
                </c:pt>
                <c:pt idx="28">
                  <c:v>52.23077903863318</c:v>
                </c:pt>
                <c:pt idx="29">
                  <c:v>37.987769124775461</c:v>
                </c:pt>
                <c:pt idx="30">
                  <c:v>42.87991326306544</c:v>
                </c:pt>
                <c:pt idx="31">
                  <c:v>63.425090921233974</c:v>
                </c:pt>
                <c:pt idx="32">
                  <c:v>97.63772883295195</c:v>
                </c:pt>
                <c:pt idx="33">
                  <c:v>128.00294757836832</c:v>
                </c:pt>
                <c:pt idx="34">
                  <c:v>58.603202431042533</c:v>
                </c:pt>
                <c:pt idx="35">
                  <c:v>39.234447020488794</c:v>
                </c:pt>
                <c:pt idx="36">
                  <c:v>82.928191805856628</c:v>
                </c:pt>
                <c:pt idx="37">
                  <c:v>57.245740220989582</c:v>
                </c:pt>
                <c:pt idx="38">
                  <c:v>48.171669611361047</c:v>
                </c:pt>
                <c:pt idx="39">
                  <c:v>46.884348924022831</c:v>
                </c:pt>
                <c:pt idx="40">
                  <c:v>57.945820051850909</c:v>
                </c:pt>
                <c:pt idx="41">
                  <c:v>41.557593820391858</c:v>
                </c:pt>
                <c:pt idx="42">
                  <c:v>44.550920774072956</c:v>
                </c:pt>
                <c:pt idx="43">
                  <c:v>78.332520506608887</c:v>
                </c:pt>
                <c:pt idx="44">
                  <c:v>82.846557971014505</c:v>
                </c:pt>
                <c:pt idx="45">
                  <c:v>91.32094436652639</c:v>
                </c:pt>
                <c:pt idx="46">
                  <c:v>88.900011687704549</c:v>
                </c:pt>
                <c:pt idx="47">
                  <c:v>57.78463379917185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A8-4C5F-AC03-936EF6169862}"/>
            </c:ext>
          </c:extLst>
        </c:ser>
        <c:ser>
          <c:idx val="7"/>
          <c:order val="7"/>
          <c:tx>
            <c:strRef>
              <c:f>'PM2.5 Mensal'!$I$1</c:f>
              <c:strCache>
                <c:ptCount val="1"/>
                <c:pt idx="0">
                  <c:v>Nongzhanguan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Mensal'!$I$2:$I$49</c:f>
              <c:numCache>
                <c:formatCode>#,##0.00</c:formatCode>
                <c:ptCount val="48"/>
                <c:pt idx="0">
                  <c:v>106.77016129032258</c:v>
                </c:pt>
                <c:pt idx="1">
                  <c:v>57.326449275362307</c:v>
                </c:pt>
                <c:pt idx="2">
                  <c:v>77.159420289855092</c:v>
                </c:pt>
                <c:pt idx="3">
                  <c:v>108.46229397556125</c:v>
                </c:pt>
                <c:pt idx="4">
                  <c:v>75.437667346678566</c:v>
                </c:pt>
                <c:pt idx="5">
                  <c:v>68.184081346423582</c:v>
                </c:pt>
                <c:pt idx="6">
                  <c:v>82.116062801932372</c:v>
                </c:pt>
                <c:pt idx="7">
                  <c:v>96.96493688639552</c:v>
                </c:pt>
                <c:pt idx="8">
                  <c:v>83.473550724637718</c:v>
                </c:pt>
                <c:pt idx="9">
                  <c:v>88.0325502571295</c:v>
                </c:pt>
                <c:pt idx="10">
                  <c:v>106.21082600195501</c:v>
                </c:pt>
                <c:pt idx="11">
                  <c:v>155.28562479010046</c:v>
                </c:pt>
                <c:pt idx="12">
                  <c:v>100.21704067321178</c:v>
                </c:pt>
                <c:pt idx="13">
                  <c:v>86.948909435974628</c:v>
                </c:pt>
                <c:pt idx="14">
                  <c:v>65.678152492668616</c:v>
                </c:pt>
                <c:pt idx="15">
                  <c:v>56.842854005897486</c:v>
                </c:pt>
                <c:pt idx="16">
                  <c:v>84.309493416134799</c:v>
                </c:pt>
                <c:pt idx="17">
                  <c:v>60.719232117812062</c:v>
                </c:pt>
                <c:pt idx="18">
                  <c:v>64.079836956521731</c:v>
                </c:pt>
                <c:pt idx="19">
                  <c:v>136.46746143057501</c:v>
                </c:pt>
                <c:pt idx="20">
                  <c:v>110.12392511057539</c:v>
                </c:pt>
                <c:pt idx="21">
                  <c:v>75.613703054653072</c:v>
                </c:pt>
                <c:pt idx="22">
                  <c:v>108.63384706107357</c:v>
                </c:pt>
                <c:pt idx="23">
                  <c:v>101.35871329757198</c:v>
                </c:pt>
                <c:pt idx="24">
                  <c:v>94.628738779244429</c:v>
                </c:pt>
                <c:pt idx="25">
                  <c:v>76.768640148625835</c:v>
                </c:pt>
                <c:pt idx="26">
                  <c:v>58.425547257299677</c:v>
                </c:pt>
                <c:pt idx="27">
                  <c:v>64.228560606060611</c:v>
                </c:pt>
                <c:pt idx="28">
                  <c:v>56.709660722634077</c:v>
                </c:pt>
                <c:pt idx="29">
                  <c:v>41.738154116005305</c:v>
                </c:pt>
                <c:pt idx="30">
                  <c:v>51.138333901482376</c:v>
                </c:pt>
                <c:pt idx="31">
                  <c:v>81.256268115942021</c:v>
                </c:pt>
                <c:pt idx="32">
                  <c:v>126.42176815366174</c:v>
                </c:pt>
                <c:pt idx="33">
                  <c:v>161.66938975003487</c:v>
                </c:pt>
                <c:pt idx="34">
                  <c:v>70.128421309872934</c:v>
                </c:pt>
                <c:pt idx="35">
                  <c:v>43.208520739630181</c:v>
                </c:pt>
                <c:pt idx="36">
                  <c:v>93.651919971099503</c:v>
                </c:pt>
                <c:pt idx="37">
                  <c:v>72.176449275362302</c:v>
                </c:pt>
                <c:pt idx="38">
                  <c:v>54.078340558459779</c:v>
                </c:pt>
                <c:pt idx="39">
                  <c:v>61.480303030303034</c:v>
                </c:pt>
                <c:pt idx="40">
                  <c:v>71.027211101194268</c:v>
                </c:pt>
                <c:pt idx="41">
                  <c:v>49.199742870500252</c:v>
                </c:pt>
                <c:pt idx="42">
                  <c:v>59.563658463114983</c:v>
                </c:pt>
                <c:pt idx="43">
                  <c:v>86.277975355640123</c:v>
                </c:pt>
                <c:pt idx="44">
                  <c:v>104.86199494949499</c:v>
                </c:pt>
                <c:pt idx="45">
                  <c:v>146.00373095814896</c:v>
                </c:pt>
                <c:pt idx="46">
                  <c:v>123.45885928003742</c:v>
                </c:pt>
                <c:pt idx="47">
                  <c:v>75.705070615202615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A8-4C5F-AC03-936EF6169862}"/>
            </c:ext>
          </c:extLst>
        </c:ser>
        <c:ser>
          <c:idx val="8"/>
          <c:order val="8"/>
          <c:tx>
            <c:strRef>
              <c:f>'PM2.5 Mensal'!$J$1</c:f>
              <c:strCache>
                <c:ptCount val="1"/>
                <c:pt idx="0">
                  <c:v>Shunyi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Mensal'!$J$2:$J$49</c:f>
              <c:numCache>
                <c:formatCode>#,##0.00</c:formatCode>
                <c:ptCount val="48"/>
                <c:pt idx="0">
                  <c:v>105.23682795698927</c:v>
                </c:pt>
                <c:pt idx="1">
                  <c:v>57.745866271409767</c:v>
                </c:pt>
                <c:pt idx="2">
                  <c:v>80.045438607675649</c:v>
                </c:pt>
                <c:pt idx="3">
                  <c:v>105.72004830917874</c:v>
                </c:pt>
                <c:pt idx="4">
                  <c:v>78.776736111111106</c:v>
                </c:pt>
                <c:pt idx="5">
                  <c:v>60.498422159887795</c:v>
                </c:pt>
                <c:pt idx="6">
                  <c:v>72.483333333333334</c:v>
                </c:pt>
                <c:pt idx="7">
                  <c:v>83.161290322580626</c:v>
                </c:pt>
                <c:pt idx="8">
                  <c:v>67.044082125603879</c:v>
                </c:pt>
                <c:pt idx="9">
                  <c:v>64.582233626588462</c:v>
                </c:pt>
                <c:pt idx="10">
                  <c:v>93.753408711438155</c:v>
                </c:pt>
                <c:pt idx="11">
                  <c:v>160.52197561831053</c:v>
                </c:pt>
                <c:pt idx="12">
                  <c:v>97.760752688172076</c:v>
                </c:pt>
                <c:pt idx="13">
                  <c:v>87.854528985507244</c:v>
                </c:pt>
                <c:pt idx="14">
                  <c:v>64.767952314165484</c:v>
                </c:pt>
                <c:pt idx="15">
                  <c:v>55.794142512077293</c:v>
                </c:pt>
                <c:pt idx="16">
                  <c:v>95.25903565812402</c:v>
                </c:pt>
                <c:pt idx="17">
                  <c:v>62.715918653576445</c:v>
                </c:pt>
                <c:pt idx="18">
                  <c:v>67.860601775295095</c:v>
                </c:pt>
                <c:pt idx="19">
                  <c:v>108.16742636746142</c:v>
                </c:pt>
                <c:pt idx="20">
                  <c:v>81.348117667356789</c:v>
                </c:pt>
                <c:pt idx="21">
                  <c:v>50.571059478156258</c:v>
                </c:pt>
                <c:pt idx="22">
                  <c:v>99.19320678736878</c:v>
                </c:pt>
                <c:pt idx="23">
                  <c:v>92.042478354978343</c:v>
                </c:pt>
                <c:pt idx="24">
                  <c:v>88.488645217957995</c:v>
                </c:pt>
                <c:pt idx="25">
                  <c:v>73.976279095300839</c:v>
                </c:pt>
                <c:pt idx="26">
                  <c:v>58.098973607038126</c:v>
                </c:pt>
                <c:pt idx="27">
                  <c:v>64.64783298826778</c:v>
                </c:pt>
                <c:pt idx="28">
                  <c:v>62.202489481065911</c:v>
                </c:pt>
                <c:pt idx="29">
                  <c:v>43.656553007534775</c:v>
                </c:pt>
                <c:pt idx="30">
                  <c:v>48.735671936758891</c:v>
                </c:pt>
                <c:pt idx="31">
                  <c:v>75.222420053065179</c:v>
                </c:pt>
                <c:pt idx="32">
                  <c:v>117.46842249728405</c:v>
                </c:pt>
                <c:pt idx="33">
                  <c:v>153.02717167616223</c:v>
                </c:pt>
                <c:pt idx="34">
                  <c:v>70.502863487611037</c:v>
                </c:pt>
                <c:pt idx="35">
                  <c:v>49.237477851983101</c:v>
                </c:pt>
                <c:pt idx="36">
                  <c:v>97.860106676866835</c:v>
                </c:pt>
                <c:pt idx="37">
                  <c:v>76.718980091377787</c:v>
                </c:pt>
                <c:pt idx="38">
                  <c:v>50.315873281308065</c:v>
                </c:pt>
                <c:pt idx="39">
                  <c:v>56.238323451910418</c:v>
                </c:pt>
                <c:pt idx="40">
                  <c:v>64.173298907730882</c:v>
                </c:pt>
                <c:pt idx="41">
                  <c:v>47.135429557517256</c:v>
                </c:pt>
                <c:pt idx="42">
                  <c:v>54.481378328532216</c:v>
                </c:pt>
                <c:pt idx="43">
                  <c:v>82.443858881884793</c:v>
                </c:pt>
                <c:pt idx="44">
                  <c:v>94.062258454106271</c:v>
                </c:pt>
                <c:pt idx="45">
                  <c:v>118.40872434017595</c:v>
                </c:pt>
                <c:pt idx="46">
                  <c:v>117.8885577372604</c:v>
                </c:pt>
                <c:pt idx="47">
                  <c:v>70.106384525153928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A8-4C5F-AC03-936EF6169862}"/>
            </c:ext>
          </c:extLst>
        </c:ser>
        <c:ser>
          <c:idx val="9"/>
          <c:order val="9"/>
          <c:tx>
            <c:strRef>
              <c:f>'PM2.5 Mensal'!$K$1</c:f>
              <c:strCache>
                <c:ptCount val="1"/>
                <c:pt idx="0">
                  <c:v>Tiantan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Mensal'!$K$2:$K$49</c:f>
              <c:numCache>
                <c:formatCode>#,##0.00</c:formatCode>
                <c:ptCount val="48"/>
                <c:pt idx="0">
                  <c:v>106.12576804915514</c:v>
                </c:pt>
                <c:pt idx="1">
                  <c:v>61.06130952380952</c:v>
                </c:pt>
                <c:pt idx="2">
                  <c:v>80.43671107994389</c:v>
                </c:pt>
                <c:pt idx="3">
                  <c:v>110.56909310496266</c:v>
                </c:pt>
                <c:pt idx="4">
                  <c:v>69.305750350631129</c:v>
                </c:pt>
                <c:pt idx="5">
                  <c:v>64.237903225806448</c:v>
                </c:pt>
                <c:pt idx="6">
                  <c:v>80.165374396135263</c:v>
                </c:pt>
                <c:pt idx="7">
                  <c:v>95.075151940158946</c:v>
                </c:pt>
                <c:pt idx="8">
                  <c:v>80.386111111111134</c:v>
                </c:pt>
                <c:pt idx="9">
                  <c:v>85.126344086021504</c:v>
                </c:pt>
                <c:pt idx="10">
                  <c:v>98.887579613000355</c:v>
                </c:pt>
                <c:pt idx="11">
                  <c:v>144.59144126853639</c:v>
                </c:pt>
                <c:pt idx="12">
                  <c:v>94.150654511453951</c:v>
                </c:pt>
                <c:pt idx="13">
                  <c:v>85.215881642512073</c:v>
                </c:pt>
                <c:pt idx="14">
                  <c:v>63.543583880277431</c:v>
                </c:pt>
                <c:pt idx="15">
                  <c:v>60.687424878071319</c:v>
                </c:pt>
                <c:pt idx="16">
                  <c:v>91.921888945556546</c:v>
                </c:pt>
                <c:pt idx="17">
                  <c:v>65.970810343233197</c:v>
                </c:pt>
                <c:pt idx="18">
                  <c:v>68.192072902942456</c:v>
                </c:pt>
                <c:pt idx="19">
                  <c:v>114.50099378181424</c:v>
                </c:pt>
                <c:pt idx="20">
                  <c:v>88.905554457619687</c:v>
                </c:pt>
                <c:pt idx="21">
                  <c:v>66.506213497129039</c:v>
                </c:pt>
                <c:pt idx="22">
                  <c:v>101.89407433380083</c:v>
                </c:pt>
                <c:pt idx="23">
                  <c:v>96.64479813664596</c:v>
                </c:pt>
                <c:pt idx="24">
                  <c:v>88.312260010602799</c:v>
                </c:pt>
                <c:pt idx="25">
                  <c:v>72.317868122215955</c:v>
                </c:pt>
                <c:pt idx="26">
                  <c:v>53.579162947851593</c:v>
                </c:pt>
                <c:pt idx="27">
                  <c:v>62.128744275048618</c:v>
                </c:pt>
                <c:pt idx="28">
                  <c:v>64.082660411547806</c:v>
                </c:pt>
                <c:pt idx="29">
                  <c:v>47.316400894158498</c:v>
                </c:pt>
                <c:pt idx="30">
                  <c:v>49.033559978668677</c:v>
                </c:pt>
                <c:pt idx="31">
                  <c:v>71.989673078207431</c:v>
                </c:pt>
                <c:pt idx="32">
                  <c:v>121.23421582337488</c:v>
                </c:pt>
                <c:pt idx="33">
                  <c:v>157.57172835346049</c:v>
                </c:pt>
                <c:pt idx="34">
                  <c:v>71.678312629399585</c:v>
                </c:pt>
                <c:pt idx="35">
                  <c:v>44.753998000999509</c:v>
                </c:pt>
                <c:pt idx="36">
                  <c:v>90.245246443598475</c:v>
                </c:pt>
                <c:pt idx="37">
                  <c:v>66.078457713783791</c:v>
                </c:pt>
                <c:pt idx="38">
                  <c:v>49.052848915927449</c:v>
                </c:pt>
                <c:pt idx="39">
                  <c:v>62.543836266390599</c:v>
                </c:pt>
                <c:pt idx="40">
                  <c:v>71.06599302987803</c:v>
                </c:pt>
                <c:pt idx="41">
                  <c:v>48.387472197430121</c:v>
                </c:pt>
                <c:pt idx="42">
                  <c:v>56.595035057535057</c:v>
                </c:pt>
                <c:pt idx="43">
                  <c:v>80.201257718438654</c:v>
                </c:pt>
                <c:pt idx="44">
                  <c:v>99.856565656565635</c:v>
                </c:pt>
                <c:pt idx="45">
                  <c:v>143.47568957456758</c:v>
                </c:pt>
                <c:pt idx="46">
                  <c:v>121.60349462365592</c:v>
                </c:pt>
                <c:pt idx="47">
                  <c:v>71.425593389529723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A8-4C5F-AC03-936EF6169862}"/>
            </c:ext>
          </c:extLst>
        </c:ser>
        <c:ser>
          <c:idx val="10"/>
          <c:order val="10"/>
          <c:tx>
            <c:strRef>
              <c:f>'PM2.5 Mensal'!$L$1</c:f>
              <c:strCache>
                <c:ptCount val="1"/>
                <c:pt idx="0">
                  <c:v>Wanliu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Mensal'!$L$2:$L$49</c:f>
              <c:numCache>
                <c:formatCode>#,##0.00</c:formatCode>
                <c:ptCount val="48"/>
                <c:pt idx="0">
                  <c:v>110.27284946236557</c:v>
                </c:pt>
                <c:pt idx="1">
                  <c:v>66.558902691511392</c:v>
                </c:pt>
                <c:pt idx="2">
                  <c:v>93.053646563814851</c:v>
                </c:pt>
                <c:pt idx="3">
                  <c:v>120.32236842105263</c:v>
                </c:pt>
                <c:pt idx="4">
                  <c:v>75.734572230013995</c:v>
                </c:pt>
                <c:pt idx="5">
                  <c:v>67.049263674614309</c:v>
                </c:pt>
                <c:pt idx="6">
                  <c:v>86.850483091787453</c:v>
                </c:pt>
                <c:pt idx="7">
                  <c:v>103.95063538611926</c:v>
                </c:pt>
                <c:pt idx="8">
                  <c:v>87.405012077294671</c:v>
                </c:pt>
                <c:pt idx="9">
                  <c:v>104.46151026392964</c:v>
                </c:pt>
                <c:pt idx="10">
                  <c:v>110.73527455480469</c:v>
                </c:pt>
                <c:pt idx="11">
                  <c:v>160.54209505772005</c:v>
                </c:pt>
                <c:pt idx="12">
                  <c:v>98.741993922393632</c:v>
                </c:pt>
                <c:pt idx="13">
                  <c:v>92.578864734299543</c:v>
                </c:pt>
                <c:pt idx="14">
                  <c:v>63.676831782056176</c:v>
                </c:pt>
                <c:pt idx="15">
                  <c:v>56.370009881422916</c:v>
                </c:pt>
                <c:pt idx="16">
                  <c:v>91.322702834799614</c:v>
                </c:pt>
                <c:pt idx="17">
                  <c:v>66.073726040205713</c:v>
                </c:pt>
                <c:pt idx="18">
                  <c:v>66.123713219147987</c:v>
                </c:pt>
                <c:pt idx="19">
                  <c:v>126.25052594670407</c:v>
                </c:pt>
                <c:pt idx="20">
                  <c:v>93.560896464646476</c:v>
                </c:pt>
                <c:pt idx="21">
                  <c:v>61.416928577500109</c:v>
                </c:pt>
                <c:pt idx="22">
                  <c:v>98.201239959199313</c:v>
                </c:pt>
                <c:pt idx="23">
                  <c:v>93.785690758516822</c:v>
                </c:pt>
                <c:pt idx="24">
                  <c:v>84.940806194371561</c:v>
                </c:pt>
                <c:pt idx="25">
                  <c:v>74.093517316017326</c:v>
                </c:pt>
                <c:pt idx="26">
                  <c:v>58.556610990692356</c:v>
                </c:pt>
                <c:pt idx="27">
                  <c:v>61.567182696530523</c:v>
                </c:pt>
                <c:pt idx="28">
                  <c:v>64.718065378644141</c:v>
                </c:pt>
                <c:pt idx="29">
                  <c:v>46.958333333333329</c:v>
                </c:pt>
                <c:pt idx="30">
                  <c:v>49.219031426799958</c:v>
                </c:pt>
                <c:pt idx="31">
                  <c:v>68.927838232361353</c:v>
                </c:pt>
                <c:pt idx="32">
                  <c:v>113.22843022411101</c:v>
                </c:pt>
                <c:pt idx="33">
                  <c:v>149.94189996539231</c:v>
                </c:pt>
                <c:pt idx="34">
                  <c:v>67.08443304007821</c:v>
                </c:pt>
                <c:pt idx="35">
                  <c:v>42.936509829500828</c:v>
                </c:pt>
                <c:pt idx="36">
                  <c:v>94.949911102610983</c:v>
                </c:pt>
                <c:pt idx="37">
                  <c:v>62.065982286634458</c:v>
                </c:pt>
                <c:pt idx="38">
                  <c:v>52.429156013519709</c:v>
                </c:pt>
                <c:pt idx="39">
                  <c:v>58.357077294685986</c:v>
                </c:pt>
                <c:pt idx="40">
                  <c:v>70.981950844854083</c:v>
                </c:pt>
                <c:pt idx="41">
                  <c:v>45.155388031790551</c:v>
                </c:pt>
                <c:pt idx="42">
                  <c:v>53.04718013468014</c:v>
                </c:pt>
                <c:pt idx="43">
                  <c:v>82.224892685621995</c:v>
                </c:pt>
                <c:pt idx="44">
                  <c:v>98.829166666666666</c:v>
                </c:pt>
                <c:pt idx="45">
                  <c:v>126.81358855029963</c:v>
                </c:pt>
                <c:pt idx="46">
                  <c:v>115.66149903159021</c:v>
                </c:pt>
                <c:pt idx="47">
                  <c:v>69.240271923986981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A8-4C5F-AC03-936EF6169862}"/>
            </c:ext>
          </c:extLst>
        </c:ser>
        <c:ser>
          <c:idx val="11"/>
          <c:order val="11"/>
          <c:tx>
            <c:strRef>
              <c:f>'PM2.5 Mensal'!$M$1</c:f>
              <c:strCache>
                <c:ptCount val="1"/>
                <c:pt idx="0">
                  <c:v>Wanshouxigong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'PM2.5 Mensal'!$A$2:$A$49</c:f>
              <c:numCache>
                <c:formatCode>mmm\-yy</c:formatCode>
                <c:ptCount val="48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</c:numCache>
            </c:numRef>
          </c:xVal>
          <c:yVal>
            <c:numRef>
              <c:f>'PM2.5 Mensal'!$M$2:$M$49</c:f>
              <c:numCache>
                <c:formatCode>#,##0.00</c:formatCode>
                <c:ptCount val="48"/>
                <c:pt idx="0">
                  <c:v>106.69892473118277</c:v>
                </c:pt>
                <c:pt idx="1">
                  <c:v>78.906038647342982</c:v>
                </c:pt>
                <c:pt idx="2">
                  <c:v>81.781615240766712</c:v>
                </c:pt>
                <c:pt idx="3">
                  <c:v>107.36997859025034</c:v>
                </c:pt>
                <c:pt idx="4">
                  <c:v>68.197825024437918</c:v>
                </c:pt>
                <c:pt idx="5">
                  <c:v>59.414589442815263</c:v>
                </c:pt>
                <c:pt idx="6">
                  <c:v>61.300507246376803</c:v>
                </c:pt>
                <c:pt idx="7">
                  <c:v>99.022148200093511</c:v>
                </c:pt>
                <c:pt idx="8">
                  <c:v>84.456461352657001</c:v>
                </c:pt>
                <c:pt idx="9">
                  <c:v>92.35816970546982</c:v>
                </c:pt>
                <c:pt idx="10">
                  <c:v>115.64492298258077</c:v>
                </c:pt>
                <c:pt idx="11">
                  <c:v>158.49770339954162</c:v>
                </c:pt>
                <c:pt idx="12">
                  <c:v>98.767648433847597</c:v>
                </c:pt>
                <c:pt idx="13">
                  <c:v>86.707487922705312</c:v>
                </c:pt>
                <c:pt idx="14">
                  <c:v>61.161278369246467</c:v>
                </c:pt>
                <c:pt idx="15">
                  <c:v>58.164543258673682</c:v>
                </c:pt>
                <c:pt idx="16">
                  <c:v>85.613360108801913</c:v>
                </c:pt>
                <c:pt idx="17">
                  <c:v>64.494684750733128</c:v>
                </c:pt>
                <c:pt idx="18">
                  <c:v>71.455547968537104</c:v>
                </c:pt>
                <c:pt idx="19">
                  <c:v>112.80754396375012</c:v>
                </c:pt>
                <c:pt idx="20">
                  <c:v>104.19897530799992</c:v>
                </c:pt>
                <c:pt idx="21">
                  <c:v>67.718147915665469</c:v>
                </c:pt>
                <c:pt idx="22">
                  <c:v>103.58973713289983</c:v>
                </c:pt>
                <c:pt idx="23">
                  <c:v>103.40287972896668</c:v>
                </c:pt>
                <c:pt idx="24">
                  <c:v>88.4095633756924</c:v>
                </c:pt>
                <c:pt idx="25">
                  <c:v>72.523647342995162</c:v>
                </c:pt>
                <c:pt idx="26">
                  <c:v>52.62446160664954</c:v>
                </c:pt>
                <c:pt idx="27">
                  <c:v>59.360052986939174</c:v>
                </c:pt>
                <c:pt idx="28">
                  <c:v>61.803248119342072</c:v>
                </c:pt>
                <c:pt idx="29">
                  <c:v>45.982735034172627</c:v>
                </c:pt>
                <c:pt idx="30">
                  <c:v>53.021220172741906</c:v>
                </c:pt>
                <c:pt idx="31">
                  <c:v>77.348473919722167</c:v>
                </c:pt>
                <c:pt idx="32">
                  <c:v>125.73022983457764</c:v>
                </c:pt>
                <c:pt idx="33">
                  <c:v>174.49433130869264</c:v>
                </c:pt>
                <c:pt idx="34">
                  <c:v>75.57740392035808</c:v>
                </c:pt>
                <c:pt idx="35">
                  <c:v>48.414741492889924</c:v>
                </c:pt>
                <c:pt idx="36">
                  <c:v>95.191483913468474</c:v>
                </c:pt>
                <c:pt idx="37">
                  <c:v>66.87202163778251</c:v>
                </c:pt>
                <c:pt idx="38">
                  <c:v>55.412098595654008</c:v>
                </c:pt>
                <c:pt idx="39">
                  <c:v>64.552224723199885</c:v>
                </c:pt>
                <c:pt idx="40">
                  <c:v>74.175019201228864</c:v>
                </c:pt>
                <c:pt idx="41">
                  <c:v>50.697353721547273</c:v>
                </c:pt>
                <c:pt idx="42">
                  <c:v>58.496361327883058</c:v>
                </c:pt>
                <c:pt idx="43">
                  <c:v>83.786395056556373</c:v>
                </c:pt>
                <c:pt idx="44">
                  <c:v>106.39323671497583</c:v>
                </c:pt>
                <c:pt idx="45">
                  <c:v>157.11923052403418</c:v>
                </c:pt>
                <c:pt idx="46">
                  <c:v>132.1158835904628</c:v>
                </c:pt>
                <c:pt idx="47">
                  <c:v>77.418200219811268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A8-4C5F-AC03-936EF616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80768"/>
        <c:axId val="1133398448"/>
      </c:scatterChart>
      <c:valAx>
        <c:axId val="16001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398448"/>
        <c:crosses val="autoZero"/>
        <c:crossBetween val="midCat"/>
      </c:valAx>
      <c:valAx>
        <c:axId val="11333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1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21291</xdr:rowOff>
    </xdr:from>
    <xdr:to>
      <xdr:col>10</xdr:col>
      <xdr:colOff>382495</xdr:colOff>
      <xdr:row>10</xdr:row>
      <xdr:rowOff>85231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4604E1-D89E-4FB7-AF35-99B81B15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91"/>
          <a:ext cx="6478495" cy="1905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171450</xdr:rowOff>
    </xdr:from>
    <xdr:to>
      <xdr:col>10</xdr:col>
      <xdr:colOff>515403</xdr:colOff>
      <xdr:row>23</xdr:row>
      <xdr:rowOff>31175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6CD836-4EFC-4985-9459-BC1D55A3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12950"/>
          <a:ext cx="6611403" cy="225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139700</xdr:rowOff>
    </xdr:from>
    <xdr:to>
      <xdr:col>13</xdr:col>
      <xdr:colOff>552450</xdr:colOff>
      <xdr:row>18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E9CC1-0375-4F4D-ACF4-CDB5DD8A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454-D667-4D3F-96FB-6A1808A3489D}">
  <sheetPr codeName="Planilha1"/>
  <dimension ref="M3:N15"/>
  <sheetViews>
    <sheetView topLeftCell="A3" workbookViewId="0">
      <selection activeCell="N4" sqref="N4:N15"/>
    </sheetView>
  </sheetViews>
  <sheetFormatPr defaultRowHeight="14.5" x14ac:dyDescent="0.35"/>
  <cols>
    <col min="14" max="14" width="14.26953125" style="3" bestFit="1" customWidth="1"/>
  </cols>
  <sheetData>
    <row r="3" spans="13:14" x14ac:dyDescent="0.35">
      <c r="M3" t="s">
        <v>13</v>
      </c>
      <c r="N3" s="3" t="s">
        <v>12</v>
      </c>
    </row>
    <row r="4" spans="13:14" x14ac:dyDescent="0.35">
      <c r="M4">
        <v>1</v>
      </c>
      <c r="N4" s="3" t="s">
        <v>0</v>
      </c>
    </row>
    <row r="5" spans="13:14" x14ac:dyDescent="0.35">
      <c r="M5">
        <v>2</v>
      </c>
      <c r="N5" s="3" t="s">
        <v>1</v>
      </c>
    </row>
    <row r="6" spans="13:14" x14ac:dyDescent="0.35">
      <c r="M6">
        <v>3</v>
      </c>
      <c r="N6" s="3" t="s">
        <v>2</v>
      </c>
    </row>
    <row r="7" spans="13:14" x14ac:dyDescent="0.35">
      <c r="M7">
        <v>4</v>
      </c>
      <c r="N7" s="3" t="s">
        <v>3</v>
      </c>
    </row>
    <row r="8" spans="13:14" x14ac:dyDescent="0.35">
      <c r="M8">
        <v>5</v>
      </c>
      <c r="N8" s="3" t="s">
        <v>4</v>
      </c>
    </row>
    <row r="9" spans="13:14" x14ac:dyDescent="0.35">
      <c r="M9">
        <v>6</v>
      </c>
      <c r="N9" s="3" t="s">
        <v>5</v>
      </c>
    </row>
    <row r="10" spans="13:14" x14ac:dyDescent="0.35">
      <c r="M10">
        <v>7</v>
      </c>
      <c r="N10" s="3" t="s">
        <v>6</v>
      </c>
    </row>
    <row r="11" spans="13:14" x14ac:dyDescent="0.35">
      <c r="M11">
        <v>8</v>
      </c>
      <c r="N11" s="3" t="s">
        <v>7</v>
      </c>
    </row>
    <row r="12" spans="13:14" x14ac:dyDescent="0.35">
      <c r="M12">
        <v>9</v>
      </c>
      <c r="N12" s="3" t="s">
        <v>8</v>
      </c>
    </row>
    <row r="13" spans="13:14" x14ac:dyDescent="0.35">
      <c r="M13">
        <v>10</v>
      </c>
      <c r="N13" s="3" t="s">
        <v>9</v>
      </c>
    </row>
    <row r="14" spans="13:14" x14ac:dyDescent="0.35">
      <c r="M14">
        <v>11</v>
      </c>
      <c r="N14" s="3" t="s">
        <v>10</v>
      </c>
    </row>
    <row r="15" spans="13:14" x14ac:dyDescent="0.35">
      <c r="M15">
        <v>12</v>
      </c>
      <c r="N15" s="3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35CE-562C-4DB2-B215-977F427B94DE}">
  <dimension ref="A1:AA51"/>
  <sheetViews>
    <sheetView tabSelected="1" workbookViewId="0">
      <selection activeCell="B1" sqref="B1:N1"/>
    </sheetView>
  </sheetViews>
  <sheetFormatPr defaultRowHeight="14.5" x14ac:dyDescent="0.35"/>
  <cols>
    <col min="2" max="8" width="11.81640625" style="9" bestFit="1" customWidth="1"/>
    <col min="9" max="9" width="13.36328125" style="9" bestFit="1" customWidth="1"/>
    <col min="10" max="12" width="11.81640625" style="9" bestFit="1" customWidth="1"/>
    <col min="13" max="13" width="14.26953125" style="9" bestFit="1" customWidth="1"/>
    <col min="15" max="15" width="16.36328125" bestFit="1" customWidth="1"/>
  </cols>
  <sheetData>
    <row r="1" spans="1:27" x14ac:dyDescent="0.35">
      <c r="A1" t="s">
        <v>25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P1" s="9" t="s">
        <v>0</v>
      </c>
      <c r="Q1" s="9" t="s">
        <v>1</v>
      </c>
      <c r="R1" s="9" t="s">
        <v>2</v>
      </c>
      <c r="S1" s="9" t="s">
        <v>3</v>
      </c>
      <c r="T1" s="9" t="s">
        <v>4</v>
      </c>
      <c r="U1" s="9" t="s">
        <v>5</v>
      </c>
      <c r="V1" s="9" t="s">
        <v>6</v>
      </c>
      <c r="W1" s="9" t="s">
        <v>7</v>
      </c>
      <c r="X1" s="9" t="s">
        <v>8</v>
      </c>
      <c r="Y1" s="9" t="s">
        <v>9</v>
      </c>
      <c r="Z1" s="9" t="s">
        <v>10</v>
      </c>
      <c r="AA1" s="9" t="s">
        <v>11</v>
      </c>
    </row>
    <row r="2" spans="1:27" x14ac:dyDescent="0.35">
      <c r="A2" s="5">
        <v>41334</v>
      </c>
      <c r="B2" s="9">
        <v>110.09274193548387</v>
      </c>
      <c r="C2" s="9">
        <v>98.916666666666671</v>
      </c>
      <c r="D2" s="9">
        <v>95.70564516129032</v>
      </c>
      <c r="E2" s="9">
        <v>108.49351332398319</v>
      </c>
      <c r="F2" s="9">
        <v>102.71908602150538</v>
      </c>
      <c r="G2" s="9">
        <v>108.84139784946237</v>
      </c>
      <c r="H2" s="9">
        <v>97.946175923680173</v>
      </c>
      <c r="I2" s="9">
        <v>106.77016129032258</v>
      </c>
      <c r="J2" s="9">
        <v>105.23682795698927</v>
      </c>
      <c r="K2" s="9">
        <v>106.12576804915514</v>
      </c>
      <c r="L2" s="9">
        <v>110.27284946236557</v>
      </c>
      <c r="M2" s="9">
        <v>106.69892473118277</v>
      </c>
      <c r="O2" s="2" t="s">
        <v>14</v>
      </c>
      <c r="P2" s="4">
        <f>AVERAGE(B2:B49)</f>
        <v>82.505195464935241</v>
      </c>
      <c r="Q2" s="4">
        <f t="shared" ref="Q2:AA2" si="0">AVERAGE(C2:C49)</f>
        <v>71.151794028393709</v>
      </c>
      <c r="R2" s="4">
        <f t="shared" si="0"/>
        <v>66.379107573792126</v>
      </c>
      <c r="S2" s="4">
        <f t="shared" si="0"/>
        <v>86.216116860138598</v>
      </c>
      <c r="T2" s="4">
        <f t="shared" si="0"/>
        <v>83.020588252924938</v>
      </c>
      <c r="U2" s="4">
        <f t="shared" si="0"/>
        <v>84.101150282754745</v>
      </c>
      <c r="V2" s="4">
        <f t="shared" si="0"/>
        <v>69.620290004337363</v>
      </c>
      <c r="W2" s="4">
        <f t="shared" si="0"/>
        <v>85.00466779308492</v>
      </c>
      <c r="X2" s="4">
        <f t="shared" si="0"/>
        <v>79.750059573545855</v>
      </c>
      <c r="Y2" s="4">
        <f t="shared" si="0"/>
        <v>82.054845086940958</v>
      </c>
      <c r="Z2" s="4">
        <f t="shared" si="0"/>
        <v>83.478509599806159</v>
      </c>
      <c r="AA2" s="4">
        <f t="shared" si="0"/>
        <v>85.192715370139993</v>
      </c>
    </row>
    <row r="3" spans="1:27" x14ac:dyDescent="0.35">
      <c r="A3" s="5">
        <v>41365</v>
      </c>
      <c r="B3" s="9">
        <v>62.75138888888889</v>
      </c>
      <c r="C3" s="9">
        <v>59.407196969696962</v>
      </c>
      <c r="D3" s="9">
        <v>55.830362318840578</v>
      </c>
      <c r="E3" s="9">
        <v>65.285205314009659</v>
      </c>
      <c r="F3" s="9">
        <v>59.36731444883619</v>
      </c>
      <c r="G3" s="9">
        <v>66.361410958322708</v>
      </c>
      <c r="H3" s="9">
        <v>57.371195652173931</v>
      </c>
      <c r="I3" s="9">
        <v>57.326449275362307</v>
      </c>
      <c r="J3" s="9">
        <v>57.745866271409767</v>
      </c>
      <c r="K3" s="9">
        <v>61.06130952380952</v>
      </c>
      <c r="L3" s="9">
        <v>66.558902691511392</v>
      </c>
      <c r="M3" s="9">
        <v>78.906038647342982</v>
      </c>
      <c r="O3" s="2" t="s">
        <v>15</v>
      </c>
      <c r="P3" s="4">
        <f>_xlfn.STDEV.S(B2:B49)</f>
        <v>26.275253312553396</v>
      </c>
      <c r="Q3" s="4">
        <f t="shared" ref="Q3:AA3" si="1">_xlfn.STDEV.S(C2:C49)</f>
        <v>23.89595255652349</v>
      </c>
      <c r="R3" s="4">
        <f t="shared" si="1"/>
        <v>23.852669603623319</v>
      </c>
      <c r="S3" s="4">
        <f t="shared" si="1"/>
        <v>27.33312505324902</v>
      </c>
      <c r="T3" s="4">
        <f t="shared" si="1"/>
        <v>26.193589534003294</v>
      </c>
      <c r="U3" s="4">
        <f t="shared" si="1"/>
        <v>27.61292840190902</v>
      </c>
      <c r="V3" s="4">
        <f t="shared" si="1"/>
        <v>23.154088231434617</v>
      </c>
      <c r="W3" s="4">
        <f t="shared" si="1"/>
        <v>28.676630806126248</v>
      </c>
      <c r="X3" s="4">
        <f t="shared" si="1"/>
        <v>25.917537839258671</v>
      </c>
      <c r="Y3" s="4">
        <f t="shared" si="1"/>
        <v>26.260429338427038</v>
      </c>
      <c r="Z3" s="4">
        <f t="shared" si="1"/>
        <v>27.198061992174086</v>
      </c>
      <c r="AA3" s="4">
        <f t="shared" si="1"/>
        <v>29.566945561482459</v>
      </c>
    </row>
    <row r="4" spans="1:27" x14ac:dyDescent="0.35">
      <c r="A4" s="5">
        <v>41395</v>
      </c>
      <c r="B4" s="9">
        <v>85.032316503038771</v>
      </c>
      <c r="C4" s="9">
        <v>82.981427174975565</v>
      </c>
      <c r="D4" s="9">
        <v>71.805136228505788</v>
      </c>
      <c r="E4" s="9">
        <v>91.461021505376351</v>
      </c>
      <c r="F4" s="9">
        <v>81.465323135943336</v>
      </c>
      <c r="G4" s="9">
        <v>83.155088689146055</v>
      </c>
      <c r="H4" s="9">
        <v>72.707214870825453</v>
      </c>
      <c r="I4" s="9">
        <v>77.159420289855092</v>
      </c>
      <c r="J4" s="9">
        <v>80.045438607675649</v>
      </c>
      <c r="K4" s="9">
        <v>80.43671107994389</v>
      </c>
      <c r="L4" s="9">
        <v>93.053646563814851</v>
      </c>
      <c r="M4" s="9">
        <v>81.781615240766712</v>
      </c>
      <c r="O4" s="2" t="s">
        <v>16</v>
      </c>
      <c r="P4" s="4">
        <f>MEDIAN(B2:B49)</f>
        <v>77.015557308711237</v>
      </c>
      <c r="Q4" s="4">
        <f t="shared" ref="Q4:AA4" si="2">MEDIAN(C2:C49)</f>
        <v>61.378158602150535</v>
      </c>
      <c r="R4" s="4">
        <f t="shared" si="2"/>
        <v>57.008740050272301</v>
      </c>
      <c r="S4" s="4">
        <f t="shared" si="2"/>
        <v>81.066121022891707</v>
      </c>
      <c r="T4" s="4">
        <f t="shared" si="2"/>
        <v>79.275094429153356</v>
      </c>
      <c r="U4" s="4">
        <f t="shared" si="2"/>
        <v>77.48440612294047</v>
      </c>
      <c r="V4" s="4">
        <f t="shared" si="2"/>
        <v>62.76227664341269</v>
      </c>
      <c r="W4" s="4">
        <f t="shared" si="2"/>
        <v>79.207844202898556</v>
      </c>
      <c r="X4" s="4">
        <f t="shared" si="2"/>
        <v>74.599349574183009</v>
      </c>
      <c r="Y4" s="4">
        <f t="shared" si="2"/>
        <v>76.241621259175616</v>
      </c>
      <c r="Z4" s="4">
        <f t="shared" si="2"/>
        <v>78.979732457817988</v>
      </c>
      <c r="AA4" s="4">
        <f t="shared" si="2"/>
        <v>78.162119433577118</v>
      </c>
    </row>
    <row r="5" spans="1:27" x14ac:dyDescent="0.35">
      <c r="A5" s="5">
        <v>41426</v>
      </c>
      <c r="B5" s="9">
        <v>106.33218599033815</v>
      </c>
      <c r="C5" s="9">
        <v>81.856114038940134</v>
      </c>
      <c r="D5" s="9">
        <v>86.134722222222223</v>
      </c>
      <c r="E5" s="9">
        <v>109.84971264367819</v>
      </c>
      <c r="F5" s="9">
        <v>106.95415568730787</v>
      </c>
      <c r="G5" s="9">
        <v>104.55622188905546</v>
      </c>
      <c r="H5" s="9">
        <v>75.162222222222226</v>
      </c>
      <c r="I5" s="9">
        <v>108.46229397556125</v>
      </c>
      <c r="J5" s="9">
        <v>105.72004830917874</v>
      </c>
      <c r="K5" s="9">
        <v>110.56909310496266</v>
      </c>
      <c r="L5" s="9">
        <v>120.32236842105263</v>
      </c>
      <c r="M5" s="9">
        <v>107.36997859025034</v>
      </c>
      <c r="O5" s="2" t="s">
        <v>17</v>
      </c>
      <c r="P5" s="4">
        <f>_xlfn.VAR.S(B2:B49)</f>
        <v>690.38893663884824</v>
      </c>
      <c r="Q5" s="4">
        <f t="shared" ref="Q5:AA5" si="3">_xlfn.VAR.S(C2:C49)</f>
        <v>571.01654858362156</v>
      </c>
      <c r="R5" s="4">
        <f t="shared" si="3"/>
        <v>568.94984721961589</v>
      </c>
      <c r="S5" s="4">
        <f t="shared" si="3"/>
        <v>747.09972517654933</v>
      </c>
      <c r="T5" s="4">
        <f t="shared" si="3"/>
        <v>686.10413267584693</v>
      </c>
      <c r="U5" s="4">
        <f t="shared" si="3"/>
        <v>762.47381492895374</v>
      </c>
      <c r="V5" s="4">
        <f t="shared" si="3"/>
        <v>536.111801829059</v>
      </c>
      <c r="W5" s="4">
        <f t="shared" si="3"/>
        <v>822.34915439086899</v>
      </c>
      <c r="X5" s="4">
        <f t="shared" si="3"/>
        <v>671.71876764940498</v>
      </c>
      <c r="Y5" s="4">
        <f t="shared" si="3"/>
        <v>689.61014903851958</v>
      </c>
      <c r="Z5" s="4">
        <f t="shared" si="3"/>
        <v>739.73457613014466</v>
      </c>
      <c r="AA5" s="4">
        <f t="shared" si="3"/>
        <v>874.20426983566722</v>
      </c>
    </row>
    <row r="6" spans="1:27" x14ac:dyDescent="0.35">
      <c r="A6" s="5">
        <v>41456</v>
      </c>
      <c r="B6" s="9">
        <v>68.911290322580655</v>
      </c>
      <c r="C6" s="9">
        <v>61.977150537634415</v>
      </c>
      <c r="D6" s="9">
        <v>56.623655913978475</v>
      </c>
      <c r="E6" s="9">
        <v>73.883838383838381</v>
      </c>
      <c r="F6" s="9">
        <v>68.075238801054013</v>
      </c>
      <c r="G6" s="9">
        <v>62.938940092165915</v>
      </c>
      <c r="H6" s="9">
        <v>62.0994623655914</v>
      </c>
      <c r="I6" s="9">
        <v>75.437667346678566</v>
      </c>
      <c r="J6" s="9">
        <v>78.776736111111106</v>
      </c>
      <c r="K6" s="9">
        <v>69.305750350631129</v>
      </c>
      <c r="L6" s="9">
        <v>75.734572230013995</v>
      </c>
      <c r="M6" s="9">
        <v>68.197825024437918</v>
      </c>
      <c r="O6" s="2" t="s">
        <v>18</v>
      </c>
      <c r="P6" s="4">
        <f>_xlfn.SKEW.P(B2:B49)</f>
        <v>0.87175101730397409</v>
      </c>
      <c r="Q6" s="4">
        <f t="shared" ref="Q6:AA6" si="4">_xlfn.SKEW.P(C2:C49)</f>
        <v>0.80911571960182005</v>
      </c>
      <c r="R6" s="4">
        <f t="shared" si="4"/>
        <v>1.2357132769761101</v>
      </c>
      <c r="S6" s="4">
        <f t="shared" si="4"/>
        <v>0.88876026544655984</v>
      </c>
      <c r="T6" s="4">
        <f t="shared" si="4"/>
        <v>0.98304700067201267</v>
      </c>
      <c r="U6" s="4">
        <f t="shared" si="4"/>
        <v>0.96096884628690138</v>
      </c>
      <c r="V6" s="4">
        <f t="shared" si="4"/>
        <v>1.2300180142490693</v>
      </c>
      <c r="W6" s="4">
        <f t="shared" si="4"/>
        <v>0.84863320207663273</v>
      </c>
      <c r="X6" s="4">
        <f t="shared" si="4"/>
        <v>1.0922525485222068</v>
      </c>
      <c r="Y6" s="4">
        <f t="shared" si="4"/>
        <v>0.96131015079004678</v>
      </c>
      <c r="Z6" s="4">
        <f t="shared" si="4"/>
        <v>0.74172336831246743</v>
      </c>
      <c r="AA6" s="4">
        <f t="shared" si="4"/>
        <v>1.1251342174917254</v>
      </c>
    </row>
    <row r="7" spans="1:27" x14ac:dyDescent="0.35">
      <c r="A7" s="5">
        <v>41487</v>
      </c>
      <c r="B7" s="9">
        <v>62.312587657784</v>
      </c>
      <c r="C7" s="9">
        <v>55.350806451612904</v>
      </c>
      <c r="D7" s="9">
        <v>49.791666666666671</v>
      </c>
      <c r="E7" s="9">
        <v>64.333055555555546</v>
      </c>
      <c r="F7" s="9">
        <v>61.564516129032256</v>
      </c>
      <c r="G7" s="9">
        <v>58.649251986909775</v>
      </c>
      <c r="H7" s="9">
        <v>56.19758064516131</v>
      </c>
      <c r="I7" s="9">
        <v>68.184081346423582</v>
      </c>
      <c r="J7" s="9">
        <v>60.498422159887795</v>
      </c>
      <c r="K7" s="9">
        <v>64.237903225806448</v>
      </c>
      <c r="L7" s="9">
        <v>67.049263674614309</v>
      </c>
      <c r="M7" s="9">
        <v>59.414589442815263</v>
      </c>
      <c r="O7" s="2" t="s">
        <v>19</v>
      </c>
      <c r="P7" s="4">
        <f>SMALL(B2:B49,1)</f>
        <v>44.776021080368913</v>
      </c>
      <c r="Q7" s="4">
        <f t="shared" ref="Q7:AA7" si="5">SMALL(C2:C49,1)</f>
        <v>36.674542965216176</v>
      </c>
      <c r="R7" s="4">
        <f t="shared" si="5"/>
        <v>34.932464041335002</v>
      </c>
      <c r="S7" s="4">
        <f t="shared" si="5"/>
        <v>43.183470764617681</v>
      </c>
      <c r="T7" s="4">
        <f t="shared" si="5"/>
        <v>41.046976511744134</v>
      </c>
      <c r="U7" s="4">
        <f t="shared" si="5"/>
        <v>43.210769615192405</v>
      </c>
      <c r="V7" s="4">
        <f t="shared" si="5"/>
        <v>37.987769124775461</v>
      </c>
      <c r="W7" s="4">
        <f t="shared" si="5"/>
        <v>41.738154116005305</v>
      </c>
      <c r="X7" s="4">
        <f t="shared" si="5"/>
        <v>43.656553007534775</v>
      </c>
      <c r="Y7" s="4">
        <f t="shared" si="5"/>
        <v>44.753998000999509</v>
      </c>
      <c r="Z7" s="4">
        <f t="shared" si="5"/>
        <v>42.936509829500828</v>
      </c>
      <c r="AA7" s="4">
        <f t="shared" si="5"/>
        <v>45.982735034172627</v>
      </c>
    </row>
    <row r="8" spans="1:27" x14ac:dyDescent="0.35">
      <c r="A8" s="5">
        <v>41518</v>
      </c>
      <c r="B8" s="9">
        <v>79.373007246376787</v>
      </c>
      <c r="C8" s="9">
        <v>73.302777777777763</v>
      </c>
      <c r="D8" s="9">
        <v>63.50972222222223</v>
      </c>
      <c r="E8" s="9">
        <v>85.270833333333329</v>
      </c>
      <c r="F8" s="9">
        <v>80.048490338164257</v>
      </c>
      <c r="G8" s="9">
        <v>80.436352657004818</v>
      </c>
      <c r="H8" s="9">
        <v>68.99565217391303</v>
      </c>
      <c r="I8" s="9">
        <v>82.116062801932372</v>
      </c>
      <c r="J8" s="9">
        <v>72.483333333333334</v>
      </c>
      <c r="K8" s="9">
        <v>80.165374396135263</v>
      </c>
      <c r="L8" s="9">
        <v>86.850483091787453</v>
      </c>
      <c r="M8" s="9">
        <v>61.300507246376803</v>
      </c>
      <c r="O8" s="2" t="s">
        <v>20</v>
      </c>
      <c r="P8" s="4">
        <f>MAX(B2:B49)</f>
        <v>153.57809891137379</v>
      </c>
      <c r="Q8" s="4">
        <f t="shared" ref="Q8:AA8" si="6">MAX(C2:C49)</f>
        <v>142.56887054228807</v>
      </c>
      <c r="R8" s="4">
        <f t="shared" si="6"/>
        <v>151.40333165875046</v>
      </c>
      <c r="S8" s="4">
        <f t="shared" si="6"/>
        <v>161.58838409136447</v>
      </c>
      <c r="T8" s="4">
        <f t="shared" si="6"/>
        <v>155.25669766185194</v>
      </c>
      <c r="U8" s="4">
        <f t="shared" si="6"/>
        <v>165.2362138212419</v>
      </c>
      <c r="V8" s="4">
        <f t="shared" si="6"/>
        <v>153.15360570117375</v>
      </c>
      <c r="W8" s="4">
        <f t="shared" si="6"/>
        <v>161.66938975003487</v>
      </c>
      <c r="X8" s="4">
        <f t="shared" si="6"/>
        <v>160.52197561831053</v>
      </c>
      <c r="Y8" s="4">
        <f t="shared" si="6"/>
        <v>157.57172835346049</v>
      </c>
      <c r="Z8" s="4">
        <f t="shared" si="6"/>
        <v>160.54209505772005</v>
      </c>
      <c r="AA8" s="4">
        <f t="shared" si="6"/>
        <v>174.49433130869264</v>
      </c>
    </row>
    <row r="9" spans="1:27" x14ac:dyDescent="0.35">
      <c r="A9" s="5">
        <v>41548</v>
      </c>
      <c r="B9" s="9">
        <v>95.291432912575971</v>
      </c>
      <c r="C9" s="9">
        <v>82.498778103616829</v>
      </c>
      <c r="D9" s="9">
        <v>72.235507246376812</v>
      </c>
      <c r="E9" s="9">
        <v>102.90619023332906</v>
      </c>
      <c r="F9" s="9">
        <v>96.55598410472183</v>
      </c>
      <c r="G9" s="9">
        <v>95.950268817204304</v>
      </c>
      <c r="H9" s="9">
        <v>77.505259467040659</v>
      </c>
      <c r="I9" s="9">
        <v>96.96493688639552</v>
      </c>
      <c r="J9" s="9">
        <v>83.161290322580626</v>
      </c>
      <c r="K9" s="9">
        <v>95.075151940158946</v>
      </c>
      <c r="L9" s="9">
        <v>103.95063538611926</v>
      </c>
      <c r="M9" s="9">
        <v>99.022148200093511</v>
      </c>
      <c r="O9" s="2" t="s">
        <v>21</v>
      </c>
      <c r="P9" s="4">
        <f>P8-P7</f>
        <v>108.80207783100488</v>
      </c>
      <c r="Q9" s="4">
        <f t="shared" ref="Q9:AA9" si="7">Q8-Q7</f>
        <v>105.89432757707189</v>
      </c>
      <c r="R9" s="4">
        <f t="shared" si="7"/>
        <v>116.47086761741545</v>
      </c>
      <c r="S9" s="4">
        <f t="shared" si="7"/>
        <v>118.40491332674679</v>
      </c>
      <c r="T9" s="4">
        <f t="shared" si="7"/>
        <v>114.20972115010781</v>
      </c>
      <c r="U9" s="4">
        <f t="shared" si="7"/>
        <v>122.0254442060495</v>
      </c>
      <c r="V9" s="4">
        <f t="shared" si="7"/>
        <v>115.16583657639828</v>
      </c>
      <c r="W9" s="4">
        <f t="shared" si="7"/>
        <v>119.93123563402956</v>
      </c>
      <c r="X9" s="4">
        <f t="shared" si="7"/>
        <v>116.86542261077577</v>
      </c>
      <c r="Y9" s="4">
        <f t="shared" si="7"/>
        <v>112.81773035246098</v>
      </c>
      <c r="Z9" s="4">
        <f t="shared" si="7"/>
        <v>117.60558522821921</v>
      </c>
      <c r="AA9" s="4">
        <f t="shared" si="7"/>
        <v>128.51159627452</v>
      </c>
    </row>
    <row r="10" spans="1:27" x14ac:dyDescent="0.35">
      <c r="A10" s="5">
        <v>41579</v>
      </c>
      <c r="B10" s="9">
        <v>77.297886473429969</v>
      </c>
      <c r="C10" s="9">
        <v>60.779166666666661</v>
      </c>
      <c r="D10" s="9">
        <v>47.306944444444426</v>
      </c>
      <c r="E10" s="9">
        <v>83.084217171717185</v>
      </c>
      <c r="F10" s="9">
        <v>79.535024154589365</v>
      </c>
      <c r="G10" s="9">
        <v>77.368653930610435</v>
      </c>
      <c r="H10" s="9">
        <v>58.524637681159426</v>
      </c>
      <c r="I10" s="9">
        <v>83.473550724637718</v>
      </c>
      <c r="J10" s="9">
        <v>67.044082125603879</v>
      </c>
      <c r="K10" s="9">
        <v>80.386111111111134</v>
      </c>
      <c r="L10" s="9">
        <v>87.405012077294671</v>
      </c>
      <c r="M10" s="9">
        <v>84.456461352657001</v>
      </c>
      <c r="O10" s="2" t="s">
        <v>22</v>
      </c>
      <c r="P10" s="4">
        <v>100</v>
      </c>
      <c r="Q10" s="4">
        <v>101</v>
      </c>
      <c r="R10" s="4">
        <v>102</v>
      </c>
      <c r="S10" s="4">
        <v>103</v>
      </c>
      <c r="T10" s="4">
        <v>104</v>
      </c>
      <c r="U10" s="4">
        <v>105</v>
      </c>
      <c r="V10" s="4">
        <v>106</v>
      </c>
      <c r="W10" s="4">
        <v>107</v>
      </c>
      <c r="X10" s="4">
        <v>108</v>
      </c>
      <c r="Y10" s="4">
        <v>109</v>
      </c>
      <c r="Z10" s="4">
        <v>110</v>
      </c>
      <c r="AA10" s="4">
        <v>111</v>
      </c>
    </row>
    <row r="11" spans="1:27" x14ac:dyDescent="0.35">
      <c r="A11" s="5">
        <v>41609</v>
      </c>
      <c r="B11" s="9">
        <v>76.733228143992505</v>
      </c>
      <c r="C11" s="9">
        <v>67.145161290322591</v>
      </c>
      <c r="D11" s="9">
        <v>51.873422159887802</v>
      </c>
      <c r="E11" s="9">
        <v>85.802302477793376</v>
      </c>
      <c r="F11" s="9">
        <v>83.362903225806448</v>
      </c>
      <c r="G11" s="9">
        <v>81.302419354838719</v>
      </c>
      <c r="H11" s="9">
        <v>58.739972848563319</v>
      </c>
      <c r="I11" s="9">
        <v>88.0325502571295</v>
      </c>
      <c r="J11" s="9">
        <v>64.582233626588462</v>
      </c>
      <c r="K11" s="9">
        <v>85.126344086021504</v>
      </c>
      <c r="L11" s="9">
        <v>104.46151026392964</v>
      </c>
      <c r="M11" s="9">
        <v>92.35816970546982</v>
      </c>
      <c r="O11" s="2" t="s">
        <v>23</v>
      </c>
      <c r="P11" s="4">
        <f>COUNT(B:B)</f>
        <v>49</v>
      </c>
      <c r="Q11" s="4">
        <f t="shared" ref="Q11:AA11" si="8">COUNT(C:C)</f>
        <v>49</v>
      </c>
      <c r="R11" s="4">
        <f t="shared" si="8"/>
        <v>49</v>
      </c>
      <c r="S11" s="4">
        <f t="shared" si="8"/>
        <v>49</v>
      </c>
      <c r="T11" s="4">
        <f t="shared" si="8"/>
        <v>49</v>
      </c>
      <c r="U11" s="4">
        <f t="shared" si="8"/>
        <v>49</v>
      </c>
      <c r="V11" s="4">
        <f t="shared" si="8"/>
        <v>49</v>
      </c>
      <c r="W11" s="4">
        <f t="shared" si="8"/>
        <v>49</v>
      </c>
      <c r="X11" s="4">
        <f t="shared" si="8"/>
        <v>49</v>
      </c>
      <c r="Y11" s="4">
        <f t="shared" si="8"/>
        <v>49</v>
      </c>
      <c r="Z11" s="4">
        <f t="shared" si="8"/>
        <v>49</v>
      </c>
      <c r="AA11" s="4">
        <f t="shared" si="8"/>
        <v>49</v>
      </c>
    </row>
    <row r="12" spans="1:27" x14ac:dyDescent="0.35">
      <c r="A12" s="5">
        <v>41640</v>
      </c>
      <c r="B12" s="9">
        <v>95.490965404394572</v>
      </c>
      <c r="C12" s="9">
        <v>87.992772748523109</v>
      </c>
      <c r="D12" s="9">
        <v>73.70753467352344</v>
      </c>
      <c r="E12" s="9">
        <v>104.20682880700414</v>
      </c>
      <c r="F12" s="9">
        <v>101.43296600547652</v>
      </c>
      <c r="G12" s="9">
        <v>104.44955437331055</v>
      </c>
      <c r="H12" s="9">
        <v>86.748142110344077</v>
      </c>
      <c r="I12" s="9">
        <v>106.21082600195501</v>
      </c>
      <c r="J12" s="9">
        <v>93.753408711438155</v>
      </c>
      <c r="K12" s="9">
        <v>98.887579613000355</v>
      </c>
      <c r="L12" s="9">
        <v>110.73527455480469</v>
      </c>
      <c r="M12" s="9">
        <v>115.64492298258077</v>
      </c>
    </row>
    <row r="13" spans="1:27" x14ac:dyDescent="0.35">
      <c r="A13" s="5">
        <v>41671</v>
      </c>
      <c r="B13" s="9">
        <v>149.44443602539829</v>
      </c>
      <c r="C13" s="9">
        <v>142.56887054228807</v>
      </c>
      <c r="D13" s="9">
        <v>151.40333165875046</v>
      </c>
      <c r="E13" s="9">
        <v>154.22833006720478</v>
      </c>
      <c r="F13" s="9">
        <v>150.26857505848187</v>
      </c>
      <c r="G13" s="9">
        <v>153.56353885427689</v>
      </c>
      <c r="H13" s="9">
        <v>153.15360570117375</v>
      </c>
      <c r="I13" s="9">
        <v>155.28562479010046</v>
      </c>
      <c r="J13" s="9">
        <v>160.52197561831053</v>
      </c>
      <c r="K13" s="9">
        <v>144.59144126853639</v>
      </c>
      <c r="L13" s="9">
        <v>160.54209505772005</v>
      </c>
      <c r="M13" s="9">
        <v>158.49770339954162</v>
      </c>
    </row>
    <row r="14" spans="1:27" x14ac:dyDescent="0.35">
      <c r="A14" s="5">
        <v>41699</v>
      </c>
      <c r="B14" s="9">
        <v>98.938172043010752</v>
      </c>
      <c r="C14" s="9">
        <v>86</v>
      </c>
      <c r="D14" s="9">
        <v>83.568840579710155</v>
      </c>
      <c r="E14" s="9">
        <v>100.17660121552125</v>
      </c>
      <c r="F14" s="9">
        <v>94.769869097709204</v>
      </c>
      <c r="G14" s="9">
        <v>98.801092800373993</v>
      </c>
      <c r="H14" s="9">
        <v>90.470137914913522</v>
      </c>
      <c r="I14" s="9">
        <v>100.21704067321178</v>
      </c>
      <c r="J14" s="9">
        <v>97.760752688172076</v>
      </c>
      <c r="K14" s="9">
        <v>94.150654511453951</v>
      </c>
      <c r="L14" s="9">
        <v>98.741993922393632</v>
      </c>
      <c r="M14" s="9">
        <v>98.767648433847597</v>
      </c>
    </row>
    <row r="15" spans="1:27" x14ac:dyDescent="0.35">
      <c r="A15" s="5">
        <v>41730</v>
      </c>
      <c r="B15" s="9">
        <v>100.75766692546586</v>
      </c>
      <c r="C15" s="9">
        <v>104.22924735111437</v>
      </c>
      <c r="D15" s="9">
        <v>87.615555555555545</v>
      </c>
      <c r="E15" s="9">
        <v>89.78959705753185</v>
      </c>
      <c r="F15" s="9">
        <v>90.275834431269217</v>
      </c>
      <c r="G15" s="9">
        <v>99.372616362750648</v>
      </c>
      <c r="H15" s="9">
        <v>84.879885814668398</v>
      </c>
      <c r="I15" s="9">
        <v>86.948909435974628</v>
      </c>
      <c r="J15" s="9">
        <v>87.854528985507244</v>
      </c>
      <c r="K15" s="9">
        <v>85.215881642512073</v>
      </c>
      <c r="L15" s="9">
        <v>92.578864734299543</v>
      </c>
      <c r="M15" s="9">
        <v>86.707487922705312</v>
      </c>
    </row>
    <row r="16" spans="1:27" x14ac:dyDescent="0.35">
      <c r="A16" s="5">
        <v>41760</v>
      </c>
      <c r="B16" s="9">
        <v>71.534862449378593</v>
      </c>
      <c r="C16" s="9">
        <v>53.991031280547411</v>
      </c>
      <c r="D16" s="9">
        <v>47.741259114891648</v>
      </c>
      <c r="E16" s="9">
        <v>63.919024143777776</v>
      </c>
      <c r="F16" s="9">
        <v>63.397433030970902</v>
      </c>
      <c r="G16" s="9">
        <v>69.761133980558952</v>
      </c>
      <c r="H16" s="9">
        <v>50.840353535353529</v>
      </c>
      <c r="I16" s="9">
        <v>65.678152492668616</v>
      </c>
      <c r="J16" s="9">
        <v>64.767952314165484</v>
      </c>
      <c r="K16" s="9">
        <v>63.543583880277431</v>
      </c>
      <c r="L16" s="9">
        <v>63.676831782056176</v>
      </c>
      <c r="M16" s="9">
        <v>61.161278369246467</v>
      </c>
    </row>
    <row r="17" spans="1:19" x14ac:dyDescent="0.35">
      <c r="A17" s="5">
        <v>41791</v>
      </c>
      <c r="B17" s="9">
        <v>59.793115942029004</v>
      </c>
      <c r="C17" s="9">
        <v>45.345197262479886</v>
      </c>
      <c r="D17" s="9">
        <v>39.258466943684333</v>
      </c>
      <c r="E17" s="9">
        <v>57.744047619047628</v>
      </c>
      <c r="F17" s="9">
        <v>59.603623188405798</v>
      </c>
      <c r="G17" s="9">
        <v>57.192318840579709</v>
      </c>
      <c r="H17" s="9">
        <v>45.859821260520029</v>
      </c>
      <c r="I17" s="9">
        <v>56.842854005897486</v>
      </c>
      <c r="J17" s="9">
        <v>55.794142512077293</v>
      </c>
      <c r="K17" s="9">
        <v>60.687424878071319</v>
      </c>
      <c r="L17" s="9">
        <v>56.370009881422916</v>
      </c>
      <c r="M17" s="9">
        <v>58.164543258673682</v>
      </c>
    </row>
    <row r="18" spans="1:19" x14ac:dyDescent="0.35">
      <c r="A18" s="5">
        <v>41821</v>
      </c>
      <c r="B18" s="9">
        <v>93.391920608610661</v>
      </c>
      <c r="C18" s="9">
        <v>84.162121212121207</v>
      </c>
      <c r="D18" s="9">
        <v>79.614597942964011</v>
      </c>
      <c r="E18" s="9">
        <v>98.877024097921719</v>
      </c>
      <c r="F18" s="9">
        <v>85.915527115474518</v>
      </c>
      <c r="G18" s="9">
        <v>90.718272132262328</v>
      </c>
      <c r="H18" s="9">
        <v>96.916200806751263</v>
      </c>
      <c r="I18" s="9">
        <v>84.309493416134799</v>
      </c>
      <c r="J18" s="9">
        <v>95.25903565812402</v>
      </c>
      <c r="K18" s="9">
        <v>91.921888945556546</v>
      </c>
      <c r="L18" s="9">
        <v>91.322702834799614</v>
      </c>
      <c r="M18" s="9">
        <v>85.613360108801913</v>
      </c>
    </row>
    <row r="19" spans="1:19" x14ac:dyDescent="0.35">
      <c r="A19" s="5">
        <v>41852</v>
      </c>
      <c r="B19" s="9">
        <v>68.118279569892465</v>
      </c>
      <c r="C19" s="9">
        <v>56.558140486208494</v>
      </c>
      <c r="D19" s="9">
        <v>51.374111390699326</v>
      </c>
      <c r="E19" s="9">
        <v>69.494746376811591</v>
      </c>
      <c r="F19" s="9">
        <v>72.396525881664559</v>
      </c>
      <c r="G19" s="9">
        <v>65.439381720430106</v>
      </c>
      <c r="H19" s="9">
        <v>56.556823342622778</v>
      </c>
      <c r="I19" s="9">
        <v>60.719232117812062</v>
      </c>
      <c r="J19" s="9">
        <v>62.715918653576445</v>
      </c>
      <c r="K19" s="9">
        <v>65.970810343233197</v>
      </c>
      <c r="L19" s="9">
        <v>66.073726040205713</v>
      </c>
      <c r="M19" s="9">
        <v>64.494684750733128</v>
      </c>
    </row>
    <row r="20" spans="1:19" x14ac:dyDescent="0.35">
      <c r="A20" s="5">
        <v>41883</v>
      </c>
      <c r="B20" s="9">
        <v>70.011148989898999</v>
      </c>
      <c r="C20" s="9">
        <v>60.474404369784814</v>
      </c>
      <c r="D20" s="9">
        <v>54.121360697770534</v>
      </c>
      <c r="E20" s="9">
        <v>67.677699275362329</v>
      </c>
      <c r="F20" s="9">
        <v>70.370290404040404</v>
      </c>
      <c r="G20" s="9">
        <v>72.224583333333342</v>
      </c>
      <c r="H20" s="9">
        <v>59.882588840542809</v>
      </c>
      <c r="I20" s="9">
        <v>64.079836956521731</v>
      </c>
      <c r="J20" s="9">
        <v>67.860601775295095</v>
      </c>
      <c r="K20" s="9">
        <v>68.192072902942456</v>
      </c>
      <c r="L20" s="9">
        <v>66.123713219147987</v>
      </c>
      <c r="M20" s="9">
        <v>71.455547968537104</v>
      </c>
    </row>
    <row r="21" spans="1:19" x14ac:dyDescent="0.35">
      <c r="A21" s="5">
        <v>41913</v>
      </c>
      <c r="B21" s="9">
        <v>131.26452130151287</v>
      </c>
      <c r="C21" s="9">
        <v>117.96047859408969</v>
      </c>
      <c r="D21" s="9">
        <v>117.18087557603684</v>
      </c>
      <c r="E21" s="9">
        <v>116.98980513408986</v>
      </c>
      <c r="F21" s="9">
        <v>129.59726882391493</v>
      </c>
      <c r="G21" s="9">
        <v>124.62287496281185</v>
      </c>
      <c r="H21" s="9">
        <v>96.521894409937886</v>
      </c>
      <c r="I21" s="9">
        <v>136.46746143057501</v>
      </c>
      <c r="J21" s="9">
        <v>108.16742636746142</v>
      </c>
      <c r="K21" s="9">
        <v>114.50099378181424</v>
      </c>
      <c r="L21" s="9">
        <v>126.25052594670407</v>
      </c>
      <c r="M21" s="9">
        <v>112.80754396375012</v>
      </c>
      <c r="O21" t="s">
        <v>26</v>
      </c>
    </row>
    <row r="22" spans="1:19" x14ac:dyDescent="0.35">
      <c r="A22" s="5">
        <v>41944</v>
      </c>
      <c r="B22" s="9">
        <v>94.006268115942021</v>
      </c>
      <c r="C22" s="9">
        <v>77.401896048586551</v>
      </c>
      <c r="D22" s="9">
        <v>71.46384167764603</v>
      </c>
      <c r="E22" s="9">
        <v>81.824145805884939</v>
      </c>
      <c r="F22" s="9">
        <v>89.787979641131827</v>
      </c>
      <c r="G22" s="9">
        <v>90.139287439613511</v>
      </c>
      <c r="H22" s="9">
        <v>67.680923913043486</v>
      </c>
      <c r="I22" s="9">
        <v>110.12392511057539</v>
      </c>
      <c r="J22" s="9">
        <v>81.348117667356789</v>
      </c>
      <c r="K22" s="9">
        <v>88.905554457619687</v>
      </c>
      <c r="L22" s="9">
        <v>93.560896464646476</v>
      </c>
      <c r="M22" s="9">
        <v>104.19897530799992</v>
      </c>
    </row>
    <row r="23" spans="1:19" ht="15" thickBot="1" x14ac:dyDescent="0.4">
      <c r="A23" s="5">
        <v>41974</v>
      </c>
      <c r="B23" s="9">
        <v>52.35569733787699</v>
      </c>
      <c r="C23" s="9">
        <v>51.082683830895618</v>
      </c>
      <c r="D23" s="9">
        <v>46.960179990649841</v>
      </c>
      <c r="E23" s="9">
        <v>54.473955853156014</v>
      </c>
      <c r="F23" s="9">
        <v>59.898419307864209</v>
      </c>
      <c r="G23" s="9">
        <v>58.755704718253618</v>
      </c>
      <c r="H23" s="9">
        <v>45.134476375658004</v>
      </c>
      <c r="I23" s="9">
        <v>75.613703054653072</v>
      </c>
      <c r="J23" s="9">
        <v>50.571059478156258</v>
      </c>
      <c r="K23" s="9">
        <v>66.506213497129039</v>
      </c>
      <c r="L23" s="9">
        <v>61.416928577500109</v>
      </c>
      <c r="M23" s="9">
        <v>67.718147915665469</v>
      </c>
      <c r="O23" t="s">
        <v>27</v>
      </c>
    </row>
    <row r="24" spans="1:19" x14ac:dyDescent="0.35">
      <c r="A24" s="5">
        <v>42005</v>
      </c>
      <c r="B24" s="9">
        <v>91.125672043010709</v>
      </c>
      <c r="C24" s="9">
        <v>96.371328465353415</v>
      </c>
      <c r="D24" s="9">
        <v>85.570425933346698</v>
      </c>
      <c r="E24" s="9">
        <v>101.02317929849488</v>
      </c>
      <c r="F24" s="9">
        <v>94.583986894112769</v>
      </c>
      <c r="G24" s="9">
        <v>95.637494156147724</v>
      </c>
      <c r="H24" s="9">
        <v>80.029923998763962</v>
      </c>
      <c r="I24" s="9">
        <v>108.63384706107357</v>
      </c>
      <c r="J24" s="9">
        <v>99.19320678736878</v>
      </c>
      <c r="K24" s="9">
        <v>101.89407433380083</v>
      </c>
      <c r="L24" s="9">
        <v>98.201239959199313</v>
      </c>
      <c r="M24" s="9">
        <v>103.58973713289983</v>
      </c>
      <c r="O24" s="8" t="s">
        <v>28</v>
      </c>
      <c r="P24" s="8" t="s">
        <v>29</v>
      </c>
      <c r="Q24" s="8" t="s">
        <v>30</v>
      </c>
      <c r="R24" s="8" t="s">
        <v>14</v>
      </c>
      <c r="S24" s="8" t="s">
        <v>17</v>
      </c>
    </row>
    <row r="25" spans="1:19" x14ac:dyDescent="0.35">
      <c r="A25" s="5">
        <v>42036</v>
      </c>
      <c r="B25" s="9">
        <v>85.44656973461322</v>
      </c>
      <c r="C25" s="9">
        <v>87.307230748030449</v>
      </c>
      <c r="D25" s="9">
        <v>81.007440476190467</v>
      </c>
      <c r="E25" s="9">
        <v>109.22611989459816</v>
      </c>
      <c r="F25" s="9">
        <v>93.164908008658003</v>
      </c>
      <c r="G25" s="9">
        <v>95.407414596273313</v>
      </c>
      <c r="H25" s="9">
        <v>80.497560817805365</v>
      </c>
      <c r="I25" s="9">
        <v>101.35871329757198</v>
      </c>
      <c r="J25" s="9">
        <v>92.042478354978343</v>
      </c>
      <c r="K25" s="9">
        <v>96.64479813664596</v>
      </c>
      <c r="L25" s="9">
        <v>93.785690758516822</v>
      </c>
      <c r="M25" s="9">
        <v>103.40287972896668</v>
      </c>
      <c r="O25" s="6" t="s">
        <v>0</v>
      </c>
      <c r="P25" s="6">
        <v>48</v>
      </c>
      <c r="Q25" s="6">
        <v>3960.2493823168916</v>
      </c>
      <c r="R25" s="6">
        <v>82.505195464935241</v>
      </c>
      <c r="S25" s="6">
        <v>690.38893663884824</v>
      </c>
    </row>
    <row r="26" spans="1:19" x14ac:dyDescent="0.35">
      <c r="A26" s="5">
        <v>42064</v>
      </c>
      <c r="B26" s="9">
        <v>88.323751484729939</v>
      </c>
      <c r="C26" s="9">
        <v>78.438538611925708</v>
      </c>
      <c r="D26" s="9">
        <v>75.412276395757985</v>
      </c>
      <c r="E26" s="9">
        <v>93.91560850999106</v>
      </c>
      <c r="F26" s="9">
        <v>85.657450164682373</v>
      </c>
      <c r="G26" s="9">
        <v>88.78234267454944</v>
      </c>
      <c r="H26" s="9">
        <v>86.837997901805394</v>
      </c>
      <c r="I26" s="9">
        <v>94.628738779244429</v>
      </c>
      <c r="J26" s="9">
        <v>88.488645217957995</v>
      </c>
      <c r="K26" s="9">
        <v>88.312260010602799</v>
      </c>
      <c r="L26" s="9">
        <v>84.940806194371561</v>
      </c>
      <c r="M26" s="9">
        <v>88.4095633756924</v>
      </c>
      <c r="O26" s="6" t="s">
        <v>1</v>
      </c>
      <c r="P26" s="6">
        <v>48</v>
      </c>
      <c r="Q26" s="6">
        <v>3415.286113362898</v>
      </c>
      <c r="R26" s="6">
        <v>71.151794028393709</v>
      </c>
      <c r="S26" s="6">
        <v>571.01654858362156</v>
      </c>
    </row>
    <row r="27" spans="1:19" x14ac:dyDescent="0.35">
      <c r="A27" s="5">
        <v>42095</v>
      </c>
      <c r="B27" s="9">
        <v>75.051164988393268</v>
      </c>
      <c r="C27" s="9">
        <v>60.649954514084939</v>
      </c>
      <c r="D27" s="9">
        <v>55.986320874650382</v>
      </c>
      <c r="E27" s="9">
        <v>77.170056935817783</v>
      </c>
      <c r="F27" s="9">
        <v>72.713055241859607</v>
      </c>
      <c r="G27" s="9">
        <v>72.014042599912173</v>
      </c>
      <c r="H27" s="9">
        <v>70.210307605035865</v>
      </c>
      <c r="I27" s="9">
        <v>76.768640148625835</v>
      </c>
      <c r="J27" s="9">
        <v>73.976279095300839</v>
      </c>
      <c r="K27" s="9">
        <v>72.317868122215955</v>
      </c>
      <c r="L27" s="9">
        <v>74.093517316017326</v>
      </c>
      <c r="M27" s="9">
        <v>72.523647342995162</v>
      </c>
      <c r="O27" s="6" t="s">
        <v>2</v>
      </c>
      <c r="P27" s="6">
        <v>48</v>
      </c>
      <c r="Q27" s="6">
        <v>3186.1971635420218</v>
      </c>
      <c r="R27" s="6">
        <v>66.379107573792126</v>
      </c>
      <c r="S27" s="6">
        <v>568.94984721961589</v>
      </c>
    </row>
    <row r="28" spans="1:19" x14ac:dyDescent="0.35">
      <c r="A28" s="5">
        <v>42125</v>
      </c>
      <c r="B28" s="9">
        <v>59.190286455012966</v>
      </c>
      <c r="C28" s="9">
        <v>53.896629691019598</v>
      </c>
      <c r="D28" s="9">
        <v>45.803295932678814</v>
      </c>
      <c r="E28" s="9">
        <v>60.906175509857135</v>
      </c>
      <c r="F28" s="9">
        <v>54.828680751913147</v>
      </c>
      <c r="G28" s="9">
        <v>57.887744471148544</v>
      </c>
      <c r="H28" s="9">
        <v>52.167980698590775</v>
      </c>
      <c r="I28" s="9">
        <v>58.425547257299677</v>
      </c>
      <c r="J28" s="9">
        <v>58.098973607038126</v>
      </c>
      <c r="K28" s="9">
        <v>53.579162947851593</v>
      </c>
      <c r="L28" s="9">
        <v>58.556610990692356</v>
      </c>
      <c r="M28" s="9">
        <v>52.62446160664954</v>
      </c>
      <c r="O28" s="6" t="s">
        <v>3</v>
      </c>
      <c r="P28" s="6">
        <v>48</v>
      </c>
      <c r="Q28" s="6">
        <v>4138.3736092866529</v>
      </c>
      <c r="R28" s="6">
        <v>86.216116860138598</v>
      </c>
      <c r="S28" s="6">
        <v>747.09972517654933</v>
      </c>
    </row>
    <row r="29" spans="1:19" x14ac:dyDescent="0.35">
      <c r="A29" s="5">
        <v>42156</v>
      </c>
      <c r="B29" s="9">
        <v>61.903325906120017</v>
      </c>
      <c r="C29" s="9">
        <v>57.604461279461269</v>
      </c>
      <c r="D29" s="9">
        <v>50.761825396825394</v>
      </c>
      <c r="E29" s="9">
        <v>66.575926971579136</v>
      </c>
      <c r="F29" s="9">
        <v>62.430205784553614</v>
      </c>
      <c r="G29" s="9">
        <v>63.268818620992541</v>
      </c>
      <c r="H29" s="9">
        <v>53.665089560198261</v>
      </c>
      <c r="I29" s="9">
        <v>64.228560606060611</v>
      </c>
      <c r="J29" s="9">
        <v>64.64783298826778</v>
      </c>
      <c r="K29" s="9">
        <v>62.128744275048618</v>
      </c>
      <c r="L29" s="9">
        <v>61.567182696530523</v>
      </c>
      <c r="M29" s="9">
        <v>59.360052986939174</v>
      </c>
      <c r="O29" s="6" t="s">
        <v>4</v>
      </c>
      <c r="P29" s="6">
        <v>48</v>
      </c>
      <c r="Q29" s="6">
        <v>3984.988236140397</v>
      </c>
      <c r="R29" s="6">
        <v>83.020588252924938</v>
      </c>
      <c r="S29" s="6">
        <v>686.10413267584693</v>
      </c>
    </row>
    <row r="30" spans="1:19" x14ac:dyDescent="0.35">
      <c r="A30" s="5">
        <v>42186</v>
      </c>
      <c r="B30" s="9">
        <v>66.310380654875743</v>
      </c>
      <c r="C30" s="9">
        <v>56.140194015895275</v>
      </c>
      <c r="D30" s="9">
        <v>49.486559139784951</v>
      </c>
      <c r="E30" s="9">
        <v>69.149671681754427</v>
      </c>
      <c r="F30" s="9">
        <v>67.565392706872373</v>
      </c>
      <c r="G30" s="9">
        <v>61.572697522206639</v>
      </c>
      <c r="H30" s="9">
        <v>52.23077903863318</v>
      </c>
      <c r="I30" s="9">
        <v>56.709660722634077</v>
      </c>
      <c r="J30" s="9">
        <v>62.202489481065911</v>
      </c>
      <c r="K30" s="9">
        <v>64.082660411547806</v>
      </c>
      <c r="L30" s="9">
        <v>64.718065378644141</v>
      </c>
      <c r="M30" s="9">
        <v>61.803248119342072</v>
      </c>
      <c r="O30" s="6" t="s">
        <v>5</v>
      </c>
      <c r="P30" s="6">
        <v>48</v>
      </c>
      <c r="Q30" s="6">
        <v>4036.855213572228</v>
      </c>
      <c r="R30" s="6">
        <v>84.101150282754745</v>
      </c>
      <c r="S30" s="6">
        <v>762.47381492895374</v>
      </c>
    </row>
    <row r="31" spans="1:19" x14ac:dyDescent="0.35">
      <c r="A31" s="5">
        <v>42217</v>
      </c>
      <c r="B31" s="9">
        <v>46.893453215788419</v>
      </c>
      <c r="C31" s="9">
        <v>38.373209200803856</v>
      </c>
      <c r="D31" s="9">
        <v>34.932464041335002</v>
      </c>
      <c r="E31" s="9">
        <v>49.51965507610668</v>
      </c>
      <c r="F31" s="9">
        <v>51.287267839687189</v>
      </c>
      <c r="G31" s="9">
        <v>46.432218743339291</v>
      </c>
      <c r="H31" s="9">
        <v>37.987769124775461</v>
      </c>
      <c r="I31" s="9">
        <v>41.738154116005305</v>
      </c>
      <c r="J31" s="9">
        <v>43.656553007534775</v>
      </c>
      <c r="K31" s="9">
        <v>47.316400894158498</v>
      </c>
      <c r="L31" s="9">
        <v>46.958333333333329</v>
      </c>
      <c r="M31" s="9">
        <v>45.982735034172627</v>
      </c>
      <c r="O31" s="6" t="s">
        <v>6</v>
      </c>
      <c r="P31" s="6">
        <v>48</v>
      </c>
      <c r="Q31" s="6">
        <v>3341.7739202081934</v>
      </c>
      <c r="R31" s="6">
        <v>69.620290004337363</v>
      </c>
      <c r="S31" s="6">
        <v>536.111801829059</v>
      </c>
    </row>
    <row r="32" spans="1:19" x14ac:dyDescent="0.35">
      <c r="A32" s="5">
        <v>42248</v>
      </c>
      <c r="B32" s="9">
        <v>52.772020144234112</v>
      </c>
      <c r="C32" s="9">
        <v>42.843749607880042</v>
      </c>
      <c r="D32" s="9">
        <v>37.910403726708083</v>
      </c>
      <c r="E32" s="9">
        <v>54.466452569169967</v>
      </c>
      <c r="F32" s="9">
        <v>53.763863636363652</v>
      </c>
      <c r="G32" s="9">
        <v>49.567590762699446</v>
      </c>
      <c r="H32" s="9">
        <v>42.87991326306544</v>
      </c>
      <c r="I32" s="9">
        <v>51.138333901482376</v>
      </c>
      <c r="J32" s="9">
        <v>48.735671936758891</v>
      </c>
      <c r="K32" s="9">
        <v>49.033559978668677</v>
      </c>
      <c r="L32" s="9">
        <v>49.219031426799958</v>
      </c>
      <c r="M32" s="9">
        <v>53.021220172741906</v>
      </c>
      <c r="O32" s="6" t="s">
        <v>7</v>
      </c>
      <c r="P32" s="6">
        <v>48</v>
      </c>
      <c r="Q32" s="6">
        <v>4080.2240540680764</v>
      </c>
      <c r="R32" s="6">
        <v>85.00466779308492</v>
      </c>
      <c r="S32" s="6">
        <v>822.34915439086899</v>
      </c>
    </row>
    <row r="33" spans="1:21" x14ac:dyDescent="0.35">
      <c r="A33" s="5">
        <v>42278</v>
      </c>
      <c r="B33" s="9">
        <v>77.856549364613898</v>
      </c>
      <c r="C33" s="9">
        <v>45.562999999999995</v>
      </c>
      <c r="D33" s="9">
        <v>53.167690479226231</v>
      </c>
      <c r="E33" s="9">
        <v>80.308096239898489</v>
      </c>
      <c r="F33" s="9">
        <v>75.269226273959802</v>
      </c>
      <c r="G33" s="9">
        <v>77.600158315270519</v>
      </c>
      <c r="H33" s="9">
        <v>63.425090921233974</v>
      </c>
      <c r="I33" s="9">
        <v>81.256268115942021</v>
      </c>
      <c r="J33" s="9">
        <v>75.222420053065179</v>
      </c>
      <c r="K33" s="9">
        <v>71.989673078207431</v>
      </c>
      <c r="L33" s="9">
        <v>68.927838232361353</v>
      </c>
      <c r="M33" s="9">
        <v>77.348473919722167</v>
      </c>
      <c r="O33" s="6" t="s">
        <v>8</v>
      </c>
      <c r="P33" s="6">
        <v>48</v>
      </c>
      <c r="Q33" s="6">
        <v>3828.002859530201</v>
      </c>
      <c r="R33" s="6">
        <v>79.750059573545855</v>
      </c>
      <c r="S33" s="6">
        <v>671.71876764940498</v>
      </c>
    </row>
    <row r="34" spans="1:21" x14ac:dyDescent="0.35">
      <c r="A34" s="5">
        <v>42309</v>
      </c>
      <c r="B34" s="9">
        <v>123.30049642386601</v>
      </c>
      <c r="C34" s="9">
        <v>90.504847675843124</v>
      </c>
      <c r="D34" s="9">
        <v>84.736610440792376</v>
      </c>
      <c r="E34" s="9">
        <v>125.22284602316066</v>
      </c>
      <c r="F34" s="9">
        <v>120.92201274761344</v>
      </c>
      <c r="G34" s="9">
        <v>132.71308154003808</v>
      </c>
      <c r="H34" s="9">
        <v>97.63772883295195</v>
      </c>
      <c r="I34" s="9">
        <v>126.42176815366174</v>
      </c>
      <c r="J34" s="9">
        <v>117.46842249728405</v>
      </c>
      <c r="K34" s="9">
        <v>121.23421582337488</v>
      </c>
      <c r="L34" s="9">
        <v>113.22843022411101</v>
      </c>
      <c r="M34" s="9">
        <v>125.73022983457764</v>
      </c>
      <c r="O34" s="6" t="s">
        <v>9</v>
      </c>
      <c r="P34" s="6">
        <v>48</v>
      </c>
      <c r="Q34" s="6">
        <v>3938.632564173166</v>
      </c>
      <c r="R34" s="6">
        <v>82.054845086940958</v>
      </c>
      <c r="S34" s="6">
        <v>689.61014903851958</v>
      </c>
    </row>
    <row r="35" spans="1:21" x14ac:dyDescent="0.35">
      <c r="A35" s="5">
        <v>42339</v>
      </c>
      <c r="B35" s="9">
        <v>153.57809891137379</v>
      </c>
      <c r="C35" s="9">
        <v>120.35495948262425</v>
      </c>
      <c r="D35" s="9">
        <v>118.64203090815992</v>
      </c>
      <c r="E35" s="9">
        <v>161.58838409136447</v>
      </c>
      <c r="F35" s="9">
        <v>155.25669766185194</v>
      </c>
      <c r="G35" s="9">
        <v>165.2362138212419</v>
      </c>
      <c r="H35" s="9">
        <v>128.00294757836832</v>
      </c>
      <c r="I35" s="9">
        <v>161.66938975003487</v>
      </c>
      <c r="J35" s="9">
        <v>153.02717167616223</v>
      </c>
      <c r="K35" s="9">
        <v>157.57172835346049</v>
      </c>
      <c r="L35" s="9">
        <v>149.94189996539231</v>
      </c>
      <c r="M35" s="9">
        <v>174.49433130869264</v>
      </c>
      <c r="O35" s="6" t="s">
        <v>10</v>
      </c>
      <c r="P35" s="6">
        <v>48</v>
      </c>
      <c r="Q35" s="6">
        <v>4006.9684607906956</v>
      </c>
      <c r="R35" s="6">
        <v>83.478509599806159</v>
      </c>
      <c r="S35" s="6">
        <v>739.73457613014466</v>
      </c>
    </row>
    <row r="36" spans="1:21" ht="15" thickBot="1" x14ac:dyDescent="0.4">
      <c r="A36" s="5">
        <v>42370</v>
      </c>
      <c r="B36" s="9">
        <v>67.959318439858393</v>
      </c>
      <c r="C36" s="9">
        <v>54.50194289114345</v>
      </c>
      <c r="D36" s="9">
        <v>53.243672757694313</v>
      </c>
      <c r="E36" s="9">
        <v>69.357000935016359</v>
      </c>
      <c r="F36" s="9">
        <v>67.246902758298262</v>
      </c>
      <c r="G36" s="9">
        <v>76.23341939733946</v>
      </c>
      <c r="H36" s="9">
        <v>58.603202431042533</v>
      </c>
      <c r="I36" s="9">
        <v>70.128421309872934</v>
      </c>
      <c r="J36" s="9">
        <v>70.502863487611037</v>
      </c>
      <c r="K36" s="9">
        <v>71.678312629399585</v>
      </c>
      <c r="L36" s="9">
        <v>67.08443304007821</v>
      </c>
      <c r="M36" s="9">
        <v>75.57740392035808</v>
      </c>
      <c r="O36" s="7" t="s">
        <v>11</v>
      </c>
      <c r="P36" s="7">
        <v>48</v>
      </c>
      <c r="Q36" s="7">
        <v>4089.2503377667199</v>
      </c>
      <c r="R36" s="7">
        <v>85.192715370139993</v>
      </c>
      <c r="S36" s="7">
        <v>874.20426983566722</v>
      </c>
    </row>
    <row r="37" spans="1:21" x14ac:dyDescent="0.35">
      <c r="A37" s="5">
        <v>42401</v>
      </c>
      <c r="B37" s="9">
        <v>44.776021080368913</v>
      </c>
      <c r="C37" s="9">
        <v>37.320919085911598</v>
      </c>
      <c r="D37" s="9">
        <v>35.161236751753997</v>
      </c>
      <c r="E37" s="9">
        <v>43.183470764617681</v>
      </c>
      <c r="F37" s="9">
        <v>41.046976511744134</v>
      </c>
      <c r="G37" s="9">
        <v>43.210769615192405</v>
      </c>
      <c r="H37" s="9">
        <v>39.234447020488794</v>
      </c>
      <c r="I37" s="9">
        <v>43.208520739630181</v>
      </c>
      <c r="J37" s="9">
        <v>49.237477851983101</v>
      </c>
      <c r="K37" s="9">
        <v>44.753998000999509</v>
      </c>
      <c r="L37" s="9">
        <v>42.936509829500828</v>
      </c>
      <c r="M37" s="9">
        <v>48.414741492889924</v>
      </c>
    </row>
    <row r="38" spans="1:21" x14ac:dyDescent="0.35">
      <c r="A38" s="5">
        <v>42430</v>
      </c>
      <c r="B38" s="9">
        <v>100.04858748077544</v>
      </c>
      <c r="C38" s="9">
        <v>73.087580371942224</v>
      </c>
      <c r="D38" s="9">
        <v>82.429289387564282</v>
      </c>
      <c r="E38" s="9">
        <v>99.074437096822138</v>
      </c>
      <c r="F38" s="9">
        <v>95.014939163221101</v>
      </c>
      <c r="G38" s="9">
        <v>98.785837234294448</v>
      </c>
      <c r="H38" s="9">
        <v>82.928191805856628</v>
      </c>
      <c r="I38" s="9">
        <v>93.651919971099503</v>
      </c>
      <c r="J38" s="9">
        <v>97.860106676866835</v>
      </c>
      <c r="K38" s="9">
        <v>90.245246443598475</v>
      </c>
      <c r="L38" s="9">
        <v>94.949911102610983</v>
      </c>
      <c r="M38" s="9">
        <v>95.191483913468474</v>
      </c>
    </row>
    <row r="39" spans="1:21" ht="15" thickBot="1" x14ac:dyDescent="0.4">
      <c r="A39" s="5">
        <v>42461</v>
      </c>
      <c r="B39" s="9">
        <v>67.982112090807746</v>
      </c>
      <c r="C39" s="9">
        <v>56.856470763535981</v>
      </c>
      <c r="D39" s="9">
        <v>60.921429512516468</v>
      </c>
      <c r="E39" s="9">
        <v>76.806432308101108</v>
      </c>
      <c r="F39" s="9">
        <v>73.3468170838823</v>
      </c>
      <c r="G39" s="9">
        <v>72.10902079804255</v>
      </c>
      <c r="H39" s="9">
        <v>57.245740220989582</v>
      </c>
      <c r="I39" s="9">
        <v>72.176449275362302</v>
      </c>
      <c r="J39" s="9">
        <v>76.718980091377787</v>
      </c>
      <c r="K39" s="9">
        <v>66.078457713783791</v>
      </c>
      <c r="L39" s="9">
        <v>62.065982286634458</v>
      </c>
      <c r="M39" s="9">
        <v>66.87202163778251</v>
      </c>
      <c r="O39" t="s">
        <v>31</v>
      </c>
    </row>
    <row r="40" spans="1:21" x14ac:dyDescent="0.35">
      <c r="A40" s="5">
        <v>42491</v>
      </c>
      <c r="B40" s="9">
        <v>53.37002437721231</v>
      </c>
      <c r="C40" s="9">
        <v>50.782345862105231</v>
      </c>
      <c r="D40" s="9">
        <v>52.002585461912254</v>
      </c>
      <c r="E40" s="9">
        <v>64.483816323928536</v>
      </c>
      <c r="F40" s="9">
        <v>56.825803991043529</v>
      </c>
      <c r="G40" s="9">
        <v>59.909576230084028</v>
      </c>
      <c r="H40" s="9">
        <v>48.171669611361047</v>
      </c>
      <c r="I40" s="9">
        <v>54.078340558459779</v>
      </c>
      <c r="J40" s="9">
        <v>50.315873281308065</v>
      </c>
      <c r="K40" s="9">
        <v>49.052848915927449</v>
      </c>
      <c r="L40" s="9">
        <v>52.429156013519709</v>
      </c>
      <c r="M40" s="9">
        <v>55.412098595654008</v>
      </c>
      <c r="O40" s="8" t="s">
        <v>32</v>
      </c>
      <c r="P40" s="8" t="s">
        <v>33</v>
      </c>
      <c r="Q40" s="8" t="s">
        <v>34</v>
      </c>
      <c r="R40" s="8" t="s">
        <v>35</v>
      </c>
      <c r="S40" s="8" t="s">
        <v>36</v>
      </c>
      <c r="T40" s="8" t="s">
        <v>37</v>
      </c>
      <c r="U40" s="8" t="s">
        <v>38</v>
      </c>
    </row>
    <row r="41" spans="1:21" x14ac:dyDescent="0.35">
      <c r="A41" s="5">
        <v>42522</v>
      </c>
      <c r="B41" s="9">
        <v>57.374057343622546</v>
      </c>
      <c r="C41" s="9">
        <v>53.025839920948634</v>
      </c>
      <c r="D41" s="9">
        <v>49.067676767676765</v>
      </c>
      <c r="E41" s="9">
        <v>63.313775687913612</v>
      </c>
      <c r="F41" s="9">
        <v>66.110348045674144</v>
      </c>
      <c r="G41" s="9">
        <v>64.64485381767993</v>
      </c>
      <c r="H41" s="9">
        <v>46.884348924022831</v>
      </c>
      <c r="I41" s="9">
        <v>61.480303030303034</v>
      </c>
      <c r="J41" s="9">
        <v>56.238323451910418</v>
      </c>
      <c r="K41" s="9">
        <v>62.543836266390599</v>
      </c>
      <c r="L41" s="9">
        <v>58.357077294685986</v>
      </c>
      <c r="M41" s="9">
        <v>64.552224723199885</v>
      </c>
      <c r="O41" s="6" t="s">
        <v>39</v>
      </c>
      <c r="P41" s="6">
        <v>24509.732517223631</v>
      </c>
      <c r="Q41" s="6">
        <v>11</v>
      </c>
      <c r="R41" s="6">
        <v>2228.1575015657845</v>
      </c>
      <c r="S41" s="6">
        <v>3.1984033637845379</v>
      </c>
      <c r="T41" s="6">
        <v>3.1114340460557913E-4</v>
      </c>
      <c r="U41" s="6">
        <v>1.8056242262444588</v>
      </c>
    </row>
    <row r="42" spans="1:21" x14ac:dyDescent="0.35">
      <c r="A42" s="5">
        <v>42552</v>
      </c>
      <c r="B42" s="9">
        <v>71.16842779123634</v>
      </c>
      <c r="C42" s="9">
        <v>54.906503676314323</v>
      </c>
      <c r="D42" s="9">
        <v>57.393824186566128</v>
      </c>
      <c r="E42" s="9">
        <v>78.409682171901082</v>
      </c>
      <c r="F42" s="9">
        <v>79.015164703717346</v>
      </c>
      <c r="G42" s="9">
        <v>70.273364783883693</v>
      </c>
      <c r="H42" s="9">
        <v>57.945820051850909</v>
      </c>
      <c r="I42" s="9">
        <v>71.027211101194268</v>
      </c>
      <c r="J42" s="9">
        <v>64.173298907730882</v>
      </c>
      <c r="K42" s="9">
        <v>71.06599302987803</v>
      </c>
      <c r="L42" s="9">
        <v>70.981950844854083</v>
      </c>
      <c r="M42" s="9">
        <v>74.175019201228864</v>
      </c>
      <c r="O42" s="6" t="s">
        <v>40</v>
      </c>
      <c r="P42" s="6">
        <v>392908.80103256396</v>
      </c>
      <c r="Q42" s="6">
        <v>564</v>
      </c>
      <c r="R42" s="6">
        <v>696.64681034142552</v>
      </c>
      <c r="S42" s="6"/>
      <c r="T42" s="6"/>
      <c r="U42" s="6"/>
    </row>
    <row r="43" spans="1:21" x14ac:dyDescent="0.35">
      <c r="A43" s="5">
        <v>42583</v>
      </c>
      <c r="B43" s="9">
        <v>46.457435505121339</v>
      </c>
      <c r="C43" s="9">
        <v>36.674542965216176</v>
      </c>
      <c r="D43" s="9">
        <v>37.290780422304017</v>
      </c>
      <c r="E43" s="9">
        <v>51.13347889838073</v>
      </c>
      <c r="F43" s="9">
        <v>49.064510816439295</v>
      </c>
      <c r="G43" s="9">
        <v>48.261230821539378</v>
      </c>
      <c r="H43" s="9">
        <v>41.557593820391858</v>
      </c>
      <c r="I43" s="9">
        <v>49.199742870500252</v>
      </c>
      <c r="J43" s="9">
        <v>47.135429557517256</v>
      </c>
      <c r="K43" s="9">
        <v>48.387472197430121</v>
      </c>
      <c r="L43" s="9">
        <v>45.155388031790551</v>
      </c>
      <c r="M43" s="9">
        <v>50.697353721547273</v>
      </c>
      <c r="O43" s="6"/>
      <c r="P43" s="6"/>
      <c r="Q43" s="6"/>
      <c r="R43" s="6"/>
      <c r="S43" s="6"/>
      <c r="T43" s="6"/>
      <c r="U43" s="6"/>
    </row>
    <row r="44" spans="1:21" ht="15" thickBot="1" x14ac:dyDescent="0.4">
      <c r="A44" s="5">
        <v>42614</v>
      </c>
      <c r="B44" s="9">
        <v>55.8155138339921</v>
      </c>
      <c r="C44" s="9">
        <v>44.596836617488783</v>
      </c>
      <c r="D44" s="9">
        <v>43.01674034902296</v>
      </c>
      <c r="E44" s="9">
        <v>60.366662966662958</v>
      </c>
      <c r="F44" s="9">
        <v>57.508688071188075</v>
      </c>
      <c r="G44" s="9">
        <v>60.814131831174173</v>
      </c>
      <c r="H44" s="9">
        <v>44.550920774072956</v>
      </c>
      <c r="I44" s="9">
        <v>59.563658463114983</v>
      </c>
      <c r="J44" s="9">
        <v>54.481378328532216</v>
      </c>
      <c r="K44" s="9">
        <v>56.595035057535057</v>
      </c>
      <c r="L44" s="9">
        <v>53.04718013468014</v>
      </c>
      <c r="M44" s="9">
        <v>58.496361327883058</v>
      </c>
      <c r="O44" s="7" t="s">
        <v>41</v>
      </c>
      <c r="P44" s="7">
        <v>417418.53354978759</v>
      </c>
      <c r="Q44" s="7">
        <v>575</v>
      </c>
      <c r="R44" s="7"/>
      <c r="S44" s="7"/>
      <c r="T44" s="7"/>
      <c r="U44" s="7"/>
    </row>
    <row r="45" spans="1:21" x14ac:dyDescent="0.35">
      <c r="A45" s="5">
        <v>42644</v>
      </c>
      <c r="B45" s="9">
        <v>85.528252369416464</v>
      </c>
      <c r="C45" s="9">
        <v>79.882533256831991</v>
      </c>
      <c r="D45" s="9">
        <v>81.206469979296074</v>
      </c>
      <c r="E45" s="9">
        <v>92.018536016344555</v>
      </c>
      <c r="F45" s="9">
        <v>87.632520203032101</v>
      </c>
      <c r="G45" s="9">
        <v>93.326729780271165</v>
      </c>
      <c r="H45" s="9">
        <v>78.332520506608887</v>
      </c>
      <c r="I45" s="9">
        <v>86.277975355640123</v>
      </c>
      <c r="J45" s="9">
        <v>82.443858881884793</v>
      </c>
      <c r="K45" s="9">
        <v>80.201257718438654</v>
      </c>
      <c r="L45" s="9">
        <v>82.224892685621995</v>
      </c>
      <c r="M45" s="9">
        <v>83.786395056556373</v>
      </c>
    </row>
    <row r="46" spans="1:21" x14ac:dyDescent="0.35">
      <c r="A46" s="5">
        <v>42675</v>
      </c>
      <c r="B46" s="9">
        <v>100.20681818181815</v>
      </c>
      <c r="C46" s="9">
        <v>85.786111111111097</v>
      </c>
      <c r="D46" s="9">
        <v>75.972699824330263</v>
      </c>
      <c r="E46" s="9">
        <v>108.25722990777339</v>
      </c>
      <c r="F46" s="9">
        <v>107.03333333333333</v>
      </c>
      <c r="G46" s="9">
        <v>105.50785024154588</v>
      </c>
      <c r="H46" s="9">
        <v>82.846557971014505</v>
      </c>
      <c r="I46" s="9">
        <v>104.86199494949499</v>
      </c>
      <c r="J46" s="9">
        <v>94.062258454106271</v>
      </c>
      <c r="K46" s="9">
        <v>99.856565656565635</v>
      </c>
      <c r="L46" s="9">
        <v>98.829166666666666</v>
      </c>
      <c r="M46" s="9">
        <v>106.39323671497583</v>
      </c>
    </row>
    <row r="47" spans="1:21" x14ac:dyDescent="0.35">
      <c r="A47" s="5">
        <v>42705</v>
      </c>
      <c r="B47" s="9">
        <v>132.33327489481067</v>
      </c>
      <c r="C47" s="9">
        <v>109.98583131454804</v>
      </c>
      <c r="D47" s="9">
        <v>94.976176562256541</v>
      </c>
      <c r="E47" s="9">
        <v>149.72797398954481</v>
      </c>
      <c r="F47" s="9">
        <v>142.73422159887798</v>
      </c>
      <c r="G47" s="9">
        <v>134.00051000892515</v>
      </c>
      <c r="H47" s="9">
        <v>91.32094436652639</v>
      </c>
      <c r="I47" s="9">
        <v>146.00373095814896</v>
      </c>
      <c r="J47" s="9">
        <v>118.40872434017595</v>
      </c>
      <c r="K47" s="9">
        <v>143.47568957456758</v>
      </c>
      <c r="L47" s="9">
        <v>126.81358855029963</v>
      </c>
      <c r="M47" s="9">
        <v>157.11923052403418</v>
      </c>
    </row>
    <row r="48" spans="1:21" x14ac:dyDescent="0.35">
      <c r="A48" s="5">
        <v>42736</v>
      </c>
      <c r="B48" s="9">
        <v>115.59367695184663</v>
      </c>
      <c r="C48" s="9">
        <v>98.313639551192139</v>
      </c>
      <c r="D48" s="9">
        <v>81.827606358111254</v>
      </c>
      <c r="E48" s="9">
        <v>126.91567321178121</v>
      </c>
      <c r="F48" s="9">
        <v>116.14453565437394</v>
      </c>
      <c r="G48" s="9">
        <v>126.67309490416082</v>
      </c>
      <c r="H48" s="9">
        <v>88.900011687704549</v>
      </c>
      <c r="I48" s="9">
        <v>123.45885928003742</v>
      </c>
      <c r="J48" s="9">
        <v>117.8885577372604</v>
      </c>
      <c r="K48" s="9">
        <v>121.60349462365592</v>
      </c>
      <c r="L48" s="9">
        <v>115.66149903159021</v>
      </c>
      <c r="M48" s="9">
        <v>132.1158835904628</v>
      </c>
    </row>
    <row r="49" spans="1:13" x14ac:dyDescent="0.35">
      <c r="A49" s="5">
        <v>42767</v>
      </c>
      <c r="B49" s="9">
        <v>70.648971861471878</v>
      </c>
      <c r="C49" s="9">
        <v>59.534823277136937</v>
      </c>
      <c r="D49" s="9">
        <v>53.442891089242018</v>
      </c>
      <c r="E49" s="9">
        <v>76.48157081014223</v>
      </c>
      <c r="F49" s="9">
        <v>71.458378460079672</v>
      </c>
      <c r="G49" s="9">
        <v>72.384640540999001</v>
      </c>
      <c r="H49" s="9">
        <v>57.78463379917185</v>
      </c>
      <c r="I49" s="9">
        <v>75.705070615202615</v>
      </c>
      <c r="J49" s="9">
        <v>70.106384525153928</v>
      </c>
      <c r="K49" s="9">
        <v>71.425593389529723</v>
      </c>
      <c r="L49" s="9">
        <v>69.240271923986981</v>
      </c>
      <c r="M49" s="9">
        <v>77.418200219811268</v>
      </c>
    </row>
    <row r="51" spans="1:13" x14ac:dyDescent="0.35">
      <c r="B51" s="9">
        <f>AVERAGE(B2:B49)</f>
        <v>82.505195464935241</v>
      </c>
      <c r="C51" s="9">
        <f t="shared" ref="C51:M51" si="9">AVERAGE(C2:C49)</f>
        <v>71.151794028393709</v>
      </c>
      <c r="D51" s="9">
        <f t="shared" si="9"/>
        <v>66.379107573792126</v>
      </c>
      <c r="E51" s="9">
        <f t="shared" si="9"/>
        <v>86.216116860138598</v>
      </c>
      <c r="F51" s="9">
        <f t="shared" si="9"/>
        <v>83.020588252924938</v>
      </c>
      <c r="G51" s="9">
        <f t="shared" si="9"/>
        <v>84.101150282754745</v>
      </c>
      <c r="H51" s="9">
        <f t="shared" si="9"/>
        <v>69.620290004337363</v>
      </c>
      <c r="I51" s="9">
        <f t="shared" si="9"/>
        <v>85.00466779308492</v>
      </c>
      <c r="J51" s="9">
        <f t="shared" si="9"/>
        <v>79.750059573545855</v>
      </c>
      <c r="K51" s="9">
        <f t="shared" si="9"/>
        <v>82.054845086940958</v>
      </c>
      <c r="L51" s="9">
        <f t="shared" si="9"/>
        <v>83.478509599806159</v>
      </c>
      <c r="M51" s="9">
        <f t="shared" si="9"/>
        <v>85.192715370139993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C77D-1CCA-4A4B-A03C-860AF315BE94}">
  <sheetPr codeName="Planilha4"/>
  <dimension ref="A1:O36"/>
  <sheetViews>
    <sheetView workbookViewId="0">
      <selection activeCell="C15" sqref="C15"/>
    </sheetView>
  </sheetViews>
  <sheetFormatPr defaultRowHeight="14.5" x14ac:dyDescent="0.35"/>
  <cols>
    <col min="3" max="3" width="18.26953125" customWidth="1"/>
    <col min="4" max="4" width="12" bestFit="1" customWidth="1"/>
    <col min="15" max="15" width="11.7265625" customWidth="1"/>
  </cols>
  <sheetData>
    <row r="1" spans="1:15" x14ac:dyDescent="0.35">
      <c r="A1" s="1"/>
      <c r="C1" s="2"/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</row>
    <row r="2" spans="1:15" x14ac:dyDescent="0.35">
      <c r="C2" s="2" t="s">
        <v>14</v>
      </c>
      <c r="D2" s="4">
        <v>83.414698391654753</v>
      </c>
      <c r="E2" s="4">
        <v>71.964288455500125</v>
      </c>
      <c r="F2" s="4">
        <v>66.618208142902006</v>
      </c>
      <c r="G2" s="4">
        <v>87.322140041168055</v>
      </c>
      <c r="H2" s="4">
        <v>83.831755224505443</v>
      </c>
      <c r="I2" s="4">
        <v>85.135659212224837</v>
      </c>
      <c r="J2" s="4">
        <v>70.048288734605592</v>
      </c>
      <c r="K2" s="4">
        <v>85.866022398213715</v>
      </c>
      <c r="L2" s="4">
        <v>80.154125527683775</v>
      </c>
      <c r="M2" s="4">
        <v>82.996818197676461</v>
      </c>
      <c r="N2" s="4">
        <v>84.3281791857098</v>
      </c>
      <c r="O2" s="4">
        <v>86.122087708893005</v>
      </c>
    </row>
    <row r="3" spans="1:15" x14ac:dyDescent="0.35">
      <c r="C3" s="2" t="s">
        <v>15</v>
      </c>
      <c r="D3" s="4">
        <v>82.650148688775687</v>
      </c>
      <c r="E3" s="4">
        <v>73.08028049173393</v>
      </c>
      <c r="F3" s="4">
        <v>72.987821533586157</v>
      </c>
      <c r="G3" s="4">
        <v>87.069745464907427</v>
      </c>
      <c r="H3" s="4">
        <v>82.015704729139443</v>
      </c>
      <c r="I3" s="4">
        <v>83.575709788907375</v>
      </c>
      <c r="J3" s="4">
        <v>71.767678082738385</v>
      </c>
      <c r="K3" s="4">
        <v>87.165441270099919</v>
      </c>
      <c r="L3" s="4">
        <v>81.785319656141752</v>
      </c>
      <c r="M3" s="4">
        <v>81.653381478801847</v>
      </c>
      <c r="N3" s="4">
        <v>82.477938349246116</v>
      </c>
      <c r="O3" s="4">
        <v>86.898971817789786</v>
      </c>
    </row>
    <row r="4" spans="1:15" x14ac:dyDescent="0.35">
      <c r="C4" s="2" t="s">
        <v>16</v>
      </c>
      <c r="D4" s="4">
        <v>59</v>
      </c>
      <c r="E4" s="4">
        <v>47</v>
      </c>
      <c r="F4" s="4">
        <v>41</v>
      </c>
      <c r="G4" s="4">
        <v>62</v>
      </c>
      <c r="H4" s="4">
        <v>60</v>
      </c>
      <c r="I4" s="4">
        <v>61</v>
      </c>
      <c r="J4" s="4">
        <v>47</v>
      </c>
      <c r="K4" s="4">
        <v>60</v>
      </c>
      <c r="L4" s="4">
        <v>55</v>
      </c>
      <c r="M4" s="4">
        <v>59</v>
      </c>
      <c r="N4" s="4">
        <v>60</v>
      </c>
      <c r="O4" s="4">
        <v>61</v>
      </c>
    </row>
    <row r="5" spans="1:15" x14ac:dyDescent="0.35">
      <c r="C5" s="2" t="s">
        <v>17</v>
      </c>
      <c r="D5" s="4">
        <v>6831.0470782767288</v>
      </c>
      <c r="E5" s="4">
        <v>5340.7273967505071</v>
      </c>
      <c r="F5" s="4">
        <v>5327.2220922186225</v>
      </c>
      <c r="G5" s="4">
        <v>7581.1405753237686</v>
      </c>
      <c r="H5" s="4">
        <v>6726.5758222173863</v>
      </c>
      <c r="I5" s="4">
        <v>6984.8992667196671</v>
      </c>
      <c r="J5" s="4">
        <v>5150.5996173875683</v>
      </c>
      <c r="K5" s="4">
        <v>7597.814151811237</v>
      </c>
      <c r="L5" s="4">
        <v>6688.8385112572869</v>
      </c>
      <c r="M5" s="4">
        <v>6667.2747069227407</v>
      </c>
      <c r="N5" s="4">
        <v>6802.6103143420441</v>
      </c>
      <c r="O5" s="4">
        <v>7551.4313029890236</v>
      </c>
    </row>
    <row r="6" spans="1:15" x14ac:dyDescent="0.35">
      <c r="C6" s="2" t="s">
        <v>18</v>
      </c>
      <c r="D6" s="4">
        <v>1.9241920100138761</v>
      </c>
      <c r="E6" s="4">
        <v>1.851823402089728</v>
      </c>
      <c r="F6" s="4">
        <v>1.9754385675549213</v>
      </c>
      <c r="G6" s="4">
        <v>1.9212445059095871</v>
      </c>
      <c r="H6" s="4">
        <v>1.9478991983995144</v>
      </c>
      <c r="I6" s="4">
        <v>2.0358648627095497</v>
      </c>
      <c r="J6" s="4">
        <v>1.9087447718084314</v>
      </c>
      <c r="K6" s="4">
        <v>1.9590715308007336</v>
      </c>
      <c r="L6" s="4">
        <v>1.990714637544049</v>
      </c>
      <c r="M6" s="4">
        <v>1.9311280415086469</v>
      </c>
      <c r="N6" s="4">
        <v>1.8923161252419674</v>
      </c>
      <c r="O6" s="4">
        <v>2.046440607156895</v>
      </c>
    </row>
    <row r="7" spans="1:15" x14ac:dyDescent="0.35">
      <c r="C7" s="2" t="s">
        <v>19</v>
      </c>
      <c r="D7" s="4">
        <v>3</v>
      </c>
      <c r="E7" s="4">
        <v>2</v>
      </c>
      <c r="F7" s="4">
        <v>3</v>
      </c>
      <c r="G7" s="4">
        <v>3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3</v>
      </c>
      <c r="N7" s="4">
        <v>2</v>
      </c>
      <c r="O7" s="4">
        <v>3</v>
      </c>
    </row>
    <row r="8" spans="1:15" x14ac:dyDescent="0.35">
      <c r="C8" s="2" t="s">
        <v>20</v>
      </c>
      <c r="D8" s="4">
        <v>898</v>
      </c>
      <c r="E8" s="4">
        <v>882</v>
      </c>
      <c r="F8" s="4">
        <v>647</v>
      </c>
      <c r="G8" s="4">
        <v>737</v>
      </c>
      <c r="H8" s="4">
        <v>680</v>
      </c>
      <c r="I8" s="4">
        <v>770</v>
      </c>
      <c r="J8" s="4">
        <v>762</v>
      </c>
      <c r="K8" s="4">
        <v>844</v>
      </c>
      <c r="L8" s="4">
        <v>941</v>
      </c>
      <c r="M8" s="4">
        <v>821</v>
      </c>
      <c r="N8" s="4">
        <v>957</v>
      </c>
      <c r="O8" s="4">
        <v>999</v>
      </c>
    </row>
    <row r="9" spans="1:15" x14ac:dyDescent="0.35">
      <c r="C9" s="2" t="s">
        <v>21</v>
      </c>
      <c r="D9" s="4">
        <v>895</v>
      </c>
      <c r="E9" s="4">
        <v>880</v>
      </c>
      <c r="F9" s="4">
        <v>644</v>
      </c>
      <c r="G9" s="4">
        <v>734</v>
      </c>
      <c r="H9" s="4">
        <v>678</v>
      </c>
      <c r="I9" s="4">
        <v>768</v>
      </c>
      <c r="J9" s="4">
        <v>760</v>
      </c>
      <c r="K9" s="4">
        <v>842</v>
      </c>
      <c r="L9" s="4">
        <v>939</v>
      </c>
      <c r="M9" s="4">
        <v>818</v>
      </c>
      <c r="N9" s="4">
        <v>955</v>
      </c>
      <c r="O9" s="4">
        <v>996</v>
      </c>
    </row>
    <row r="10" spans="1:15" x14ac:dyDescent="0.35">
      <c r="C10" s="2" t="s">
        <v>22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</row>
    <row r="11" spans="1:15" x14ac:dyDescent="0.35">
      <c r="C11" s="2" t="s">
        <v>23</v>
      </c>
      <c r="D11" s="4">
        <v>28663</v>
      </c>
      <c r="E11" s="4">
        <v>28663</v>
      </c>
      <c r="F11" s="4">
        <v>28663</v>
      </c>
      <c r="G11" s="4">
        <v>28663</v>
      </c>
      <c r="H11" s="4">
        <v>28663</v>
      </c>
      <c r="I11" s="4">
        <v>28663</v>
      </c>
      <c r="J11" s="4">
        <v>28663</v>
      </c>
      <c r="K11" s="4">
        <v>28663</v>
      </c>
      <c r="L11" s="4">
        <v>28663</v>
      </c>
      <c r="M11" s="4">
        <v>28663</v>
      </c>
      <c r="N11" s="4">
        <v>28663</v>
      </c>
      <c r="O11" s="4">
        <v>28663</v>
      </c>
    </row>
    <row r="12" spans="1:15" x14ac:dyDescent="0.35">
      <c r="D12" s="2" t="s">
        <v>24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24</v>
      </c>
      <c r="O12" s="2" t="s">
        <v>24</v>
      </c>
    </row>
    <row r="13" spans="1:15" x14ac:dyDescent="0.35">
      <c r="D13" s="2">
        <f>D7</f>
        <v>3</v>
      </c>
      <c r="E13" s="2">
        <f>E7</f>
        <v>2</v>
      </c>
      <c r="F13" s="2">
        <f t="shared" ref="F13:O13" si="0">F7</f>
        <v>3</v>
      </c>
      <c r="G13" s="2">
        <f t="shared" si="0"/>
        <v>3</v>
      </c>
      <c r="H13" s="2">
        <f t="shared" si="0"/>
        <v>2</v>
      </c>
      <c r="I13" s="2">
        <f t="shared" si="0"/>
        <v>2</v>
      </c>
      <c r="J13" s="2">
        <f t="shared" si="0"/>
        <v>2</v>
      </c>
      <c r="K13" s="2">
        <f t="shared" si="0"/>
        <v>2</v>
      </c>
      <c r="L13" s="2">
        <f t="shared" si="0"/>
        <v>2</v>
      </c>
      <c r="M13" s="2">
        <f t="shared" si="0"/>
        <v>3</v>
      </c>
      <c r="N13" s="2">
        <f t="shared" si="0"/>
        <v>2</v>
      </c>
      <c r="O13" s="2">
        <f t="shared" si="0"/>
        <v>3</v>
      </c>
    </row>
    <row r="14" spans="1:15" x14ac:dyDescent="0.35">
      <c r="D14" s="2">
        <f>IF(D13="","",IF(D13+D$10&lt;(D$8+(D$10-1)),D13+D$10,""))</f>
        <v>103</v>
      </c>
      <c r="E14" s="2">
        <f t="shared" ref="E14:O14" si="1">IF(E13="","",IF(E13+E$10&lt;(E$8+(E$10-1)),E13+E$10,""))</f>
        <v>102</v>
      </c>
      <c r="F14" s="2">
        <f t="shared" si="1"/>
        <v>103</v>
      </c>
      <c r="G14" s="2">
        <f t="shared" si="1"/>
        <v>103</v>
      </c>
      <c r="H14" s="2">
        <f t="shared" si="1"/>
        <v>102</v>
      </c>
      <c r="I14" s="2">
        <f t="shared" si="1"/>
        <v>102</v>
      </c>
      <c r="J14" s="2">
        <f t="shared" si="1"/>
        <v>102</v>
      </c>
      <c r="K14" s="2">
        <f t="shared" si="1"/>
        <v>102</v>
      </c>
      <c r="L14" s="2">
        <f t="shared" si="1"/>
        <v>102</v>
      </c>
      <c r="M14" s="2">
        <f t="shared" si="1"/>
        <v>103</v>
      </c>
      <c r="N14" s="2">
        <f t="shared" si="1"/>
        <v>102</v>
      </c>
      <c r="O14" s="2">
        <f t="shared" si="1"/>
        <v>103</v>
      </c>
    </row>
    <row r="15" spans="1:15" x14ac:dyDescent="0.35">
      <c r="D15" s="2">
        <f t="shared" ref="D15:D24" si="2">IF(D14="","",IF(D14+D$10&lt;(D$8+(D$10-1)),D14+D$10,""))</f>
        <v>203</v>
      </c>
      <c r="E15" s="2">
        <f t="shared" ref="E15:E24" si="3">IF(E14="","",IF(E14+E$10&lt;(E$8+(E$10-1)),E14+E$10,""))</f>
        <v>202</v>
      </c>
      <c r="F15" s="2">
        <f t="shared" ref="F15:F28" si="4">IF(F14="","",IF(F14+F$10&lt;(F$8+(F$10-1)),F14+F$10,""))</f>
        <v>203</v>
      </c>
      <c r="G15" s="2">
        <f t="shared" ref="G15:G28" si="5">IF(G14="","",IF(G14+G$10&lt;(G$8+(G$10-1)),G14+G$10,""))</f>
        <v>203</v>
      </c>
      <c r="H15" s="2">
        <f t="shared" ref="H15:H28" si="6">IF(H14="","",IF(H14+H$10&lt;(H$8+(H$10-1)),H14+H$10,""))</f>
        <v>202</v>
      </c>
      <c r="I15" s="2">
        <f t="shared" ref="I15:I28" si="7">IF(I14="","",IF(I14+I$10&lt;(I$8+(I$10-1)),I14+I$10,""))</f>
        <v>202</v>
      </c>
      <c r="J15" s="2">
        <f t="shared" ref="J15:J28" si="8">IF(J14="","",IF(J14+J$10&lt;(J$8+(J$10-1)),J14+J$10,""))</f>
        <v>202</v>
      </c>
      <c r="K15" s="2">
        <f t="shared" ref="K15:K28" si="9">IF(K14="","",IF(K14+K$10&lt;(K$8+(K$10-1)),K14+K$10,""))</f>
        <v>202</v>
      </c>
      <c r="L15" s="2">
        <f t="shared" ref="L15:L28" si="10">IF(L14="","",IF(L14+L$10&lt;(L$8+(L$10-1)),L14+L$10,""))</f>
        <v>202</v>
      </c>
      <c r="M15" s="2">
        <f t="shared" ref="M15:M28" si="11">IF(M14="","",IF(M14+M$10&lt;(M$8+(M$10-1)),M14+M$10,""))</f>
        <v>203</v>
      </c>
      <c r="N15" s="2">
        <f t="shared" ref="N15:N28" si="12">IF(N14="","",IF(N14+N$10&lt;(N$8+(N$10-1)),N14+N$10,""))</f>
        <v>202</v>
      </c>
      <c r="O15" s="2">
        <f t="shared" ref="O15:O28" si="13">IF(O14="","",IF(O14+O$10&lt;(O$8+(O$10-1)),O14+O$10,""))</f>
        <v>203</v>
      </c>
    </row>
    <row r="16" spans="1:15" x14ac:dyDescent="0.35">
      <c r="D16" s="2">
        <f t="shared" si="2"/>
        <v>303</v>
      </c>
      <c r="E16" s="2">
        <f t="shared" si="3"/>
        <v>302</v>
      </c>
      <c r="F16" s="2">
        <f t="shared" si="4"/>
        <v>303</v>
      </c>
      <c r="G16" s="2">
        <f t="shared" si="5"/>
        <v>303</v>
      </c>
      <c r="H16" s="2">
        <f t="shared" si="6"/>
        <v>302</v>
      </c>
      <c r="I16" s="2">
        <f t="shared" si="7"/>
        <v>302</v>
      </c>
      <c r="J16" s="2">
        <f t="shared" si="8"/>
        <v>302</v>
      </c>
      <c r="K16" s="2">
        <f t="shared" si="9"/>
        <v>302</v>
      </c>
      <c r="L16" s="2">
        <f t="shared" si="10"/>
        <v>302</v>
      </c>
      <c r="M16" s="2">
        <f t="shared" si="11"/>
        <v>303</v>
      </c>
      <c r="N16" s="2">
        <f t="shared" si="12"/>
        <v>302</v>
      </c>
      <c r="O16" s="2">
        <f t="shared" si="13"/>
        <v>303</v>
      </c>
    </row>
    <row r="17" spans="4:15" x14ac:dyDescent="0.35">
      <c r="D17" s="2">
        <f t="shared" si="2"/>
        <v>403</v>
      </c>
      <c r="E17" s="2">
        <f t="shared" si="3"/>
        <v>402</v>
      </c>
      <c r="F17" s="2">
        <f t="shared" si="4"/>
        <v>403</v>
      </c>
      <c r="G17" s="2">
        <f t="shared" si="5"/>
        <v>403</v>
      </c>
      <c r="H17" s="2">
        <f t="shared" si="6"/>
        <v>402</v>
      </c>
      <c r="I17" s="2">
        <f t="shared" si="7"/>
        <v>402</v>
      </c>
      <c r="J17" s="2">
        <f t="shared" si="8"/>
        <v>402</v>
      </c>
      <c r="K17" s="2">
        <f t="shared" si="9"/>
        <v>402</v>
      </c>
      <c r="L17" s="2">
        <f t="shared" si="10"/>
        <v>402</v>
      </c>
      <c r="M17" s="2">
        <f t="shared" si="11"/>
        <v>403</v>
      </c>
      <c r="N17" s="2">
        <f t="shared" si="12"/>
        <v>402</v>
      </c>
      <c r="O17" s="2">
        <f t="shared" si="13"/>
        <v>403</v>
      </c>
    </row>
    <row r="18" spans="4:15" x14ac:dyDescent="0.35">
      <c r="D18" s="2">
        <f t="shared" si="2"/>
        <v>503</v>
      </c>
      <c r="E18" s="2">
        <f t="shared" si="3"/>
        <v>502</v>
      </c>
      <c r="F18" s="2">
        <f t="shared" si="4"/>
        <v>503</v>
      </c>
      <c r="G18" s="2">
        <f t="shared" si="5"/>
        <v>503</v>
      </c>
      <c r="H18" s="2">
        <f t="shared" si="6"/>
        <v>502</v>
      </c>
      <c r="I18" s="2">
        <f t="shared" si="7"/>
        <v>502</v>
      </c>
      <c r="J18" s="2">
        <f t="shared" si="8"/>
        <v>502</v>
      </c>
      <c r="K18" s="2">
        <f t="shared" si="9"/>
        <v>502</v>
      </c>
      <c r="L18" s="2">
        <f t="shared" si="10"/>
        <v>502</v>
      </c>
      <c r="M18" s="2">
        <f t="shared" si="11"/>
        <v>503</v>
      </c>
      <c r="N18" s="2">
        <f t="shared" si="12"/>
        <v>502</v>
      </c>
      <c r="O18" s="2">
        <f t="shared" si="13"/>
        <v>503</v>
      </c>
    </row>
    <row r="19" spans="4:15" x14ac:dyDescent="0.35">
      <c r="D19" s="2">
        <f t="shared" si="2"/>
        <v>603</v>
      </c>
      <c r="E19" s="2">
        <f t="shared" si="3"/>
        <v>602</v>
      </c>
      <c r="F19" s="2">
        <f t="shared" si="4"/>
        <v>603</v>
      </c>
      <c r="G19" s="2">
        <f t="shared" si="5"/>
        <v>603</v>
      </c>
      <c r="H19" s="2">
        <f t="shared" si="6"/>
        <v>602</v>
      </c>
      <c r="I19" s="2">
        <f t="shared" si="7"/>
        <v>602</v>
      </c>
      <c r="J19" s="2">
        <f t="shared" si="8"/>
        <v>602</v>
      </c>
      <c r="K19" s="2">
        <f t="shared" si="9"/>
        <v>602</v>
      </c>
      <c r="L19" s="2">
        <f t="shared" si="10"/>
        <v>602</v>
      </c>
      <c r="M19" s="2">
        <f t="shared" si="11"/>
        <v>603</v>
      </c>
      <c r="N19" s="2">
        <f t="shared" si="12"/>
        <v>602</v>
      </c>
      <c r="O19" s="2">
        <f t="shared" si="13"/>
        <v>603</v>
      </c>
    </row>
    <row r="20" spans="4:15" x14ac:dyDescent="0.35">
      <c r="D20" s="2">
        <f t="shared" si="2"/>
        <v>703</v>
      </c>
      <c r="E20" s="2">
        <f t="shared" si="3"/>
        <v>702</v>
      </c>
      <c r="F20" s="2">
        <f t="shared" si="4"/>
        <v>703</v>
      </c>
      <c r="G20" s="2">
        <f t="shared" si="5"/>
        <v>703</v>
      </c>
      <c r="H20" s="2">
        <f t="shared" si="6"/>
        <v>702</v>
      </c>
      <c r="I20" s="2">
        <f t="shared" si="7"/>
        <v>702</v>
      </c>
      <c r="J20" s="2">
        <f t="shared" si="8"/>
        <v>702</v>
      </c>
      <c r="K20" s="2">
        <f t="shared" si="9"/>
        <v>702</v>
      </c>
      <c r="L20" s="2">
        <f t="shared" si="10"/>
        <v>702</v>
      </c>
      <c r="M20" s="2">
        <f t="shared" si="11"/>
        <v>703</v>
      </c>
      <c r="N20" s="2">
        <f t="shared" si="12"/>
        <v>702</v>
      </c>
      <c r="O20" s="2">
        <f t="shared" si="13"/>
        <v>703</v>
      </c>
    </row>
    <row r="21" spans="4:15" x14ac:dyDescent="0.35">
      <c r="D21" s="2">
        <f t="shared" si="2"/>
        <v>803</v>
      </c>
      <c r="E21" s="2">
        <f t="shared" si="3"/>
        <v>802</v>
      </c>
      <c r="F21" s="2" t="str">
        <f t="shared" si="4"/>
        <v/>
      </c>
      <c r="G21" s="2">
        <f t="shared" si="5"/>
        <v>803</v>
      </c>
      <c r="H21" s="2" t="str">
        <f t="shared" si="6"/>
        <v/>
      </c>
      <c r="I21" s="2">
        <f t="shared" si="7"/>
        <v>802</v>
      </c>
      <c r="J21" s="2">
        <f t="shared" si="8"/>
        <v>802</v>
      </c>
      <c r="K21" s="2">
        <f t="shared" si="9"/>
        <v>802</v>
      </c>
      <c r="L21" s="2">
        <f t="shared" si="10"/>
        <v>802</v>
      </c>
      <c r="M21" s="2">
        <f t="shared" si="11"/>
        <v>803</v>
      </c>
      <c r="N21" s="2">
        <f t="shared" si="12"/>
        <v>802</v>
      </c>
      <c r="O21" s="2">
        <f t="shared" si="13"/>
        <v>803</v>
      </c>
    </row>
    <row r="22" spans="4:15" x14ac:dyDescent="0.35">
      <c r="D22" s="2">
        <f t="shared" si="2"/>
        <v>903</v>
      </c>
      <c r="E22" s="2">
        <f t="shared" si="3"/>
        <v>902</v>
      </c>
      <c r="F22" s="2" t="str">
        <f t="shared" si="4"/>
        <v/>
      </c>
      <c r="G22" s="2" t="str">
        <f t="shared" si="5"/>
        <v/>
      </c>
      <c r="H22" s="2" t="str">
        <f t="shared" si="6"/>
        <v/>
      </c>
      <c r="I22" s="2" t="str">
        <f t="shared" si="7"/>
        <v/>
      </c>
      <c r="J22" s="2" t="str">
        <f t="shared" si="8"/>
        <v/>
      </c>
      <c r="K22" s="2">
        <f t="shared" si="9"/>
        <v>902</v>
      </c>
      <c r="L22" s="2">
        <f t="shared" si="10"/>
        <v>902</v>
      </c>
      <c r="M22" s="2">
        <f t="shared" si="11"/>
        <v>903</v>
      </c>
      <c r="N22" s="2">
        <f t="shared" si="12"/>
        <v>902</v>
      </c>
      <c r="O22" s="2">
        <f t="shared" si="13"/>
        <v>903</v>
      </c>
    </row>
    <row r="23" spans="4:15" x14ac:dyDescent="0.35">
      <c r="D23" s="2" t="str">
        <f t="shared" si="2"/>
        <v/>
      </c>
      <c r="E23" s="2" t="str">
        <f t="shared" si="3"/>
        <v/>
      </c>
      <c r="F23" s="2" t="str">
        <f t="shared" si="4"/>
        <v/>
      </c>
      <c r="G23" s="2" t="str">
        <f t="shared" si="5"/>
        <v/>
      </c>
      <c r="H23" s="2" t="str">
        <f t="shared" si="6"/>
        <v/>
      </c>
      <c r="I23" s="2" t="str">
        <f t="shared" si="7"/>
        <v/>
      </c>
      <c r="J23" s="2" t="str">
        <f t="shared" si="8"/>
        <v/>
      </c>
      <c r="K23" s="2" t="str">
        <f t="shared" si="9"/>
        <v/>
      </c>
      <c r="L23" s="2">
        <f t="shared" si="10"/>
        <v>1002</v>
      </c>
      <c r="M23" s="2" t="str">
        <f t="shared" si="11"/>
        <v/>
      </c>
      <c r="N23" s="2">
        <f t="shared" si="12"/>
        <v>1002</v>
      </c>
      <c r="O23" s="2">
        <f t="shared" si="13"/>
        <v>1003</v>
      </c>
    </row>
    <row r="24" spans="4:15" x14ac:dyDescent="0.35">
      <c r="D24" s="2" t="str">
        <f t="shared" si="2"/>
        <v/>
      </c>
      <c r="E24" s="2" t="str">
        <f t="shared" si="3"/>
        <v/>
      </c>
      <c r="F24" s="2" t="str">
        <f t="shared" si="4"/>
        <v/>
      </c>
      <c r="G24" s="2" t="str">
        <f t="shared" si="5"/>
        <v/>
      </c>
      <c r="H24" s="2" t="str">
        <f t="shared" si="6"/>
        <v/>
      </c>
      <c r="I24" s="2" t="str">
        <f t="shared" si="7"/>
        <v/>
      </c>
      <c r="J24" s="2" t="str">
        <f t="shared" si="8"/>
        <v/>
      </c>
      <c r="K24" s="2" t="str">
        <f t="shared" si="9"/>
        <v/>
      </c>
      <c r="L24" s="2" t="str">
        <f t="shared" si="10"/>
        <v/>
      </c>
      <c r="M24" s="2" t="str">
        <f t="shared" si="11"/>
        <v/>
      </c>
      <c r="N24" s="2" t="str">
        <f t="shared" si="12"/>
        <v/>
      </c>
      <c r="O24" s="2" t="str">
        <f t="shared" si="13"/>
        <v/>
      </c>
    </row>
    <row r="25" spans="4:15" x14ac:dyDescent="0.35">
      <c r="D25" s="2" t="str">
        <f t="shared" ref="D25:D36" si="14">IF(D24="","",IF(D24+D$10&lt;(D$8+(D$10-1)),D24+D$10,""))</f>
        <v/>
      </c>
      <c r="E25" s="2" t="str">
        <f t="shared" ref="E25:E36" si="15">IF(E24="","",IF(E24+E$10&lt;(E$8+(E$10-1)),E24+E$10,""))</f>
        <v/>
      </c>
      <c r="F25" s="2" t="str">
        <f t="shared" si="4"/>
        <v/>
      </c>
      <c r="G25" s="2" t="str">
        <f t="shared" si="5"/>
        <v/>
      </c>
      <c r="H25" s="2" t="str">
        <f t="shared" si="6"/>
        <v/>
      </c>
      <c r="I25" s="2" t="str">
        <f t="shared" si="7"/>
        <v/>
      </c>
      <c r="J25" s="2" t="str">
        <f t="shared" si="8"/>
        <v/>
      </c>
      <c r="K25" s="2" t="str">
        <f t="shared" si="9"/>
        <v/>
      </c>
      <c r="L25" s="2" t="str">
        <f t="shared" si="10"/>
        <v/>
      </c>
      <c r="M25" s="2" t="str">
        <f t="shared" si="11"/>
        <v/>
      </c>
      <c r="N25" s="2" t="str">
        <f t="shared" si="12"/>
        <v/>
      </c>
      <c r="O25" s="2" t="str">
        <f t="shared" si="13"/>
        <v/>
      </c>
    </row>
    <row r="26" spans="4:15" x14ac:dyDescent="0.35">
      <c r="D26" s="2" t="str">
        <f t="shared" si="14"/>
        <v/>
      </c>
      <c r="E26" s="2" t="str">
        <f t="shared" si="15"/>
        <v/>
      </c>
      <c r="F26" s="2" t="str">
        <f t="shared" si="4"/>
        <v/>
      </c>
      <c r="G26" s="2" t="str">
        <f t="shared" si="5"/>
        <v/>
      </c>
      <c r="H26" s="2" t="str">
        <f t="shared" si="6"/>
        <v/>
      </c>
      <c r="I26" s="2" t="str">
        <f t="shared" si="7"/>
        <v/>
      </c>
      <c r="J26" s="2" t="str">
        <f t="shared" si="8"/>
        <v/>
      </c>
      <c r="K26" s="2" t="str">
        <f t="shared" si="9"/>
        <v/>
      </c>
      <c r="L26" s="2" t="str">
        <f t="shared" si="10"/>
        <v/>
      </c>
      <c r="M26" s="2" t="str">
        <f t="shared" si="11"/>
        <v/>
      </c>
      <c r="N26" s="2" t="str">
        <f t="shared" si="12"/>
        <v/>
      </c>
      <c r="O26" s="2" t="str">
        <f t="shared" si="13"/>
        <v/>
      </c>
    </row>
    <row r="27" spans="4:15" x14ac:dyDescent="0.35">
      <c r="D27" s="2" t="str">
        <f t="shared" si="14"/>
        <v/>
      </c>
      <c r="E27" s="2" t="str">
        <f t="shared" si="15"/>
        <v/>
      </c>
      <c r="F27" s="2" t="str">
        <f t="shared" si="4"/>
        <v/>
      </c>
      <c r="G27" s="2" t="str">
        <f t="shared" si="5"/>
        <v/>
      </c>
      <c r="H27" s="2" t="str">
        <f t="shared" si="6"/>
        <v/>
      </c>
      <c r="I27" s="2" t="str">
        <f t="shared" si="7"/>
        <v/>
      </c>
      <c r="J27" s="2" t="str">
        <f t="shared" si="8"/>
        <v/>
      </c>
      <c r="K27" s="2" t="str">
        <f t="shared" si="9"/>
        <v/>
      </c>
      <c r="L27" s="2" t="str">
        <f t="shared" si="10"/>
        <v/>
      </c>
      <c r="M27" s="2" t="str">
        <f t="shared" si="11"/>
        <v/>
      </c>
      <c r="N27" s="2" t="str">
        <f t="shared" si="12"/>
        <v/>
      </c>
      <c r="O27" s="2" t="str">
        <f t="shared" si="13"/>
        <v/>
      </c>
    </row>
    <row r="28" spans="4:15" x14ac:dyDescent="0.35">
      <c r="D28" s="2" t="str">
        <f t="shared" si="14"/>
        <v/>
      </c>
      <c r="E28" s="2" t="str">
        <f t="shared" si="15"/>
        <v/>
      </c>
      <c r="F28" s="2" t="str">
        <f t="shared" si="4"/>
        <v/>
      </c>
      <c r="G28" s="2" t="str">
        <f t="shared" si="5"/>
        <v/>
      </c>
      <c r="H28" s="2" t="str">
        <f t="shared" si="6"/>
        <v/>
      </c>
      <c r="I28" s="2" t="str">
        <f t="shared" si="7"/>
        <v/>
      </c>
      <c r="J28" s="2" t="str">
        <f t="shared" si="8"/>
        <v/>
      </c>
      <c r="K28" s="2" t="str">
        <f t="shared" si="9"/>
        <v/>
      </c>
      <c r="L28" s="2" t="str">
        <f t="shared" si="10"/>
        <v/>
      </c>
      <c r="M28" s="2" t="str">
        <f t="shared" si="11"/>
        <v/>
      </c>
      <c r="N28" s="2" t="str">
        <f t="shared" si="12"/>
        <v/>
      </c>
      <c r="O28" s="2" t="str">
        <f t="shared" si="13"/>
        <v/>
      </c>
    </row>
    <row r="29" spans="4:15" x14ac:dyDescent="0.35">
      <c r="D29" s="2" t="str">
        <f t="shared" si="14"/>
        <v/>
      </c>
      <c r="E29" s="2" t="str">
        <f t="shared" si="15"/>
        <v/>
      </c>
    </row>
    <row r="30" spans="4:15" x14ac:dyDescent="0.35">
      <c r="D30" s="2" t="str">
        <f t="shared" si="14"/>
        <v/>
      </c>
      <c r="E30" s="2" t="str">
        <f t="shared" si="15"/>
        <v/>
      </c>
    </row>
    <row r="31" spans="4:15" x14ac:dyDescent="0.35">
      <c r="D31" s="2" t="str">
        <f t="shared" si="14"/>
        <v/>
      </c>
      <c r="E31" s="2" t="str">
        <f t="shared" si="15"/>
        <v/>
      </c>
    </row>
    <row r="32" spans="4:15" x14ac:dyDescent="0.35">
      <c r="D32" s="2" t="str">
        <f t="shared" si="14"/>
        <v/>
      </c>
      <c r="E32" s="2" t="str">
        <f t="shared" si="15"/>
        <v/>
      </c>
    </row>
    <row r="33" spans="4:5" x14ac:dyDescent="0.35">
      <c r="D33" s="2" t="str">
        <f t="shared" si="14"/>
        <v/>
      </c>
      <c r="E33" s="2" t="str">
        <f t="shared" si="15"/>
        <v/>
      </c>
    </row>
    <row r="34" spans="4:5" x14ac:dyDescent="0.35">
      <c r="D34" s="2" t="str">
        <f t="shared" si="14"/>
        <v/>
      </c>
      <c r="E34" s="2" t="str">
        <f t="shared" si="15"/>
        <v/>
      </c>
    </row>
    <row r="35" spans="4:5" x14ac:dyDescent="0.35">
      <c r="D35" s="2" t="str">
        <f t="shared" si="14"/>
        <v/>
      </c>
      <c r="E35" s="2" t="str">
        <f t="shared" si="15"/>
        <v/>
      </c>
    </row>
    <row r="36" spans="4:5" x14ac:dyDescent="0.35">
      <c r="D36" s="2" t="str">
        <f t="shared" si="14"/>
        <v/>
      </c>
      <c r="E36" s="2" t="str">
        <f t="shared" si="15"/>
        <v/>
      </c>
    </row>
  </sheetData>
  <sortState xmlns:xlrd2="http://schemas.microsoft.com/office/spreadsheetml/2017/richdata2" ref="D26:E35">
    <sortCondition descending="1" ref="E2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Solicitação</vt:lpstr>
      <vt:lpstr>PM2.5 Mensal</vt:lpstr>
      <vt:lpstr>PM2.5 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Luciane Neira</dc:creator>
  <cp:lastModifiedBy>Katia Luciane Neira</cp:lastModifiedBy>
  <dcterms:created xsi:type="dcterms:W3CDTF">2019-11-24T22:44:54Z</dcterms:created>
  <dcterms:modified xsi:type="dcterms:W3CDTF">2019-11-25T17:50:00Z</dcterms:modified>
</cp:coreProperties>
</file>