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10"/>
  <workbookPr/>
  <mc:AlternateContent xmlns:mc="http://schemas.openxmlformats.org/markup-compatibility/2006">
    <mc:Choice Requires="x15">
      <x15ac:absPath xmlns:x15ac="http://schemas.microsoft.com/office/spreadsheetml/2010/11/ac" url="C:\Users\Kloniphani Maluleke\Projects\Exocoetidae\Project Wing\Model\"/>
    </mc:Choice>
  </mc:AlternateContent>
  <xr:revisionPtr revIDLastSave="0" documentId="13_ncr:1_{86A15064-D4D0-4184-8B47-4DE6E25E966C}" xr6:coauthVersionLast="45" xr6:coauthVersionMax="45" xr10:uidLastSave="{00000000-0000-0000-0000-000000000000}"/>
  <bookViews>
    <workbookView xWindow="3810" yWindow="780" windowWidth="21630" windowHeight="1497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15" i="1" l="1"/>
  <c r="D40" i="1" l="1"/>
  <c r="E40" i="1"/>
  <c r="F40" i="1"/>
  <c r="G40" i="1"/>
  <c r="H40" i="1"/>
  <c r="I40" i="1"/>
  <c r="J40" i="1"/>
  <c r="K40" i="1"/>
  <c r="L40" i="1"/>
  <c r="M40" i="1"/>
  <c r="N40" i="1"/>
  <c r="O40" i="1"/>
  <c r="C40" i="1"/>
  <c r="D38" i="1"/>
  <c r="E38" i="1"/>
  <c r="F38" i="1"/>
  <c r="G38" i="1"/>
  <c r="H38" i="1"/>
  <c r="I38" i="1"/>
  <c r="J38" i="1"/>
  <c r="K38" i="1"/>
  <c r="L38" i="1"/>
  <c r="M38" i="1"/>
  <c r="N38" i="1"/>
  <c r="O38" i="1"/>
  <c r="C38" i="1"/>
  <c r="D26" i="1"/>
  <c r="E26" i="1"/>
  <c r="F26" i="1"/>
  <c r="G26" i="1"/>
  <c r="H26" i="1"/>
  <c r="I26" i="1"/>
  <c r="J26" i="1"/>
  <c r="K26" i="1"/>
  <c r="L26" i="1"/>
  <c r="M26" i="1"/>
  <c r="N26" i="1"/>
  <c r="O26" i="1"/>
  <c r="C26" i="1"/>
  <c r="D24" i="1"/>
  <c r="E24" i="1"/>
  <c r="F24" i="1"/>
  <c r="G24" i="1"/>
  <c r="H24" i="1"/>
  <c r="I24" i="1"/>
  <c r="J24" i="1"/>
  <c r="K24" i="1"/>
  <c r="L24" i="1"/>
  <c r="M24" i="1"/>
  <c r="N24" i="1"/>
  <c r="O24" i="1"/>
  <c r="C24" i="1"/>
  <c r="D12" i="1"/>
  <c r="E12" i="1"/>
  <c r="F12" i="1"/>
  <c r="G12" i="1"/>
  <c r="H12" i="1"/>
  <c r="I12" i="1"/>
  <c r="J12" i="1"/>
  <c r="K12" i="1"/>
  <c r="L12" i="1"/>
  <c r="M12" i="1"/>
  <c r="N12" i="1"/>
  <c r="O12" i="1"/>
  <c r="C12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D41" i="1" l="1"/>
  <c r="E41" i="1"/>
  <c r="H41" i="1"/>
  <c r="I41" i="1"/>
  <c r="L41" i="1"/>
  <c r="M41" i="1"/>
  <c r="C41" i="1"/>
  <c r="F41" i="1"/>
  <c r="G41" i="1"/>
  <c r="J41" i="1"/>
  <c r="K41" i="1"/>
  <c r="N41" i="1"/>
  <c r="O41" i="1"/>
  <c r="D37" i="1"/>
  <c r="E37" i="1"/>
  <c r="F37" i="1"/>
  <c r="G37" i="1"/>
  <c r="H37" i="1"/>
  <c r="I37" i="1"/>
  <c r="J37" i="1"/>
  <c r="K37" i="1"/>
  <c r="L37" i="1"/>
  <c r="M37" i="1"/>
  <c r="N37" i="1"/>
  <c r="O37" i="1"/>
  <c r="C37" i="1"/>
  <c r="D23" i="1"/>
  <c r="E23" i="1"/>
  <c r="F23" i="1"/>
  <c r="G23" i="1"/>
  <c r="H23" i="1"/>
  <c r="I23" i="1"/>
  <c r="J23" i="1"/>
  <c r="K23" i="1"/>
  <c r="L23" i="1"/>
  <c r="M23" i="1"/>
  <c r="N23" i="1"/>
  <c r="O23" i="1"/>
  <c r="C23" i="1"/>
  <c r="D9" i="1"/>
  <c r="E9" i="1"/>
  <c r="F9" i="1"/>
  <c r="G9" i="1"/>
  <c r="H9" i="1"/>
  <c r="I9" i="1"/>
  <c r="J9" i="1"/>
  <c r="K9" i="1"/>
  <c r="L9" i="1"/>
  <c r="M9" i="1"/>
  <c r="N9" i="1"/>
  <c r="O9" i="1"/>
  <c r="C9" i="1"/>
  <c r="C20" i="1" l="1"/>
  <c r="D20" i="1"/>
  <c r="E20" i="1"/>
  <c r="F20" i="1"/>
  <c r="G20" i="1"/>
  <c r="H20" i="1"/>
  <c r="I20" i="1"/>
  <c r="J20" i="1"/>
  <c r="K20" i="1"/>
  <c r="L20" i="1"/>
  <c r="M20" i="1"/>
  <c r="N20" i="1"/>
  <c r="O20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D35" i="1" l="1"/>
  <c r="E35" i="1"/>
  <c r="F35" i="1"/>
  <c r="G35" i="1"/>
  <c r="H35" i="1"/>
  <c r="I35" i="1"/>
  <c r="J35" i="1"/>
  <c r="K35" i="1"/>
  <c r="L35" i="1"/>
  <c r="M35" i="1"/>
  <c r="N35" i="1"/>
  <c r="O35" i="1"/>
  <c r="C35" i="1"/>
  <c r="D7" i="1"/>
  <c r="E7" i="1"/>
  <c r="F7" i="1"/>
  <c r="G7" i="1"/>
  <c r="H7" i="1"/>
  <c r="I7" i="1"/>
  <c r="J7" i="1"/>
  <c r="K7" i="1"/>
  <c r="L7" i="1"/>
  <c r="M7" i="1"/>
  <c r="N7" i="1"/>
  <c r="O7" i="1"/>
  <c r="C7" i="1"/>
  <c r="D34" i="1"/>
  <c r="E34" i="1"/>
  <c r="F34" i="1"/>
  <c r="G34" i="1"/>
  <c r="H34" i="1"/>
  <c r="I34" i="1"/>
  <c r="J34" i="1"/>
  <c r="K34" i="1"/>
  <c r="L34" i="1"/>
  <c r="M34" i="1"/>
  <c r="N34" i="1"/>
  <c r="O34" i="1"/>
  <c r="C34" i="1"/>
  <c r="D28" i="1"/>
  <c r="E28" i="1"/>
  <c r="F28" i="1"/>
  <c r="G28" i="1"/>
  <c r="H28" i="1"/>
  <c r="I28" i="1"/>
  <c r="J28" i="1"/>
  <c r="K28" i="1"/>
  <c r="L28" i="1"/>
  <c r="M28" i="1"/>
  <c r="N28" i="1"/>
  <c r="O28" i="1"/>
  <c r="C6" i="1"/>
  <c r="D6" i="1"/>
  <c r="E6" i="1"/>
  <c r="E14" i="1" s="1"/>
  <c r="F6" i="1"/>
  <c r="G6" i="1"/>
  <c r="H6" i="1"/>
  <c r="I6" i="1"/>
  <c r="I14" i="1" s="1"/>
  <c r="J6" i="1"/>
  <c r="K6" i="1"/>
  <c r="L6" i="1"/>
  <c r="M6" i="1"/>
  <c r="M14" i="1" s="1"/>
  <c r="N6" i="1"/>
  <c r="O6" i="1"/>
  <c r="D25" i="1" l="1"/>
  <c r="D27" i="1"/>
  <c r="N14" i="1"/>
  <c r="J14" i="1"/>
  <c r="F14" i="1"/>
  <c r="O25" i="1"/>
  <c r="O27" i="1"/>
  <c r="K25" i="1"/>
  <c r="K27" i="1"/>
  <c r="G25" i="1"/>
  <c r="G27" i="1"/>
  <c r="L25" i="1"/>
  <c r="L27" i="1"/>
  <c r="M11" i="1"/>
  <c r="M13" i="1"/>
  <c r="I11" i="1"/>
  <c r="I13" i="1"/>
  <c r="E11" i="1"/>
  <c r="E13" i="1"/>
  <c r="N25" i="1"/>
  <c r="N27" i="1"/>
  <c r="J25" i="1"/>
  <c r="J27" i="1"/>
  <c r="F25" i="1"/>
  <c r="F27" i="1"/>
  <c r="O42" i="1"/>
  <c r="O39" i="1" s="1"/>
  <c r="K42" i="1"/>
  <c r="K39" i="1" s="1"/>
  <c r="G42" i="1"/>
  <c r="G39" i="1" s="1"/>
  <c r="H25" i="1"/>
  <c r="H27" i="1"/>
  <c r="M25" i="1"/>
  <c r="M27" i="1"/>
  <c r="I25" i="1"/>
  <c r="I27" i="1"/>
  <c r="E25" i="1"/>
  <c r="E27" i="1"/>
  <c r="H14" i="1"/>
  <c r="O14" i="1"/>
  <c r="G14" i="1"/>
  <c r="C14" i="1"/>
  <c r="L14" i="1"/>
  <c r="K14" i="1"/>
  <c r="D14" i="1"/>
  <c r="N42" i="1"/>
  <c r="N39" i="1" s="1"/>
  <c r="J42" i="1"/>
  <c r="J39" i="1" s="1"/>
  <c r="F42" i="1"/>
  <c r="F39" i="1" s="1"/>
  <c r="C42" i="1"/>
  <c r="C39" i="1" s="1"/>
  <c r="L42" i="1"/>
  <c r="L39" i="1" s="1"/>
  <c r="H42" i="1"/>
  <c r="H39" i="1" s="1"/>
  <c r="D42" i="1"/>
  <c r="D39" i="1" s="1"/>
  <c r="C28" i="1"/>
  <c r="M42" i="1"/>
  <c r="M39" i="1" s="1"/>
  <c r="I42" i="1"/>
  <c r="I39" i="1" s="1"/>
  <c r="E42" i="1"/>
  <c r="E39" i="1" s="1"/>
  <c r="D11" i="1" l="1"/>
  <c r="D13" i="1"/>
  <c r="G11" i="1"/>
  <c r="G13" i="1"/>
  <c r="N11" i="1"/>
  <c r="N13" i="1"/>
  <c r="J11" i="1"/>
  <c r="J13" i="1"/>
  <c r="K11" i="1"/>
  <c r="K13" i="1"/>
  <c r="O11" i="1"/>
  <c r="O13" i="1"/>
  <c r="C11" i="1"/>
  <c r="C13" i="1"/>
  <c r="C25" i="1"/>
  <c r="C27" i="1"/>
  <c r="L11" i="1"/>
  <c r="L13" i="1"/>
  <c r="H11" i="1"/>
  <c r="H13" i="1"/>
  <c r="F11" i="1"/>
  <c r="F13" i="1"/>
  <c r="S14" i="1"/>
</calcChain>
</file>

<file path=xl/sharedStrings.xml><?xml version="1.0" encoding="utf-8"?>
<sst xmlns="http://schemas.openxmlformats.org/spreadsheetml/2006/main" count="77" uniqueCount="45">
  <si>
    <t>UAV-Based</t>
  </si>
  <si>
    <t>Mopani</t>
  </si>
  <si>
    <t>Vhembe</t>
  </si>
  <si>
    <t>Soweto</t>
  </si>
  <si>
    <t>Khayelitsha</t>
  </si>
  <si>
    <t>Lulekani</t>
  </si>
  <si>
    <t>Duduza</t>
  </si>
  <si>
    <t>Hlankomo</t>
  </si>
  <si>
    <t>Mandileni</t>
  </si>
  <si>
    <t>Gon’on’o</t>
  </si>
  <si>
    <t>OPEX</t>
  </si>
  <si>
    <t>LC-Based</t>
  </si>
  <si>
    <t>Hotspot</t>
  </si>
  <si>
    <t>NPV</t>
  </si>
  <si>
    <t>REVENUE</t>
  </si>
  <si>
    <t>CAPEX</t>
  </si>
  <si>
    <t>IRR</t>
  </si>
  <si>
    <t>Revenue</t>
  </si>
  <si>
    <t>Waterberg</t>
  </si>
  <si>
    <t>Chris-Hani</t>
  </si>
  <si>
    <t>Frances Baard</t>
  </si>
  <si>
    <t>Zeerust</t>
  </si>
  <si>
    <t>Population</t>
  </si>
  <si>
    <t>Charge</t>
  </si>
  <si>
    <t>NPO</t>
  </si>
  <si>
    <t>NPP</t>
  </si>
  <si>
    <t>UAV L</t>
  </si>
  <si>
    <t>LC L</t>
  </si>
  <si>
    <t>Hotspot L</t>
  </si>
  <si>
    <t>Optimal Fee</t>
  </si>
  <si>
    <t>Monthly Subscription Price</t>
  </si>
  <si>
    <t>Pay-For-Usage</t>
  </si>
  <si>
    <t>Days</t>
  </si>
  <si>
    <t>Connected Users</t>
  </si>
  <si>
    <t>UAV</t>
  </si>
  <si>
    <t>LC</t>
  </si>
  <si>
    <t>Number of Cells</t>
  </si>
  <si>
    <t>Active Users Ratio</t>
  </si>
  <si>
    <t>Price per GB</t>
  </si>
  <si>
    <t>Tax</t>
  </si>
  <si>
    <t>Minutes</t>
  </si>
  <si>
    <t>Price per Minute</t>
  </si>
  <si>
    <t>With Tax</t>
  </si>
  <si>
    <t>Extra</t>
  </si>
  <si>
    <t>Probability of Usage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</si>
</sst>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3" borderId="0" applyNumberFormat="0" applyBorder="0" applyAlignment="0" applyProtection="0"/>
  </cellStyleXfs>
  <cellXfs count="7">
    <xf numFmtId="0" fontId="0" fillId="0" borderId="0" xfId="0"/>
    <xf numFmtId="9" fontId="0" fillId="0" borderId="0" xfId="1" applyFont="1"/>
    <xf numFmtId="0" fontId="2" fillId="0" borderId="1" xfId="2"/>
    <xf numFmtId="2" fontId="0" fillId="0" borderId="0" xfId="0" applyNumberFormat="1"/>
    <xf numFmtId="0" fontId="3" fillId="2" borderId="0" xfId="3"/>
    <xf numFmtId="0" fontId="4" fillId="3" borderId="0" xfId="4"/>
    <xf numFmtId="0" fontId="0" fillId="0" borderId="0" xfId="0" applyAlignment="1">
      <alignment horizontal="center"/>
    </xf>
  </cellXfs>
  <cellStyles count="5">
    <cellStyle name="Bad" xfId="4" builtinId="27"/>
    <cellStyle name="Good" xfId="3" builtinId="26"/>
    <cellStyle name="Heading 1" xfId="2" builtinId="16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Sheet1!$C$1:$O$1</c:f>
              <c:strCache>
                <c:ptCount val="13"/>
                <c:pt idx="0">
                  <c:v>Mopani</c:v>
                </c:pt>
                <c:pt idx="1">
                  <c:v>Vhembe</c:v>
                </c:pt>
                <c:pt idx="2">
                  <c:v>Waterberg</c:v>
                </c:pt>
                <c:pt idx="3">
                  <c:v>Chris-Hani</c:v>
                </c:pt>
                <c:pt idx="4">
                  <c:v>Frances Baard</c:v>
                </c:pt>
                <c:pt idx="5">
                  <c:v>Soweto</c:v>
                </c:pt>
                <c:pt idx="6">
                  <c:v>Khayelitsha</c:v>
                </c:pt>
                <c:pt idx="7">
                  <c:v>Lulekani</c:v>
                </c:pt>
                <c:pt idx="8">
                  <c:v>Zeerust</c:v>
                </c:pt>
                <c:pt idx="9">
                  <c:v>Duduza</c:v>
                </c:pt>
                <c:pt idx="10">
                  <c:v>Hlankomo</c:v>
                </c:pt>
                <c:pt idx="11">
                  <c:v>Mandileni</c:v>
                </c:pt>
                <c:pt idx="12">
                  <c:v>Gon’on’o</c:v>
                </c:pt>
              </c:strCache>
            </c:strRef>
          </c:cat>
          <c:val>
            <c:numRef>
              <c:f>Sheet1!$C$15:$O$15</c:f>
              <c:numCache>
                <c:formatCode>0%</c:formatCode>
                <c:ptCount val="13"/>
                <c:pt idx="0">
                  <c:v>-6.6929857122558403E-2</c:v>
                </c:pt>
                <c:pt idx="1">
                  <c:v>-8.5523602876574678E-2</c:v>
                </c:pt>
                <c:pt idx="2">
                  <c:v>-0.37030964468791783</c:v>
                </c:pt>
                <c:pt idx="3">
                  <c:v>-0.29954419830951362</c:v>
                </c:pt>
                <c:pt idx="4">
                  <c:v>-0.22664479243082902</c:v>
                </c:pt>
                <c:pt idx="5">
                  <c:v>0.32973002075111535</c:v>
                </c:pt>
                <c:pt idx="6">
                  <c:v>0.3196952576202523</c:v>
                </c:pt>
                <c:pt idx="7">
                  <c:v>0.73881828313357034</c:v>
                </c:pt>
                <c:pt idx="8">
                  <c:v>0.57995578528210423</c:v>
                </c:pt>
                <c:pt idx="9">
                  <c:v>0.1911122348638572</c:v>
                </c:pt>
                <c:pt idx="10">
                  <c:v>0.37576258090731463</c:v>
                </c:pt>
                <c:pt idx="11">
                  <c:v>0.45090366688612882</c:v>
                </c:pt>
                <c:pt idx="12">
                  <c:v>0.36187950910258171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8A2D-4C25-BCF3-DD3F960FFBE5}"/>
            </c:ext>
          </c:extLst>
        </c:ser>
        <c:ser>
          <c:idx val="1"/>
          <c:order val="1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Sheet1!$C$1:$O$1</c:f>
              <c:strCache>
                <c:ptCount val="13"/>
                <c:pt idx="0">
                  <c:v>Mopani</c:v>
                </c:pt>
                <c:pt idx="1">
                  <c:v>Vhembe</c:v>
                </c:pt>
                <c:pt idx="2">
                  <c:v>Waterberg</c:v>
                </c:pt>
                <c:pt idx="3">
                  <c:v>Chris-Hani</c:v>
                </c:pt>
                <c:pt idx="4">
                  <c:v>Frances Baard</c:v>
                </c:pt>
                <c:pt idx="5">
                  <c:v>Soweto</c:v>
                </c:pt>
                <c:pt idx="6">
                  <c:v>Khayelitsha</c:v>
                </c:pt>
                <c:pt idx="7">
                  <c:v>Lulekani</c:v>
                </c:pt>
                <c:pt idx="8">
                  <c:v>Zeerust</c:v>
                </c:pt>
                <c:pt idx="9">
                  <c:v>Duduza</c:v>
                </c:pt>
                <c:pt idx="10">
                  <c:v>Hlankomo</c:v>
                </c:pt>
                <c:pt idx="11">
                  <c:v>Mandileni</c:v>
                </c:pt>
                <c:pt idx="12">
                  <c:v>Gon’on’o</c:v>
                </c:pt>
              </c:strCache>
            </c:strRef>
          </c:cat>
          <c:val>
            <c:numRef>
              <c:f>Sheet1!$C$29:$O$29</c:f>
              <c:numCache>
                <c:formatCode>0%</c:formatCode>
                <c:ptCount val="13"/>
                <c:pt idx="0">
                  <c:v>0.70907572509869254</c:v>
                </c:pt>
                <c:pt idx="1">
                  <c:v>0.7061673232304515</c:v>
                </c:pt>
                <c:pt idx="2">
                  <c:v>0.73244682019246499</c:v>
                </c:pt>
                <c:pt idx="3">
                  <c:v>0.69194844608441586</c:v>
                </c:pt>
                <c:pt idx="4">
                  <c:v>0.71426034574152264</c:v>
                </c:pt>
                <c:pt idx="5">
                  <c:v>0.37274055372767956</c:v>
                </c:pt>
                <c:pt idx="6">
                  <c:v>0.350147889375789</c:v>
                </c:pt>
                <c:pt idx="7">
                  <c:v>0.59725072092314102</c:v>
                </c:pt>
                <c:pt idx="8">
                  <c:v>0.57892481621616576</c:v>
                </c:pt>
                <c:pt idx="9">
                  <c:v>0.2524286545143406</c:v>
                </c:pt>
                <c:pt idx="10">
                  <c:v>0.34704852593957747</c:v>
                </c:pt>
                <c:pt idx="11">
                  <c:v>0.38353627237534038</c:v>
                </c:pt>
                <c:pt idx="12">
                  <c:v>0.26822262267047692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8A2D-4C25-BCF3-DD3F960FFBE5}"/>
            </c:ext>
          </c:extLst>
        </c:ser>
        <c:ser>
          <c:idx val="2"/>
          <c:order val="2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Sheet1!$C$1:$O$1</c:f>
              <c:strCache>
                <c:ptCount val="13"/>
                <c:pt idx="0">
                  <c:v>Mopani</c:v>
                </c:pt>
                <c:pt idx="1">
                  <c:v>Vhembe</c:v>
                </c:pt>
                <c:pt idx="2">
                  <c:v>Waterberg</c:v>
                </c:pt>
                <c:pt idx="3">
                  <c:v>Chris-Hani</c:v>
                </c:pt>
                <c:pt idx="4">
                  <c:v>Frances Baard</c:v>
                </c:pt>
                <c:pt idx="5">
                  <c:v>Soweto</c:v>
                </c:pt>
                <c:pt idx="6">
                  <c:v>Khayelitsha</c:v>
                </c:pt>
                <c:pt idx="7">
                  <c:v>Lulekani</c:v>
                </c:pt>
                <c:pt idx="8">
                  <c:v>Zeerust</c:v>
                </c:pt>
                <c:pt idx="9">
                  <c:v>Duduza</c:v>
                </c:pt>
                <c:pt idx="10">
                  <c:v>Hlankomo</c:v>
                </c:pt>
                <c:pt idx="11">
                  <c:v>Mandileni</c:v>
                </c:pt>
                <c:pt idx="12">
                  <c:v>Gon’on’o</c:v>
                </c:pt>
              </c:strCache>
            </c:strRef>
          </c:cat>
          <c:val>
            <c:numRef>
              <c:f>Sheet1!$C$43:$O$43</c:f>
              <c:numCache>
                <c:formatCode>0%</c:formatCode>
                <c:ptCount val="13"/>
                <c:pt idx="0">
                  <c:v>-0.12539210056043426</c:v>
                </c:pt>
                <c:pt idx="1">
                  <c:v>-0.1463128281907895</c:v>
                </c:pt>
                <c:pt idx="2">
                  <c:v>-0.4057865150599026</c:v>
                </c:pt>
                <c:pt idx="3">
                  <c:v>-0.33767506633099342</c:v>
                </c:pt>
                <c:pt idx="4">
                  <c:v>-0.27414262097829023</c:v>
                </c:pt>
                <c:pt idx="5">
                  <c:v>5.7583470667209768</c:v>
                </c:pt>
                <c:pt idx="6">
                  <c:v>5.7511350328774284</c:v>
                </c:pt>
                <c:pt idx="7">
                  <c:v>8.5918880777432829</c:v>
                </c:pt>
                <c:pt idx="8">
                  <c:v>0.5495565728326508</c:v>
                </c:pt>
                <c:pt idx="9">
                  <c:v>5.8960699035483888</c:v>
                </c:pt>
                <c:pt idx="10">
                  <c:v>1.6108299066400402</c:v>
                </c:pt>
                <c:pt idx="11">
                  <c:v>1.8874019147516958</c:v>
                </c:pt>
                <c:pt idx="12">
                  <c:v>2.7108985710346958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8A2D-4C25-BCF3-DD3F960FFB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5775680"/>
        <c:axId val="69948768"/>
      </c:barChart>
      <c:catAx>
        <c:axId val="2095775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9948768"/>
        <c:crosses val="autoZero"/>
        <c:auto val="1"/>
        <c:lblAlgn val="ctr"/>
        <c:lblOffset val="500"/>
        <c:noMultiLvlLbl val="0"/>
      </c:catAx>
      <c:valAx>
        <c:axId val="69948768"/>
        <c:scaling>
          <c:orientation val="minMax"/>
          <c:max val="9"/>
          <c:min val="-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95775680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8454288708984118E-2"/>
          <c:y val="4.3346337234503686E-2"/>
          <c:w val="0.90746781359040585"/>
          <c:h val="0.71815324124796498"/>
        </c:manualLayout>
      </c:layout>
      <c:lineChart>
        <c:grouping val="standard"/>
        <c:varyColors val="0"/>
        <c:ser>
          <c:idx val="0"/>
          <c:order val="0"/>
          <c:tx>
            <c:strRef>
              <c:f>Sheet1!$A$3:$B$3</c:f>
              <c:strCache>
                <c:ptCount val="2"/>
                <c:pt idx="0">
                  <c:v>UAV-Based</c:v>
                </c:pt>
                <c:pt idx="1">
                  <c:v>OPEX</c:v>
                </c:pt>
              </c:strCache>
            </c:strRef>
          </c:tx>
          <c:spPr>
            <a:ln w="381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Sheet1!$C$1:$O$1</c:f>
              <c:strCache>
                <c:ptCount val="13"/>
                <c:pt idx="0">
                  <c:v>Mopani</c:v>
                </c:pt>
                <c:pt idx="1">
                  <c:v>Vhembe</c:v>
                </c:pt>
                <c:pt idx="2">
                  <c:v>Waterberg</c:v>
                </c:pt>
                <c:pt idx="3">
                  <c:v>Chris-Hani</c:v>
                </c:pt>
                <c:pt idx="4">
                  <c:v>Frances Baard</c:v>
                </c:pt>
                <c:pt idx="5">
                  <c:v>Soweto</c:v>
                </c:pt>
                <c:pt idx="6">
                  <c:v>Khayelitsha</c:v>
                </c:pt>
                <c:pt idx="7">
                  <c:v>Lulekani</c:v>
                </c:pt>
                <c:pt idx="8">
                  <c:v>Zeerust</c:v>
                </c:pt>
                <c:pt idx="9">
                  <c:v>Duduza</c:v>
                </c:pt>
                <c:pt idx="10">
                  <c:v>Hlankomo</c:v>
                </c:pt>
                <c:pt idx="11">
                  <c:v>Mandileni</c:v>
                </c:pt>
                <c:pt idx="12">
                  <c:v>Gon’on’o</c:v>
                </c:pt>
              </c:strCache>
            </c:strRef>
          </c:cat>
          <c:val>
            <c:numRef>
              <c:f>Sheet1!$C$3:$O$3</c:f>
              <c:numCache>
                <c:formatCode>General</c:formatCode>
                <c:ptCount val="13"/>
                <c:pt idx="0">
                  <c:v>196805.64563190695</c:v>
                </c:pt>
                <c:pt idx="1">
                  <c:v>251735.43065539905</c:v>
                </c:pt>
                <c:pt idx="2">
                  <c:v>441718.77015809453</c:v>
                </c:pt>
                <c:pt idx="3">
                  <c:v>358062.47702311922</c:v>
                </c:pt>
                <c:pt idx="4">
                  <c:v>126244.60302584885</c:v>
                </c:pt>
                <c:pt idx="5">
                  <c:v>151100.02732244236</c:v>
                </c:pt>
                <c:pt idx="6">
                  <c:v>46548.824684985098</c:v>
                </c:pt>
                <c:pt idx="7">
                  <c:v>811.26674008413715</c:v>
                </c:pt>
                <c:pt idx="8">
                  <c:v>562.13758368034701</c:v>
                </c:pt>
                <c:pt idx="9">
                  <c:v>6956.4</c:v>
                </c:pt>
                <c:pt idx="10">
                  <c:v>15.299999999999999</c:v>
                </c:pt>
                <c:pt idx="11">
                  <c:v>15.299999999999999</c:v>
                </c:pt>
                <c:pt idx="12">
                  <c:v>25.5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02-465C-BCF4-2F334A8F3672}"/>
            </c:ext>
          </c:extLst>
        </c:ser>
        <c:ser>
          <c:idx val="1"/>
          <c:order val="1"/>
          <c:tx>
            <c:strRef>
              <c:f>Sheet1!$A$17:$B$17</c:f>
              <c:strCache>
                <c:ptCount val="2"/>
                <c:pt idx="0">
                  <c:v>LC-Based</c:v>
                </c:pt>
                <c:pt idx="1">
                  <c:v>OPEX</c:v>
                </c:pt>
              </c:strCache>
            </c:strRef>
          </c:tx>
          <c:spPr>
            <a:ln w="38100" cap="rnd">
              <a:solidFill>
                <a:schemeClr val="accent5"/>
              </a:solidFill>
              <a:prstDash val="lgDashDotDot"/>
              <a:round/>
            </a:ln>
            <a:effectLst/>
          </c:spPr>
          <c:marker>
            <c:symbol val="none"/>
          </c:marker>
          <c:cat>
            <c:strRef>
              <c:f>Sheet1!$C$1:$O$1</c:f>
              <c:strCache>
                <c:ptCount val="13"/>
                <c:pt idx="0">
                  <c:v>Mopani</c:v>
                </c:pt>
                <c:pt idx="1">
                  <c:v>Vhembe</c:v>
                </c:pt>
                <c:pt idx="2">
                  <c:v>Waterberg</c:v>
                </c:pt>
                <c:pt idx="3">
                  <c:v>Chris-Hani</c:v>
                </c:pt>
                <c:pt idx="4">
                  <c:v>Frances Baard</c:v>
                </c:pt>
                <c:pt idx="5">
                  <c:v>Soweto</c:v>
                </c:pt>
                <c:pt idx="6">
                  <c:v>Khayelitsha</c:v>
                </c:pt>
                <c:pt idx="7">
                  <c:v>Lulekani</c:v>
                </c:pt>
                <c:pt idx="8">
                  <c:v>Zeerust</c:v>
                </c:pt>
                <c:pt idx="9">
                  <c:v>Duduza</c:v>
                </c:pt>
                <c:pt idx="10">
                  <c:v>Hlankomo</c:v>
                </c:pt>
                <c:pt idx="11">
                  <c:v>Mandileni</c:v>
                </c:pt>
                <c:pt idx="12">
                  <c:v>Gon’on’o</c:v>
                </c:pt>
              </c:strCache>
            </c:strRef>
          </c:cat>
          <c:val>
            <c:numRef>
              <c:f>Sheet1!$C$17:$O$17</c:f>
              <c:numCache>
                <c:formatCode>General</c:formatCode>
                <c:ptCount val="13"/>
                <c:pt idx="0">
                  <c:v>24583.015621663882</c:v>
                </c:pt>
                <c:pt idx="1">
                  <c:v>29134.995840696589</c:v>
                </c:pt>
                <c:pt idx="2">
                  <c:v>15293.260072617541</c:v>
                </c:pt>
                <c:pt idx="3">
                  <c:v>17906.003820786824</c:v>
                </c:pt>
                <c:pt idx="4">
                  <c:v>8604.6360773041743</c:v>
                </c:pt>
                <c:pt idx="5">
                  <c:v>91562.153130288003</c:v>
                </c:pt>
                <c:pt idx="6">
                  <c:v>28206.020285791954</c:v>
                </c:pt>
                <c:pt idx="7">
                  <c:v>499.32436076124088</c:v>
                </c:pt>
                <c:pt idx="8">
                  <c:v>336.75363865292991</c:v>
                </c:pt>
                <c:pt idx="9">
                  <c:v>3480.75</c:v>
                </c:pt>
                <c:pt idx="10">
                  <c:v>7.65</c:v>
                </c:pt>
                <c:pt idx="11">
                  <c:v>7.65</c:v>
                </c:pt>
                <c:pt idx="12">
                  <c:v>15.3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02-465C-BCF4-2F334A8F3672}"/>
            </c:ext>
          </c:extLst>
        </c:ser>
        <c:ser>
          <c:idx val="2"/>
          <c:order val="2"/>
          <c:tx>
            <c:strRef>
              <c:f>Sheet1!$A$31:$B$31</c:f>
              <c:strCache>
                <c:ptCount val="2"/>
                <c:pt idx="0">
                  <c:v>Hotspot</c:v>
                </c:pt>
                <c:pt idx="1">
                  <c:v>OPEX</c:v>
                </c:pt>
              </c:strCache>
            </c:strRef>
          </c:tx>
          <c:spPr>
            <a:ln w="38100" cap="rnd">
              <a:solidFill>
                <a:schemeClr val="accent4"/>
              </a:solidFill>
              <a:prstDash val="sysDash"/>
              <a:round/>
            </a:ln>
            <a:effectLst>
              <a:softEdge rad="0"/>
            </a:effectLst>
          </c:spPr>
          <c:marker>
            <c:symbol val="none"/>
          </c:marker>
          <c:cat>
            <c:strRef>
              <c:f>Sheet1!$C$1:$O$1</c:f>
              <c:strCache>
                <c:ptCount val="13"/>
                <c:pt idx="0">
                  <c:v>Mopani</c:v>
                </c:pt>
                <c:pt idx="1">
                  <c:v>Vhembe</c:v>
                </c:pt>
                <c:pt idx="2">
                  <c:v>Waterberg</c:v>
                </c:pt>
                <c:pt idx="3">
                  <c:v>Chris-Hani</c:v>
                </c:pt>
                <c:pt idx="4">
                  <c:v>Frances Baard</c:v>
                </c:pt>
                <c:pt idx="5">
                  <c:v>Soweto</c:v>
                </c:pt>
                <c:pt idx="6">
                  <c:v>Khayelitsha</c:v>
                </c:pt>
                <c:pt idx="7">
                  <c:v>Lulekani</c:v>
                </c:pt>
                <c:pt idx="8">
                  <c:v>Zeerust</c:v>
                </c:pt>
                <c:pt idx="9">
                  <c:v>Duduza</c:v>
                </c:pt>
                <c:pt idx="10">
                  <c:v>Hlankomo</c:v>
                </c:pt>
                <c:pt idx="11">
                  <c:v>Mandileni</c:v>
                </c:pt>
                <c:pt idx="12">
                  <c:v>Gon’on’o</c:v>
                </c:pt>
              </c:strCache>
            </c:strRef>
          </c:cat>
          <c:val>
            <c:numRef>
              <c:f>Sheet1!$C$31:$O$31</c:f>
              <c:numCache>
                <c:formatCode>General</c:formatCode>
                <c:ptCount val="13"/>
                <c:pt idx="0">
                  <c:v>209109.42242155806</c:v>
                </c:pt>
                <c:pt idx="1">
                  <c:v>267473.27465314552</c:v>
                </c:pt>
                <c:pt idx="2">
                  <c:v>469333.87812094903</c:v>
                </c:pt>
                <c:pt idx="3">
                  <c:v>380447.61124981643</c:v>
                </c:pt>
                <c:pt idx="4">
                  <c:v>134137.08706278205</c:v>
                </c:pt>
                <c:pt idx="5">
                  <c:v>10275.947468150182</c:v>
                </c:pt>
                <c:pt idx="6">
                  <c:v>3169.6614713514759</c:v>
                </c:pt>
                <c:pt idx="7">
                  <c:v>74.660120310206068</c:v>
                </c:pt>
                <c:pt idx="8">
                  <c:v>597.28096248164854</c:v>
                </c:pt>
                <c:pt idx="9">
                  <c:v>448.79999999999995</c:v>
                </c:pt>
                <c:pt idx="10">
                  <c:v>5.0999999999999996</c:v>
                </c:pt>
                <c:pt idx="11">
                  <c:v>5.0999999999999996</c:v>
                </c:pt>
                <c:pt idx="12">
                  <c:v>5.0999999999999996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02-465C-BCF4-2F334A8F36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4843055"/>
        <c:axId val="1318343215"/>
      </c:lineChart>
      <c:catAx>
        <c:axId val="1624843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18343215"/>
        <c:crosses val="autoZero"/>
        <c:auto val="1"/>
        <c:lblAlgn val="ctr"/>
        <c:lblOffset val="100"/>
        <c:noMultiLvlLbl val="0"/>
      </c:catAx>
      <c:valAx>
        <c:axId val="1318343215"/>
        <c:scaling>
          <c:orientation val="minMax"/>
          <c:max val="5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24843055"/>
        <c:crosses val="autoZero"/>
        <c:crossBetween val="midCat"/>
        <c:majorUnit val="150000"/>
        <c:dispUnits>
          <c:builtInUnit val="thousands"/>
          <c:dispUnitsLbl>
            <c:tx>
              <c:rich>
                <a:bodyPr rot="-540000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r>
                    <a:rPr lang="en-US"/>
                    <a:t>ZAR [Millions]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4361848228406274"/>
          <c:y val="0.88396271093068624"/>
          <c:w val="0.44693585760138504"/>
          <c:h val="5.07738162435893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635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Sheet1!$C$1:$O$1</c:f>
              <c:strCache>
                <c:ptCount val="13"/>
                <c:pt idx="0">
                  <c:v>Mopani</c:v>
                </c:pt>
                <c:pt idx="1">
                  <c:v>Vhembe</c:v>
                </c:pt>
                <c:pt idx="2">
                  <c:v>Waterberg</c:v>
                </c:pt>
                <c:pt idx="3">
                  <c:v>Chris-Hani</c:v>
                </c:pt>
                <c:pt idx="4">
                  <c:v>Frances Baard</c:v>
                </c:pt>
                <c:pt idx="5">
                  <c:v>Soweto</c:v>
                </c:pt>
                <c:pt idx="6">
                  <c:v>Khayelitsha</c:v>
                </c:pt>
                <c:pt idx="7">
                  <c:v>Lulekani</c:v>
                </c:pt>
                <c:pt idx="8">
                  <c:v>Zeerust</c:v>
                </c:pt>
                <c:pt idx="9">
                  <c:v>Duduza</c:v>
                </c:pt>
                <c:pt idx="10">
                  <c:v>Hlankomo</c:v>
                </c:pt>
                <c:pt idx="11">
                  <c:v>Mandileni</c:v>
                </c:pt>
                <c:pt idx="12">
                  <c:v>Gon’on’o</c:v>
                </c:pt>
              </c:strCache>
            </c:strRef>
          </c:cat>
          <c:val>
            <c:numRef>
              <c:f>Sheet1!$C$45:$O$45</c:f>
              <c:numCache>
                <c:formatCode>General</c:formatCode>
                <c:ptCount val="13"/>
                <c:pt idx="0">
                  <c:v>5244033.6000000006</c:v>
                </c:pt>
                <c:pt idx="1">
                  <c:v>6214665.6000000006</c:v>
                </c:pt>
                <c:pt idx="2">
                  <c:v>3260812.8000000003</c:v>
                </c:pt>
                <c:pt idx="3">
                  <c:v>3818212.8000000003</c:v>
                </c:pt>
                <c:pt idx="4">
                  <c:v>1834012.8</c:v>
                </c:pt>
                <c:pt idx="5">
                  <c:v>6103814.4000000004</c:v>
                </c:pt>
                <c:pt idx="6">
                  <c:v>1880395.2000000002</c:v>
                </c:pt>
                <c:pt idx="7">
                  <c:v>52070.400000000001</c:v>
                </c:pt>
                <c:pt idx="8">
                  <c:v>32734.799999999999</c:v>
                </c:pt>
                <c:pt idx="9">
                  <c:v>263862</c:v>
                </c:pt>
                <c:pt idx="10">
                  <c:v>720</c:v>
                </c:pt>
                <c:pt idx="11">
                  <c:v>840</c:v>
                </c:pt>
                <c:pt idx="12">
                  <c:v>1200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6A16-444D-8B66-15018A15A6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9285663"/>
        <c:axId val="1635349919"/>
      </c:lineChart>
      <c:catAx>
        <c:axId val="1389285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35349919"/>
        <c:crosses val="autoZero"/>
        <c:auto val="1"/>
        <c:lblAlgn val="ctr"/>
        <c:lblOffset val="100"/>
        <c:noMultiLvlLbl val="0"/>
      </c:catAx>
      <c:valAx>
        <c:axId val="1635349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Revenue</a:t>
                </a:r>
                <a:r>
                  <a:rPr lang="en-GB" baseline="0"/>
                  <a:t> [ZAR]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89285663"/>
        <c:crosses val="autoZero"/>
        <c:crossBetween val="between"/>
        <c:dispUnits>
          <c:builtInUnit val="millions"/>
          <c:dispUnitsLbl>
            <c:tx>
              <c:rich>
                <a:bodyPr rot="-540000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r>
                    <a:rPr lang="en-GB"/>
                    <a:t>Billions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Sheet1!$A$5:$B$5</c:f>
              <c:strCache>
                <c:ptCount val="2"/>
                <c:pt idx="0">
                  <c:v>UAV-Based</c:v>
                </c:pt>
                <c:pt idx="1">
                  <c:v>NPV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Sheet1!$C$1:$O$1</c:f>
              <c:strCache>
                <c:ptCount val="13"/>
                <c:pt idx="0">
                  <c:v>Mopani</c:v>
                </c:pt>
                <c:pt idx="1">
                  <c:v>Vhembe</c:v>
                </c:pt>
                <c:pt idx="2">
                  <c:v>Waterberg</c:v>
                </c:pt>
                <c:pt idx="3">
                  <c:v>Chris-Hani</c:v>
                </c:pt>
                <c:pt idx="4">
                  <c:v>Frances Baard</c:v>
                </c:pt>
                <c:pt idx="5">
                  <c:v>Soweto</c:v>
                </c:pt>
                <c:pt idx="6">
                  <c:v>Khayelitsha</c:v>
                </c:pt>
                <c:pt idx="7">
                  <c:v>Lulekani</c:v>
                </c:pt>
                <c:pt idx="8">
                  <c:v>Zeerust</c:v>
                </c:pt>
                <c:pt idx="9">
                  <c:v>Duduza</c:v>
                </c:pt>
                <c:pt idx="10">
                  <c:v>Hlankomo</c:v>
                </c:pt>
                <c:pt idx="11">
                  <c:v>Mandileni</c:v>
                </c:pt>
                <c:pt idx="12">
                  <c:v>Gon’on’o</c:v>
                </c:pt>
              </c:strCache>
            </c:strRef>
          </c:cat>
          <c:val>
            <c:numRef>
              <c:f>Sheet1!$C$5:$O$5</c:f>
              <c:numCache>
                <c:formatCode>General</c:formatCode>
                <c:ptCount val="13"/>
                <c:pt idx="0">
                  <c:v>-9363052.8952076286</c:v>
                </c:pt>
                <c:pt idx="1">
                  <c:v>-13482275.743221864</c:v>
                </c:pt>
                <c:pt idx="2">
                  <c:v>-57078984.460484833</c:v>
                </c:pt>
                <c:pt idx="3">
                  <c:v>-41974252.669795893</c:v>
                </c:pt>
                <c:pt idx="4">
                  <c:v>-12310067.247355152</c:v>
                </c:pt>
                <c:pt idx="5">
                  <c:v>12061333.443436258</c:v>
                </c:pt>
                <c:pt idx="6">
                  <c:v>3636402.9894472472</c:v>
                </c:pt>
                <c:pt idx="7">
                  <c:v>156910.11160556198</c:v>
                </c:pt>
                <c:pt idx="8">
                  <c:v>89451.111363536911</c:v>
                </c:pt>
                <c:pt idx="9">
                  <c:v>328689.72175441263</c:v>
                </c:pt>
                <c:pt idx="10">
                  <c:v>1556.1122097935383</c:v>
                </c:pt>
                <c:pt idx="11">
                  <c:v>2025.9844102692362</c:v>
                </c:pt>
                <c:pt idx="12">
                  <c:v>2532.1953496558967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50-4741-A6E7-5438C12D3310}"/>
            </c:ext>
          </c:extLst>
        </c:ser>
        <c:ser>
          <c:idx val="1"/>
          <c:order val="1"/>
          <c:tx>
            <c:strRef>
              <c:f>Sheet1!$A$19:$B$19</c:f>
              <c:strCache>
                <c:ptCount val="2"/>
                <c:pt idx="0">
                  <c:v>LC-Based</c:v>
                </c:pt>
                <c:pt idx="1">
                  <c:v>NPV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Sheet1!$C$1:$O$1</c:f>
              <c:strCache>
                <c:ptCount val="13"/>
                <c:pt idx="0">
                  <c:v>Mopani</c:v>
                </c:pt>
                <c:pt idx="1">
                  <c:v>Vhembe</c:v>
                </c:pt>
                <c:pt idx="2">
                  <c:v>Waterberg</c:v>
                </c:pt>
                <c:pt idx="3">
                  <c:v>Chris-Hani</c:v>
                </c:pt>
                <c:pt idx="4">
                  <c:v>Frances Baard</c:v>
                </c:pt>
                <c:pt idx="5">
                  <c:v>Soweto</c:v>
                </c:pt>
                <c:pt idx="6">
                  <c:v>Khayelitsha</c:v>
                </c:pt>
                <c:pt idx="7">
                  <c:v>Lulekani</c:v>
                </c:pt>
                <c:pt idx="8">
                  <c:v>Zeerust</c:v>
                </c:pt>
                <c:pt idx="9">
                  <c:v>Duduza</c:v>
                </c:pt>
                <c:pt idx="10">
                  <c:v>Hlankomo</c:v>
                </c:pt>
                <c:pt idx="11">
                  <c:v>Mandileni</c:v>
                </c:pt>
                <c:pt idx="12">
                  <c:v>Gon’on’o</c:v>
                </c:pt>
              </c:strCache>
            </c:strRef>
          </c:cat>
          <c:val>
            <c:numRef>
              <c:f>Sheet1!$C$19:$O$19</c:f>
              <c:numCache>
                <c:formatCode>General</c:formatCode>
                <c:ptCount val="13"/>
                <c:pt idx="0">
                  <c:v>32976911.988548279</c:v>
                </c:pt>
                <c:pt idx="1">
                  <c:v>39045632.671678528</c:v>
                </c:pt>
                <c:pt idx="2">
                  <c:v>20648169.694809087</c:v>
                </c:pt>
                <c:pt idx="3">
                  <c:v>23881347.329675458</c:v>
                </c:pt>
                <c:pt idx="4">
                  <c:v>11551316.779380996</c:v>
                </c:pt>
                <c:pt idx="5">
                  <c:v>30973966.427723713</c:v>
                </c:pt>
                <c:pt idx="6">
                  <c:v>9275176.9344573617</c:v>
                </c:pt>
                <c:pt idx="7">
                  <c:v>312669.67609914177</c:v>
                </c:pt>
                <c:pt idx="8">
                  <c:v>194787.82622576255</c:v>
                </c:pt>
                <c:pt idx="9">
                  <c:v>1087718.4930298026</c:v>
                </c:pt>
                <c:pt idx="10">
                  <c:v>3552.3278768048003</c:v>
                </c:pt>
                <c:pt idx="11">
                  <c:v>4341.4360683069772</c:v>
                </c:pt>
                <c:pt idx="12">
                  <c:v>5141.4393706052469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50-4741-A6E7-5438C12D3310}"/>
            </c:ext>
          </c:extLst>
        </c:ser>
        <c:ser>
          <c:idx val="2"/>
          <c:order val="2"/>
          <c:tx>
            <c:strRef>
              <c:f>Sheet1!$A$33:$B$33</c:f>
              <c:strCache>
                <c:ptCount val="2"/>
                <c:pt idx="0">
                  <c:v>Hotspot</c:v>
                </c:pt>
                <c:pt idx="1">
                  <c:v>NPV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Sheet1!$C$1:$O$1</c:f>
              <c:strCache>
                <c:ptCount val="13"/>
                <c:pt idx="0">
                  <c:v>Mopani</c:v>
                </c:pt>
                <c:pt idx="1">
                  <c:v>Vhembe</c:v>
                </c:pt>
                <c:pt idx="2">
                  <c:v>Waterberg</c:v>
                </c:pt>
                <c:pt idx="3">
                  <c:v>Chris-Hani</c:v>
                </c:pt>
                <c:pt idx="4">
                  <c:v>Frances Baard</c:v>
                </c:pt>
                <c:pt idx="5">
                  <c:v>Soweto</c:v>
                </c:pt>
                <c:pt idx="6">
                  <c:v>Khayelitsha</c:v>
                </c:pt>
                <c:pt idx="7">
                  <c:v>Lulekani</c:v>
                </c:pt>
                <c:pt idx="8">
                  <c:v>Zeerust</c:v>
                </c:pt>
                <c:pt idx="9">
                  <c:v>Duduza</c:v>
                </c:pt>
                <c:pt idx="10">
                  <c:v>Hlankomo</c:v>
                </c:pt>
                <c:pt idx="11">
                  <c:v>Mandileni</c:v>
                </c:pt>
                <c:pt idx="12">
                  <c:v>Gon’on’o</c:v>
                </c:pt>
              </c:strCache>
            </c:strRef>
          </c:cat>
          <c:val>
            <c:numRef>
              <c:f>Sheet1!$C$33:$O$33</c:f>
              <c:numCache>
                <c:formatCode>General</c:formatCode>
                <c:ptCount val="13"/>
                <c:pt idx="0">
                  <c:v>-16509323.834779073</c:v>
                </c:pt>
                <c:pt idx="1">
                  <c:v>-23251676.771656141</c:v>
                </c:pt>
                <c:pt idx="2">
                  <c:v>-73894223.731166974</c:v>
                </c:pt>
                <c:pt idx="3">
                  <c:v>-54812576.016199328</c:v>
                </c:pt>
                <c:pt idx="4">
                  <c:v>-17213741.957866386</c:v>
                </c:pt>
                <c:pt idx="5">
                  <c:v>25323697.971828461</c:v>
                </c:pt>
                <c:pt idx="6">
                  <c:v>7801017.8745721597</c:v>
                </c:pt>
                <c:pt idx="7">
                  <c:v>219062.69278130546</c:v>
                </c:pt>
                <c:pt idx="8">
                  <c:v>87205.438924889531</c:v>
                </c:pt>
                <c:pt idx="9">
                  <c:v>1095768.1041362099</c:v>
                </c:pt>
                <c:pt idx="10">
                  <c:v>2654.992871833972</c:v>
                </c:pt>
                <c:pt idx="11">
                  <c:v>3174.5300723096707</c:v>
                </c:pt>
                <c:pt idx="12">
                  <c:v>4733.1416737367672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50-4741-A6E7-5438C12D33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50460671"/>
        <c:axId val="1698055279"/>
      </c:barChart>
      <c:catAx>
        <c:axId val="1650460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98055279"/>
        <c:crosses val="autoZero"/>
        <c:auto val="1"/>
        <c:lblAlgn val="ctr"/>
        <c:lblOffset val="100"/>
        <c:noMultiLvlLbl val="0"/>
      </c:catAx>
      <c:valAx>
        <c:axId val="1698055279"/>
        <c:scaling>
          <c:orientation val="minMax"/>
          <c:max val="40000000"/>
          <c:min val="-75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50460671"/>
        <c:crosses val="autoZero"/>
        <c:crossBetween val="between"/>
        <c:dispUnits>
          <c:builtInUnit val="millions"/>
          <c:dispUnitsLbl>
            <c:tx>
              <c:rich>
                <a:bodyPr rot="-540000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r>
                    <a:rPr lang="en-GB"/>
                    <a:t>Billions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9102593816283779E-2"/>
          <c:y val="3.0786453281799558E-2"/>
          <c:w val="0.81876548757407164"/>
          <c:h val="0.58121890849124602"/>
        </c:manualLayout>
      </c:layout>
      <c:areaChart>
        <c:grouping val="standard"/>
        <c:varyColors val="0"/>
        <c:ser>
          <c:idx val="1"/>
          <c:order val="1"/>
          <c:spPr>
            <a:solidFill>
              <a:srgbClr val="92D050"/>
            </a:solidFill>
            <a:ln>
              <a:noFill/>
            </a:ln>
            <a:effectLst/>
          </c:spPr>
          <c:cat>
            <c:strRef>
              <c:f>Sheet1!$C$1:$O$1</c:f>
              <c:strCache>
                <c:ptCount val="13"/>
                <c:pt idx="0">
                  <c:v>Mopani</c:v>
                </c:pt>
                <c:pt idx="1">
                  <c:v>Vhembe</c:v>
                </c:pt>
                <c:pt idx="2">
                  <c:v>Waterberg</c:v>
                </c:pt>
                <c:pt idx="3">
                  <c:v>Chris-Hani</c:v>
                </c:pt>
                <c:pt idx="4">
                  <c:v>Frances Baard</c:v>
                </c:pt>
                <c:pt idx="5">
                  <c:v>Soweto</c:v>
                </c:pt>
                <c:pt idx="6">
                  <c:v>Khayelitsha</c:v>
                </c:pt>
                <c:pt idx="7">
                  <c:v>Lulekani</c:v>
                </c:pt>
                <c:pt idx="8">
                  <c:v>Zeerust</c:v>
                </c:pt>
                <c:pt idx="9">
                  <c:v>Duduza</c:v>
                </c:pt>
                <c:pt idx="10">
                  <c:v>Hlankomo</c:v>
                </c:pt>
                <c:pt idx="11">
                  <c:v>Mandileni</c:v>
                </c:pt>
                <c:pt idx="12">
                  <c:v>Gon’on’o</c:v>
                </c:pt>
              </c:strCache>
            </c:strRef>
          </c:cat>
          <c:val>
            <c:numRef>
              <c:f>Sheet1!$C$47:$O$47</c:f>
              <c:numCache>
                <c:formatCode>General</c:formatCode>
                <c:ptCount val="13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400</c:v>
                </c:pt>
                <c:pt idx="7">
                  <c:v>300</c:v>
                </c:pt>
                <c:pt idx="8">
                  <c:v>300</c:v>
                </c:pt>
                <c:pt idx="9">
                  <c:v>300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6B98-4266-B634-F16AAEE1FF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8997936"/>
        <c:axId val="1281885600"/>
      </c:areaChart>
      <c:areaChart>
        <c:grouping val="standar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/>
          </c:spPr>
          <c:cat>
            <c:strRef>
              <c:f>Sheet1!$C$1:$O$1</c:f>
              <c:strCache>
                <c:ptCount val="13"/>
                <c:pt idx="0">
                  <c:v>Mopani</c:v>
                </c:pt>
                <c:pt idx="1">
                  <c:v>Vhembe</c:v>
                </c:pt>
                <c:pt idx="2">
                  <c:v>Waterberg</c:v>
                </c:pt>
                <c:pt idx="3">
                  <c:v>Chris-Hani</c:v>
                </c:pt>
                <c:pt idx="4">
                  <c:v>Frances Baard</c:v>
                </c:pt>
                <c:pt idx="5">
                  <c:v>Soweto</c:v>
                </c:pt>
                <c:pt idx="6">
                  <c:v>Khayelitsha</c:v>
                </c:pt>
                <c:pt idx="7">
                  <c:v>Lulekani</c:v>
                </c:pt>
                <c:pt idx="8">
                  <c:v>Zeerust</c:v>
                </c:pt>
                <c:pt idx="9">
                  <c:v>Duduza</c:v>
                </c:pt>
                <c:pt idx="10">
                  <c:v>Hlankomo</c:v>
                </c:pt>
                <c:pt idx="11">
                  <c:v>Mandileni</c:v>
                </c:pt>
                <c:pt idx="12">
                  <c:v>Gon’on’o</c:v>
                </c:pt>
              </c:strCache>
            </c:strRef>
          </c:cat>
          <c:val>
            <c:numRef>
              <c:f>Sheet1!$C$46:$O$46</c:f>
              <c:numCache>
                <c:formatCode>General</c:formatCode>
                <c:ptCount val="13"/>
                <c:pt idx="0">
                  <c:v>1092507</c:v>
                </c:pt>
                <c:pt idx="1">
                  <c:v>1294722</c:v>
                </c:pt>
                <c:pt idx="2">
                  <c:v>679336</c:v>
                </c:pt>
                <c:pt idx="3">
                  <c:v>795461</c:v>
                </c:pt>
                <c:pt idx="4">
                  <c:v>382086</c:v>
                </c:pt>
                <c:pt idx="5">
                  <c:v>1271628</c:v>
                </c:pt>
                <c:pt idx="6">
                  <c:v>391749</c:v>
                </c:pt>
                <c:pt idx="7">
                  <c:v>14464</c:v>
                </c:pt>
                <c:pt idx="8">
                  <c:v>9093</c:v>
                </c:pt>
                <c:pt idx="9">
                  <c:v>73295</c:v>
                </c:pt>
                <c:pt idx="10">
                  <c:v>3000</c:v>
                </c:pt>
                <c:pt idx="11">
                  <c:v>3500</c:v>
                </c:pt>
                <c:pt idx="12">
                  <c:v>5000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6B98-4266-B634-F16AAEE1FF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1382480"/>
        <c:axId val="1110437312"/>
      </c:areaChart>
      <c:catAx>
        <c:axId val="1918997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 sz="800" b="0" i="0" baseline="0">
                    <a:effectLst/>
                  </a:rPr>
                  <a:t>Strategy - Scenarios</a:t>
                </a:r>
                <a:endParaRPr lang="en-GB" sz="8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281885600"/>
        <c:crosses val="autoZero"/>
        <c:auto val="1"/>
        <c:lblAlgn val="ctr"/>
        <c:lblOffset val="100"/>
        <c:noMultiLvlLbl val="0"/>
      </c:catAx>
      <c:valAx>
        <c:axId val="128188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 sz="800" b="0" i="0" baseline="0">
                    <a:effectLst/>
                  </a:rPr>
                  <a:t>Monthly Subscription Fee [ZAR]</a:t>
                </a:r>
                <a:endParaRPr lang="en-GB" sz="8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18997936"/>
        <c:crosses val="autoZero"/>
        <c:crossBetween val="midCat"/>
      </c:valAx>
      <c:valAx>
        <c:axId val="111043731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 sz="800" b="0" i="0" baseline="0">
                    <a:effectLst/>
                  </a:rPr>
                  <a:t>Number of Users</a:t>
                </a:r>
                <a:endParaRPr lang="en-GB" sz="800">
                  <a:effectLst/>
                </a:endParaRPr>
              </a:p>
            </c:rich>
          </c:tx>
          <c:layout>
            <c:manualLayout>
              <c:xMode val="edge"/>
              <c:yMode val="edge"/>
              <c:x val="0.98146103197224155"/>
              <c:y val="0.28553829386324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11382480"/>
        <c:crosses val="max"/>
        <c:crossBetween val="midCat"/>
      </c:valAx>
      <c:catAx>
        <c:axId val="11113824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104373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360854781581483"/>
          <c:y val="0.76045597120238673"/>
          <c:w val="0.13090540177667886"/>
          <c:h val="3.01945751067764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7571600160149468E-2"/>
          <c:y val="7.9746839519168264E-2"/>
          <c:w val="0.85558565772498774"/>
          <c:h val="0.70634471609853888"/>
        </c:manualLayout>
      </c:layout>
      <c:barChart>
        <c:barDir val="col"/>
        <c:grouping val="clustered"/>
        <c:varyColors val="0"/>
        <c:ser>
          <c:idx val="7"/>
          <c:order val="1"/>
          <c:tx>
            <c:strRef>
              <c:f>Sheet1!$A$15:$B$15</c:f>
              <c:strCache>
                <c:ptCount val="2"/>
                <c:pt idx="0">
                  <c:v>UAV-Based</c:v>
                </c:pt>
                <c:pt idx="1">
                  <c:v>IRR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Sheet1!$C$1:$O$1</c:f>
              <c:strCache>
                <c:ptCount val="13"/>
                <c:pt idx="0">
                  <c:v>Mopani</c:v>
                </c:pt>
                <c:pt idx="1">
                  <c:v>Vhembe</c:v>
                </c:pt>
                <c:pt idx="2">
                  <c:v>Waterberg</c:v>
                </c:pt>
                <c:pt idx="3">
                  <c:v>Chris-Hani</c:v>
                </c:pt>
                <c:pt idx="4">
                  <c:v>Frances Baard</c:v>
                </c:pt>
                <c:pt idx="5">
                  <c:v>Soweto</c:v>
                </c:pt>
                <c:pt idx="6">
                  <c:v>Khayelitsha</c:v>
                </c:pt>
                <c:pt idx="7">
                  <c:v>Lulekani</c:v>
                </c:pt>
                <c:pt idx="8">
                  <c:v>Zeerust</c:v>
                </c:pt>
                <c:pt idx="9">
                  <c:v>Duduza</c:v>
                </c:pt>
                <c:pt idx="10">
                  <c:v>Hlankomo</c:v>
                </c:pt>
                <c:pt idx="11">
                  <c:v>Mandileni</c:v>
                </c:pt>
                <c:pt idx="12">
                  <c:v>Gon’on’o</c:v>
                </c:pt>
              </c:strCache>
            </c:strRef>
          </c:cat>
          <c:val>
            <c:numRef>
              <c:f>Sheet1!$C$15:$O$15</c:f>
              <c:numCache>
                <c:formatCode>0%</c:formatCode>
                <c:ptCount val="13"/>
                <c:pt idx="0">
                  <c:v>-6.6929857122558403E-2</c:v>
                </c:pt>
                <c:pt idx="1">
                  <c:v>-8.5523602876574678E-2</c:v>
                </c:pt>
                <c:pt idx="2">
                  <c:v>-0.37030964468791783</c:v>
                </c:pt>
                <c:pt idx="3">
                  <c:v>-0.29954419830951362</c:v>
                </c:pt>
                <c:pt idx="4">
                  <c:v>-0.22664479243082902</c:v>
                </c:pt>
                <c:pt idx="5">
                  <c:v>0.32973002075111535</c:v>
                </c:pt>
                <c:pt idx="6">
                  <c:v>0.3196952576202523</c:v>
                </c:pt>
                <c:pt idx="7">
                  <c:v>0.73881828313357034</c:v>
                </c:pt>
                <c:pt idx="8">
                  <c:v>0.57995578528210423</c:v>
                </c:pt>
                <c:pt idx="9">
                  <c:v>0.1911122348638572</c:v>
                </c:pt>
                <c:pt idx="10">
                  <c:v>0.37576258090731463</c:v>
                </c:pt>
                <c:pt idx="11">
                  <c:v>0.45090366688612882</c:v>
                </c:pt>
                <c:pt idx="12">
                  <c:v>0.36187950910258171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EC0-44F3-9B4F-2E7C14278F9A}"/>
            </c:ext>
          </c:extLst>
        </c:ser>
        <c:ser>
          <c:idx val="15"/>
          <c:order val="3"/>
          <c:tx>
            <c:strRef>
              <c:f>Sheet1!$A$29:$B$29</c:f>
              <c:strCache>
                <c:ptCount val="2"/>
                <c:pt idx="0">
                  <c:v>LC-Based</c:v>
                </c:pt>
                <c:pt idx="1">
                  <c:v>IRR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Sheet1!$C$1:$O$1</c:f>
              <c:strCache>
                <c:ptCount val="13"/>
                <c:pt idx="0">
                  <c:v>Mopani</c:v>
                </c:pt>
                <c:pt idx="1">
                  <c:v>Vhembe</c:v>
                </c:pt>
                <c:pt idx="2">
                  <c:v>Waterberg</c:v>
                </c:pt>
                <c:pt idx="3">
                  <c:v>Chris-Hani</c:v>
                </c:pt>
                <c:pt idx="4">
                  <c:v>Frances Baard</c:v>
                </c:pt>
                <c:pt idx="5">
                  <c:v>Soweto</c:v>
                </c:pt>
                <c:pt idx="6">
                  <c:v>Khayelitsha</c:v>
                </c:pt>
                <c:pt idx="7">
                  <c:v>Lulekani</c:v>
                </c:pt>
                <c:pt idx="8">
                  <c:v>Zeerust</c:v>
                </c:pt>
                <c:pt idx="9">
                  <c:v>Duduza</c:v>
                </c:pt>
                <c:pt idx="10">
                  <c:v>Hlankomo</c:v>
                </c:pt>
                <c:pt idx="11">
                  <c:v>Mandileni</c:v>
                </c:pt>
                <c:pt idx="12">
                  <c:v>Gon’on’o</c:v>
                </c:pt>
              </c:strCache>
            </c:strRef>
          </c:cat>
          <c:val>
            <c:numRef>
              <c:f>Sheet1!$C$29:$O$29</c:f>
              <c:numCache>
                <c:formatCode>0%</c:formatCode>
                <c:ptCount val="13"/>
                <c:pt idx="0">
                  <c:v>0.70907572509869254</c:v>
                </c:pt>
                <c:pt idx="1">
                  <c:v>0.7061673232304515</c:v>
                </c:pt>
                <c:pt idx="2">
                  <c:v>0.73244682019246499</c:v>
                </c:pt>
                <c:pt idx="3">
                  <c:v>0.69194844608441586</c:v>
                </c:pt>
                <c:pt idx="4">
                  <c:v>0.71426034574152264</c:v>
                </c:pt>
                <c:pt idx="5">
                  <c:v>0.37274055372767956</c:v>
                </c:pt>
                <c:pt idx="6">
                  <c:v>0.350147889375789</c:v>
                </c:pt>
                <c:pt idx="7">
                  <c:v>0.59725072092314102</c:v>
                </c:pt>
                <c:pt idx="8">
                  <c:v>0.57892481621616576</c:v>
                </c:pt>
                <c:pt idx="9">
                  <c:v>0.2524286545143406</c:v>
                </c:pt>
                <c:pt idx="10">
                  <c:v>0.34704852593957747</c:v>
                </c:pt>
                <c:pt idx="11">
                  <c:v>0.38353627237534038</c:v>
                </c:pt>
                <c:pt idx="12">
                  <c:v>0.26822262267047692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1EC0-44F3-9B4F-2E7C14278F9A}"/>
            </c:ext>
          </c:extLst>
        </c:ser>
        <c:ser>
          <c:idx val="23"/>
          <c:order val="5"/>
          <c:tx>
            <c:strRef>
              <c:f>Sheet1!$A$43:$B$43</c:f>
              <c:strCache>
                <c:ptCount val="2"/>
                <c:pt idx="0">
                  <c:v>Hotspot</c:v>
                </c:pt>
                <c:pt idx="1">
                  <c:v>IRR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Sheet1!$C$1:$O$1</c:f>
              <c:strCache>
                <c:ptCount val="13"/>
                <c:pt idx="0">
                  <c:v>Mopani</c:v>
                </c:pt>
                <c:pt idx="1">
                  <c:v>Vhembe</c:v>
                </c:pt>
                <c:pt idx="2">
                  <c:v>Waterberg</c:v>
                </c:pt>
                <c:pt idx="3">
                  <c:v>Chris-Hani</c:v>
                </c:pt>
                <c:pt idx="4">
                  <c:v>Frances Baard</c:v>
                </c:pt>
                <c:pt idx="5">
                  <c:v>Soweto</c:v>
                </c:pt>
                <c:pt idx="6">
                  <c:v>Khayelitsha</c:v>
                </c:pt>
                <c:pt idx="7">
                  <c:v>Lulekani</c:v>
                </c:pt>
                <c:pt idx="8">
                  <c:v>Zeerust</c:v>
                </c:pt>
                <c:pt idx="9">
                  <c:v>Duduza</c:v>
                </c:pt>
                <c:pt idx="10">
                  <c:v>Hlankomo</c:v>
                </c:pt>
                <c:pt idx="11">
                  <c:v>Mandileni</c:v>
                </c:pt>
                <c:pt idx="12">
                  <c:v>Gon’on’o</c:v>
                </c:pt>
              </c:strCache>
            </c:strRef>
          </c:cat>
          <c:val>
            <c:numRef>
              <c:f>Sheet1!$C$43:$O$43</c:f>
              <c:numCache>
                <c:formatCode>0%</c:formatCode>
                <c:ptCount val="13"/>
                <c:pt idx="0">
                  <c:v>-0.12539210056043426</c:v>
                </c:pt>
                <c:pt idx="1">
                  <c:v>-0.1463128281907895</c:v>
                </c:pt>
                <c:pt idx="2">
                  <c:v>-0.4057865150599026</c:v>
                </c:pt>
                <c:pt idx="3">
                  <c:v>-0.33767506633099342</c:v>
                </c:pt>
                <c:pt idx="4">
                  <c:v>-0.27414262097829023</c:v>
                </c:pt>
                <c:pt idx="5">
                  <c:v>5.7583470667209768</c:v>
                </c:pt>
                <c:pt idx="6">
                  <c:v>5.7511350328774284</c:v>
                </c:pt>
                <c:pt idx="7">
                  <c:v>8.5918880777432829</c:v>
                </c:pt>
                <c:pt idx="8">
                  <c:v>0.5495565728326508</c:v>
                </c:pt>
                <c:pt idx="9">
                  <c:v>5.8960699035483888</c:v>
                </c:pt>
                <c:pt idx="10">
                  <c:v>1.6108299066400402</c:v>
                </c:pt>
                <c:pt idx="11">
                  <c:v>1.8874019147516958</c:v>
                </c:pt>
                <c:pt idx="12">
                  <c:v>2.7108985710346958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1EC0-44F3-9B4F-2E7C14278F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033442576"/>
        <c:axId val="827844128"/>
      </c:barChart>
      <c:lineChart>
        <c:grouping val="standard"/>
        <c:varyColors val="0"/>
        <c:ser>
          <c:idx val="6"/>
          <c:order val="0"/>
          <c:tx>
            <c:strRef>
              <c:f>Sheet1!$A$14:$B$14</c:f>
              <c:strCache>
                <c:ptCount val="2"/>
                <c:pt idx="0">
                  <c:v>UAV-Based</c:v>
                </c:pt>
                <c:pt idx="1">
                  <c:v>Optimal Fee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Sheet1!$C$1:$O$1</c:f>
              <c:strCache>
                <c:ptCount val="13"/>
                <c:pt idx="0">
                  <c:v>Mopani</c:v>
                </c:pt>
                <c:pt idx="1">
                  <c:v>Vhembe</c:v>
                </c:pt>
                <c:pt idx="2">
                  <c:v>Waterberg</c:v>
                </c:pt>
                <c:pt idx="3">
                  <c:v>Chris-Hani</c:v>
                </c:pt>
                <c:pt idx="4">
                  <c:v>Frances Baard</c:v>
                </c:pt>
                <c:pt idx="5">
                  <c:v>Soweto</c:v>
                </c:pt>
                <c:pt idx="6">
                  <c:v>Khayelitsha</c:v>
                </c:pt>
                <c:pt idx="7">
                  <c:v>Lulekani</c:v>
                </c:pt>
                <c:pt idx="8">
                  <c:v>Zeerust</c:v>
                </c:pt>
                <c:pt idx="9">
                  <c:v>Duduza</c:v>
                </c:pt>
                <c:pt idx="10">
                  <c:v>Hlankomo</c:v>
                </c:pt>
                <c:pt idx="11">
                  <c:v>Mandileni</c:v>
                </c:pt>
                <c:pt idx="12">
                  <c:v>Gon’on’o</c:v>
                </c:pt>
              </c:strCache>
            </c:strRef>
          </c:cat>
          <c:val>
            <c:numRef>
              <c:f>Sheet1!$C$14:$O$14</c:f>
              <c:numCache>
                <c:formatCode>General</c:formatCode>
                <c:ptCount val="13"/>
                <c:pt idx="0">
                  <c:v>348.37128286823958</c:v>
                </c:pt>
                <c:pt idx="1">
                  <c:v>348.53098721907259</c:v>
                </c:pt>
                <c:pt idx="2">
                  <c:v>353.62461004337632</c:v>
                </c:pt>
                <c:pt idx="3">
                  <c:v>351.38853413973567</c:v>
                </c:pt>
                <c:pt idx="4">
                  <c:v>350.0505812292734</c:v>
                </c:pt>
                <c:pt idx="5">
                  <c:v>347.6860389470358</c:v>
                </c:pt>
                <c:pt idx="6">
                  <c:v>347.68602782530706</c:v>
                </c:pt>
                <c:pt idx="7">
                  <c:v>260.39541310147337</c:v>
                </c:pt>
                <c:pt idx="8">
                  <c:v>260.45947300476308</c:v>
                </c:pt>
                <c:pt idx="9">
                  <c:v>260.82925205321249</c:v>
                </c:pt>
                <c:pt idx="10">
                  <c:v>17.37490116551966</c:v>
                </c:pt>
                <c:pt idx="11">
                  <c:v>17.36675909652017</c:v>
                </c:pt>
                <c:pt idx="12">
                  <c:v>17.374901165519656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6-1EC0-44F3-9B4F-2E7C14278F9A}"/>
            </c:ext>
          </c:extLst>
        </c:ser>
        <c:ser>
          <c:idx val="14"/>
          <c:order val="2"/>
          <c:tx>
            <c:strRef>
              <c:f>Sheet1!$A$28:$B$28</c:f>
              <c:strCache>
                <c:ptCount val="2"/>
                <c:pt idx="0">
                  <c:v>LC-Based</c:v>
                </c:pt>
                <c:pt idx="1">
                  <c:v>Optimal Fee</c:v>
                </c:pt>
              </c:strCache>
            </c:strRef>
          </c:tx>
          <c:spPr>
            <a:ln w="28575" cap="rnd">
              <a:solidFill>
                <a:srgbClr val="0070C0"/>
              </a:solidFill>
              <a:prstDash val="lgDashDotDot"/>
              <a:round/>
            </a:ln>
            <a:effectLst/>
          </c:spPr>
          <c:marker>
            <c:symbol val="none"/>
          </c:marker>
          <c:cat>
            <c:strRef>
              <c:f>Sheet1!$C$1:$O$1</c:f>
              <c:strCache>
                <c:ptCount val="13"/>
                <c:pt idx="0">
                  <c:v>Mopani</c:v>
                </c:pt>
                <c:pt idx="1">
                  <c:v>Vhembe</c:v>
                </c:pt>
                <c:pt idx="2">
                  <c:v>Waterberg</c:v>
                </c:pt>
                <c:pt idx="3">
                  <c:v>Chris-Hani</c:v>
                </c:pt>
                <c:pt idx="4">
                  <c:v>Frances Baard</c:v>
                </c:pt>
                <c:pt idx="5">
                  <c:v>Soweto</c:v>
                </c:pt>
                <c:pt idx="6">
                  <c:v>Khayelitsha</c:v>
                </c:pt>
                <c:pt idx="7">
                  <c:v>Lulekani</c:v>
                </c:pt>
                <c:pt idx="8">
                  <c:v>Zeerust</c:v>
                </c:pt>
                <c:pt idx="9">
                  <c:v>Duduza</c:v>
                </c:pt>
                <c:pt idx="10">
                  <c:v>Hlankomo</c:v>
                </c:pt>
                <c:pt idx="11">
                  <c:v>Mandileni</c:v>
                </c:pt>
                <c:pt idx="12">
                  <c:v>Gon’on’o</c:v>
                </c:pt>
              </c:strCache>
            </c:strRef>
          </c:cat>
          <c:val>
            <c:numRef>
              <c:f>Sheet1!$C$28:$O$28</c:f>
              <c:numCache>
                <c:formatCode>General</c:formatCode>
                <c:ptCount val="13"/>
                <c:pt idx="0">
                  <c:v>309.2965998140433</c:v>
                </c:pt>
                <c:pt idx="1">
                  <c:v>309.29662686974171</c:v>
                </c:pt>
                <c:pt idx="2">
                  <c:v>309.29680103727839</c:v>
                </c:pt>
                <c:pt idx="3">
                  <c:v>309.29676594121031</c:v>
                </c:pt>
                <c:pt idx="4">
                  <c:v>309.29695452843157</c:v>
                </c:pt>
                <c:pt idx="5">
                  <c:v>310.23642992176559</c:v>
                </c:pt>
                <c:pt idx="6">
                  <c:v>310.23636068237744</c:v>
                </c:pt>
                <c:pt idx="7">
                  <c:v>232.30746434063545</c:v>
                </c:pt>
                <c:pt idx="8">
                  <c:v>232.35516570648841</c:v>
                </c:pt>
                <c:pt idx="9">
                  <c:v>232.55366362300776</c:v>
                </c:pt>
                <c:pt idx="10">
                  <c:v>15.491882991124445</c:v>
                </c:pt>
                <c:pt idx="11">
                  <c:v>15.484966829302326</c:v>
                </c:pt>
                <c:pt idx="12">
                  <c:v>15.501565617675411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E-1EC0-44F3-9B4F-2E7C14278F9A}"/>
            </c:ext>
          </c:extLst>
        </c:ser>
        <c:ser>
          <c:idx val="22"/>
          <c:order val="4"/>
          <c:tx>
            <c:strRef>
              <c:f>Sheet1!$A$42:$B$42</c:f>
              <c:strCache>
                <c:ptCount val="2"/>
                <c:pt idx="0">
                  <c:v>Hotspot</c:v>
                </c:pt>
                <c:pt idx="1">
                  <c:v>Optimal Fee</c:v>
                </c:pt>
              </c:strCache>
            </c:strRef>
          </c:tx>
          <c:spPr>
            <a:ln w="28575" cap="rnd">
              <a:solidFill>
                <a:srgbClr val="FFC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Sheet1!$C$1:$O$1</c:f>
              <c:strCache>
                <c:ptCount val="13"/>
                <c:pt idx="0">
                  <c:v>Mopani</c:v>
                </c:pt>
                <c:pt idx="1">
                  <c:v>Vhembe</c:v>
                </c:pt>
                <c:pt idx="2">
                  <c:v>Waterberg</c:v>
                </c:pt>
                <c:pt idx="3">
                  <c:v>Chris-Hani</c:v>
                </c:pt>
                <c:pt idx="4">
                  <c:v>Frances Baard</c:v>
                </c:pt>
                <c:pt idx="5">
                  <c:v>Soweto</c:v>
                </c:pt>
                <c:pt idx="6">
                  <c:v>Khayelitsha</c:v>
                </c:pt>
                <c:pt idx="7">
                  <c:v>Lulekani</c:v>
                </c:pt>
                <c:pt idx="8">
                  <c:v>Zeerust</c:v>
                </c:pt>
                <c:pt idx="9">
                  <c:v>Duduza</c:v>
                </c:pt>
                <c:pt idx="10">
                  <c:v>Hlankomo</c:v>
                </c:pt>
                <c:pt idx="11">
                  <c:v>Mandileni</c:v>
                </c:pt>
                <c:pt idx="12">
                  <c:v>Gon’on’o</c:v>
                </c:pt>
              </c:strCache>
            </c:strRef>
          </c:cat>
          <c:val>
            <c:numRef>
              <c:f>Sheet1!$C$42:$O$42</c:f>
              <c:numCache>
                <c:formatCode>General</c:formatCode>
                <c:ptCount val="13"/>
                <c:pt idx="0">
                  <c:v>348.49713971823093</c:v>
                </c:pt>
                <c:pt idx="1">
                  <c:v>348.66682836945677</c:v>
                </c:pt>
                <c:pt idx="2">
                  <c:v>354.07889123687858</c:v>
                </c:pt>
                <c:pt idx="3">
                  <c:v>351.70302168699993</c:v>
                </c:pt>
                <c:pt idx="4">
                  <c:v>350.28142344252012</c:v>
                </c:pt>
                <c:pt idx="5">
                  <c:v>346.44844127854498</c:v>
                </c:pt>
                <c:pt idx="6">
                  <c:v>346.44855430087955</c:v>
                </c:pt>
                <c:pt idx="7">
                  <c:v>259.82628524020151</c:v>
                </c:pt>
                <c:pt idx="8">
                  <c:v>260.50266457219431</c:v>
                </c:pt>
                <c:pt idx="9">
                  <c:v>259.8370293872274</c:v>
                </c:pt>
                <c:pt idx="10">
                  <c:v>17.336904843522067</c:v>
                </c:pt>
                <c:pt idx="11">
                  <c:v>17.334190820522242</c:v>
                </c:pt>
                <c:pt idx="12">
                  <c:v>17.329305579122554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16-1EC0-44F3-9B4F-2E7C14278F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2805312"/>
        <c:axId val="751095184"/>
      </c:lineChart>
      <c:catAx>
        <c:axId val="1002805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 sz="1800" b="0" i="0" baseline="0">
                    <a:effectLst/>
                  </a:rPr>
                  <a:t>Strategy - Scenarios</a:t>
                </a:r>
                <a:endParaRPr lang="en-GB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51095184"/>
        <c:crosses val="autoZero"/>
        <c:auto val="1"/>
        <c:lblAlgn val="ctr"/>
        <c:lblOffset val="100"/>
        <c:noMultiLvlLbl val="0"/>
      </c:catAx>
      <c:valAx>
        <c:axId val="751095184"/>
        <c:scaling>
          <c:orientation val="minMax"/>
          <c:max val="1000"/>
          <c:min val="-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 sz="1800" b="0" i="0" baseline="0">
                    <a:effectLst/>
                  </a:rPr>
                  <a:t>Monthly Subscription Fee [ZAR]</a:t>
                </a:r>
                <a:endParaRPr lang="en-GB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02805312"/>
        <c:crosses val="autoZero"/>
        <c:crossBetween val="between"/>
      </c:valAx>
      <c:valAx>
        <c:axId val="827844128"/>
        <c:scaling>
          <c:orientation val="minMax"/>
          <c:max val="10.5"/>
          <c:min val="-0.5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 sz="1800" b="0" i="0" baseline="0">
                    <a:effectLst/>
                  </a:rPr>
                  <a:t>Internal Rate of Returns [Percentage]</a:t>
                </a:r>
                <a:endParaRPr lang="en-GB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33442576"/>
        <c:crosses val="max"/>
        <c:crossBetween val="between"/>
      </c:valAx>
      <c:catAx>
        <c:axId val="10334425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278441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2268481694025535"/>
          <c:y val="0.90419166766061543"/>
          <c:w val="0.60547773477467859"/>
          <c:h val="7.88362871433918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8632577911079258E-2"/>
          <c:y val="5.908823770186343E-2"/>
          <c:w val="0.89071899239084262"/>
          <c:h val="0.72437685268605656"/>
        </c:manualLayout>
      </c:layout>
      <c:lineChart>
        <c:grouping val="standard"/>
        <c:varyColors val="0"/>
        <c:ser>
          <c:idx val="10"/>
          <c:order val="1"/>
          <c:tx>
            <c:strRef>
              <c:f>Sheet1!$A$12:$B$12</c:f>
              <c:strCache>
                <c:ptCount val="2"/>
                <c:pt idx="0">
                  <c:v>UAV-Based</c:v>
                </c:pt>
                <c:pt idx="1">
                  <c:v>Price per Minute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Sheet1!$C$1:$O$1</c:f>
              <c:strCache>
                <c:ptCount val="13"/>
                <c:pt idx="0">
                  <c:v>Mopani</c:v>
                </c:pt>
                <c:pt idx="1">
                  <c:v>Vhembe</c:v>
                </c:pt>
                <c:pt idx="2">
                  <c:v>Waterberg</c:v>
                </c:pt>
                <c:pt idx="3">
                  <c:v>Chris-Hani</c:v>
                </c:pt>
                <c:pt idx="4">
                  <c:v>Frances Baard</c:v>
                </c:pt>
                <c:pt idx="5">
                  <c:v>Soweto</c:v>
                </c:pt>
                <c:pt idx="6">
                  <c:v>Khayelitsha</c:v>
                </c:pt>
                <c:pt idx="7">
                  <c:v>Lulekani</c:v>
                </c:pt>
                <c:pt idx="8">
                  <c:v>Zeerust</c:v>
                </c:pt>
                <c:pt idx="9">
                  <c:v>Duduza</c:v>
                </c:pt>
                <c:pt idx="10">
                  <c:v>Hlankomo</c:v>
                </c:pt>
                <c:pt idx="11">
                  <c:v>Mandileni</c:v>
                </c:pt>
                <c:pt idx="12">
                  <c:v>Gon’on’o</c:v>
                </c:pt>
              </c:strCache>
            </c:strRef>
          </c:cat>
          <c:val>
            <c:numRef>
              <c:f>Sheet1!$C$12:$O$12</c:f>
              <c:numCache>
                <c:formatCode>General</c:formatCode>
                <c:ptCount val="13"/>
                <c:pt idx="0">
                  <c:v>2.1330595326245383E-3</c:v>
                </c:pt>
                <c:pt idx="1">
                  <c:v>1.9562009446739519E-3</c:v>
                </c:pt>
                <c:pt idx="2">
                  <c:v>6.014514961142684E-4</c:v>
                </c:pt>
                <c:pt idx="3">
                  <c:v>8.9647250321387383E-4</c:v>
                </c:pt>
                <c:pt idx="4">
                  <c:v>1.1907454391830402E-3</c:v>
                </c:pt>
                <c:pt idx="5">
                  <c:v>9.9790491523648684E-4</c:v>
                </c:pt>
                <c:pt idx="6">
                  <c:v>9.9790488331565432E-4</c:v>
                </c:pt>
                <c:pt idx="7">
                  <c:v>2.524447326785857E-3</c:v>
                </c:pt>
                <c:pt idx="8">
                  <c:v>2.1595979448972365E-3</c:v>
                </c:pt>
                <c:pt idx="9">
                  <c:v>7.4861444954655491E-4</c:v>
                </c:pt>
                <c:pt idx="10">
                  <c:v>1.4775782007306429E-2</c:v>
                </c:pt>
                <c:pt idx="11">
                  <c:v>1.7235257185653795E-2</c:v>
                </c:pt>
                <c:pt idx="12">
                  <c:v>5.5409182527399094E-3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73F-4137-A878-46214C75BCD8}"/>
            </c:ext>
          </c:extLst>
        </c:ser>
        <c:ser>
          <c:idx val="25"/>
          <c:order val="3"/>
          <c:tx>
            <c:strRef>
              <c:f>Sheet1!$A$27:$B$27</c:f>
              <c:strCache>
                <c:ptCount val="2"/>
                <c:pt idx="0">
                  <c:v>LC-Based</c:v>
                </c:pt>
                <c:pt idx="1">
                  <c:v>Price per Minute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strRef>
              <c:f>Sheet1!$C$1:$O$1</c:f>
              <c:strCache>
                <c:ptCount val="13"/>
                <c:pt idx="0">
                  <c:v>Mopani</c:v>
                </c:pt>
                <c:pt idx="1">
                  <c:v>Vhembe</c:v>
                </c:pt>
                <c:pt idx="2">
                  <c:v>Waterberg</c:v>
                </c:pt>
                <c:pt idx="3">
                  <c:v>Chris-Hani</c:v>
                </c:pt>
                <c:pt idx="4">
                  <c:v>Frances Baard</c:v>
                </c:pt>
                <c:pt idx="5">
                  <c:v>Soweto</c:v>
                </c:pt>
                <c:pt idx="6">
                  <c:v>Khayelitsha</c:v>
                </c:pt>
                <c:pt idx="7">
                  <c:v>Lulekani</c:v>
                </c:pt>
                <c:pt idx="8">
                  <c:v>Zeerust</c:v>
                </c:pt>
                <c:pt idx="9">
                  <c:v>Duduza</c:v>
                </c:pt>
                <c:pt idx="10">
                  <c:v>Hlankomo</c:v>
                </c:pt>
                <c:pt idx="11">
                  <c:v>Mandileni</c:v>
                </c:pt>
                <c:pt idx="12">
                  <c:v>Gon’on’o</c:v>
                </c:pt>
              </c:strCache>
            </c:strRef>
          </c:cat>
          <c:val>
            <c:numRef>
              <c:f>Sheet1!$C$27:$O$27</c:f>
              <c:numCache>
                <c:formatCode>General</c:formatCode>
                <c:ptCount val="13"/>
                <c:pt idx="0">
                  <c:v>1.0426861117883438E-2</c:v>
                </c:pt>
                <c:pt idx="1">
                  <c:v>1.0426862029972381E-2</c:v>
                </c:pt>
                <c:pt idx="2">
                  <c:v>1.0406699878406079E-2</c:v>
                </c:pt>
                <c:pt idx="3">
                  <c:v>1.0406698697552459E-2</c:v>
                </c:pt>
                <c:pt idx="4">
                  <c:v>1.0406705042818902E-2</c:v>
                </c:pt>
                <c:pt idx="5">
                  <c:v>1.0241079332804761E-3</c:v>
                </c:pt>
                <c:pt idx="6">
                  <c:v>1.024107704717355E-3</c:v>
                </c:pt>
                <c:pt idx="7">
                  <c:v>2.5524131286774306E-3</c:v>
                </c:pt>
                <c:pt idx="8">
                  <c:v>2.2300323390990976E-3</c:v>
                </c:pt>
                <c:pt idx="9">
                  <c:v>7.6767274523440072E-4</c:v>
                </c:pt>
                <c:pt idx="10">
                  <c:v>1.5152467714323596E-2</c:v>
                </c:pt>
                <c:pt idx="11">
                  <c:v>1.7669986927020782E-2</c:v>
                </c:pt>
                <c:pt idx="12">
                  <c:v>4.7381056881099035E-3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373F-4137-A878-46214C75BCD8}"/>
            </c:ext>
          </c:extLst>
        </c:ser>
        <c:ser>
          <c:idx val="39"/>
          <c:order val="5"/>
          <c:tx>
            <c:strRef>
              <c:f>Sheet1!$A$41:$B$41</c:f>
              <c:strCache>
                <c:ptCount val="2"/>
                <c:pt idx="0">
                  <c:v>Hotspot</c:v>
                </c:pt>
                <c:pt idx="1">
                  <c:v>Price per Minute</c:v>
                </c:pt>
              </c:strCache>
            </c:strRef>
          </c:tx>
          <c:spPr>
            <a:ln w="28575" cap="rnd">
              <a:solidFill>
                <a:srgbClr val="FFC000"/>
              </a:solidFill>
              <a:prstDash val="lgDashDotDot"/>
              <a:round/>
            </a:ln>
            <a:effectLst/>
          </c:spPr>
          <c:marker>
            <c:symbol val="none"/>
          </c:marker>
          <c:cat>
            <c:strRef>
              <c:f>Sheet1!$C$1:$O$1</c:f>
              <c:strCache>
                <c:ptCount val="13"/>
                <c:pt idx="0">
                  <c:v>Mopani</c:v>
                </c:pt>
                <c:pt idx="1">
                  <c:v>Vhembe</c:v>
                </c:pt>
                <c:pt idx="2">
                  <c:v>Waterberg</c:v>
                </c:pt>
                <c:pt idx="3">
                  <c:v>Chris-Hani</c:v>
                </c:pt>
                <c:pt idx="4">
                  <c:v>Frances Baard</c:v>
                </c:pt>
                <c:pt idx="5">
                  <c:v>Soweto</c:v>
                </c:pt>
                <c:pt idx="6">
                  <c:v>Khayelitsha</c:v>
                </c:pt>
                <c:pt idx="7">
                  <c:v>Lulekani</c:v>
                </c:pt>
                <c:pt idx="8">
                  <c:v>Zeerust</c:v>
                </c:pt>
                <c:pt idx="9">
                  <c:v>Duduza</c:v>
                </c:pt>
                <c:pt idx="10">
                  <c:v>Hlankomo</c:v>
                </c:pt>
                <c:pt idx="11">
                  <c:v>Mandileni</c:v>
                </c:pt>
                <c:pt idx="12">
                  <c:v>Gon’on’o</c:v>
                </c:pt>
              </c:strCache>
            </c:strRef>
          </c:cat>
          <c:val>
            <c:numRef>
              <c:f>Sheet1!$C$41:$O$41</c:f>
              <c:numCache>
                <c:formatCode>General</c:formatCode>
                <c:ptCount val="13"/>
                <c:pt idx="0">
                  <c:v>1.5339158287556244E-4</c:v>
                </c:pt>
                <c:pt idx="1">
                  <c:v>1.406774156437807E-4</c:v>
                </c:pt>
                <c:pt idx="2">
                  <c:v>4.3291222190328273E-5</c:v>
                </c:pt>
                <c:pt idx="3">
                  <c:v>6.4501107099360262E-5</c:v>
                </c:pt>
                <c:pt idx="4">
                  <c:v>8.5653854588297508E-5</c:v>
                </c:pt>
                <c:pt idx="5">
                  <c:v>1.1119051192458019E-3</c:v>
                </c:pt>
                <c:pt idx="6">
                  <c:v>1.1105817849817218E-3</c:v>
                </c:pt>
                <c:pt idx="7">
                  <c:v>2.0887124319662457E-3</c:v>
                </c:pt>
                <c:pt idx="8">
                  <c:v>1.5526965934665427E-4</c:v>
                </c:pt>
                <c:pt idx="9">
                  <c:v>8.2698165532241793E-4</c:v>
                </c:pt>
                <c:pt idx="10">
                  <c:v>3.1795278605215595E-3</c:v>
                </c:pt>
                <c:pt idx="11">
                  <c:v>3.7088684712012635E-3</c:v>
                </c:pt>
                <c:pt idx="12">
                  <c:v>1.9863338637151401E-3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373F-4137-A878-46214C75BC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1211775"/>
        <c:axId val="1419729631"/>
        <c:extLst>
          <c:ext xmlns:c15="http://schemas.microsoft.com/office/drawing/2012/chart" uri="{02D57815-91ED-43cb-92C2-25804820EDAC}">
            <c15:filteredLineSeries>
              <c15:ser>
                <c:idx val="8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Sheet1!$A$10:$B$10</c15:sqref>
                        </c15:formulaRef>
                      </c:ext>
                    </c:extLst>
                    <c:strCache>
                      <c:ptCount val="2"/>
                      <c:pt idx="0">
                        <c:v>UAV-Based</c:v>
                      </c:pt>
                      <c:pt idx="1">
                        <c:v>Price per GB</c:v>
                      </c:pt>
                    </c:strCache>
                  </c:strRef>
                </c:tx>
                <c:spPr>
                  <a:ln w="28575" cap="rnd">
                    <a:solidFill>
                      <a:srgbClr val="00B050"/>
                    </a:solidFill>
                    <a:prstDash val="dash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Sheet1!$C$1:$O$1</c15:sqref>
                        </c15:formulaRef>
                      </c:ext>
                    </c:extLst>
                    <c:strCache>
                      <c:ptCount val="13"/>
                      <c:pt idx="0">
                        <c:v>Mopani</c:v>
                      </c:pt>
                      <c:pt idx="1">
                        <c:v>Vhembe</c:v>
                      </c:pt>
                      <c:pt idx="2">
                        <c:v>Waterberg</c:v>
                      </c:pt>
                      <c:pt idx="3">
                        <c:v>Chris-Hani</c:v>
                      </c:pt>
                      <c:pt idx="4">
                        <c:v>Frances Baard</c:v>
                      </c:pt>
                      <c:pt idx="5">
                        <c:v>Soweto</c:v>
                      </c:pt>
                      <c:pt idx="6">
                        <c:v>Khayelitsha</c:v>
                      </c:pt>
                      <c:pt idx="7">
                        <c:v>Lulekani</c:v>
                      </c:pt>
                      <c:pt idx="8">
                        <c:v>Zeerust</c:v>
                      </c:pt>
                      <c:pt idx="9">
                        <c:v>Duduza</c:v>
                      </c:pt>
                      <c:pt idx="10">
                        <c:v>Hlankomo</c:v>
                      </c:pt>
                      <c:pt idx="11">
                        <c:v>Mandileni</c:v>
                      </c:pt>
                      <c:pt idx="12">
                        <c:v>Gon’on’o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Sheet1!$C$10:$O$10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9.9084055709010813E-2</c:v>
                      </c:pt>
                      <c:pt idx="1">
                        <c:v>9.086868904291906E-2</c:v>
                      </c:pt>
                      <c:pt idx="2">
                        <c:v>2.7938392077566016E-2</c:v>
                      </c:pt>
                      <c:pt idx="3">
                        <c:v>4.1642593697676721E-2</c:v>
                      </c:pt>
                      <c:pt idx="4">
                        <c:v>5.5312046207212182E-2</c:v>
                      </c:pt>
                      <c:pt idx="5">
                        <c:v>4.6354292836791648E-2</c:v>
                      </c:pt>
                      <c:pt idx="6">
                        <c:v>4.6354291354017495E-2</c:v>
                      </c:pt>
                      <c:pt idx="7">
                        <c:v>0.11726465001843982</c:v>
                      </c:pt>
                      <c:pt idx="8">
                        <c:v>0.1003168077629684</c:v>
                      </c:pt>
                      <c:pt idx="9">
                        <c:v>3.4774348624098041E-2</c:v>
                      </c:pt>
                      <c:pt idx="10">
                        <c:v>0.68635890614584694</c:v>
                      </c:pt>
                      <c:pt idx="11">
                        <c:v>0.80060549507553103</c:v>
                      </c:pt>
                      <c:pt idx="12">
                        <c:v>0.25738458980469253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373F-4137-A878-46214C75BCD8}"/>
                  </c:ext>
                </c:extLst>
              </c15:ser>
            </c15:filteredLineSeries>
            <c15:filteredLineSeries>
              <c15:ser>
                <c:idx val="23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Sheet1!$A$25:$B$25</c15:sqref>
                        </c15:formulaRef>
                      </c:ext>
                    </c:extLst>
                    <c:strCache>
                      <c:ptCount val="2"/>
                      <c:pt idx="0">
                        <c:v>LC-Based</c:v>
                      </c:pt>
                      <c:pt idx="1">
                        <c:v>Price per GB</c:v>
                      </c:pt>
                    </c:strCache>
                  </c:strRef>
                </c:tx>
                <c:spPr>
                  <a:ln w="28575" cap="rnd">
                    <a:solidFill>
                      <a:srgbClr val="00B0F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Sheet1!$C$1:$O$1</c15:sqref>
                        </c15:formulaRef>
                      </c:ext>
                    </c:extLst>
                    <c:strCache>
                      <c:ptCount val="13"/>
                      <c:pt idx="0">
                        <c:v>Mopani</c:v>
                      </c:pt>
                      <c:pt idx="1">
                        <c:v>Vhembe</c:v>
                      </c:pt>
                      <c:pt idx="2">
                        <c:v>Waterberg</c:v>
                      </c:pt>
                      <c:pt idx="3">
                        <c:v>Chris-Hani</c:v>
                      </c:pt>
                      <c:pt idx="4">
                        <c:v>Frances Baard</c:v>
                      </c:pt>
                      <c:pt idx="5">
                        <c:v>Soweto</c:v>
                      </c:pt>
                      <c:pt idx="6">
                        <c:v>Khayelitsha</c:v>
                      </c:pt>
                      <c:pt idx="7">
                        <c:v>Lulekani</c:v>
                      </c:pt>
                      <c:pt idx="8">
                        <c:v>Zeerust</c:v>
                      </c:pt>
                      <c:pt idx="9">
                        <c:v>Duduza</c:v>
                      </c:pt>
                      <c:pt idx="10">
                        <c:v>Hlankomo</c:v>
                      </c:pt>
                      <c:pt idx="11">
                        <c:v>Mandileni</c:v>
                      </c:pt>
                      <c:pt idx="12">
                        <c:v>Gon’on’o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Sheet1!$C$25:$O$25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0.48434451644361776</c:v>
                      </c:pt>
                      <c:pt idx="1">
                        <c:v>0.48434455881162036</c:v>
                      </c:pt>
                      <c:pt idx="2">
                        <c:v>0.48340799435176629</c:v>
                      </c:pt>
                      <c:pt idx="3">
                        <c:v>0.48340793949921101</c:v>
                      </c:pt>
                      <c:pt idx="4">
                        <c:v>0.48340823424707158</c:v>
                      </c:pt>
                      <c:pt idx="5">
                        <c:v>4.7571465287867286E-2</c:v>
                      </c:pt>
                      <c:pt idx="6">
                        <c:v>4.7571454670741656E-2</c:v>
                      </c:pt>
                      <c:pt idx="7">
                        <c:v>0.11856370662243548</c:v>
                      </c:pt>
                      <c:pt idx="8">
                        <c:v>0.10358859897750648</c:v>
                      </c:pt>
                      <c:pt idx="9">
                        <c:v>3.565963719798506E-2</c:v>
                      </c:pt>
                      <c:pt idx="10">
                        <c:v>0.7038565647943863</c:v>
                      </c:pt>
                      <c:pt idx="11">
                        <c:v>0.82079939273902991</c:v>
                      </c:pt>
                      <c:pt idx="12">
                        <c:v>0.2200926513186536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373F-4137-A878-46214C75BCD8}"/>
                  </c:ext>
                </c:extLst>
              </c15:ser>
            </c15:filteredLineSeries>
            <c15:filteredLineSeries>
              <c15:ser>
                <c:idx val="37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Sheet1!$A$39:$B$39</c15:sqref>
                        </c15:formulaRef>
                      </c:ext>
                    </c:extLst>
                    <c:strCache>
                      <c:ptCount val="2"/>
                      <c:pt idx="0">
                        <c:v>Hotspot</c:v>
                      </c:pt>
                      <c:pt idx="1">
                        <c:v>Price per GB</c:v>
                      </c:pt>
                    </c:strCache>
                  </c:strRef>
                </c:tx>
                <c:spPr>
                  <a:ln w="28575" cap="rnd">
                    <a:solidFill>
                      <a:srgbClr val="FFC000"/>
                    </a:solidFill>
                    <a:prstDash val="lgDashDotDot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Sheet1!$C$1:$O$1</c15:sqref>
                        </c15:formulaRef>
                      </c:ext>
                    </c:extLst>
                    <c:strCache>
                      <c:ptCount val="13"/>
                      <c:pt idx="0">
                        <c:v>Mopani</c:v>
                      </c:pt>
                      <c:pt idx="1">
                        <c:v>Vhembe</c:v>
                      </c:pt>
                      <c:pt idx="2">
                        <c:v>Waterberg</c:v>
                      </c:pt>
                      <c:pt idx="3">
                        <c:v>Chris-Hani</c:v>
                      </c:pt>
                      <c:pt idx="4">
                        <c:v>Frances Baard</c:v>
                      </c:pt>
                      <c:pt idx="5">
                        <c:v>Soweto</c:v>
                      </c:pt>
                      <c:pt idx="6">
                        <c:v>Khayelitsha</c:v>
                      </c:pt>
                      <c:pt idx="7">
                        <c:v>Lulekani</c:v>
                      </c:pt>
                      <c:pt idx="8">
                        <c:v>Zeerust</c:v>
                      </c:pt>
                      <c:pt idx="9">
                        <c:v>Duduza</c:v>
                      </c:pt>
                      <c:pt idx="10">
                        <c:v>Hlankomo</c:v>
                      </c:pt>
                      <c:pt idx="11">
                        <c:v>Mandileni</c:v>
                      </c:pt>
                      <c:pt idx="12">
                        <c:v>Gon’on’o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Sheet1!$C$39:$O$39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7.1252864303487078E-3</c:v>
                      </c:pt>
                      <c:pt idx="1">
                        <c:v>6.5346928557111035E-3</c:v>
                      </c:pt>
                      <c:pt idx="2">
                        <c:v>2.0109470952926686E-3</c:v>
                      </c:pt>
                      <c:pt idx="3">
                        <c:v>2.9961804588089927E-3</c:v>
                      </c:pt>
                      <c:pt idx="4">
                        <c:v>3.9787596970047873E-3</c:v>
                      </c:pt>
                      <c:pt idx="5">
                        <c:v>5.1649786184321103E-2</c:v>
                      </c:pt>
                      <c:pt idx="6">
                        <c:v>5.1588315173344494E-2</c:v>
                      </c:pt>
                      <c:pt idx="7">
                        <c:v>9.7024061355851399E-2</c:v>
                      </c:pt>
                      <c:pt idx="8">
                        <c:v>7.2125261115865199E-3</c:v>
                      </c:pt>
                      <c:pt idx="9">
                        <c:v>3.8414631731105861E-2</c:v>
                      </c:pt>
                      <c:pt idx="10">
                        <c:v>0.14769419739196921</c:v>
                      </c:pt>
                      <c:pt idx="11">
                        <c:v>0.17228292253321995</c:v>
                      </c:pt>
                      <c:pt idx="12">
                        <c:v>9.2268411733864561E-2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5-373F-4137-A878-46214C75BCD8}"/>
                  </c:ext>
                </c:extLst>
              </c15:ser>
            </c15:filteredLineSeries>
          </c:ext>
        </c:extLst>
      </c:lineChart>
      <c:catAx>
        <c:axId val="5912117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 sz="1800" b="0" i="0" baseline="0">
                    <a:effectLst/>
                  </a:rPr>
                  <a:t>Strategy - Scenarios</a:t>
                </a:r>
                <a:endParaRPr lang="en-GB">
                  <a:effectLst/>
                </a:endParaRPr>
              </a:p>
            </c:rich>
          </c:tx>
          <c:layout>
            <c:manualLayout>
              <c:xMode val="edge"/>
              <c:yMode val="edge"/>
              <c:x val="0.46519768514279342"/>
              <c:y val="0.85426900743290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19729631"/>
        <c:crosses val="autoZero"/>
        <c:auto val="1"/>
        <c:lblAlgn val="ctr"/>
        <c:lblOffset val="100"/>
        <c:noMultiLvlLbl val="0"/>
      </c:catAx>
      <c:valAx>
        <c:axId val="1419729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 sz="1800" b="0" i="0" baseline="0">
                    <a:effectLst/>
                  </a:rPr>
                  <a:t>Capped Subscription Fee [ZAR]</a:t>
                </a:r>
                <a:endParaRPr lang="en-GB">
                  <a:effectLst/>
                </a:endParaRPr>
              </a:p>
            </c:rich>
          </c:tx>
          <c:layout>
            <c:manualLayout>
              <c:xMode val="edge"/>
              <c:yMode val="edge"/>
              <c:x val="2.3416652260204774E-2"/>
              <c:y val="0.248141385236848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91211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491490</xdr:colOff>
      <xdr:row>0</xdr:row>
      <xdr:rowOff>0</xdr:rowOff>
    </xdr:from>
    <xdr:to>
      <xdr:col>37</xdr:col>
      <xdr:colOff>239486</xdr:colOff>
      <xdr:row>45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AF31BB1-0D71-4657-9ACC-86AA91E2BD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457196</xdr:colOff>
      <xdr:row>47</xdr:row>
      <xdr:rowOff>110493</xdr:rowOff>
    </xdr:from>
    <xdr:to>
      <xdr:col>37</xdr:col>
      <xdr:colOff>293914</xdr:colOff>
      <xdr:row>69</xdr:row>
      <xdr:rowOff>7620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46CEA83-BA92-46EA-9677-32B6F96116FC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390524</xdr:colOff>
      <xdr:row>69</xdr:row>
      <xdr:rowOff>85724</xdr:rowOff>
    </xdr:from>
    <xdr:to>
      <xdr:col>37</xdr:col>
      <xdr:colOff>438150</xdr:colOff>
      <xdr:row>91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636F6E8-31E3-4AFD-B0C3-A3CA9C9079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124691</xdr:colOff>
      <xdr:row>96</xdr:row>
      <xdr:rowOff>31370</xdr:rowOff>
    </xdr:from>
    <xdr:to>
      <xdr:col>39</xdr:col>
      <xdr:colOff>364177</xdr:colOff>
      <xdr:row>118</xdr:row>
      <xdr:rowOff>69272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59B3C4-3310-48E2-B380-2B220BD7B0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38</xdr:col>
      <xdr:colOff>96980</xdr:colOff>
      <xdr:row>1</xdr:row>
      <xdr:rowOff>106506</xdr:rowOff>
    </xdr:from>
    <xdr:to>
      <xdr:col>51</xdr:col>
      <xdr:colOff>486641</xdr:colOff>
      <xdr:row>29</xdr:row>
      <xdr:rowOff>134471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F5605AA-74EB-4FBF-BD92-A11F900452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312965</xdr:colOff>
      <xdr:row>55</xdr:row>
      <xdr:rowOff>2721</xdr:rowOff>
    </xdr:from>
    <xdr:to>
      <xdr:col>18</xdr:col>
      <xdr:colOff>530679</xdr:colOff>
      <xdr:row>92</xdr:row>
      <xdr:rowOff>13607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1E9AFB9-9305-4149-83C9-09A14ED740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39</xdr:col>
      <xdr:colOff>515470</xdr:colOff>
      <xdr:row>46</xdr:row>
      <xdr:rowOff>29133</xdr:rowOff>
    </xdr:from>
    <xdr:to>
      <xdr:col>62</xdr:col>
      <xdr:colOff>347381</xdr:colOff>
      <xdr:row>93</xdr:row>
      <xdr:rowOff>78440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23E7B76-15D2-4A40-9FF2-E3F6DF6492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9"/>
  <sheetViews>
    <sheetView tabSelected="1" topLeftCell="AO11" zoomScale="85" zoomScaleNormal="85" workbookViewId="0">
      <selection activeCell="S15" sqref="S15"/>
    </sheetView>
  </sheetViews>
  <sheetFormatPr defaultRowHeight="15" x14ac:dyDescent="0.25"/>
  <cols>
    <col min="2" max="2" width="13.5703125" customWidth="1"/>
    <col min="3" max="3" width="12.28515625" bestFit="1" customWidth="1"/>
  </cols>
  <sheetData>
    <row r="1" spans="1:19" x14ac:dyDescent="0.25">
      <c r="C1" t="s">
        <v>1</v>
      </c>
      <c r="D1" t="s">
        <v>2</v>
      </c>
      <c r="E1" t="s">
        <v>18</v>
      </c>
      <c r="F1" t="s">
        <v>19</v>
      </c>
      <c r="G1" t="s">
        <v>20</v>
      </c>
      <c r="H1" t="s">
        <v>3</v>
      </c>
      <c r="I1" t="s">
        <v>4</v>
      </c>
      <c r="J1" t="s">
        <v>5</v>
      </c>
      <c r="K1" t="s">
        <v>21</v>
      </c>
      <c r="L1" t="s">
        <v>6</v>
      </c>
      <c r="M1" t="s">
        <v>7</v>
      </c>
      <c r="N1" t="s">
        <v>8</v>
      </c>
      <c r="O1" t="s">
        <v>9</v>
      </c>
    </row>
    <row r="2" spans="1:19" x14ac:dyDescent="0.25">
      <c r="A2" s="6" t="s">
        <v>0</v>
      </c>
      <c r="B2" t="s">
        <v>15</v>
      </c>
      <c r="C2">
        <v>31214908.575000003</v>
      </c>
      <c r="D2">
        <v>39298642.799999997</v>
      </c>
      <c r="E2">
        <v>69284186.294999987</v>
      </c>
      <c r="F2">
        <v>56954892.769999996</v>
      </c>
      <c r="G2">
        <v>19703809.814999998</v>
      </c>
      <c r="H2">
        <v>13710804.560000002</v>
      </c>
      <c r="I2">
        <v>4303192.1100000003</v>
      </c>
      <c r="J2">
        <v>65015.11</v>
      </c>
      <c r="K2">
        <v>49839.68</v>
      </c>
      <c r="L2">
        <v>783577.08000000007</v>
      </c>
      <c r="M2">
        <v>1494.8700000000001</v>
      </c>
      <c r="N2">
        <v>1544.5350000000001</v>
      </c>
      <c r="O2">
        <v>2552.7750000000001</v>
      </c>
      <c r="R2" t="s">
        <v>16</v>
      </c>
      <c r="S2">
        <v>0</v>
      </c>
    </row>
    <row r="3" spans="1:19" x14ac:dyDescent="0.25">
      <c r="A3" s="6"/>
      <c r="B3" t="s">
        <v>10</v>
      </c>
      <c r="C3">
        <v>196805.64563190695</v>
      </c>
      <c r="D3">
        <v>251735.43065539905</v>
      </c>
      <c r="E3">
        <v>441718.77015809453</v>
      </c>
      <c r="F3">
        <v>358062.47702311922</v>
      </c>
      <c r="G3">
        <v>126244.60302584885</v>
      </c>
      <c r="H3">
        <v>151100.02732244236</v>
      </c>
      <c r="I3">
        <v>46548.824684985098</v>
      </c>
      <c r="J3">
        <v>811.26674008413715</v>
      </c>
      <c r="K3">
        <v>562.13758368034701</v>
      </c>
      <c r="L3">
        <v>6956.4</v>
      </c>
      <c r="M3">
        <v>15.299999999999999</v>
      </c>
      <c r="N3">
        <v>15.299999999999999</v>
      </c>
      <c r="O3">
        <v>25.5</v>
      </c>
      <c r="R3" t="s">
        <v>26</v>
      </c>
      <c r="S3">
        <v>5</v>
      </c>
    </row>
    <row r="4" spans="1:19" x14ac:dyDescent="0.25">
      <c r="A4" s="6"/>
      <c r="B4" t="s">
        <v>14</v>
      </c>
      <c r="C4">
        <v>5244033.6000000006</v>
      </c>
      <c r="D4">
        <v>6214665.6000000006</v>
      </c>
      <c r="E4">
        <v>3260812.8000000003</v>
      </c>
      <c r="F4">
        <v>3818212.8000000003</v>
      </c>
      <c r="G4">
        <v>1834012.8</v>
      </c>
      <c r="H4">
        <v>6103814.4000000004</v>
      </c>
      <c r="I4">
        <v>1880395.2000000002</v>
      </c>
      <c r="J4">
        <v>52070.400000000001</v>
      </c>
      <c r="K4">
        <v>32734.799999999999</v>
      </c>
      <c r="L4">
        <v>263862</v>
      </c>
      <c r="M4">
        <v>720</v>
      </c>
      <c r="N4">
        <v>840</v>
      </c>
      <c r="O4">
        <v>1200</v>
      </c>
      <c r="R4" t="s">
        <v>27</v>
      </c>
      <c r="S4">
        <v>10</v>
      </c>
    </row>
    <row r="5" spans="1:19" x14ac:dyDescent="0.25">
      <c r="A5" s="6"/>
      <c r="B5" t="s">
        <v>13</v>
      </c>
      <c r="C5">
        <v>-9363052.8952076286</v>
      </c>
      <c r="D5">
        <v>-13482275.743221864</v>
      </c>
      <c r="E5">
        <v>-57078984.460484833</v>
      </c>
      <c r="F5">
        <v>-41974252.669795893</v>
      </c>
      <c r="G5">
        <v>-12310067.247355152</v>
      </c>
      <c r="H5">
        <v>12061333.443436258</v>
      </c>
      <c r="I5">
        <v>3636402.9894472472</v>
      </c>
      <c r="J5">
        <v>156910.11160556198</v>
      </c>
      <c r="K5">
        <v>89451.111363536911</v>
      </c>
      <c r="L5">
        <v>328689.72175441263</v>
      </c>
      <c r="M5">
        <v>1556.1122097935383</v>
      </c>
      <c r="N5">
        <v>2025.9844102692362</v>
      </c>
      <c r="O5">
        <v>2532.1953496558967</v>
      </c>
      <c r="R5" t="s">
        <v>28</v>
      </c>
      <c r="S5">
        <v>5</v>
      </c>
    </row>
    <row r="6" spans="1:19" x14ac:dyDescent="0.25">
      <c r="A6" s="6"/>
      <c r="B6" t="s">
        <v>24</v>
      </c>
      <c r="C6">
        <f>($S$3*(C$3/POWER(1+$S$2,$S$3)))</f>
        <v>984028.22815953474</v>
      </c>
      <c r="D6">
        <f t="shared" ref="D6:O6" si="0">($S$3*(D$3/POWER(1+$S$2,$S$3)))</f>
        <v>1258677.1532769953</v>
      </c>
      <c r="E6">
        <f t="shared" si="0"/>
        <v>2208593.8507904727</v>
      </c>
      <c r="F6">
        <f t="shared" si="0"/>
        <v>1790312.385115596</v>
      </c>
      <c r="G6">
        <f t="shared" si="0"/>
        <v>631223.01512924419</v>
      </c>
      <c r="H6">
        <f t="shared" si="0"/>
        <v>755500.13661221182</v>
      </c>
      <c r="I6">
        <f t="shared" si="0"/>
        <v>232744.12342492549</v>
      </c>
      <c r="J6">
        <f t="shared" si="0"/>
        <v>4056.333700420686</v>
      </c>
      <c r="K6">
        <f t="shared" si="0"/>
        <v>2810.6879184017353</v>
      </c>
      <c r="L6">
        <f t="shared" si="0"/>
        <v>34782</v>
      </c>
      <c r="M6">
        <f t="shared" si="0"/>
        <v>76.5</v>
      </c>
      <c r="N6">
        <f t="shared" si="0"/>
        <v>76.5</v>
      </c>
      <c r="O6">
        <f t="shared" si="0"/>
        <v>127.5</v>
      </c>
      <c r="R6" t="s">
        <v>32</v>
      </c>
      <c r="S6">
        <v>31</v>
      </c>
    </row>
    <row r="7" spans="1:19" x14ac:dyDescent="0.25">
      <c r="A7" s="6"/>
      <c r="B7" t="s">
        <v>25</v>
      </c>
      <c r="C7">
        <f t="shared" ref="C7:O7" si="1">($S$3*((12*C$46)/POWER(1+$S$2,$S$3)))</f>
        <v>65550420</v>
      </c>
      <c r="D7">
        <f t="shared" si="1"/>
        <v>77683320</v>
      </c>
      <c r="E7">
        <f t="shared" si="1"/>
        <v>40760160</v>
      </c>
      <c r="F7">
        <f t="shared" si="1"/>
        <v>47727660</v>
      </c>
      <c r="G7">
        <f t="shared" si="1"/>
        <v>22925160</v>
      </c>
      <c r="H7">
        <f t="shared" si="1"/>
        <v>76297680</v>
      </c>
      <c r="I7">
        <f t="shared" si="1"/>
        <v>23504940</v>
      </c>
      <c r="J7">
        <f t="shared" si="1"/>
        <v>867840</v>
      </c>
      <c r="K7">
        <f t="shared" si="1"/>
        <v>545580</v>
      </c>
      <c r="L7">
        <f t="shared" si="1"/>
        <v>4397700</v>
      </c>
      <c r="M7">
        <f t="shared" si="1"/>
        <v>180000</v>
      </c>
      <c r="N7">
        <f t="shared" si="1"/>
        <v>210000</v>
      </c>
      <c r="O7">
        <f t="shared" si="1"/>
        <v>300000</v>
      </c>
      <c r="R7" t="s">
        <v>40</v>
      </c>
      <c r="S7">
        <v>1440</v>
      </c>
    </row>
    <row r="8" spans="1:19" x14ac:dyDescent="0.25">
      <c r="A8" s="6"/>
      <c r="B8" t="s">
        <v>36</v>
      </c>
      <c r="C8">
        <v>30809</v>
      </c>
      <c r="D8">
        <v>39408</v>
      </c>
      <c r="E8">
        <v>69149</v>
      </c>
      <c r="F8">
        <v>56053</v>
      </c>
      <c r="G8">
        <v>19763</v>
      </c>
      <c r="H8">
        <v>23654</v>
      </c>
      <c r="I8">
        <v>7287</v>
      </c>
      <c r="J8">
        <v>127</v>
      </c>
      <c r="K8">
        <v>88</v>
      </c>
      <c r="L8">
        <v>1364</v>
      </c>
      <c r="M8">
        <v>3</v>
      </c>
      <c r="N8">
        <v>3</v>
      </c>
      <c r="O8">
        <v>5</v>
      </c>
    </row>
    <row r="9" spans="1:19" x14ac:dyDescent="0.25">
      <c r="A9" s="6"/>
      <c r="B9" t="s">
        <v>33</v>
      </c>
      <c r="C9">
        <f t="shared" ref="C9:O9" si="2">_xlfn.CEILING.MATH((C$46)/C$8)</f>
        <v>36</v>
      </c>
      <c r="D9">
        <f t="shared" si="2"/>
        <v>33</v>
      </c>
      <c r="E9">
        <f t="shared" si="2"/>
        <v>10</v>
      </c>
      <c r="F9">
        <f t="shared" si="2"/>
        <v>15</v>
      </c>
      <c r="G9">
        <f t="shared" si="2"/>
        <v>20</v>
      </c>
      <c r="H9">
        <f t="shared" si="2"/>
        <v>54</v>
      </c>
      <c r="I9">
        <f t="shared" si="2"/>
        <v>54</v>
      </c>
      <c r="J9">
        <f t="shared" si="2"/>
        <v>114</v>
      </c>
      <c r="K9">
        <f t="shared" si="2"/>
        <v>104</v>
      </c>
      <c r="L9">
        <f t="shared" si="2"/>
        <v>54</v>
      </c>
      <c r="M9">
        <f t="shared" si="2"/>
        <v>1000</v>
      </c>
      <c r="N9">
        <f t="shared" si="2"/>
        <v>1167</v>
      </c>
      <c r="O9">
        <f t="shared" si="2"/>
        <v>1000</v>
      </c>
    </row>
    <row r="10" spans="1:19" x14ac:dyDescent="0.25">
      <c r="A10" s="6"/>
      <c r="B10" s="4" t="s">
        <v>38</v>
      </c>
      <c r="C10" s="4">
        <f>(C$14*C$9)/($S$6*$R$21*C$48*C$49)+C$14*$S$17</f>
        <v>9.9084055709010813E-2</v>
      </c>
      <c r="D10" s="4">
        <f t="shared" ref="D10:O10" si="3">(D$14*D$9)/($S$6*$R$21*D$48*D$49)+D$14*$S$17</f>
        <v>9.086868904291906E-2</v>
      </c>
      <c r="E10" s="4">
        <f t="shared" si="3"/>
        <v>2.7938392077566016E-2</v>
      </c>
      <c r="F10" s="4">
        <f t="shared" si="3"/>
        <v>4.1642593697676721E-2</v>
      </c>
      <c r="G10" s="4">
        <f t="shared" si="3"/>
        <v>5.5312046207212182E-2</v>
      </c>
      <c r="H10" s="4">
        <f t="shared" si="3"/>
        <v>4.6354292836791648E-2</v>
      </c>
      <c r="I10" s="4">
        <f t="shared" si="3"/>
        <v>4.6354291354017495E-2</v>
      </c>
      <c r="J10" s="4">
        <f t="shared" si="3"/>
        <v>0.11726465001843982</v>
      </c>
      <c r="K10" s="4">
        <f t="shared" si="3"/>
        <v>0.1003168077629684</v>
      </c>
      <c r="L10" s="4">
        <f t="shared" si="3"/>
        <v>3.4774348624098041E-2</v>
      </c>
      <c r="M10" s="4">
        <f t="shared" si="3"/>
        <v>0.68635890614584694</v>
      </c>
      <c r="N10" s="4">
        <f t="shared" si="3"/>
        <v>0.80060549507553103</v>
      </c>
      <c r="O10" s="4">
        <f t="shared" si="3"/>
        <v>0.25738458980469253</v>
      </c>
    </row>
    <row r="11" spans="1:19" x14ac:dyDescent="0.25">
      <c r="A11" s="6"/>
      <c r="B11" s="5" t="s">
        <v>38</v>
      </c>
      <c r="C11" s="5">
        <f>(C$10*$S$16)+C$10</f>
        <v>0.11394666406536244</v>
      </c>
      <c r="D11" s="5">
        <f t="shared" ref="D11:O11" si="4">(D$10*$S$16)+D$10</f>
        <v>0.10449899239935692</v>
      </c>
      <c r="E11" s="5">
        <f t="shared" si="4"/>
        <v>3.2129150889200916E-2</v>
      </c>
      <c r="F11" s="5">
        <f t="shared" si="4"/>
        <v>4.7888982752328231E-2</v>
      </c>
      <c r="G11" s="5">
        <f t="shared" si="4"/>
        <v>6.3608853138294008E-2</v>
      </c>
      <c r="H11" s="5">
        <f t="shared" si="4"/>
        <v>5.3307436762310395E-2</v>
      </c>
      <c r="I11" s="5">
        <f t="shared" si="4"/>
        <v>5.3307435057120121E-2</v>
      </c>
      <c r="J11" s="5">
        <f t="shared" si="4"/>
        <v>0.13485434752120579</v>
      </c>
      <c r="K11" s="5">
        <f t="shared" si="4"/>
        <v>0.11536432892741366</v>
      </c>
      <c r="L11" s="5">
        <f t="shared" si="4"/>
        <v>3.9990500917712744E-2</v>
      </c>
      <c r="M11" s="5">
        <f t="shared" si="4"/>
        <v>0.78931274206772395</v>
      </c>
      <c r="N11" s="5">
        <f t="shared" si="4"/>
        <v>0.92069631933686069</v>
      </c>
      <c r="O11" s="5">
        <f t="shared" si="4"/>
        <v>0.29599227827539643</v>
      </c>
      <c r="P11" t="s">
        <v>42</v>
      </c>
    </row>
    <row r="12" spans="1:19" x14ac:dyDescent="0.25">
      <c r="A12" s="6"/>
      <c r="B12" s="4" t="s">
        <v>41</v>
      </c>
      <c r="C12" s="4">
        <f>(C$14*C$9)/($S$7*$R$21*C$48*C$49)+C$14*$S$17</f>
        <v>2.1330595326245383E-3</v>
      </c>
      <c r="D12" s="4">
        <f t="shared" ref="D12:O12" si="5">(D$14*D$9)/($S$7*$R$21*D$48*D$49)+D$14*$S$17</f>
        <v>1.9562009446739519E-3</v>
      </c>
      <c r="E12" s="4">
        <f t="shared" si="5"/>
        <v>6.014514961142684E-4</v>
      </c>
      <c r="F12" s="4">
        <f t="shared" si="5"/>
        <v>8.9647250321387383E-4</v>
      </c>
      <c r="G12" s="4">
        <f t="shared" si="5"/>
        <v>1.1907454391830402E-3</v>
      </c>
      <c r="H12" s="4">
        <f t="shared" si="5"/>
        <v>9.9790491523648684E-4</v>
      </c>
      <c r="I12" s="4">
        <f t="shared" si="5"/>
        <v>9.9790488331565432E-4</v>
      </c>
      <c r="J12" s="4">
        <f t="shared" si="5"/>
        <v>2.524447326785857E-3</v>
      </c>
      <c r="K12" s="4">
        <f t="shared" si="5"/>
        <v>2.1595979448972365E-3</v>
      </c>
      <c r="L12" s="4">
        <f t="shared" si="5"/>
        <v>7.4861444954655491E-4</v>
      </c>
      <c r="M12" s="4">
        <f t="shared" si="5"/>
        <v>1.4775782007306429E-2</v>
      </c>
      <c r="N12" s="4">
        <f t="shared" si="5"/>
        <v>1.7235257185653795E-2</v>
      </c>
      <c r="O12" s="4">
        <f t="shared" si="5"/>
        <v>5.5409182527399094E-3</v>
      </c>
    </row>
    <row r="13" spans="1:19" x14ac:dyDescent="0.25">
      <c r="A13" s="6"/>
      <c r="B13" s="5" t="s">
        <v>41</v>
      </c>
      <c r="C13" s="5">
        <f>(C$12*$S$16)+C$12</f>
        <v>2.453018462518219E-3</v>
      </c>
      <c r="D13" s="5">
        <f t="shared" ref="D13:O13" si="6">(D$12*$S$16)+D$12</f>
        <v>2.2496310863750445E-3</v>
      </c>
      <c r="E13" s="5">
        <f t="shared" si="6"/>
        <v>6.9166922053140868E-4</v>
      </c>
      <c r="F13" s="5">
        <f t="shared" si="6"/>
        <v>1.0309433786959549E-3</v>
      </c>
      <c r="G13" s="5">
        <f t="shared" si="6"/>
        <v>1.3693572550604962E-3</v>
      </c>
      <c r="H13" s="5">
        <f t="shared" si="6"/>
        <v>1.1475906525219598E-3</v>
      </c>
      <c r="I13" s="5">
        <f t="shared" si="6"/>
        <v>1.1475906158130026E-3</v>
      </c>
      <c r="J13" s="5">
        <f t="shared" si="6"/>
        <v>2.9031144258037356E-3</v>
      </c>
      <c r="K13" s="5">
        <f t="shared" si="6"/>
        <v>2.483537636631822E-3</v>
      </c>
      <c r="L13" s="5">
        <f t="shared" si="6"/>
        <v>8.6090661697853818E-4</v>
      </c>
      <c r="M13" s="5">
        <f t="shared" si="6"/>
        <v>1.6992149308402392E-2</v>
      </c>
      <c r="N13" s="5">
        <f t="shared" si="6"/>
        <v>1.9820545763501864E-2</v>
      </c>
      <c r="O13" s="5">
        <f t="shared" si="6"/>
        <v>6.3720559906508961E-3</v>
      </c>
    </row>
    <row r="14" spans="1:19" x14ac:dyDescent="0.25">
      <c r="A14" s="6"/>
      <c r="B14" t="s">
        <v>29</v>
      </c>
      <c r="C14">
        <f t="shared" ref="C14:O14" si="7">((C$5+C$6+C$2)/C$7)*1000</f>
        <v>348.37128286823958</v>
      </c>
      <c r="D14">
        <f t="shared" si="7"/>
        <v>348.53098721907259</v>
      </c>
      <c r="E14">
        <f t="shared" si="7"/>
        <v>353.62461004337632</v>
      </c>
      <c r="F14">
        <f t="shared" si="7"/>
        <v>351.38853413973567</v>
      </c>
      <c r="G14">
        <f t="shared" si="7"/>
        <v>350.0505812292734</v>
      </c>
      <c r="H14">
        <f t="shared" si="7"/>
        <v>347.6860389470358</v>
      </c>
      <c r="I14">
        <f t="shared" si="7"/>
        <v>347.68602782530706</v>
      </c>
      <c r="J14">
        <f t="shared" si="7"/>
        <v>260.39541310147337</v>
      </c>
      <c r="K14">
        <f t="shared" si="7"/>
        <v>260.45947300476308</v>
      </c>
      <c r="L14">
        <f t="shared" si="7"/>
        <v>260.82925205321249</v>
      </c>
      <c r="M14">
        <f t="shared" si="7"/>
        <v>17.37490116551966</v>
      </c>
      <c r="N14">
        <f t="shared" si="7"/>
        <v>17.36675909652017</v>
      </c>
      <c r="O14">
        <f t="shared" si="7"/>
        <v>17.374901165519656</v>
      </c>
      <c r="R14" t="s">
        <v>30</v>
      </c>
      <c r="S14">
        <f>AVERAGE(C14:O14,C28:O28,C42:O42)</f>
        <v>242.82258180098538</v>
      </c>
    </row>
    <row r="15" spans="1:19" x14ac:dyDescent="0.25">
      <c r="A15" s="6"/>
      <c r="B15" t="s">
        <v>16</v>
      </c>
      <c r="C15" s="1">
        <v>-6.6929857122558403E-2</v>
      </c>
      <c r="D15" s="1">
        <v>-8.5523602876574678E-2</v>
      </c>
      <c r="E15" s="1">
        <v>-0.37030964468791783</v>
      </c>
      <c r="F15" s="1">
        <v>-0.29954419830951362</v>
      </c>
      <c r="G15" s="1">
        <v>-0.22664479243082902</v>
      </c>
      <c r="H15" s="1">
        <v>0.32973002075111535</v>
      </c>
      <c r="I15" s="1">
        <v>0.3196952576202523</v>
      </c>
      <c r="J15" s="1">
        <v>0.73881828313357034</v>
      </c>
      <c r="K15" s="1">
        <v>0.57995578528210423</v>
      </c>
      <c r="L15" s="1">
        <v>0.1911122348638572</v>
      </c>
      <c r="M15" s="1">
        <v>0.37576258090731463</v>
      </c>
      <c r="N15" s="1">
        <v>0.45090366688612882</v>
      </c>
      <c r="O15" s="1">
        <v>0.36187950910258171</v>
      </c>
      <c r="R15" t="s">
        <v>31</v>
      </c>
      <c r="S15">
        <f>AVERAGE(C10:O10,C24:O24,C38:O38)</f>
        <v>0.17753167147880961</v>
      </c>
    </row>
    <row r="16" spans="1:19" x14ac:dyDescent="0.25">
      <c r="A16" s="6" t="s">
        <v>11</v>
      </c>
      <c r="B16" t="s">
        <v>15</v>
      </c>
      <c r="C16">
        <v>7326301.9000000004</v>
      </c>
      <c r="D16">
        <v>8717395.0500000007</v>
      </c>
      <c r="E16">
        <v>4412871.9000000004</v>
      </c>
      <c r="F16">
        <v>5463614.4000000004</v>
      </c>
      <c r="G16">
        <v>2544001.2000000002</v>
      </c>
      <c r="H16">
        <v>15451051.75</v>
      </c>
      <c r="I16">
        <v>5026936.95</v>
      </c>
      <c r="J16">
        <v>85548.5</v>
      </c>
      <c r="K16">
        <v>55381.3</v>
      </c>
      <c r="L16">
        <v>922876.5</v>
      </c>
      <c r="M16">
        <v>1948.25</v>
      </c>
      <c r="N16">
        <v>2085.75</v>
      </c>
      <c r="O16">
        <v>4006.5</v>
      </c>
      <c r="R16" t="s">
        <v>39</v>
      </c>
      <c r="S16">
        <v>0.15</v>
      </c>
    </row>
    <row r="17" spans="1:20" x14ac:dyDescent="0.25">
      <c r="A17" s="6"/>
      <c r="B17" t="s">
        <v>10</v>
      </c>
      <c r="C17">
        <v>24583.015621663882</v>
      </c>
      <c r="D17">
        <v>29134.995840696589</v>
      </c>
      <c r="E17">
        <v>15293.260072617541</v>
      </c>
      <c r="F17">
        <v>17906.003820786824</v>
      </c>
      <c r="G17">
        <v>8604.6360773041743</v>
      </c>
      <c r="H17">
        <v>91562.153130288003</v>
      </c>
      <c r="I17">
        <v>28206.020285791954</v>
      </c>
      <c r="J17">
        <v>499.32436076124088</v>
      </c>
      <c r="K17">
        <v>336.75363865292991</v>
      </c>
      <c r="L17">
        <v>3480.75</v>
      </c>
      <c r="M17">
        <v>7.65</v>
      </c>
      <c r="N17">
        <v>7.65</v>
      </c>
      <c r="O17">
        <v>15.3</v>
      </c>
      <c r="R17" t="s">
        <v>43</v>
      </c>
      <c r="S17">
        <v>0</v>
      </c>
    </row>
    <row r="18" spans="1:20" x14ac:dyDescent="0.25">
      <c r="A18" s="6"/>
      <c r="B18" t="s">
        <v>14</v>
      </c>
      <c r="C18">
        <v>5244033.6000000006</v>
      </c>
      <c r="D18">
        <v>6214665.6000000006</v>
      </c>
      <c r="E18">
        <v>3260812.8000000003</v>
      </c>
      <c r="F18">
        <v>3818212.8000000003</v>
      </c>
      <c r="G18">
        <v>1834012.8</v>
      </c>
      <c r="H18">
        <v>6103814.4000000004</v>
      </c>
      <c r="I18">
        <v>1880395.2000000002</v>
      </c>
      <c r="J18">
        <v>52070.400000000001</v>
      </c>
      <c r="K18">
        <v>32734.799999999999</v>
      </c>
      <c r="L18">
        <v>263862</v>
      </c>
      <c r="M18">
        <v>720</v>
      </c>
      <c r="N18">
        <v>840</v>
      </c>
      <c r="O18">
        <v>1200</v>
      </c>
    </row>
    <row r="19" spans="1:20" x14ac:dyDescent="0.25">
      <c r="A19" s="6"/>
      <c r="B19" t="s">
        <v>13</v>
      </c>
      <c r="C19">
        <v>32976911.988548279</v>
      </c>
      <c r="D19">
        <v>39045632.671678528</v>
      </c>
      <c r="E19">
        <v>20648169.694809087</v>
      </c>
      <c r="F19">
        <v>23881347.329675458</v>
      </c>
      <c r="G19">
        <v>11551316.779380996</v>
      </c>
      <c r="H19">
        <v>30973966.427723713</v>
      </c>
      <c r="I19">
        <v>9275176.9344573617</v>
      </c>
      <c r="J19">
        <v>312669.67609914177</v>
      </c>
      <c r="K19">
        <v>194787.82622576255</v>
      </c>
      <c r="L19">
        <v>1087718.4930298026</v>
      </c>
      <c r="M19">
        <v>3552.3278768048003</v>
      </c>
      <c r="N19">
        <v>4341.4360683069772</v>
      </c>
      <c r="O19">
        <v>5141.4393706052469</v>
      </c>
      <c r="R19" t="s">
        <v>34</v>
      </c>
      <c r="S19" t="s">
        <v>35</v>
      </c>
      <c r="T19" t="s">
        <v>12</v>
      </c>
    </row>
    <row r="20" spans="1:20" x14ac:dyDescent="0.25">
      <c r="A20" s="6"/>
      <c r="B20" t="s">
        <v>24</v>
      </c>
      <c r="C20">
        <f t="shared" ref="C20:O20" si="8">($S$4*(C$17/POWER(1+$S$2,$S$4)))</f>
        <v>245830.15621663883</v>
      </c>
      <c r="D20">
        <f t="shared" si="8"/>
        <v>291349.95840696589</v>
      </c>
      <c r="E20">
        <f t="shared" si="8"/>
        <v>152932.60072617541</v>
      </c>
      <c r="F20">
        <f t="shared" si="8"/>
        <v>179060.03820786823</v>
      </c>
      <c r="G20">
        <f t="shared" si="8"/>
        <v>86046.360773041743</v>
      </c>
      <c r="H20">
        <f t="shared" si="8"/>
        <v>915621.53130288003</v>
      </c>
      <c r="I20">
        <f t="shared" si="8"/>
        <v>282060.20285791956</v>
      </c>
      <c r="J20">
        <f t="shared" si="8"/>
        <v>4993.2436076124086</v>
      </c>
      <c r="K20">
        <f t="shared" si="8"/>
        <v>3367.5363865292993</v>
      </c>
      <c r="L20">
        <f t="shared" si="8"/>
        <v>34807.5</v>
      </c>
      <c r="M20">
        <f t="shared" si="8"/>
        <v>76.5</v>
      </c>
      <c r="N20">
        <f t="shared" si="8"/>
        <v>76.5</v>
      </c>
      <c r="O20">
        <f t="shared" si="8"/>
        <v>153</v>
      </c>
      <c r="R20" s="3">
        <v>27.216000000000001</v>
      </c>
      <c r="S20" s="3">
        <v>81.647999999999996</v>
      </c>
      <c r="T20" s="3">
        <v>435.45600000000002</v>
      </c>
    </row>
    <row r="21" spans="1:20" x14ac:dyDescent="0.25">
      <c r="A21" s="6"/>
      <c r="B21" t="s">
        <v>25</v>
      </c>
      <c r="C21">
        <f t="shared" ref="C21:O21" si="9">($S$4*((12*C$46)/POWER(1+$S$2,$S$4)))</f>
        <v>131100840</v>
      </c>
      <c r="D21">
        <f t="shared" si="9"/>
        <v>155366640</v>
      </c>
      <c r="E21">
        <f t="shared" si="9"/>
        <v>81520320</v>
      </c>
      <c r="F21">
        <f t="shared" si="9"/>
        <v>95455320</v>
      </c>
      <c r="G21">
        <f t="shared" si="9"/>
        <v>45850320</v>
      </c>
      <c r="H21">
        <f t="shared" si="9"/>
        <v>152595360</v>
      </c>
      <c r="I21">
        <f t="shared" si="9"/>
        <v>47009880</v>
      </c>
      <c r="J21">
        <f t="shared" si="9"/>
        <v>1735680</v>
      </c>
      <c r="K21">
        <f t="shared" si="9"/>
        <v>1091160</v>
      </c>
      <c r="L21">
        <f t="shared" si="9"/>
        <v>8795400</v>
      </c>
      <c r="M21">
        <f t="shared" si="9"/>
        <v>360000</v>
      </c>
      <c r="N21">
        <f t="shared" si="9"/>
        <v>420000</v>
      </c>
      <c r="O21">
        <f t="shared" si="9"/>
        <v>600000</v>
      </c>
      <c r="R21">
        <v>27220</v>
      </c>
      <c r="S21">
        <v>81650</v>
      </c>
      <c r="T21">
        <v>435456</v>
      </c>
    </row>
    <row r="22" spans="1:20" x14ac:dyDescent="0.25">
      <c r="A22" s="6"/>
      <c r="B22" t="s">
        <v>36</v>
      </c>
      <c r="C22">
        <v>2117</v>
      </c>
      <c r="D22">
        <v>2509</v>
      </c>
      <c r="E22">
        <v>1317</v>
      </c>
      <c r="F22">
        <v>1542</v>
      </c>
      <c r="G22">
        <v>741</v>
      </c>
      <c r="H22">
        <v>7885</v>
      </c>
      <c r="I22">
        <v>2429</v>
      </c>
      <c r="J22">
        <v>43</v>
      </c>
      <c r="K22">
        <v>29</v>
      </c>
      <c r="L22">
        <v>455</v>
      </c>
      <c r="M22">
        <v>1</v>
      </c>
      <c r="N22">
        <v>1</v>
      </c>
      <c r="O22">
        <v>2</v>
      </c>
    </row>
    <row r="23" spans="1:20" x14ac:dyDescent="0.25">
      <c r="A23" s="6"/>
      <c r="B23" t="s">
        <v>33</v>
      </c>
      <c r="C23">
        <f t="shared" ref="C23:O23" si="10">_xlfn.CEILING.MATH((C$46)/C$22)</f>
        <v>517</v>
      </c>
      <c r="D23">
        <f t="shared" si="10"/>
        <v>517</v>
      </c>
      <c r="E23">
        <f t="shared" si="10"/>
        <v>516</v>
      </c>
      <c r="F23">
        <f t="shared" si="10"/>
        <v>516</v>
      </c>
      <c r="G23">
        <f t="shared" si="10"/>
        <v>516</v>
      </c>
      <c r="H23">
        <f t="shared" si="10"/>
        <v>162</v>
      </c>
      <c r="I23">
        <f t="shared" si="10"/>
        <v>162</v>
      </c>
      <c r="J23">
        <f t="shared" si="10"/>
        <v>337</v>
      </c>
      <c r="K23">
        <f t="shared" si="10"/>
        <v>314</v>
      </c>
      <c r="L23">
        <f t="shared" si="10"/>
        <v>162</v>
      </c>
      <c r="M23">
        <f t="shared" si="10"/>
        <v>3000</v>
      </c>
      <c r="N23">
        <f t="shared" si="10"/>
        <v>3500</v>
      </c>
      <c r="O23">
        <f t="shared" si="10"/>
        <v>2500</v>
      </c>
    </row>
    <row r="24" spans="1:20" x14ac:dyDescent="0.25">
      <c r="A24" s="6"/>
      <c r="B24" s="4" t="s">
        <v>38</v>
      </c>
      <c r="C24" s="4">
        <f>(C$23*C$28)/($S$6*$S$21*C$48*C$49)+C$28*$S$17</f>
        <v>0.42116914473358064</v>
      </c>
      <c r="D24" s="4">
        <f t="shared" ref="D24:O24" si="11">(D$23*D$28)/($S$6*$S$21*D$48*D$49)+D$28*$S$17</f>
        <v>0.42116918157532207</v>
      </c>
      <c r="E24" s="4">
        <f t="shared" si="11"/>
        <v>0.4203547776971881</v>
      </c>
      <c r="F24" s="4">
        <f t="shared" si="11"/>
        <v>0.42035472999931395</v>
      </c>
      <c r="G24" s="4">
        <f t="shared" si="11"/>
        <v>0.42035498630180135</v>
      </c>
      <c r="H24" s="4">
        <f t="shared" si="11"/>
        <v>4.1366491554667206E-2</v>
      </c>
      <c r="I24" s="4">
        <f t="shared" si="11"/>
        <v>4.1366482322384046E-2</v>
      </c>
      <c r="J24" s="4">
        <f t="shared" si="11"/>
        <v>0.10309887532385695</v>
      </c>
      <c r="K24" s="4">
        <f t="shared" si="11"/>
        <v>9.0077042589136069E-2</v>
      </c>
      <c r="L24" s="4">
        <f t="shared" si="11"/>
        <v>3.1008380172160923E-2</v>
      </c>
      <c r="M24" s="4">
        <f t="shared" si="11"/>
        <v>0.61204918677772724</v>
      </c>
      <c r="N24" s="4">
        <f t="shared" si="11"/>
        <v>0.71373860238176512</v>
      </c>
      <c r="O24" s="4">
        <f t="shared" si="11"/>
        <v>0.19138491419013356</v>
      </c>
    </row>
    <row r="25" spans="1:20" x14ac:dyDescent="0.25">
      <c r="A25" s="6"/>
      <c r="B25" s="5" t="s">
        <v>38</v>
      </c>
      <c r="C25" s="5">
        <f>(C$24*$S$16)+C$24</f>
        <v>0.48434451644361776</v>
      </c>
      <c r="D25" s="5">
        <f t="shared" ref="D25:O25" si="12">(D$24*$S$16)+D$24</f>
        <v>0.48434455881162036</v>
      </c>
      <c r="E25" s="5">
        <f t="shared" si="12"/>
        <v>0.48340799435176629</v>
      </c>
      <c r="F25" s="5">
        <f t="shared" si="12"/>
        <v>0.48340793949921101</v>
      </c>
      <c r="G25" s="5">
        <f t="shared" si="12"/>
        <v>0.48340823424707158</v>
      </c>
      <c r="H25" s="5">
        <f t="shared" si="12"/>
        <v>4.7571465287867286E-2</v>
      </c>
      <c r="I25" s="5">
        <f t="shared" si="12"/>
        <v>4.7571454670741656E-2</v>
      </c>
      <c r="J25" s="5">
        <f t="shared" si="12"/>
        <v>0.11856370662243548</v>
      </c>
      <c r="K25" s="5">
        <f t="shared" si="12"/>
        <v>0.10358859897750648</v>
      </c>
      <c r="L25" s="5">
        <f t="shared" si="12"/>
        <v>3.565963719798506E-2</v>
      </c>
      <c r="M25" s="5">
        <f t="shared" si="12"/>
        <v>0.7038565647943863</v>
      </c>
      <c r="N25" s="5">
        <f t="shared" si="12"/>
        <v>0.82079939273902991</v>
      </c>
      <c r="O25" s="5">
        <f t="shared" si="12"/>
        <v>0.2200926513186536</v>
      </c>
    </row>
    <row r="26" spans="1:20" x14ac:dyDescent="0.25">
      <c r="A26" s="6"/>
      <c r="B26" s="4" t="s">
        <v>41</v>
      </c>
      <c r="C26" s="4">
        <f>(C$23*C$28)/($S$7*$S$21*C$48*C$49)+C$28*$S$17</f>
        <v>9.0668357546812503E-3</v>
      </c>
      <c r="D26" s="4">
        <f t="shared" ref="D26:O26" si="13">(D$23*D$28)/($S$7*$S$21*D$48*D$49)+D$28*$S$17</f>
        <v>9.0668365478020711E-3</v>
      </c>
      <c r="E26" s="4">
        <f t="shared" si="13"/>
        <v>9.0493042420922432E-3</v>
      </c>
      <c r="F26" s="4">
        <f t="shared" si="13"/>
        <v>9.0493032152630087E-3</v>
      </c>
      <c r="G26" s="4">
        <f t="shared" si="13"/>
        <v>9.0493087328860009E-3</v>
      </c>
      <c r="H26" s="4">
        <f t="shared" si="13"/>
        <v>8.9052863763519673E-4</v>
      </c>
      <c r="I26" s="4">
        <f t="shared" si="13"/>
        <v>8.9052843888465661E-4</v>
      </c>
      <c r="J26" s="4">
        <f t="shared" si="13"/>
        <v>2.2194896771108091E-3</v>
      </c>
      <c r="K26" s="4">
        <f t="shared" si="13"/>
        <v>1.9391585557383458E-3</v>
      </c>
      <c r="L26" s="4">
        <f t="shared" si="13"/>
        <v>6.6754151759513105E-4</v>
      </c>
      <c r="M26" s="4">
        <f t="shared" si="13"/>
        <v>1.3176058882020518E-2</v>
      </c>
      <c r="N26" s="4">
        <f t="shared" si="13"/>
        <v>1.5365206023496331E-2</v>
      </c>
      <c r="O26" s="4">
        <f t="shared" si="13"/>
        <v>4.120091902704264E-3</v>
      </c>
    </row>
    <row r="27" spans="1:20" x14ac:dyDescent="0.25">
      <c r="A27" s="6"/>
      <c r="B27" s="5" t="s">
        <v>41</v>
      </c>
      <c r="C27" s="5">
        <f>(C$26*$S$16)+C$26</f>
        <v>1.0426861117883438E-2</v>
      </c>
      <c r="D27" s="5">
        <f t="shared" ref="D27:O27" si="14">(D$26*$S$16)+D$26</f>
        <v>1.0426862029972381E-2</v>
      </c>
      <c r="E27" s="5">
        <f t="shared" si="14"/>
        <v>1.0406699878406079E-2</v>
      </c>
      <c r="F27" s="5">
        <f t="shared" si="14"/>
        <v>1.0406698697552459E-2</v>
      </c>
      <c r="G27" s="5">
        <f t="shared" si="14"/>
        <v>1.0406705042818902E-2</v>
      </c>
      <c r="H27" s="5">
        <f t="shared" si="14"/>
        <v>1.0241079332804761E-3</v>
      </c>
      <c r="I27" s="5">
        <f t="shared" si="14"/>
        <v>1.024107704717355E-3</v>
      </c>
      <c r="J27" s="5">
        <f t="shared" si="14"/>
        <v>2.5524131286774306E-3</v>
      </c>
      <c r="K27" s="5">
        <f t="shared" si="14"/>
        <v>2.2300323390990976E-3</v>
      </c>
      <c r="L27" s="5">
        <f t="shared" si="14"/>
        <v>7.6767274523440072E-4</v>
      </c>
      <c r="M27" s="5">
        <f t="shared" si="14"/>
        <v>1.5152467714323596E-2</v>
      </c>
      <c r="N27" s="5">
        <f t="shared" si="14"/>
        <v>1.7669986927020782E-2</v>
      </c>
      <c r="O27" s="5">
        <f t="shared" si="14"/>
        <v>4.7381056881099035E-3</v>
      </c>
    </row>
    <row r="28" spans="1:20" x14ac:dyDescent="0.25">
      <c r="A28" s="6"/>
      <c r="B28" t="s">
        <v>29</v>
      </c>
      <c r="C28">
        <f>((C$19+C$20+C$16)/C$21)*1000</f>
        <v>309.2965998140433</v>
      </c>
      <c r="D28">
        <f t="shared" ref="D28:O28" si="15">((D$19+D$20+D$16)/D$21)*1000</f>
        <v>309.29662686974171</v>
      </c>
      <c r="E28">
        <f t="shared" si="15"/>
        <v>309.29680103727839</v>
      </c>
      <c r="F28">
        <f t="shared" si="15"/>
        <v>309.29676594121031</v>
      </c>
      <c r="G28">
        <f t="shared" si="15"/>
        <v>309.29695452843157</v>
      </c>
      <c r="H28">
        <f t="shared" si="15"/>
        <v>310.23642992176559</v>
      </c>
      <c r="I28">
        <f t="shared" si="15"/>
        <v>310.23636068237744</v>
      </c>
      <c r="J28">
        <f t="shared" si="15"/>
        <v>232.30746434063545</v>
      </c>
      <c r="K28">
        <f t="shared" si="15"/>
        <v>232.35516570648841</v>
      </c>
      <c r="L28">
        <f t="shared" si="15"/>
        <v>232.55366362300776</v>
      </c>
      <c r="M28">
        <f t="shared" si="15"/>
        <v>15.491882991124445</v>
      </c>
      <c r="N28">
        <f t="shared" si="15"/>
        <v>15.484966829302326</v>
      </c>
      <c r="O28">
        <f t="shared" si="15"/>
        <v>15.501565617675411</v>
      </c>
    </row>
    <row r="29" spans="1:20" x14ac:dyDescent="0.25">
      <c r="A29" s="6"/>
      <c r="B29" t="s">
        <v>16</v>
      </c>
      <c r="C29" s="1">
        <v>0.70907572509869254</v>
      </c>
      <c r="D29" s="1">
        <v>0.7061673232304515</v>
      </c>
      <c r="E29" s="1">
        <v>0.73244682019246499</v>
      </c>
      <c r="F29" s="1">
        <v>0.69194844608441586</v>
      </c>
      <c r="G29" s="1">
        <v>0.71426034574152264</v>
      </c>
      <c r="H29" s="1">
        <v>0.37274055372767956</v>
      </c>
      <c r="I29" s="1">
        <v>0.350147889375789</v>
      </c>
      <c r="J29" s="1">
        <v>0.59725072092314102</v>
      </c>
      <c r="K29" s="1">
        <v>0.57892481621616576</v>
      </c>
      <c r="L29" s="1">
        <v>0.2524286545143406</v>
      </c>
      <c r="M29" s="1">
        <v>0.34704852593957747</v>
      </c>
      <c r="N29" s="1">
        <v>0.38353627237534038</v>
      </c>
      <c r="O29" s="1">
        <v>0.26822262267047692</v>
      </c>
    </row>
    <row r="30" spans="1:20" x14ac:dyDescent="0.25">
      <c r="A30" s="6" t="s">
        <v>12</v>
      </c>
      <c r="B30" t="s">
        <v>15</v>
      </c>
      <c r="C30">
        <v>38307910.600000001</v>
      </c>
      <c r="D30">
        <v>48999907.200000003</v>
      </c>
      <c r="E30">
        <v>85979866.599999994</v>
      </c>
      <c r="F30">
        <v>69696300.200000003</v>
      </c>
      <c r="G30">
        <v>24573314.199999999</v>
      </c>
      <c r="H30">
        <v>1058134.6000000001</v>
      </c>
      <c r="I30">
        <v>326386.3</v>
      </c>
      <c r="J30">
        <v>6051.65</v>
      </c>
      <c r="K30">
        <v>51933.2</v>
      </c>
      <c r="L30">
        <v>44673.2</v>
      </c>
      <c r="M30">
        <v>440.15000000000003</v>
      </c>
      <c r="N30">
        <v>440.15000000000003</v>
      </c>
      <c r="O30">
        <v>440.15000000000003</v>
      </c>
    </row>
    <row r="31" spans="1:20" x14ac:dyDescent="0.25">
      <c r="A31" s="6"/>
      <c r="B31" t="s">
        <v>10</v>
      </c>
      <c r="C31">
        <v>209109.42242155806</v>
      </c>
      <c r="D31">
        <v>267473.27465314552</v>
      </c>
      <c r="E31">
        <v>469333.87812094903</v>
      </c>
      <c r="F31">
        <v>380447.61124981643</v>
      </c>
      <c r="G31">
        <v>134137.08706278205</v>
      </c>
      <c r="H31">
        <v>10275.947468150182</v>
      </c>
      <c r="I31">
        <v>3169.6614713514759</v>
      </c>
      <c r="J31">
        <v>74.660120310206068</v>
      </c>
      <c r="K31">
        <v>597.28096248164854</v>
      </c>
      <c r="L31">
        <v>448.79999999999995</v>
      </c>
      <c r="M31">
        <v>5.0999999999999996</v>
      </c>
      <c r="N31">
        <v>5.0999999999999996</v>
      </c>
      <c r="O31">
        <v>5.0999999999999996</v>
      </c>
    </row>
    <row r="32" spans="1:20" x14ac:dyDescent="0.25">
      <c r="A32" s="6"/>
      <c r="B32" t="s">
        <v>14</v>
      </c>
      <c r="C32">
        <v>5244033.6000000006</v>
      </c>
      <c r="D32">
        <v>6214665.6000000006</v>
      </c>
      <c r="E32">
        <v>3260812.8000000003</v>
      </c>
      <c r="F32">
        <v>3818212.8000000003</v>
      </c>
      <c r="G32">
        <v>1834012.8</v>
      </c>
      <c r="H32">
        <v>6103814.4000000004</v>
      </c>
      <c r="I32">
        <v>1880395.2000000002</v>
      </c>
      <c r="J32">
        <v>52070.400000000001</v>
      </c>
      <c r="K32">
        <v>32734.799999999999</v>
      </c>
      <c r="L32">
        <v>263862</v>
      </c>
      <c r="M32">
        <v>720</v>
      </c>
      <c r="N32">
        <v>840</v>
      </c>
      <c r="O32">
        <v>1200</v>
      </c>
    </row>
    <row r="33" spans="1:15" x14ac:dyDescent="0.25">
      <c r="A33" s="6"/>
      <c r="B33" t="s">
        <v>13</v>
      </c>
      <c r="C33">
        <v>-16509323.834779073</v>
      </c>
      <c r="D33">
        <v>-23251676.771656141</v>
      </c>
      <c r="E33">
        <v>-73894223.731166974</v>
      </c>
      <c r="F33">
        <v>-54812576.016199328</v>
      </c>
      <c r="G33">
        <v>-17213741.957866386</v>
      </c>
      <c r="H33">
        <v>25323697.971828461</v>
      </c>
      <c r="I33">
        <v>7801017.8745721597</v>
      </c>
      <c r="J33">
        <v>219062.69278130546</v>
      </c>
      <c r="K33">
        <v>87205.438924889531</v>
      </c>
      <c r="L33">
        <v>1095768.1041362099</v>
      </c>
      <c r="M33">
        <v>2654.992871833972</v>
      </c>
      <c r="N33">
        <v>3174.5300723096707</v>
      </c>
      <c r="O33">
        <v>4733.1416737367672</v>
      </c>
    </row>
    <row r="34" spans="1:15" x14ac:dyDescent="0.25">
      <c r="A34" s="6"/>
      <c r="B34" t="s">
        <v>24</v>
      </c>
      <c r="C34">
        <f t="shared" ref="C34:O34" si="16">($S$5*(C$31/POWER(1+$S$2,$S$5)))</f>
        <v>1045547.1121077903</v>
      </c>
      <c r="D34">
        <f t="shared" si="16"/>
        <v>1337366.3732657277</v>
      </c>
      <c r="E34">
        <f t="shared" si="16"/>
        <v>2346669.3906047451</v>
      </c>
      <c r="F34">
        <f t="shared" si="16"/>
        <v>1902238.0562490821</v>
      </c>
      <c r="G34">
        <f t="shared" si="16"/>
        <v>670685.43531391025</v>
      </c>
      <c r="H34">
        <f t="shared" si="16"/>
        <v>51379.737340750908</v>
      </c>
      <c r="I34">
        <f t="shared" si="16"/>
        <v>15848.307356757379</v>
      </c>
      <c r="J34">
        <f t="shared" si="16"/>
        <v>373.30060155103035</v>
      </c>
      <c r="K34">
        <f t="shared" si="16"/>
        <v>2986.4048124082428</v>
      </c>
      <c r="L34">
        <f t="shared" si="16"/>
        <v>2244</v>
      </c>
      <c r="M34">
        <f t="shared" si="16"/>
        <v>25.5</v>
      </c>
      <c r="N34">
        <f t="shared" si="16"/>
        <v>25.5</v>
      </c>
      <c r="O34">
        <f t="shared" si="16"/>
        <v>25.5</v>
      </c>
    </row>
    <row r="35" spans="1:15" x14ac:dyDescent="0.25">
      <c r="A35" s="6"/>
      <c r="B35" t="s">
        <v>25</v>
      </c>
      <c r="C35">
        <f t="shared" ref="C35:O35" si="17">($S$5*((12*C$46)/POWER(1+$S$2,$S$5)))</f>
        <v>65550420</v>
      </c>
      <c r="D35">
        <f t="shared" si="17"/>
        <v>77683320</v>
      </c>
      <c r="E35">
        <f t="shared" si="17"/>
        <v>40760160</v>
      </c>
      <c r="F35">
        <f t="shared" si="17"/>
        <v>47727660</v>
      </c>
      <c r="G35">
        <f t="shared" si="17"/>
        <v>22925160</v>
      </c>
      <c r="H35">
        <f t="shared" si="17"/>
        <v>76297680</v>
      </c>
      <c r="I35">
        <f t="shared" si="17"/>
        <v>23504940</v>
      </c>
      <c r="J35">
        <f t="shared" si="17"/>
        <v>867840</v>
      </c>
      <c r="K35">
        <f t="shared" si="17"/>
        <v>545580</v>
      </c>
      <c r="L35">
        <f t="shared" si="17"/>
        <v>4397700</v>
      </c>
      <c r="M35">
        <f t="shared" si="17"/>
        <v>180000</v>
      </c>
      <c r="N35">
        <f t="shared" si="17"/>
        <v>210000</v>
      </c>
      <c r="O35">
        <f t="shared" si="17"/>
        <v>300000</v>
      </c>
    </row>
    <row r="36" spans="1:15" x14ac:dyDescent="0.25">
      <c r="A36" s="6"/>
      <c r="B36" t="s">
        <v>36</v>
      </c>
      <c r="C36">
        <v>30809</v>
      </c>
      <c r="D36">
        <v>39408</v>
      </c>
      <c r="E36">
        <v>69149</v>
      </c>
      <c r="F36">
        <v>56053</v>
      </c>
      <c r="G36">
        <v>19763</v>
      </c>
      <c r="H36">
        <v>1514</v>
      </c>
      <c r="I36">
        <v>467</v>
      </c>
      <c r="J36">
        <v>11</v>
      </c>
      <c r="K36">
        <v>88</v>
      </c>
      <c r="L36">
        <v>88</v>
      </c>
      <c r="M36">
        <v>1</v>
      </c>
      <c r="N36">
        <v>1</v>
      </c>
      <c r="O36">
        <v>1</v>
      </c>
    </row>
    <row r="37" spans="1:15" x14ac:dyDescent="0.25">
      <c r="A37" s="6"/>
      <c r="B37" t="s">
        <v>33</v>
      </c>
      <c r="C37">
        <f>_xlfn.CEILING.MATH((C$46)/C$36)</f>
        <v>36</v>
      </c>
      <c r="D37">
        <f t="shared" ref="D37:O37" si="18">_xlfn.CEILING.MATH((D$46)/D$36)</f>
        <v>33</v>
      </c>
      <c r="E37">
        <f t="shared" si="18"/>
        <v>10</v>
      </c>
      <c r="F37">
        <f t="shared" si="18"/>
        <v>15</v>
      </c>
      <c r="G37">
        <f t="shared" si="18"/>
        <v>20</v>
      </c>
      <c r="H37">
        <f t="shared" si="18"/>
        <v>840</v>
      </c>
      <c r="I37">
        <f t="shared" si="18"/>
        <v>839</v>
      </c>
      <c r="J37">
        <f t="shared" si="18"/>
        <v>1315</v>
      </c>
      <c r="K37">
        <f t="shared" si="18"/>
        <v>104</v>
      </c>
      <c r="L37">
        <f t="shared" si="18"/>
        <v>833</v>
      </c>
      <c r="M37">
        <f t="shared" si="18"/>
        <v>3000</v>
      </c>
      <c r="N37">
        <f t="shared" si="18"/>
        <v>3500</v>
      </c>
      <c r="O37">
        <f t="shared" si="18"/>
        <v>5000</v>
      </c>
    </row>
    <row r="38" spans="1:15" x14ac:dyDescent="0.25">
      <c r="A38" s="6"/>
      <c r="B38" s="4" t="s">
        <v>38</v>
      </c>
      <c r="C38" s="4">
        <f>(C$42*C$37)/($S$6*$T$21*C$48*C$49)+C$42*$S$17</f>
        <v>6.1959012437814848E-3</v>
      </c>
      <c r="D38" s="4">
        <f t="shared" ref="D38:O38" si="19">(D$42*D$37)/($S$6*$T$21*D$48*D$49)+D$42*$S$17</f>
        <v>5.6823416136618293E-3</v>
      </c>
      <c r="E38" s="4">
        <f t="shared" si="19"/>
        <v>1.7486496480805813E-3</v>
      </c>
      <c r="F38" s="4">
        <f t="shared" si="19"/>
        <v>2.6053743120078199E-3</v>
      </c>
      <c r="G38" s="4">
        <f t="shared" si="19"/>
        <v>3.4597910408737283E-3</v>
      </c>
      <c r="H38" s="4">
        <f t="shared" si="19"/>
        <v>4.4912857551583571E-2</v>
      </c>
      <c r="I38" s="4">
        <f t="shared" si="19"/>
        <v>4.4859404498560428E-2</v>
      </c>
      <c r="J38" s="4">
        <f t="shared" si="19"/>
        <v>8.4368749005088173E-2</v>
      </c>
      <c r="K38" s="4">
        <f t="shared" si="19"/>
        <v>6.2717618361621914E-3</v>
      </c>
      <c r="L38" s="4">
        <f t="shared" si="19"/>
        <v>3.3404027592265968E-2</v>
      </c>
      <c r="M38" s="4">
        <f t="shared" si="19"/>
        <v>0.12842973686258191</v>
      </c>
      <c r="N38" s="4">
        <f t="shared" si="19"/>
        <v>0.14981123698540866</v>
      </c>
      <c r="O38" s="4">
        <f t="shared" si="19"/>
        <v>8.0233401507708316E-2</v>
      </c>
    </row>
    <row r="39" spans="1:15" x14ac:dyDescent="0.25">
      <c r="A39" s="6"/>
      <c r="B39" s="5" t="s">
        <v>38</v>
      </c>
      <c r="C39" s="5">
        <f t="shared" ref="C39:O39" si="20">(C$38*$S$16)+C$38</f>
        <v>7.1252864303487078E-3</v>
      </c>
      <c r="D39" s="5">
        <f t="shared" si="20"/>
        <v>6.5346928557111035E-3</v>
      </c>
      <c r="E39" s="5">
        <f t="shared" si="20"/>
        <v>2.0109470952926686E-3</v>
      </c>
      <c r="F39" s="5">
        <f t="shared" si="20"/>
        <v>2.9961804588089927E-3</v>
      </c>
      <c r="G39" s="5">
        <f t="shared" si="20"/>
        <v>3.9787596970047873E-3</v>
      </c>
      <c r="H39" s="5">
        <f t="shared" si="20"/>
        <v>5.1649786184321103E-2</v>
      </c>
      <c r="I39" s="5">
        <f t="shared" si="20"/>
        <v>5.1588315173344494E-2</v>
      </c>
      <c r="J39" s="5">
        <f t="shared" si="20"/>
        <v>9.7024061355851399E-2</v>
      </c>
      <c r="K39" s="5">
        <f t="shared" si="20"/>
        <v>7.2125261115865199E-3</v>
      </c>
      <c r="L39" s="5">
        <f t="shared" si="20"/>
        <v>3.8414631731105861E-2</v>
      </c>
      <c r="M39" s="5">
        <f t="shared" si="20"/>
        <v>0.14769419739196921</v>
      </c>
      <c r="N39" s="5">
        <f t="shared" si="20"/>
        <v>0.17228292253321995</v>
      </c>
      <c r="O39" s="5">
        <f t="shared" si="20"/>
        <v>9.2268411733864561E-2</v>
      </c>
    </row>
    <row r="40" spans="1:15" x14ac:dyDescent="0.25">
      <c r="A40" s="6"/>
      <c r="B40" s="4" t="s">
        <v>41</v>
      </c>
      <c r="C40" s="4">
        <f>(C$42*C$37)/($S$7*$T$21*C$48*C$49)+C$42*$S$17</f>
        <v>1.3338398510918473E-4</v>
      </c>
      <c r="D40" s="4">
        <f t="shared" ref="D40:O40" si="21">(D$42*D$37)/($S$7*$T$21*D$48*D$49)+D$42*$S$17</f>
        <v>1.2232818751633105E-4</v>
      </c>
      <c r="E40" s="4">
        <f t="shared" si="21"/>
        <v>3.7644541035068066E-5</v>
      </c>
      <c r="F40" s="4">
        <f t="shared" si="21"/>
        <v>5.6087919216835014E-5</v>
      </c>
      <c r="G40" s="4">
        <f t="shared" si="21"/>
        <v>7.4481612685476091E-5</v>
      </c>
      <c r="H40" s="4">
        <f t="shared" si="21"/>
        <v>9.6687401673547981E-4</v>
      </c>
      <c r="I40" s="4">
        <f t="shared" si="21"/>
        <v>9.6572329128845368E-4</v>
      </c>
      <c r="J40" s="4">
        <f t="shared" si="21"/>
        <v>1.8162716799706483E-3</v>
      </c>
      <c r="K40" s="4">
        <f t="shared" si="21"/>
        <v>1.3501709508404719E-4</v>
      </c>
      <c r="L40" s="4">
        <f t="shared" si="21"/>
        <v>7.1911448288905912E-4</v>
      </c>
      <c r="M40" s="4">
        <f t="shared" si="21"/>
        <v>2.7648068352361388E-3</v>
      </c>
      <c r="N40" s="4">
        <f t="shared" si="21"/>
        <v>3.2251030184358813E-3</v>
      </c>
      <c r="O40" s="4">
        <f t="shared" si="21"/>
        <v>1.7272468380131651E-3</v>
      </c>
    </row>
    <row r="41" spans="1:15" x14ac:dyDescent="0.25">
      <c r="A41" s="6"/>
      <c r="B41" s="5" t="s">
        <v>41</v>
      </c>
      <c r="C41" s="5">
        <f>(C$40*$S$16)+C$40</f>
        <v>1.5339158287556244E-4</v>
      </c>
      <c r="D41" s="5">
        <f t="shared" ref="D41:O41" si="22">(D$40*$S$16)+D$40</f>
        <v>1.406774156437807E-4</v>
      </c>
      <c r="E41" s="5">
        <f t="shared" si="22"/>
        <v>4.3291222190328273E-5</v>
      </c>
      <c r="F41" s="5">
        <f t="shared" si="22"/>
        <v>6.4501107099360262E-5</v>
      </c>
      <c r="G41" s="5">
        <f t="shared" si="22"/>
        <v>8.5653854588297508E-5</v>
      </c>
      <c r="H41" s="5">
        <f t="shared" si="22"/>
        <v>1.1119051192458019E-3</v>
      </c>
      <c r="I41" s="5">
        <f t="shared" si="22"/>
        <v>1.1105817849817218E-3</v>
      </c>
      <c r="J41" s="5">
        <f t="shared" si="22"/>
        <v>2.0887124319662457E-3</v>
      </c>
      <c r="K41" s="5">
        <f t="shared" si="22"/>
        <v>1.5526965934665427E-4</v>
      </c>
      <c r="L41" s="5">
        <f t="shared" si="22"/>
        <v>8.2698165532241793E-4</v>
      </c>
      <c r="M41" s="5">
        <f t="shared" si="22"/>
        <v>3.1795278605215595E-3</v>
      </c>
      <c r="N41" s="5">
        <f t="shared" si="22"/>
        <v>3.7088684712012635E-3</v>
      </c>
      <c r="O41" s="5">
        <f t="shared" si="22"/>
        <v>1.9863338637151401E-3</v>
      </c>
    </row>
    <row r="42" spans="1:15" x14ac:dyDescent="0.25">
      <c r="A42" s="6"/>
      <c r="B42" t="s">
        <v>29</v>
      </c>
      <c r="C42">
        <f>((C$33+C$34+C$30)/C$35)*1000</f>
        <v>348.49713971823093</v>
      </c>
      <c r="D42">
        <f t="shared" ref="D42:O42" si="23">((D$33+D$34+D$30)/D$35)*1000</f>
        <v>348.66682836945677</v>
      </c>
      <c r="E42">
        <f t="shared" si="23"/>
        <v>354.07889123687858</v>
      </c>
      <c r="F42">
        <f t="shared" si="23"/>
        <v>351.70302168699993</v>
      </c>
      <c r="G42">
        <f t="shared" si="23"/>
        <v>350.28142344252012</v>
      </c>
      <c r="H42">
        <f t="shared" si="23"/>
        <v>346.44844127854498</v>
      </c>
      <c r="I42">
        <f t="shared" si="23"/>
        <v>346.44855430087955</v>
      </c>
      <c r="J42">
        <f t="shared" si="23"/>
        <v>259.82628524020151</v>
      </c>
      <c r="K42">
        <f t="shared" si="23"/>
        <v>260.50266457219431</v>
      </c>
      <c r="L42">
        <f t="shared" si="23"/>
        <v>259.8370293872274</v>
      </c>
      <c r="M42">
        <f t="shared" si="23"/>
        <v>17.336904843522067</v>
      </c>
      <c r="N42">
        <f t="shared" si="23"/>
        <v>17.334190820522242</v>
      </c>
      <c r="O42">
        <f t="shared" si="23"/>
        <v>17.329305579122554</v>
      </c>
    </row>
    <row r="43" spans="1:15" x14ac:dyDescent="0.25">
      <c r="A43" s="6"/>
      <c r="B43" t="s">
        <v>16</v>
      </c>
      <c r="C43" s="1">
        <v>-0.12539210056043426</v>
      </c>
      <c r="D43" s="1">
        <v>-0.1463128281907895</v>
      </c>
      <c r="E43" s="1">
        <v>-0.4057865150599026</v>
      </c>
      <c r="F43" s="1">
        <v>-0.33767506633099342</v>
      </c>
      <c r="G43" s="1">
        <v>-0.27414262097829023</v>
      </c>
      <c r="H43" s="1">
        <v>5.7583470667209768</v>
      </c>
      <c r="I43" s="1">
        <v>5.7511350328774284</v>
      </c>
      <c r="J43" s="1">
        <v>8.5918880777432829</v>
      </c>
      <c r="K43" s="1">
        <v>0.5495565728326508</v>
      </c>
      <c r="L43" s="1">
        <v>5.8960699035483888</v>
      </c>
      <c r="M43" s="1">
        <v>1.6108299066400402</v>
      </c>
      <c r="N43" s="1">
        <v>1.8874019147516958</v>
      </c>
      <c r="O43" s="1">
        <v>2.7108985710346958</v>
      </c>
    </row>
    <row r="44" spans="1:15" ht="20.25" thickBot="1" x14ac:dyDescent="0.35"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</row>
    <row r="45" spans="1:15" ht="15.75" thickTop="1" x14ac:dyDescent="0.25">
      <c r="B45" t="s">
        <v>17</v>
      </c>
      <c r="C45">
        <v>5244033.6000000006</v>
      </c>
      <c r="D45">
        <v>6214665.6000000006</v>
      </c>
      <c r="E45">
        <v>3260812.8000000003</v>
      </c>
      <c r="F45">
        <v>3818212.8000000003</v>
      </c>
      <c r="G45">
        <v>1834012.8</v>
      </c>
      <c r="H45">
        <v>6103814.4000000004</v>
      </c>
      <c r="I45">
        <v>1880395.2000000002</v>
      </c>
      <c r="J45">
        <v>52070.400000000001</v>
      </c>
      <c r="K45">
        <v>32734.799999999999</v>
      </c>
      <c r="L45">
        <v>263862</v>
      </c>
      <c r="M45">
        <v>720</v>
      </c>
      <c r="N45">
        <v>840</v>
      </c>
      <c r="O45">
        <v>1200</v>
      </c>
    </row>
    <row r="46" spans="1:15" x14ac:dyDescent="0.25">
      <c r="B46" t="s">
        <v>22</v>
      </c>
      <c r="C46">
        <v>1092507</v>
      </c>
      <c r="D46">
        <v>1294722</v>
      </c>
      <c r="E46">
        <v>679336</v>
      </c>
      <c r="F46">
        <v>795461</v>
      </c>
      <c r="G46">
        <v>382086</v>
      </c>
      <c r="H46">
        <v>1271628</v>
      </c>
      <c r="I46">
        <v>391749</v>
      </c>
      <c r="J46">
        <v>14464</v>
      </c>
      <c r="K46">
        <v>9093</v>
      </c>
      <c r="L46">
        <v>73295</v>
      </c>
      <c r="M46">
        <v>3000</v>
      </c>
      <c r="N46">
        <v>3500</v>
      </c>
      <c r="O46">
        <v>5000</v>
      </c>
    </row>
    <row r="47" spans="1:15" x14ac:dyDescent="0.25">
      <c r="B47" t="s">
        <v>23</v>
      </c>
      <c r="C47">
        <v>400</v>
      </c>
      <c r="D47">
        <v>400</v>
      </c>
      <c r="E47">
        <v>400</v>
      </c>
      <c r="F47">
        <v>400</v>
      </c>
      <c r="G47">
        <v>400</v>
      </c>
      <c r="H47">
        <v>400</v>
      </c>
      <c r="I47">
        <v>400</v>
      </c>
      <c r="J47">
        <v>300</v>
      </c>
      <c r="K47">
        <v>300</v>
      </c>
      <c r="L47">
        <v>300</v>
      </c>
      <c r="M47">
        <v>20</v>
      </c>
      <c r="N47">
        <v>20</v>
      </c>
      <c r="O47">
        <v>20</v>
      </c>
    </row>
    <row r="48" spans="1:15" x14ac:dyDescent="0.25">
      <c r="B48" t="s">
        <v>37</v>
      </c>
      <c r="C48">
        <v>0.5</v>
      </c>
      <c r="D48">
        <v>0.5</v>
      </c>
      <c r="E48">
        <v>0.5</v>
      </c>
      <c r="F48">
        <v>0.5</v>
      </c>
      <c r="G48">
        <v>0.5</v>
      </c>
      <c r="H48">
        <v>0.8</v>
      </c>
      <c r="I48">
        <v>0.8</v>
      </c>
      <c r="J48">
        <v>0.75</v>
      </c>
      <c r="K48">
        <v>0.8</v>
      </c>
      <c r="L48">
        <v>0.8</v>
      </c>
      <c r="M48">
        <v>0.3</v>
      </c>
      <c r="N48">
        <v>0.3</v>
      </c>
      <c r="O48">
        <v>0.4</v>
      </c>
    </row>
    <row r="49" spans="2:15" x14ac:dyDescent="0.25">
      <c r="B49" t="s">
        <v>44</v>
      </c>
      <c r="C49">
        <v>0.3</v>
      </c>
      <c r="D49">
        <v>0.3</v>
      </c>
      <c r="E49">
        <v>0.3</v>
      </c>
      <c r="F49">
        <v>0.3</v>
      </c>
      <c r="G49">
        <v>0.3</v>
      </c>
      <c r="H49">
        <v>0.6</v>
      </c>
      <c r="I49">
        <v>0.6</v>
      </c>
      <c r="J49">
        <v>0.4</v>
      </c>
      <c r="K49">
        <v>0.4</v>
      </c>
      <c r="L49">
        <v>0.6</v>
      </c>
      <c r="M49">
        <v>0.1</v>
      </c>
      <c r="N49">
        <v>0.1</v>
      </c>
      <c r="O49">
        <v>0.2</v>
      </c>
    </row>
  </sheetData>
  <mergeCells count="3">
    <mergeCell ref="A2:A15"/>
    <mergeCell ref="A16:A29"/>
    <mergeCell ref="A30:A43"/>
  </mergeCells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Kloniphile Maxakadzi</dc:creator>
  <cp:lastModifiedBy>Kloniphile Maxakadzi</cp:lastModifiedBy>
  <dcterms:created xsi:type="dcterms:W3CDTF">2015-06-05T18:17:20Z</dcterms:created>
  <dcterms:modified xsi:type="dcterms:W3CDTF">2019-12-15T11:07:36Z</dcterms:modified>
</cp:coreProperties>
</file>