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0"/>
  <workbookPr/>
  <mc:AlternateContent xmlns:mc="http://schemas.openxmlformats.org/markup-compatibility/2006">
    <mc:Choice Requires="x15">
      <x15ac:absPath xmlns:x15ac="http://schemas.microsoft.com/office/spreadsheetml/2010/11/ac" url="D:\Projects\Exocoetidae\Project Wing\Model\"/>
    </mc:Choice>
  </mc:AlternateContent>
  <xr:revisionPtr revIDLastSave="0" documentId="13_ncr:1_{35F66C54-7D6C-45D3-AACD-54249D184AE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D15" i="1"/>
  <c r="E15" i="1"/>
  <c r="F15" i="1"/>
  <c r="G15" i="1"/>
  <c r="H15" i="1"/>
  <c r="I15" i="1"/>
  <c r="J15" i="1"/>
  <c r="K15" i="1"/>
  <c r="L15" i="1"/>
  <c r="M15" i="1"/>
  <c r="N15" i="1"/>
  <c r="O15" i="1"/>
  <c r="C23" i="1"/>
  <c r="C15" i="1"/>
  <c r="D7" i="1"/>
  <c r="E7" i="1"/>
  <c r="F7" i="1"/>
  <c r="G7" i="1"/>
  <c r="H7" i="1"/>
  <c r="I7" i="1"/>
  <c r="J7" i="1"/>
  <c r="K7" i="1"/>
  <c r="L7" i="1"/>
  <c r="M7" i="1"/>
  <c r="N7" i="1"/>
  <c r="O7" i="1"/>
  <c r="C7" i="1"/>
  <c r="D22" i="1"/>
  <c r="E22" i="1"/>
  <c r="F22" i="1"/>
  <c r="G22" i="1"/>
  <c r="G24" i="1" s="1"/>
  <c r="H22" i="1"/>
  <c r="I22" i="1"/>
  <c r="J22" i="1"/>
  <c r="K22" i="1"/>
  <c r="K24" i="1" s="1"/>
  <c r="L22" i="1"/>
  <c r="M22" i="1"/>
  <c r="N22" i="1"/>
  <c r="O22" i="1"/>
  <c r="O24" i="1" s="1"/>
  <c r="C22" i="1"/>
  <c r="D14" i="1"/>
  <c r="D16" i="1" s="1"/>
  <c r="E14" i="1"/>
  <c r="E16" i="1" s="1"/>
  <c r="F14" i="1"/>
  <c r="F16" i="1" s="1"/>
  <c r="G14" i="1"/>
  <c r="G16" i="1" s="1"/>
  <c r="H14" i="1"/>
  <c r="H16" i="1" s="1"/>
  <c r="I14" i="1"/>
  <c r="I16" i="1" s="1"/>
  <c r="J14" i="1"/>
  <c r="J16" i="1" s="1"/>
  <c r="K14" i="1"/>
  <c r="K16" i="1" s="1"/>
  <c r="L14" i="1"/>
  <c r="L16" i="1" s="1"/>
  <c r="M14" i="1"/>
  <c r="M16" i="1" s="1"/>
  <c r="N14" i="1"/>
  <c r="N16" i="1" s="1"/>
  <c r="O14" i="1"/>
  <c r="O16" i="1" s="1"/>
  <c r="C14" i="1"/>
  <c r="C6" i="1"/>
  <c r="D6" i="1"/>
  <c r="D8" i="1" s="1"/>
  <c r="E6" i="1"/>
  <c r="E8" i="1" s="1"/>
  <c r="F6" i="1"/>
  <c r="F8" i="1" s="1"/>
  <c r="G6" i="1"/>
  <c r="G8" i="1" s="1"/>
  <c r="H6" i="1"/>
  <c r="H8" i="1" s="1"/>
  <c r="I6" i="1"/>
  <c r="I8" i="1" s="1"/>
  <c r="J6" i="1"/>
  <c r="J8" i="1" s="1"/>
  <c r="K6" i="1"/>
  <c r="K8" i="1" s="1"/>
  <c r="L6" i="1"/>
  <c r="L8" i="1" s="1"/>
  <c r="M6" i="1"/>
  <c r="M8" i="1" s="1"/>
  <c r="N6" i="1"/>
  <c r="N8" i="1" s="1"/>
  <c r="O6" i="1"/>
  <c r="O8" i="1" l="1"/>
  <c r="C8" i="1"/>
  <c r="N24" i="1"/>
  <c r="J24" i="1"/>
  <c r="F24" i="1"/>
  <c r="C24" i="1"/>
  <c r="L24" i="1"/>
  <c r="H24" i="1"/>
  <c r="D24" i="1"/>
  <c r="C16" i="1"/>
  <c r="M24" i="1"/>
  <c r="I24" i="1"/>
  <c r="E24" i="1"/>
  <c r="S8" i="1" l="1"/>
</calcChain>
</file>

<file path=xl/sharedStrings.xml><?xml version="1.0" encoding="utf-8"?>
<sst xmlns="http://schemas.openxmlformats.org/spreadsheetml/2006/main" count="49" uniqueCount="32">
  <si>
    <t>UAV-Based</t>
  </si>
  <si>
    <t>Mopani</t>
  </si>
  <si>
    <t>Vhembe</t>
  </si>
  <si>
    <t>Soweto</t>
  </si>
  <si>
    <t>Khayelitsha</t>
  </si>
  <si>
    <t>Lulekani</t>
  </si>
  <si>
    <t>Duduza</t>
  </si>
  <si>
    <t>Hlankomo</t>
  </si>
  <si>
    <t>Mandileni</t>
  </si>
  <si>
    <t>Gon’on’o</t>
  </si>
  <si>
    <t>OPEX</t>
  </si>
  <si>
    <t>LC-Based</t>
  </si>
  <si>
    <t>Hotspot</t>
  </si>
  <si>
    <t>NPV</t>
  </si>
  <si>
    <t>REVENUE</t>
  </si>
  <si>
    <t>CAPEX</t>
  </si>
  <si>
    <t>IRR</t>
  </si>
  <si>
    <t>Revenue</t>
  </si>
  <si>
    <t>Waterberg</t>
  </si>
  <si>
    <t>Chris-Hani</t>
  </si>
  <si>
    <t>Frances Baard</t>
  </si>
  <si>
    <t>Zeerust</t>
  </si>
  <si>
    <t>Population</t>
  </si>
  <si>
    <t>Charge</t>
  </si>
  <si>
    <t>NPO</t>
  </si>
  <si>
    <t>NPP</t>
  </si>
  <si>
    <t>UAV L</t>
  </si>
  <si>
    <t>LC L</t>
  </si>
  <si>
    <t>Hotspot L</t>
  </si>
  <si>
    <t>Optimal Fee</t>
  </si>
  <si>
    <t>Monthly Subscription Price</t>
  </si>
  <si>
    <t>Pay-For-Usage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</si>
</sst>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1" xfId="2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Sheet1!$C$9:$O$9</c:f>
              <c:numCache>
                <c:formatCode>0%</c:formatCode>
                <c:ptCount val="13"/>
                <c:pt idx="0">
                  <c:v>-6.6929857122558403E-2</c:v>
                </c:pt>
                <c:pt idx="1">
                  <c:v>-8.5523602876574678E-2</c:v>
                </c:pt>
                <c:pt idx="2">
                  <c:v>-0.37030964468791783</c:v>
                </c:pt>
                <c:pt idx="3">
                  <c:v>-0.29954419830951362</c:v>
                </c:pt>
                <c:pt idx="4">
                  <c:v>-0.22664479243082902</c:v>
                </c:pt>
                <c:pt idx="5">
                  <c:v>0.32973002075111535</c:v>
                </c:pt>
                <c:pt idx="6">
                  <c:v>0.3196952576202523</c:v>
                </c:pt>
                <c:pt idx="7">
                  <c:v>0.73881828313357034</c:v>
                </c:pt>
                <c:pt idx="8">
                  <c:v>0.57995578528210423</c:v>
                </c:pt>
                <c:pt idx="9">
                  <c:v>0.1911122348638572</c:v>
                </c:pt>
                <c:pt idx="10">
                  <c:v>0.37576258090731463</c:v>
                </c:pt>
                <c:pt idx="11">
                  <c:v>0.45090366688612882</c:v>
                </c:pt>
                <c:pt idx="12">
                  <c:v>0.36187950910258171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2D-4C25-BCF3-DD3F960FFB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Sheet1!$C$17:$O$17</c:f>
              <c:numCache>
                <c:formatCode>0%</c:formatCode>
                <c:ptCount val="13"/>
                <c:pt idx="0">
                  <c:v>0.70907572509869254</c:v>
                </c:pt>
                <c:pt idx="1">
                  <c:v>0.7061673232304515</c:v>
                </c:pt>
                <c:pt idx="2">
                  <c:v>0.73244682019246499</c:v>
                </c:pt>
                <c:pt idx="3">
                  <c:v>0.69194844608441586</c:v>
                </c:pt>
                <c:pt idx="4">
                  <c:v>0.71426034574152264</c:v>
                </c:pt>
                <c:pt idx="5">
                  <c:v>0.37274055372767956</c:v>
                </c:pt>
                <c:pt idx="6">
                  <c:v>0.350147889375789</c:v>
                </c:pt>
                <c:pt idx="7">
                  <c:v>0.59725072092314102</c:v>
                </c:pt>
                <c:pt idx="8">
                  <c:v>0.57892481621616576</c:v>
                </c:pt>
                <c:pt idx="9">
                  <c:v>0.2524286545143406</c:v>
                </c:pt>
                <c:pt idx="10">
                  <c:v>0.34704852593957747</c:v>
                </c:pt>
                <c:pt idx="11">
                  <c:v>0.38353627237534038</c:v>
                </c:pt>
                <c:pt idx="12">
                  <c:v>0.26822262267047692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A2D-4C25-BCF3-DD3F960FFB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Sheet1!$C$25:$O$25</c:f>
              <c:numCache>
                <c:formatCode>0%</c:formatCode>
                <c:ptCount val="13"/>
                <c:pt idx="0">
                  <c:v>-0.12539210056043426</c:v>
                </c:pt>
                <c:pt idx="1">
                  <c:v>-0.1463128281907895</c:v>
                </c:pt>
                <c:pt idx="2">
                  <c:v>-0.4057865150599026</c:v>
                </c:pt>
                <c:pt idx="3">
                  <c:v>-0.33767506633099342</c:v>
                </c:pt>
                <c:pt idx="4">
                  <c:v>-0.27414262097829023</c:v>
                </c:pt>
                <c:pt idx="5">
                  <c:v>5.7583470667209768</c:v>
                </c:pt>
                <c:pt idx="6">
                  <c:v>5.7511350328774284</c:v>
                </c:pt>
                <c:pt idx="7">
                  <c:v>8.5918880777432829</c:v>
                </c:pt>
                <c:pt idx="8">
                  <c:v>0.5495565728326508</c:v>
                </c:pt>
                <c:pt idx="9">
                  <c:v>5.8960699035483888</c:v>
                </c:pt>
                <c:pt idx="10">
                  <c:v>1.6108299066400402</c:v>
                </c:pt>
                <c:pt idx="11">
                  <c:v>1.8874019147516958</c:v>
                </c:pt>
                <c:pt idx="12">
                  <c:v>2.7108985710346958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A2D-4C25-BCF3-DD3F960F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75680"/>
        <c:axId val="69948768"/>
      </c:barChart>
      <c:catAx>
        <c:axId val="20957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48768"/>
        <c:crosses val="autoZero"/>
        <c:auto val="1"/>
        <c:lblAlgn val="ctr"/>
        <c:lblOffset val="500"/>
        <c:noMultiLvlLbl val="0"/>
      </c:catAx>
      <c:valAx>
        <c:axId val="69948768"/>
        <c:scaling>
          <c:orientation val="minMax"/>
          <c:max val="9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577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54288708984118E-2"/>
          <c:y val="4.3346337234503686E-2"/>
          <c:w val="0.90746781359040585"/>
          <c:h val="0.718153241247964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UAV-Based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196805.64563190695</c:v>
                </c:pt>
                <c:pt idx="1">
                  <c:v>251735.43065539905</c:v>
                </c:pt>
                <c:pt idx="2">
                  <c:v>441718.77015809453</c:v>
                </c:pt>
                <c:pt idx="3">
                  <c:v>358062.47702311922</c:v>
                </c:pt>
                <c:pt idx="4">
                  <c:v>126244.60302584885</c:v>
                </c:pt>
                <c:pt idx="5">
                  <c:v>151100.02732244236</c:v>
                </c:pt>
                <c:pt idx="6">
                  <c:v>46548.824684985098</c:v>
                </c:pt>
                <c:pt idx="7">
                  <c:v>811.26674008413715</c:v>
                </c:pt>
                <c:pt idx="8">
                  <c:v>562.13758368034701</c:v>
                </c:pt>
                <c:pt idx="9">
                  <c:v>6956.4</c:v>
                </c:pt>
                <c:pt idx="10">
                  <c:v>15.299999999999999</c:v>
                </c:pt>
                <c:pt idx="11">
                  <c:v>15.299999999999999</c:v>
                </c:pt>
                <c:pt idx="1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2-465C-BCF4-2F334A8F3672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LC-Based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Sheet1!$C$11:$O$11</c:f>
              <c:numCache>
                <c:formatCode>General</c:formatCode>
                <c:ptCount val="13"/>
                <c:pt idx="0">
                  <c:v>24583.015621663882</c:v>
                </c:pt>
                <c:pt idx="1">
                  <c:v>29134.995840696589</c:v>
                </c:pt>
                <c:pt idx="2">
                  <c:v>15293.260072617541</c:v>
                </c:pt>
                <c:pt idx="3">
                  <c:v>17906.003820786824</c:v>
                </c:pt>
                <c:pt idx="4">
                  <c:v>8604.6360773041743</c:v>
                </c:pt>
                <c:pt idx="5">
                  <c:v>91562.153130288003</c:v>
                </c:pt>
                <c:pt idx="6">
                  <c:v>28206.020285791954</c:v>
                </c:pt>
                <c:pt idx="7">
                  <c:v>499.32436076124088</c:v>
                </c:pt>
                <c:pt idx="8">
                  <c:v>336.75363865292991</c:v>
                </c:pt>
                <c:pt idx="9">
                  <c:v>3480.75</c:v>
                </c:pt>
                <c:pt idx="10">
                  <c:v>7.65</c:v>
                </c:pt>
                <c:pt idx="11">
                  <c:v>7.65</c:v>
                </c:pt>
                <c:pt idx="12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2-465C-BCF4-2F334A8F3672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Hotspot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Sheet1!$C$19:$O$19</c:f>
              <c:numCache>
                <c:formatCode>General</c:formatCode>
                <c:ptCount val="13"/>
                <c:pt idx="0">
                  <c:v>209109.42242155806</c:v>
                </c:pt>
                <c:pt idx="1">
                  <c:v>267473.27465314552</c:v>
                </c:pt>
                <c:pt idx="2">
                  <c:v>469333.87812094903</c:v>
                </c:pt>
                <c:pt idx="3">
                  <c:v>380447.61124981643</c:v>
                </c:pt>
                <c:pt idx="4">
                  <c:v>134137.08706278205</c:v>
                </c:pt>
                <c:pt idx="5">
                  <c:v>10275.947468150182</c:v>
                </c:pt>
                <c:pt idx="6">
                  <c:v>3169.6614713514759</c:v>
                </c:pt>
                <c:pt idx="7">
                  <c:v>74.660120310206068</c:v>
                </c:pt>
                <c:pt idx="8">
                  <c:v>597.28096248164854</c:v>
                </c:pt>
                <c:pt idx="9">
                  <c:v>448.79999999999995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2-465C-BCF4-2F334A8F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843055"/>
        <c:axId val="1318343215"/>
      </c:lineChart>
      <c:catAx>
        <c:axId val="16248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343215"/>
        <c:crosses val="autoZero"/>
        <c:auto val="1"/>
        <c:lblAlgn val="ctr"/>
        <c:lblOffset val="100"/>
        <c:noMultiLvlLbl val="0"/>
      </c:catAx>
      <c:valAx>
        <c:axId val="1318343215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4843055"/>
        <c:crosses val="autoZero"/>
        <c:crossBetween val="midCat"/>
        <c:majorUnit val="150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/>
                    <a:t>ZAR [Millions]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61848228406274"/>
          <c:y val="0.88396271093068624"/>
          <c:w val="0.44693585760138504"/>
          <c:h val="5.0773816243589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Sheet1!$C$27:$O$27</c:f>
              <c:numCache>
                <c:formatCode>General</c:formatCode>
                <c:ptCount val="13"/>
                <c:pt idx="0">
                  <c:v>5244033.6000000006</c:v>
                </c:pt>
                <c:pt idx="1">
                  <c:v>6214665.6000000006</c:v>
                </c:pt>
                <c:pt idx="2">
                  <c:v>3260812.8000000003</c:v>
                </c:pt>
                <c:pt idx="3">
                  <c:v>3818212.8000000003</c:v>
                </c:pt>
                <c:pt idx="4">
                  <c:v>1834012.8</c:v>
                </c:pt>
                <c:pt idx="5">
                  <c:v>6103814.4000000004</c:v>
                </c:pt>
                <c:pt idx="6">
                  <c:v>1880395.2000000002</c:v>
                </c:pt>
                <c:pt idx="7">
                  <c:v>52070.400000000001</c:v>
                </c:pt>
                <c:pt idx="8">
                  <c:v>32734.799999999999</c:v>
                </c:pt>
                <c:pt idx="9">
                  <c:v>263862</c:v>
                </c:pt>
                <c:pt idx="10">
                  <c:v>720</c:v>
                </c:pt>
                <c:pt idx="11">
                  <c:v>840</c:v>
                </c:pt>
                <c:pt idx="12">
                  <c:v>1200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16-444D-8B66-15018A15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663"/>
        <c:axId val="1635349919"/>
      </c:lineChart>
      <c:catAx>
        <c:axId val="1389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5349919"/>
        <c:crosses val="autoZero"/>
        <c:auto val="1"/>
        <c:lblAlgn val="ctr"/>
        <c:lblOffset val="100"/>
        <c:noMultiLvlLbl val="0"/>
      </c:catAx>
      <c:valAx>
        <c:axId val="16353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Revenue</a:t>
                </a:r>
                <a:r>
                  <a:rPr lang="en-GB" baseline="0"/>
                  <a:t> [ZAR]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9285663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UAV-Based</c:v>
                </c:pt>
                <c:pt idx="1">
                  <c:v>NPV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-9363052.8952076286</c:v>
                </c:pt>
                <c:pt idx="1">
                  <c:v>-13482275.743221864</c:v>
                </c:pt>
                <c:pt idx="2">
                  <c:v>-57078984.460484833</c:v>
                </c:pt>
                <c:pt idx="3">
                  <c:v>-41974252.669795893</c:v>
                </c:pt>
                <c:pt idx="4">
                  <c:v>-12310067.247355152</c:v>
                </c:pt>
                <c:pt idx="5">
                  <c:v>12061333.443436258</c:v>
                </c:pt>
                <c:pt idx="6">
                  <c:v>3636402.9894472472</c:v>
                </c:pt>
                <c:pt idx="7">
                  <c:v>156910.11160556198</c:v>
                </c:pt>
                <c:pt idx="8">
                  <c:v>89451.111363536911</c:v>
                </c:pt>
                <c:pt idx="9">
                  <c:v>328689.72175441263</c:v>
                </c:pt>
                <c:pt idx="10">
                  <c:v>1556.1122097935383</c:v>
                </c:pt>
                <c:pt idx="11">
                  <c:v>2025.9844102692362</c:v>
                </c:pt>
                <c:pt idx="12">
                  <c:v>2532.1953496558967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0-4741-A6E7-5438C12D3310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LC-Based</c:v>
                </c:pt>
                <c:pt idx="1">
                  <c:v>NPV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Sheet1!$C$13:$O$13</c:f>
              <c:numCache>
                <c:formatCode>General</c:formatCode>
                <c:ptCount val="13"/>
                <c:pt idx="0">
                  <c:v>32976911.988548279</c:v>
                </c:pt>
                <c:pt idx="1">
                  <c:v>39045632.671678528</c:v>
                </c:pt>
                <c:pt idx="2">
                  <c:v>20648169.694809087</c:v>
                </c:pt>
                <c:pt idx="3">
                  <c:v>23881347.329675458</c:v>
                </c:pt>
                <c:pt idx="4">
                  <c:v>11551316.779380996</c:v>
                </c:pt>
                <c:pt idx="5">
                  <c:v>30973966.427723713</c:v>
                </c:pt>
                <c:pt idx="6">
                  <c:v>9275176.9344573617</c:v>
                </c:pt>
                <c:pt idx="7">
                  <c:v>312669.67609914177</c:v>
                </c:pt>
                <c:pt idx="8">
                  <c:v>194787.82622576255</c:v>
                </c:pt>
                <c:pt idx="9">
                  <c:v>1087718.4930298026</c:v>
                </c:pt>
                <c:pt idx="10">
                  <c:v>3552.3278768048003</c:v>
                </c:pt>
                <c:pt idx="11">
                  <c:v>4341.4360683069772</c:v>
                </c:pt>
                <c:pt idx="12">
                  <c:v>5141.4393706052469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0-4741-A6E7-5438C12D3310}"/>
            </c:ext>
          </c:extLst>
        </c:ser>
        <c:ser>
          <c:idx val="2"/>
          <c:order val="2"/>
          <c:tx>
            <c:strRef>
              <c:f>Sheet1!$A$21:$B$21</c:f>
              <c:strCache>
                <c:ptCount val="2"/>
                <c:pt idx="0">
                  <c:v>Hotspot</c:v>
                </c:pt>
                <c:pt idx="1">
                  <c:v>NPV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Sheet1!$C$21:$O$21</c:f>
              <c:numCache>
                <c:formatCode>General</c:formatCode>
                <c:ptCount val="13"/>
                <c:pt idx="0">
                  <c:v>-16509323.834779073</c:v>
                </c:pt>
                <c:pt idx="1">
                  <c:v>-23251676.771656141</c:v>
                </c:pt>
                <c:pt idx="2">
                  <c:v>-73894223.731166974</c:v>
                </c:pt>
                <c:pt idx="3">
                  <c:v>-54812576.016199328</c:v>
                </c:pt>
                <c:pt idx="4">
                  <c:v>-17213741.957866386</c:v>
                </c:pt>
                <c:pt idx="5">
                  <c:v>25323697.971828461</c:v>
                </c:pt>
                <c:pt idx="6">
                  <c:v>7801017.8745721597</c:v>
                </c:pt>
                <c:pt idx="7">
                  <c:v>219062.69278130546</c:v>
                </c:pt>
                <c:pt idx="8">
                  <c:v>87205.438924889531</c:v>
                </c:pt>
                <c:pt idx="9">
                  <c:v>1095768.1041362099</c:v>
                </c:pt>
                <c:pt idx="10">
                  <c:v>2654.992871833972</c:v>
                </c:pt>
                <c:pt idx="11">
                  <c:v>3174.5300723096707</c:v>
                </c:pt>
                <c:pt idx="12">
                  <c:v>4733.1416737367672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0-4741-A6E7-5438C12D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460671"/>
        <c:axId val="1698055279"/>
      </c:barChart>
      <c:catAx>
        <c:axId val="1650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8055279"/>
        <c:crosses val="autoZero"/>
        <c:auto val="1"/>
        <c:lblAlgn val="ctr"/>
        <c:lblOffset val="100"/>
        <c:noMultiLvlLbl val="0"/>
      </c:catAx>
      <c:valAx>
        <c:axId val="1698055279"/>
        <c:scaling>
          <c:orientation val="minMax"/>
          <c:max val="40000000"/>
          <c:min val="-7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460671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2593816283779E-2"/>
          <c:y val="3.0786453281799558E-2"/>
          <c:w val="0.81876548757407164"/>
          <c:h val="0.58121890849124602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Sheet1!$C$29:$O$29</c:f>
              <c:numCache>
                <c:formatCode>General</c:formatCode>
                <c:ptCount val="1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B98-4266-B634-F16AAEE1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97936"/>
        <c:axId val="1281885600"/>
      </c:areaChart>
      <c:areaChart>
        <c:grouping val="standar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Sheet1!$C$28:$O$28</c:f>
              <c:numCache>
                <c:formatCode>General</c:formatCode>
                <c:ptCount val="13"/>
                <c:pt idx="0">
                  <c:v>1092507</c:v>
                </c:pt>
                <c:pt idx="1">
                  <c:v>1294722</c:v>
                </c:pt>
                <c:pt idx="2">
                  <c:v>679336</c:v>
                </c:pt>
                <c:pt idx="3">
                  <c:v>795461</c:v>
                </c:pt>
                <c:pt idx="4">
                  <c:v>382086</c:v>
                </c:pt>
                <c:pt idx="5">
                  <c:v>1271628</c:v>
                </c:pt>
                <c:pt idx="6">
                  <c:v>391749</c:v>
                </c:pt>
                <c:pt idx="7">
                  <c:v>14464</c:v>
                </c:pt>
                <c:pt idx="8">
                  <c:v>9093</c:v>
                </c:pt>
                <c:pt idx="9">
                  <c:v>73295</c:v>
                </c:pt>
                <c:pt idx="10">
                  <c:v>3000</c:v>
                </c:pt>
                <c:pt idx="11">
                  <c:v>3500</c:v>
                </c:pt>
                <c:pt idx="12">
                  <c:v>5000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B98-4266-B634-F16AAEE1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82480"/>
        <c:axId val="1110437312"/>
      </c:areaChart>
      <c:catAx>
        <c:axId val="19189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Strategy - Scenarios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885600"/>
        <c:crosses val="autoZero"/>
        <c:auto val="1"/>
        <c:lblAlgn val="ctr"/>
        <c:lblOffset val="100"/>
        <c:noMultiLvlLbl val="0"/>
      </c:catAx>
      <c:valAx>
        <c:axId val="12818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Monthly Subscription Fee [ZAR]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8997936"/>
        <c:crosses val="autoZero"/>
        <c:crossBetween val="midCat"/>
      </c:valAx>
      <c:valAx>
        <c:axId val="1110437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Number of Users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8146103197224155"/>
              <c:y val="0.2855382938632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1382480"/>
        <c:crosses val="max"/>
        <c:crossBetween val="midCat"/>
      </c:valAx>
      <c:catAx>
        <c:axId val="111138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43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71600160149468E-2"/>
          <c:y val="7.9746839519168264E-2"/>
          <c:w val="0.85558565772498774"/>
          <c:h val="0.70634471609853888"/>
        </c:manualLayout>
      </c:layout>
      <c:barChart>
        <c:barDir val="col"/>
        <c:grouping val="clustered"/>
        <c:varyColors val="0"/>
        <c:ser>
          <c:idx val="7"/>
          <c:order val="1"/>
          <c:tx>
            <c:strRef>
              <c:f>Sheet1!$A$9:$B$9</c:f>
              <c:strCache>
                <c:ptCount val="2"/>
                <c:pt idx="0">
                  <c:v>UAV-Based</c:v>
                </c:pt>
                <c:pt idx="1">
                  <c:v>IRR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Sheet1!$C$9:$O$9</c:f>
              <c:numCache>
                <c:formatCode>0%</c:formatCode>
                <c:ptCount val="13"/>
                <c:pt idx="0">
                  <c:v>-6.6929857122558403E-2</c:v>
                </c:pt>
                <c:pt idx="1">
                  <c:v>-8.5523602876574678E-2</c:v>
                </c:pt>
                <c:pt idx="2">
                  <c:v>-0.37030964468791783</c:v>
                </c:pt>
                <c:pt idx="3">
                  <c:v>-0.29954419830951362</c:v>
                </c:pt>
                <c:pt idx="4">
                  <c:v>-0.22664479243082902</c:v>
                </c:pt>
                <c:pt idx="5">
                  <c:v>0.32973002075111535</c:v>
                </c:pt>
                <c:pt idx="6">
                  <c:v>0.3196952576202523</c:v>
                </c:pt>
                <c:pt idx="7">
                  <c:v>0.73881828313357034</c:v>
                </c:pt>
                <c:pt idx="8">
                  <c:v>0.57995578528210423</c:v>
                </c:pt>
                <c:pt idx="9">
                  <c:v>0.1911122348638572</c:v>
                </c:pt>
                <c:pt idx="10">
                  <c:v>0.37576258090731463</c:v>
                </c:pt>
                <c:pt idx="11">
                  <c:v>0.45090366688612882</c:v>
                </c:pt>
                <c:pt idx="12">
                  <c:v>0.36187950910258171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C0-44F3-9B4F-2E7C14278F9A}"/>
            </c:ext>
          </c:extLst>
        </c:ser>
        <c:ser>
          <c:idx val="15"/>
          <c:order val="3"/>
          <c:tx>
            <c:strRef>
              <c:f>Sheet1!$A$17:$B$17</c:f>
              <c:strCache>
                <c:ptCount val="2"/>
                <c:pt idx="0">
                  <c:v>LC-Based</c:v>
                </c:pt>
                <c:pt idx="1">
                  <c:v>IRR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Sheet1!$C$17:$O$17</c:f>
              <c:numCache>
                <c:formatCode>0%</c:formatCode>
                <c:ptCount val="13"/>
                <c:pt idx="0">
                  <c:v>0.70907572509869254</c:v>
                </c:pt>
                <c:pt idx="1">
                  <c:v>0.7061673232304515</c:v>
                </c:pt>
                <c:pt idx="2">
                  <c:v>0.73244682019246499</c:v>
                </c:pt>
                <c:pt idx="3">
                  <c:v>0.69194844608441586</c:v>
                </c:pt>
                <c:pt idx="4">
                  <c:v>0.71426034574152264</c:v>
                </c:pt>
                <c:pt idx="5">
                  <c:v>0.37274055372767956</c:v>
                </c:pt>
                <c:pt idx="6">
                  <c:v>0.350147889375789</c:v>
                </c:pt>
                <c:pt idx="7">
                  <c:v>0.59725072092314102</c:v>
                </c:pt>
                <c:pt idx="8">
                  <c:v>0.57892481621616576</c:v>
                </c:pt>
                <c:pt idx="9">
                  <c:v>0.2524286545143406</c:v>
                </c:pt>
                <c:pt idx="10">
                  <c:v>0.34704852593957747</c:v>
                </c:pt>
                <c:pt idx="11">
                  <c:v>0.38353627237534038</c:v>
                </c:pt>
                <c:pt idx="12">
                  <c:v>0.26822262267047692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C0-44F3-9B4F-2E7C14278F9A}"/>
            </c:ext>
          </c:extLst>
        </c:ser>
        <c:ser>
          <c:idx val="23"/>
          <c:order val="5"/>
          <c:tx>
            <c:strRef>
              <c:f>Sheet1!$A$25:$B$25</c:f>
              <c:strCache>
                <c:ptCount val="2"/>
                <c:pt idx="0">
                  <c:v>Hotspot</c:v>
                </c:pt>
                <c:pt idx="1">
                  <c:v>IRR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Sheet1!$C$25:$O$25</c:f>
              <c:numCache>
                <c:formatCode>0%</c:formatCode>
                <c:ptCount val="13"/>
                <c:pt idx="0">
                  <c:v>-0.12539210056043426</c:v>
                </c:pt>
                <c:pt idx="1">
                  <c:v>-0.1463128281907895</c:v>
                </c:pt>
                <c:pt idx="2">
                  <c:v>-0.4057865150599026</c:v>
                </c:pt>
                <c:pt idx="3">
                  <c:v>-0.33767506633099342</c:v>
                </c:pt>
                <c:pt idx="4">
                  <c:v>-0.27414262097829023</c:v>
                </c:pt>
                <c:pt idx="5">
                  <c:v>5.7583470667209768</c:v>
                </c:pt>
                <c:pt idx="6">
                  <c:v>5.7511350328774284</c:v>
                </c:pt>
                <c:pt idx="7">
                  <c:v>8.5918880777432829</c:v>
                </c:pt>
                <c:pt idx="8">
                  <c:v>0.5495565728326508</c:v>
                </c:pt>
                <c:pt idx="9">
                  <c:v>5.8960699035483888</c:v>
                </c:pt>
                <c:pt idx="10">
                  <c:v>1.6108299066400402</c:v>
                </c:pt>
                <c:pt idx="11">
                  <c:v>1.8874019147516958</c:v>
                </c:pt>
                <c:pt idx="12">
                  <c:v>2.7108985710346958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C0-44F3-9B4F-2E7C1427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3442576"/>
        <c:axId val="827844128"/>
      </c:barChart>
      <c:lineChart>
        <c:grouping val="standard"/>
        <c:varyColors val="0"/>
        <c:ser>
          <c:idx val="6"/>
          <c:order val="0"/>
          <c:tx>
            <c:strRef>
              <c:f>Sheet1!$A$8:$B$8</c:f>
              <c:strCache>
                <c:ptCount val="2"/>
                <c:pt idx="0">
                  <c:v>UAV-Based</c:v>
                </c:pt>
                <c:pt idx="1">
                  <c:v>Optimal Fee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348.37128286823958</c:v>
                </c:pt>
                <c:pt idx="1">
                  <c:v>348.53098721907259</c:v>
                </c:pt>
                <c:pt idx="2">
                  <c:v>353.62461004337632</c:v>
                </c:pt>
                <c:pt idx="3">
                  <c:v>351.38853413973567</c:v>
                </c:pt>
                <c:pt idx="4">
                  <c:v>350.0505812292734</c:v>
                </c:pt>
                <c:pt idx="5">
                  <c:v>347.6860389470358</c:v>
                </c:pt>
                <c:pt idx="6">
                  <c:v>347.68602782530706</c:v>
                </c:pt>
                <c:pt idx="7">
                  <c:v>260.39541310147337</c:v>
                </c:pt>
                <c:pt idx="8">
                  <c:v>260.45947300476308</c:v>
                </c:pt>
                <c:pt idx="9">
                  <c:v>260.82925205321249</c:v>
                </c:pt>
                <c:pt idx="10">
                  <c:v>17.37490116551966</c:v>
                </c:pt>
                <c:pt idx="11">
                  <c:v>17.36675909652017</c:v>
                </c:pt>
                <c:pt idx="12">
                  <c:v>17.374901165519656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EC0-44F3-9B4F-2E7C14278F9A}"/>
            </c:ext>
          </c:extLst>
        </c:ser>
        <c:ser>
          <c:idx val="14"/>
          <c:order val="2"/>
          <c:tx>
            <c:strRef>
              <c:f>Sheet1!$A$16:$B$16</c:f>
              <c:strCache>
                <c:ptCount val="2"/>
                <c:pt idx="0">
                  <c:v>LC-Based</c:v>
                </c:pt>
                <c:pt idx="1">
                  <c:v>Optimal Fee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Sheet1!$C$16:$O$16</c:f>
              <c:numCache>
                <c:formatCode>General</c:formatCode>
                <c:ptCount val="13"/>
                <c:pt idx="0">
                  <c:v>309.2965998140433</c:v>
                </c:pt>
                <c:pt idx="1">
                  <c:v>309.29662686974171</c:v>
                </c:pt>
                <c:pt idx="2">
                  <c:v>309.29680103727839</c:v>
                </c:pt>
                <c:pt idx="3">
                  <c:v>309.29676594121031</c:v>
                </c:pt>
                <c:pt idx="4">
                  <c:v>309.29695452843157</c:v>
                </c:pt>
                <c:pt idx="5">
                  <c:v>310.23642992176559</c:v>
                </c:pt>
                <c:pt idx="6">
                  <c:v>310.23636068237744</c:v>
                </c:pt>
                <c:pt idx="7">
                  <c:v>232.30746434063545</c:v>
                </c:pt>
                <c:pt idx="8">
                  <c:v>232.35516570648841</c:v>
                </c:pt>
                <c:pt idx="9">
                  <c:v>232.55366362300776</c:v>
                </c:pt>
                <c:pt idx="10">
                  <c:v>15.491882991124445</c:v>
                </c:pt>
                <c:pt idx="11">
                  <c:v>15.484966829302326</c:v>
                </c:pt>
                <c:pt idx="12">
                  <c:v>15.501565617675411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1EC0-44F3-9B4F-2E7C14278F9A}"/>
            </c:ext>
          </c:extLst>
        </c:ser>
        <c:ser>
          <c:idx val="22"/>
          <c:order val="4"/>
          <c:tx>
            <c:strRef>
              <c:f>Sheet1!$A$24:$B$24</c:f>
              <c:strCache>
                <c:ptCount val="2"/>
                <c:pt idx="0">
                  <c:v>Hotspot</c:v>
                </c:pt>
                <c:pt idx="1">
                  <c:v>Optimal Fee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Sheet1!$C$24:$O$24</c:f>
              <c:numCache>
                <c:formatCode>General</c:formatCode>
                <c:ptCount val="13"/>
                <c:pt idx="0">
                  <c:v>348.49713971823093</c:v>
                </c:pt>
                <c:pt idx="1">
                  <c:v>348.66682836945677</c:v>
                </c:pt>
                <c:pt idx="2">
                  <c:v>354.07889123687858</c:v>
                </c:pt>
                <c:pt idx="3">
                  <c:v>351.70302168699993</c:v>
                </c:pt>
                <c:pt idx="4">
                  <c:v>350.28142344252012</c:v>
                </c:pt>
                <c:pt idx="5">
                  <c:v>346.44844127854498</c:v>
                </c:pt>
                <c:pt idx="6">
                  <c:v>346.44855430087955</c:v>
                </c:pt>
                <c:pt idx="7">
                  <c:v>259.82628524020151</c:v>
                </c:pt>
                <c:pt idx="8">
                  <c:v>260.50266457219431</c:v>
                </c:pt>
                <c:pt idx="9">
                  <c:v>259.8370293872274</c:v>
                </c:pt>
                <c:pt idx="10">
                  <c:v>17.336904843522067</c:v>
                </c:pt>
                <c:pt idx="11">
                  <c:v>17.334190820522242</c:v>
                </c:pt>
                <c:pt idx="12">
                  <c:v>17.329305579122554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1EC0-44F3-9B4F-2E7C1427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805312"/>
        <c:axId val="751095184"/>
      </c:lineChart>
      <c:catAx>
        <c:axId val="10028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Strategy - Scenarios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095184"/>
        <c:crosses val="autoZero"/>
        <c:auto val="1"/>
        <c:lblAlgn val="ctr"/>
        <c:lblOffset val="100"/>
        <c:noMultiLvlLbl val="0"/>
      </c:catAx>
      <c:valAx>
        <c:axId val="751095184"/>
        <c:scaling>
          <c:orientation val="minMax"/>
          <c:max val="10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Monthly Subscription Fee [ZAR]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2805312"/>
        <c:crosses val="autoZero"/>
        <c:crossBetween val="between"/>
      </c:valAx>
      <c:valAx>
        <c:axId val="827844128"/>
        <c:scaling>
          <c:orientation val="minMax"/>
          <c:max val="10.5"/>
          <c:min val="-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Internal Rate of Returns [Percentage]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3442576"/>
        <c:crosses val="max"/>
        <c:crossBetween val="between"/>
      </c:valAx>
      <c:catAx>
        <c:axId val="103344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844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68481694025535"/>
          <c:y val="0.90419166766061543"/>
          <c:w val="0.60547773477467859"/>
          <c:h val="7.88362871433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491490</xdr:colOff>
      <xdr:row>0</xdr:row>
      <xdr:rowOff>0</xdr:rowOff>
    </xdr:from>
    <xdr:to>
      <xdr:col>37</xdr:col>
      <xdr:colOff>239486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31BB1-0D71-4657-9ACC-86AA91E2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457196</xdr:colOff>
      <xdr:row>29</xdr:row>
      <xdr:rowOff>110493</xdr:rowOff>
    </xdr:from>
    <xdr:to>
      <xdr:col>37</xdr:col>
      <xdr:colOff>293914</xdr:colOff>
      <xdr:row>51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CEA83-BA92-46EA-9677-32B6F96116F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390524</xdr:colOff>
      <xdr:row>51</xdr:row>
      <xdr:rowOff>85724</xdr:rowOff>
    </xdr:from>
    <xdr:to>
      <xdr:col>37</xdr:col>
      <xdr:colOff>438150</xdr:colOff>
      <xdr:row>73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36F6E8-31E3-4AFD-B0C3-A3CA9C90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124691</xdr:colOff>
      <xdr:row>78</xdr:row>
      <xdr:rowOff>31370</xdr:rowOff>
    </xdr:from>
    <xdr:to>
      <xdr:col>39</xdr:col>
      <xdr:colOff>364177</xdr:colOff>
      <xdr:row>100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9B3C4-3310-48E2-B380-2B220BD7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96980</xdr:colOff>
      <xdr:row>1</xdr:row>
      <xdr:rowOff>106506</xdr:rowOff>
    </xdr:from>
    <xdr:to>
      <xdr:col>51</xdr:col>
      <xdr:colOff>486641</xdr:colOff>
      <xdr:row>27</xdr:row>
      <xdr:rowOff>40697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5605AA-74EB-4FBF-BD92-A11F9004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312965</xdr:colOff>
      <xdr:row>37</xdr:row>
      <xdr:rowOff>2721</xdr:rowOff>
    </xdr:from>
    <xdr:to>
      <xdr:col>18</xdr:col>
      <xdr:colOff>530679</xdr:colOff>
      <xdr:row>74</xdr:row>
      <xdr:rowOff>13607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E9AFB9-9305-4149-83C9-09A14ED74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A36" zoomScale="85" zoomScaleNormal="85" workbookViewId="0">
      <selection activeCell="T43" sqref="T43"/>
    </sheetView>
  </sheetViews>
  <sheetFormatPr defaultRowHeight="15" x14ac:dyDescent="0.25"/>
  <sheetData>
    <row r="1" spans="1:19" x14ac:dyDescent="0.25">
      <c r="C1" t="s">
        <v>1</v>
      </c>
      <c r="D1" t="s">
        <v>2</v>
      </c>
      <c r="E1" t="s">
        <v>18</v>
      </c>
      <c r="F1" t="s">
        <v>19</v>
      </c>
      <c r="G1" t="s">
        <v>20</v>
      </c>
      <c r="H1" t="s">
        <v>3</v>
      </c>
      <c r="I1" t="s">
        <v>4</v>
      </c>
      <c r="J1" t="s">
        <v>5</v>
      </c>
      <c r="K1" t="s">
        <v>21</v>
      </c>
      <c r="L1" t="s">
        <v>6</v>
      </c>
      <c r="M1" t="s">
        <v>7</v>
      </c>
      <c r="N1" t="s">
        <v>8</v>
      </c>
      <c r="O1" t="s">
        <v>9</v>
      </c>
    </row>
    <row r="2" spans="1:19" x14ac:dyDescent="0.25">
      <c r="A2" s="2" t="s">
        <v>0</v>
      </c>
      <c r="B2" t="s">
        <v>15</v>
      </c>
      <c r="C2">
        <v>31214908.575000003</v>
      </c>
      <c r="D2">
        <v>39298642.799999997</v>
      </c>
      <c r="E2">
        <v>69284186.294999987</v>
      </c>
      <c r="F2">
        <v>56954892.769999996</v>
      </c>
      <c r="G2">
        <v>19703809.814999998</v>
      </c>
      <c r="H2">
        <v>13710804.560000002</v>
      </c>
      <c r="I2">
        <v>4303192.1100000003</v>
      </c>
      <c r="J2">
        <v>65015.11</v>
      </c>
      <c r="K2">
        <v>49839.68</v>
      </c>
      <c r="L2">
        <v>783577.08000000007</v>
      </c>
      <c r="M2">
        <v>1494.8700000000001</v>
      </c>
      <c r="N2">
        <v>1544.5350000000001</v>
      </c>
      <c r="O2">
        <v>2552.7750000000001</v>
      </c>
      <c r="R2" t="s">
        <v>16</v>
      </c>
      <c r="S2">
        <v>0</v>
      </c>
    </row>
    <row r="3" spans="1:19" x14ac:dyDescent="0.25">
      <c r="A3" s="2"/>
      <c r="B3" t="s">
        <v>10</v>
      </c>
      <c r="C3">
        <v>196805.64563190695</v>
      </c>
      <c r="D3">
        <v>251735.43065539905</v>
      </c>
      <c r="E3">
        <v>441718.77015809453</v>
      </c>
      <c r="F3">
        <v>358062.47702311922</v>
      </c>
      <c r="G3">
        <v>126244.60302584885</v>
      </c>
      <c r="H3">
        <v>151100.02732244236</v>
      </c>
      <c r="I3">
        <v>46548.824684985098</v>
      </c>
      <c r="J3">
        <v>811.26674008413715</v>
      </c>
      <c r="K3">
        <v>562.13758368034701</v>
      </c>
      <c r="L3">
        <v>6956.4</v>
      </c>
      <c r="M3">
        <v>15.299999999999999</v>
      </c>
      <c r="N3">
        <v>15.299999999999999</v>
      </c>
      <c r="O3">
        <v>25.5</v>
      </c>
      <c r="R3" t="s">
        <v>26</v>
      </c>
      <c r="S3">
        <v>5</v>
      </c>
    </row>
    <row r="4" spans="1:19" x14ac:dyDescent="0.25">
      <c r="A4" s="2"/>
      <c r="B4" t="s">
        <v>14</v>
      </c>
      <c r="C4">
        <v>5244033.6000000006</v>
      </c>
      <c r="D4">
        <v>6214665.6000000006</v>
      </c>
      <c r="E4">
        <v>3260812.8000000003</v>
      </c>
      <c r="F4">
        <v>3818212.8000000003</v>
      </c>
      <c r="G4">
        <v>1834012.8</v>
      </c>
      <c r="H4">
        <v>6103814.4000000004</v>
      </c>
      <c r="I4">
        <v>1880395.2000000002</v>
      </c>
      <c r="J4">
        <v>52070.400000000001</v>
      </c>
      <c r="K4">
        <v>32734.799999999999</v>
      </c>
      <c r="L4">
        <v>263862</v>
      </c>
      <c r="M4">
        <v>720</v>
      </c>
      <c r="N4">
        <v>840</v>
      </c>
      <c r="O4">
        <v>1200</v>
      </c>
      <c r="R4" t="s">
        <v>27</v>
      </c>
      <c r="S4">
        <v>10</v>
      </c>
    </row>
    <row r="5" spans="1:19" x14ac:dyDescent="0.25">
      <c r="A5" s="2"/>
      <c r="B5" t="s">
        <v>13</v>
      </c>
      <c r="C5">
        <v>-9363052.8952076286</v>
      </c>
      <c r="D5">
        <v>-13482275.743221864</v>
      </c>
      <c r="E5">
        <v>-57078984.460484833</v>
      </c>
      <c r="F5">
        <v>-41974252.669795893</v>
      </c>
      <c r="G5">
        <v>-12310067.247355152</v>
      </c>
      <c r="H5">
        <v>12061333.443436258</v>
      </c>
      <c r="I5">
        <v>3636402.9894472472</v>
      </c>
      <c r="J5">
        <v>156910.11160556198</v>
      </c>
      <c r="K5">
        <v>89451.111363536911</v>
      </c>
      <c r="L5">
        <v>328689.72175441263</v>
      </c>
      <c r="M5">
        <v>1556.1122097935383</v>
      </c>
      <c r="N5">
        <v>2025.9844102692362</v>
      </c>
      <c r="O5">
        <v>2532.1953496558967</v>
      </c>
      <c r="R5" t="s">
        <v>28</v>
      </c>
      <c r="S5">
        <v>5</v>
      </c>
    </row>
    <row r="6" spans="1:19" x14ac:dyDescent="0.25">
      <c r="A6" s="2"/>
      <c r="B6" t="s">
        <v>24</v>
      </c>
      <c r="C6">
        <f>($S$3*(C$3/POWER(1+$S$2,$S$3)))</f>
        <v>984028.22815953474</v>
      </c>
      <c r="D6">
        <f t="shared" ref="D6:O6" si="0">($S$3*(D$3/POWER(1+$S$2,$S$3)))</f>
        <v>1258677.1532769953</v>
      </c>
      <c r="E6">
        <f t="shared" si="0"/>
        <v>2208593.8507904727</v>
      </c>
      <c r="F6">
        <f t="shared" si="0"/>
        <v>1790312.385115596</v>
      </c>
      <c r="G6">
        <f t="shared" si="0"/>
        <v>631223.01512924419</v>
      </c>
      <c r="H6">
        <f t="shared" si="0"/>
        <v>755500.13661221182</v>
      </c>
      <c r="I6">
        <f t="shared" si="0"/>
        <v>232744.12342492549</v>
      </c>
      <c r="J6">
        <f t="shared" si="0"/>
        <v>4056.333700420686</v>
      </c>
      <c r="K6">
        <f t="shared" si="0"/>
        <v>2810.6879184017353</v>
      </c>
      <c r="L6">
        <f t="shared" si="0"/>
        <v>34782</v>
      </c>
      <c r="M6">
        <f t="shared" si="0"/>
        <v>76.5</v>
      </c>
      <c r="N6">
        <f t="shared" si="0"/>
        <v>76.5</v>
      </c>
      <c r="O6">
        <f t="shared" si="0"/>
        <v>127.5</v>
      </c>
    </row>
    <row r="7" spans="1:19" x14ac:dyDescent="0.25">
      <c r="A7" s="2"/>
      <c r="B7" t="s">
        <v>25</v>
      </c>
      <c r="C7">
        <f>($S$3*((12*C$28)/POWER(1+$S$2,$S$3)))</f>
        <v>65550420</v>
      </c>
      <c r="D7">
        <f>($S$3*((12*D$28)/POWER(1+$S$2,$S$3)))</f>
        <v>77683320</v>
      </c>
      <c r="E7">
        <f>($S$3*((12*E$28)/POWER(1+$S$2,$S$3)))</f>
        <v>40760160</v>
      </c>
      <c r="F7">
        <f>($S$3*((12*F$28)/POWER(1+$S$2,$S$3)))</f>
        <v>47727660</v>
      </c>
      <c r="G7">
        <f>($S$3*((12*G$28)/POWER(1+$S$2,$S$3)))</f>
        <v>22925160</v>
      </c>
      <c r="H7">
        <f>($S$3*((12*H$28)/POWER(1+$S$2,$S$3)))</f>
        <v>76297680</v>
      </c>
      <c r="I7">
        <f>($S$3*((12*I$28)/POWER(1+$S$2,$S$3)))</f>
        <v>23504940</v>
      </c>
      <c r="J7">
        <f>($S$3*((12*J$28)/POWER(1+$S$2,$S$3)))</f>
        <v>867840</v>
      </c>
      <c r="K7">
        <f>($S$3*((12*K$28)/POWER(1+$S$2,$S$3)))</f>
        <v>545580</v>
      </c>
      <c r="L7">
        <f>($S$3*((12*L$28)/POWER(1+$S$2,$S$3)))</f>
        <v>4397700</v>
      </c>
      <c r="M7">
        <f>($S$3*((12*M$28)/POWER(1+$S$2,$S$3)))</f>
        <v>180000</v>
      </c>
      <c r="N7">
        <f>($S$3*((12*N$28)/POWER(1+$S$2,$S$3)))</f>
        <v>210000</v>
      </c>
      <c r="O7">
        <f>($S$3*((12*O$28)/POWER(1+$S$2,$S$3)))</f>
        <v>300000</v>
      </c>
    </row>
    <row r="8" spans="1:19" x14ac:dyDescent="0.25">
      <c r="A8" s="2"/>
      <c r="B8" t="s">
        <v>29</v>
      </c>
      <c r="C8">
        <f>((C$5+C$6+C$2)/C$7)*1000</f>
        <v>348.37128286823958</v>
      </c>
      <c r="D8">
        <f t="shared" ref="D8:O8" si="1">((D$5+D$6+D$2)/D$7)*1000</f>
        <v>348.53098721907259</v>
      </c>
      <c r="E8">
        <f t="shared" si="1"/>
        <v>353.62461004337632</v>
      </c>
      <c r="F8">
        <f t="shared" si="1"/>
        <v>351.38853413973567</v>
      </c>
      <c r="G8">
        <f t="shared" si="1"/>
        <v>350.0505812292734</v>
      </c>
      <c r="H8">
        <f t="shared" si="1"/>
        <v>347.6860389470358</v>
      </c>
      <c r="I8">
        <f t="shared" si="1"/>
        <v>347.68602782530706</v>
      </c>
      <c r="J8">
        <f t="shared" si="1"/>
        <v>260.39541310147337</v>
      </c>
      <c r="K8">
        <f t="shared" si="1"/>
        <v>260.45947300476308</v>
      </c>
      <c r="L8">
        <f t="shared" si="1"/>
        <v>260.82925205321249</v>
      </c>
      <c r="M8">
        <f t="shared" si="1"/>
        <v>17.37490116551966</v>
      </c>
      <c r="N8">
        <f t="shared" si="1"/>
        <v>17.36675909652017</v>
      </c>
      <c r="O8">
        <f t="shared" si="1"/>
        <v>17.374901165519656</v>
      </c>
      <c r="R8" t="s">
        <v>30</v>
      </c>
      <c r="S8">
        <f>AVERAGE(C8:O8,C16:O16,C24:O24)</f>
        <v>242.82258180098538</v>
      </c>
    </row>
    <row r="9" spans="1:19" x14ac:dyDescent="0.25">
      <c r="A9" s="2"/>
      <c r="B9" t="s">
        <v>16</v>
      </c>
      <c r="C9" s="1">
        <v>-6.6929857122558403E-2</v>
      </c>
      <c r="D9" s="1">
        <v>-8.5523602876574678E-2</v>
      </c>
      <c r="E9" s="1">
        <v>-0.37030964468791783</v>
      </c>
      <c r="F9" s="1">
        <v>-0.29954419830951362</v>
      </c>
      <c r="G9" s="1">
        <v>-0.22664479243082902</v>
      </c>
      <c r="H9" s="1">
        <v>0.32973002075111535</v>
      </c>
      <c r="I9" s="1">
        <v>0.3196952576202523</v>
      </c>
      <c r="J9" s="1">
        <v>0.73881828313357034</v>
      </c>
      <c r="K9" s="1">
        <v>0.57995578528210423</v>
      </c>
      <c r="L9" s="1">
        <v>0.1911122348638572</v>
      </c>
      <c r="M9" s="1">
        <v>0.37576258090731463</v>
      </c>
      <c r="N9" s="1">
        <v>0.45090366688612882</v>
      </c>
      <c r="O9" s="1">
        <v>0.36187950910258171</v>
      </c>
      <c r="R9" t="s">
        <v>31</v>
      </c>
    </row>
    <row r="10" spans="1:19" x14ac:dyDescent="0.25">
      <c r="A10" s="2" t="s">
        <v>11</v>
      </c>
      <c r="B10" t="s">
        <v>15</v>
      </c>
      <c r="C10">
        <v>7326301.9000000004</v>
      </c>
      <c r="D10">
        <v>8717395.0500000007</v>
      </c>
      <c r="E10">
        <v>4412871.9000000004</v>
      </c>
      <c r="F10">
        <v>5463614.4000000004</v>
      </c>
      <c r="G10">
        <v>2544001.2000000002</v>
      </c>
      <c r="H10">
        <v>15451051.75</v>
      </c>
      <c r="I10">
        <v>5026936.95</v>
      </c>
      <c r="J10">
        <v>85548.5</v>
      </c>
      <c r="K10">
        <v>55381.3</v>
      </c>
      <c r="L10">
        <v>922876.5</v>
      </c>
      <c r="M10">
        <v>1948.25</v>
      </c>
      <c r="N10">
        <v>2085.75</v>
      </c>
      <c r="O10">
        <v>4006.5</v>
      </c>
    </row>
    <row r="11" spans="1:19" x14ac:dyDescent="0.25">
      <c r="A11" s="2"/>
      <c r="B11" t="s">
        <v>10</v>
      </c>
      <c r="C11">
        <v>24583.015621663882</v>
      </c>
      <c r="D11">
        <v>29134.995840696589</v>
      </c>
      <c r="E11">
        <v>15293.260072617541</v>
      </c>
      <c r="F11">
        <v>17906.003820786824</v>
      </c>
      <c r="G11">
        <v>8604.6360773041743</v>
      </c>
      <c r="H11">
        <v>91562.153130288003</v>
      </c>
      <c r="I11">
        <v>28206.020285791954</v>
      </c>
      <c r="J11">
        <v>499.32436076124088</v>
      </c>
      <c r="K11">
        <v>336.75363865292991</v>
      </c>
      <c r="L11">
        <v>3480.75</v>
      </c>
      <c r="M11">
        <v>7.65</v>
      </c>
      <c r="N11">
        <v>7.65</v>
      </c>
      <c r="O11">
        <v>15.3</v>
      </c>
    </row>
    <row r="12" spans="1:19" x14ac:dyDescent="0.25">
      <c r="A12" s="2"/>
      <c r="B12" t="s">
        <v>14</v>
      </c>
      <c r="C12">
        <v>5244033.6000000006</v>
      </c>
      <c r="D12">
        <v>6214665.6000000006</v>
      </c>
      <c r="E12">
        <v>3260812.8000000003</v>
      </c>
      <c r="F12">
        <v>3818212.8000000003</v>
      </c>
      <c r="G12">
        <v>1834012.8</v>
      </c>
      <c r="H12">
        <v>6103814.4000000004</v>
      </c>
      <c r="I12">
        <v>1880395.2000000002</v>
      </c>
      <c r="J12">
        <v>52070.400000000001</v>
      </c>
      <c r="K12">
        <v>32734.799999999999</v>
      </c>
      <c r="L12">
        <v>263862</v>
      </c>
      <c r="M12">
        <v>720</v>
      </c>
      <c r="N12">
        <v>840</v>
      </c>
      <c r="O12">
        <v>1200</v>
      </c>
    </row>
    <row r="13" spans="1:19" x14ac:dyDescent="0.25">
      <c r="A13" s="2"/>
      <c r="B13" t="s">
        <v>13</v>
      </c>
      <c r="C13">
        <v>32976911.988548279</v>
      </c>
      <c r="D13">
        <v>39045632.671678528</v>
      </c>
      <c r="E13">
        <v>20648169.694809087</v>
      </c>
      <c r="F13">
        <v>23881347.329675458</v>
      </c>
      <c r="G13">
        <v>11551316.779380996</v>
      </c>
      <c r="H13">
        <v>30973966.427723713</v>
      </c>
      <c r="I13">
        <v>9275176.9344573617</v>
      </c>
      <c r="J13">
        <v>312669.67609914177</v>
      </c>
      <c r="K13">
        <v>194787.82622576255</v>
      </c>
      <c r="L13">
        <v>1087718.4930298026</v>
      </c>
      <c r="M13">
        <v>3552.3278768048003</v>
      </c>
      <c r="N13">
        <v>4341.4360683069772</v>
      </c>
      <c r="O13">
        <v>5141.4393706052469</v>
      </c>
    </row>
    <row r="14" spans="1:19" x14ac:dyDescent="0.25">
      <c r="A14" s="2"/>
      <c r="B14" t="s">
        <v>24</v>
      </c>
      <c r="C14">
        <f>($S$4*(C$11/POWER(1+$S$2,$S$4)))</f>
        <v>245830.15621663883</v>
      </c>
      <c r="D14">
        <f>($S$4*(D$11/POWER(1+$S$2,$S$4)))</f>
        <v>291349.95840696589</v>
      </c>
      <c r="E14">
        <f>($S$4*(E$11/POWER(1+$S$2,$S$4)))</f>
        <v>152932.60072617541</v>
      </c>
      <c r="F14">
        <f>($S$4*(F$11/POWER(1+$S$2,$S$4)))</f>
        <v>179060.03820786823</v>
      </c>
      <c r="G14">
        <f>($S$4*(G$11/POWER(1+$S$2,$S$4)))</f>
        <v>86046.360773041743</v>
      </c>
      <c r="H14">
        <f>($S$4*(H$11/POWER(1+$S$2,$S$4)))</f>
        <v>915621.53130288003</v>
      </c>
      <c r="I14">
        <f>($S$4*(I$11/POWER(1+$S$2,$S$4)))</f>
        <v>282060.20285791956</v>
      </c>
      <c r="J14">
        <f>($S$4*(J$11/POWER(1+$S$2,$S$4)))</f>
        <v>4993.2436076124086</v>
      </c>
      <c r="K14">
        <f>($S$4*(K$11/POWER(1+$S$2,$S$4)))</f>
        <v>3367.5363865292993</v>
      </c>
      <c r="L14">
        <f>($S$4*(L$11/POWER(1+$S$2,$S$4)))</f>
        <v>34807.5</v>
      </c>
      <c r="M14">
        <f>($S$4*(M$11/POWER(1+$S$2,$S$4)))</f>
        <v>76.5</v>
      </c>
      <c r="N14">
        <f>($S$4*(N$11/POWER(1+$S$2,$S$4)))</f>
        <v>76.5</v>
      </c>
      <c r="O14">
        <f>($S$4*(O$11/POWER(1+$S$2,$S$4)))</f>
        <v>153</v>
      </c>
    </row>
    <row r="15" spans="1:19" x14ac:dyDescent="0.25">
      <c r="A15" s="2"/>
      <c r="B15" t="s">
        <v>25</v>
      </c>
      <c r="C15">
        <f>($S$4*((12*C$28)/POWER(1+$S$2,$S$4)))</f>
        <v>131100840</v>
      </c>
      <c r="D15">
        <f>($S$4*((12*D$28)/POWER(1+$S$2,$S$4)))</f>
        <v>155366640</v>
      </c>
      <c r="E15">
        <f>($S$4*((12*E$28)/POWER(1+$S$2,$S$4)))</f>
        <v>81520320</v>
      </c>
      <c r="F15">
        <f>($S$4*((12*F$28)/POWER(1+$S$2,$S$4)))</f>
        <v>95455320</v>
      </c>
      <c r="G15">
        <f>($S$4*((12*G$28)/POWER(1+$S$2,$S$4)))</f>
        <v>45850320</v>
      </c>
      <c r="H15">
        <f>($S$4*((12*H$28)/POWER(1+$S$2,$S$4)))</f>
        <v>152595360</v>
      </c>
      <c r="I15">
        <f>($S$4*((12*I$28)/POWER(1+$S$2,$S$4)))</f>
        <v>47009880</v>
      </c>
      <c r="J15">
        <f>($S$4*((12*J$28)/POWER(1+$S$2,$S$4)))</f>
        <v>1735680</v>
      </c>
      <c r="K15">
        <f>($S$4*((12*K$28)/POWER(1+$S$2,$S$4)))</f>
        <v>1091160</v>
      </c>
      <c r="L15">
        <f>($S$4*((12*L$28)/POWER(1+$S$2,$S$4)))</f>
        <v>8795400</v>
      </c>
      <c r="M15">
        <f>($S$4*((12*M$28)/POWER(1+$S$2,$S$4)))</f>
        <v>360000</v>
      </c>
      <c r="N15">
        <f>($S$4*((12*N$28)/POWER(1+$S$2,$S$4)))</f>
        <v>420000</v>
      </c>
      <c r="O15">
        <f>($S$4*((12*O$28)/POWER(1+$S$2,$S$4)))</f>
        <v>600000</v>
      </c>
    </row>
    <row r="16" spans="1:19" x14ac:dyDescent="0.25">
      <c r="A16" s="2"/>
      <c r="B16" t="s">
        <v>29</v>
      </c>
      <c r="C16">
        <f>((C$13+C$14+C$10)/C$15)*1000</f>
        <v>309.2965998140433</v>
      </c>
      <c r="D16">
        <f t="shared" ref="D16:O16" si="2">((D$13+D$14+D$10)/D$15)*1000</f>
        <v>309.29662686974171</v>
      </c>
      <c r="E16">
        <f t="shared" si="2"/>
        <v>309.29680103727839</v>
      </c>
      <c r="F16">
        <f t="shared" si="2"/>
        <v>309.29676594121031</v>
      </c>
      <c r="G16">
        <f t="shared" si="2"/>
        <v>309.29695452843157</v>
      </c>
      <c r="H16">
        <f t="shared" si="2"/>
        <v>310.23642992176559</v>
      </c>
      <c r="I16">
        <f t="shared" si="2"/>
        <v>310.23636068237744</v>
      </c>
      <c r="J16">
        <f t="shared" si="2"/>
        <v>232.30746434063545</v>
      </c>
      <c r="K16">
        <f t="shared" si="2"/>
        <v>232.35516570648841</v>
      </c>
      <c r="L16">
        <f t="shared" si="2"/>
        <v>232.55366362300776</v>
      </c>
      <c r="M16">
        <f t="shared" si="2"/>
        <v>15.491882991124445</v>
      </c>
      <c r="N16">
        <f t="shared" si="2"/>
        <v>15.484966829302326</v>
      </c>
      <c r="O16">
        <f t="shared" si="2"/>
        <v>15.501565617675411</v>
      </c>
    </row>
    <row r="17" spans="1:15" x14ac:dyDescent="0.25">
      <c r="A17" s="2"/>
      <c r="B17" t="s">
        <v>16</v>
      </c>
      <c r="C17" s="1">
        <v>0.70907572509869254</v>
      </c>
      <c r="D17" s="1">
        <v>0.7061673232304515</v>
      </c>
      <c r="E17" s="1">
        <v>0.73244682019246499</v>
      </c>
      <c r="F17" s="1">
        <v>0.69194844608441586</v>
      </c>
      <c r="G17" s="1">
        <v>0.71426034574152264</v>
      </c>
      <c r="H17" s="1">
        <v>0.37274055372767956</v>
      </c>
      <c r="I17" s="1">
        <v>0.350147889375789</v>
      </c>
      <c r="J17" s="1">
        <v>0.59725072092314102</v>
      </c>
      <c r="K17" s="1">
        <v>0.57892481621616576</v>
      </c>
      <c r="L17" s="1">
        <v>0.2524286545143406</v>
      </c>
      <c r="M17" s="1">
        <v>0.34704852593957747</v>
      </c>
      <c r="N17" s="1">
        <v>0.38353627237534038</v>
      </c>
      <c r="O17" s="1">
        <v>0.26822262267047692</v>
      </c>
    </row>
    <row r="18" spans="1:15" x14ac:dyDescent="0.25">
      <c r="A18" s="2" t="s">
        <v>12</v>
      </c>
      <c r="B18" t="s">
        <v>15</v>
      </c>
      <c r="C18">
        <v>38307910.600000001</v>
      </c>
      <c r="D18">
        <v>48999907.200000003</v>
      </c>
      <c r="E18">
        <v>85979866.599999994</v>
      </c>
      <c r="F18">
        <v>69696300.200000003</v>
      </c>
      <c r="G18">
        <v>24573314.199999999</v>
      </c>
      <c r="H18">
        <v>1058134.6000000001</v>
      </c>
      <c r="I18">
        <v>326386.3</v>
      </c>
      <c r="J18">
        <v>6051.65</v>
      </c>
      <c r="K18">
        <v>51933.2</v>
      </c>
      <c r="L18">
        <v>44673.2</v>
      </c>
      <c r="M18">
        <v>440.15000000000003</v>
      </c>
      <c r="N18">
        <v>440.15000000000003</v>
      </c>
      <c r="O18">
        <v>440.15000000000003</v>
      </c>
    </row>
    <row r="19" spans="1:15" x14ac:dyDescent="0.25">
      <c r="A19" s="2"/>
      <c r="B19" t="s">
        <v>10</v>
      </c>
      <c r="C19">
        <v>209109.42242155806</v>
      </c>
      <c r="D19">
        <v>267473.27465314552</v>
      </c>
      <c r="E19">
        <v>469333.87812094903</v>
      </c>
      <c r="F19">
        <v>380447.61124981643</v>
      </c>
      <c r="G19">
        <v>134137.08706278205</v>
      </c>
      <c r="H19">
        <v>10275.947468150182</v>
      </c>
      <c r="I19">
        <v>3169.6614713514759</v>
      </c>
      <c r="J19">
        <v>74.660120310206068</v>
      </c>
      <c r="K19">
        <v>597.28096248164854</v>
      </c>
      <c r="L19">
        <v>448.79999999999995</v>
      </c>
      <c r="M19">
        <v>5.0999999999999996</v>
      </c>
      <c r="N19">
        <v>5.0999999999999996</v>
      </c>
      <c r="O19">
        <v>5.0999999999999996</v>
      </c>
    </row>
    <row r="20" spans="1:15" x14ac:dyDescent="0.25">
      <c r="A20" s="2"/>
      <c r="B20" t="s">
        <v>14</v>
      </c>
      <c r="C20">
        <v>5244033.6000000006</v>
      </c>
      <c r="D20">
        <v>6214665.6000000006</v>
      </c>
      <c r="E20">
        <v>3260812.8000000003</v>
      </c>
      <c r="F20">
        <v>3818212.8000000003</v>
      </c>
      <c r="G20">
        <v>1834012.8</v>
      </c>
      <c r="H20">
        <v>6103814.4000000004</v>
      </c>
      <c r="I20">
        <v>1880395.2000000002</v>
      </c>
      <c r="J20">
        <v>52070.400000000001</v>
      </c>
      <c r="K20">
        <v>32734.799999999999</v>
      </c>
      <c r="L20">
        <v>263862</v>
      </c>
      <c r="M20">
        <v>720</v>
      </c>
      <c r="N20">
        <v>840</v>
      </c>
      <c r="O20">
        <v>1200</v>
      </c>
    </row>
    <row r="21" spans="1:15" x14ac:dyDescent="0.25">
      <c r="A21" s="2"/>
      <c r="B21" t="s">
        <v>13</v>
      </c>
      <c r="C21">
        <v>-16509323.834779073</v>
      </c>
      <c r="D21">
        <v>-23251676.771656141</v>
      </c>
      <c r="E21">
        <v>-73894223.731166974</v>
      </c>
      <c r="F21">
        <v>-54812576.016199328</v>
      </c>
      <c r="G21">
        <v>-17213741.957866386</v>
      </c>
      <c r="H21">
        <v>25323697.971828461</v>
      </c>
      <c r="I21">
        <v>7801017.8745721597</v>
      </c>
      <c r="J21">
        <v>219062.69278130546</v>
      </c>
      <c r="K21">
        <v>87205.438924889531</v>
      </c>
      <c r="L21">
        <v>1095768.1041362099</v>
      </c>
      <c r="M21">
        <v>2654.992871833972</v>
      </c>
      <c r="N21">
        <v>3174.5300723096707</v>
      </c>
      <c r="O21">
        <v>4733.1416737367672</v>
      </c>
    </row>
    <row r="22" spans="1:15" x14ac:dyDescent="0.25">
      <c r="A22" s="2"/>
      <c r="B22" t="s">
        <v>24</v>
      </c>
      <c r="C22">
        <f>($S$5*(C$19/POWER(1+$S$2,$S$5)))</f>
        <v>1045547.1121077903</v>
      </c>
      <c r="D22">
        <f>($S$5*(D$19/POWER(1+$S$2,$S$5)))</f>
        <v>1337366.3732657277</v>
      </c>
      <c r="E22">
        <f>($S$5*(E$19/POWER(1+$S$2,$S$5)))</f>
        <v>2346669.3906047451</v>
      </c>
      <c r="F22">
        <f>($S$5*(F$19/POWER(1+$S$2,$S$5)))</f>
        <v>1902238.0562490821</v>
      </c>
      <c r="G22">
        <f>($S$5*(G$19/POWER(1+$S$2,$S$5)))</f>
        <v>670685.43531391025</v>
      </c>
      <c r="H22">
        <f>($S$5*(H$19/POWER(1+$S$2,$S$5)))</f>
        <v>51379.737340750908</v>
      </c>
      <c r="I22">
        <f>($S$5*(I$19/POWER(1+$S$2,$S$5)))</f>
        <v>15848.307356757379</v>
      </c>
      <c r="J22">
        <f>($S$5*(J$19/POWER(1+$S$2,$S$5)))</f>
        <v>373.30060155103035</v>
      </c>
      <c r="K22">
        <f>($S$5*(K$19/POWER(1+$S$2,$S$5)))</f>
        <v>2986.4048124082428</v>
      </c>
      <c r="L22">
        <f>($S$5*(L$19/POWER(1+$S$2,$S$5)))</f>
        <v>2244</v>
      </c>
      <c r="M22">
        <f>($S$5*(M$19/POWER(1+$S$2,$S$5)))</f>
        <v>25.5</v>
      </c>
      <c r="N22">
        <f>($S$5*(N$19/POWER(1+$S$2,$S$5)))</f>
        <v>25.5</v>
      </c>
      <c r="O22">
        <f>($S$5*(O$19/POWER(1+$S$2,$S$5)))</f>
        <v>25.5</v>
      </c>
    </row>
    <row r="23" spans="1:15" x14ac:dyDescent="0.25">
      <c r="A23" s="2"/>
      <c r="B23" t="s">
        <v>25</v>
      </c>
      <c r="C23">
        <f>($S$5*((12*C$28)/POWER(1+$S$2,$S$5)))</f>
        <v>65550420</v>
      </c>
      <c r="D23">
        <f>($S$5*((12*D$28)/POWER(1+$S$2,$S$5)))</f>
        <v>77683320</v>
      </c>
      <c r="E23">
        <f>($S$5*((12*E$28)/POWER(1+$S$2,$S$5)))</f>
        <v>40760160</v>
      </c>
      <c r="F23">
        <f>($S$5*((12*F$28)/POWER(1+$S$2,$S$5)))</f>
        <v>47727660</v>
      </c>
      <c r="G23">
        <f>($S$5*((12*G$28)/POWER(1+$S$2,$S$5)))</f>
        <v>22925160</v>
      </c>
      <c r="H23">
        <f>($S$5*((12*H$28)/POWER(1+$S$2,$S$5)))</f>
        <v>76297680</v>
      </c>
      <c r="I23">
        <f>($S$5*((12*I$28)/POWER(1+$S$2,$S$5)))</f>
        <v>23504940</v>
      </c>
      <c r="J23">
        <f>($S$5*((12*J$28)/POWER(1+$S$2,$S$5)))</f>
        <v>867840</v>
      </c>
      <c r="K23">
        <f>($S$5*((12*K$28)/POWER(1+$S$2,$S$5)))</f>
        <v>545580</v>
      </c>
      <c r="L23">
        <f>($S$5*((12*L$28)/POWER(1+$S$2,$S$5)))</f>
        <v>4397700</v>
      </c>
      <c r="M23">
        <f>($S$5*((12*M$28)/POWER(1+$S$2,$S$5)))</f>
        <v>180000</v>
      </c>
      <c r="N23">
        <f>($S$5*((12*N$28)/POWER(1+$S$2,$S$5)))</f>
        <v>210000</v>
      </c>
      <c r="O23">
        <f>($S$5*((12*O$28)/POWER(1+$S$2,$S$5)))</f>
        <v>300000</v>
      </c>
    </row>
    <row r="24" spans="1:15" x14ac:dyDescent="0.25">
      <c r="A24" s="2"/>
      <c r="B24" t="s">
        <v>29</v>
      </c>
      <c r="C24">
        <f>((C$21+C$22+C$18)/C$23)*1000</f>
        <v>348.49713971823093</v>
      </c>
      <c r="D24">
        <f t="shared" ref="D24:O24" si="3">((D$21+D$22+D$18)/D$23)*1000</f>
        <v>348.66682836945677</v>
      </c>
      <c r="E24">
        <f t="shared" si="3"/>
        <v>354.07889123687858</v>
      </c>
      <c r="F24">
        <f t="shared" si="3"/>
        <v>351.70302168699993</v>
      </c>
      <c r="G24">
        <f t="shared" si="3"/>
        <v>350.28142344252012</v>
      </c>
      <c r="H24">
        <f t="shared" si="3"/>
        <v>346.44844127854498</v>
      </c>
      <c r="I24">
        <f t="shared" si="3"/>
        <v>346.44855430087955</v>
      </c>
      <c r="J24">
        <f t="shared" si="3"/>
        <v>259.82628524020151</v>
      </c>
      <c r="K24">
        <f t="shared" si="3"/>
        <v>260.50266457219431</v>
      </c>
      <c r="L24">
        <f t="shared" si="3"/>
        <v>259.8370293872274</v>
      </c>
      <c r="M24">
        <f t="shared" si="3"/>
        <v>17.336904843522067</v>
      </c>
      <c r="N24">
        <f t="shared" si="3"/>
        <v>17.334190820522242</v>
      </c>
      <c r="O24">
        <f t="shared" si="3"/>
        <v>17.329305579122554</v>
      </c>
    </row>
    <row r="25" spans="1:15" x14ac:dyDescent="0.25">
      <c r="A25" s="2"/>
      <c r="B25" t="s">
        <v>16</v>
      </c>
      <c r="C25" s="1">
        <v>-0.12539210056043426</v>
      </c>
      <c r="D25" s="1">
        <v>-0.1463128281907895</v>
      </c>
      <c r="E25" s="1">
        <v>-0.4057865150599026</v>
      </c>
      <c r="F25" s="1">
        <v>-0.33767506633099342</v>
      </c>
      <c r="G25" s="1">
        <v>-0.27414262097829023</v>
      </c>
      <c r="H25" s="1">
        <v>5.7583470667209768</v>
      </c>
      <c r="I25" s="1">
        <v>5.7511350328774284</v>
      </c>
      <c r="J25" s="1">
        <v>8.5918880777432829</v>
      </c>
      <c r="K25" s="1">
        <v>0.5495565728326508</v>
      </c>
      <c r="L25" s="1">
        <v>5.8960699035483888</v>
      </c>
      <c r="M25" s="1">
        <v>1.6108299066400402</v>
      </c>
      <c r="N25" s="1">
        <v>1.8874019147516958</v>
      </c>
      <c r="O25" s="1">
        <v>2.7108985710346958</v>
      </c>
    </row>
    <row r="26" spans="1:15" ht="20.25" thickBo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.75" thickTop="1" x14ac:dyDescent="0.25">
      <c r="B27" t="s">
        <v>17</v>
      </c>
      <c r="C27">
        <v>5244033.6000000006</v>
      </c>
      <c r="D27">
        <v>6214665.6000000006</v>
      </c>
      <c r="E27">
        <v>3260812.8000000003</v>
      </c>
      <c r="F27">
        <v>3818212.8000000003</v>
      </c>
      <c r="G27">
        <v>1834012.8</v>
      </c>
      <c r="H27">
        <v>6103814.4000000004</v>
      </c>
      <c r="I27">
        <v>1880395.2000000002</v>
      </c>
      <c r="J27">
        <v>52070.400000000001</v>
      </c>
      <c r="K27">
        <v>32734.799999999999</v>
      </c>
      <c r="L27">
        <v>263862</v>
      </c>
      <c r="M27">
        <v>720</v>
      </c>
      <c r="N27">
        <v>840</v>
      </c>
      <c r="O27">
        <v>1200</v>
      </c>
    </row>
    <row r="28" spans="1:15" x14ac:dyDescent="0.25">
      <c r="B28" t="s">
        <v>22</v>
      </c>
      <c r="C28">
        <v>1092507</v>
      </c>
      <c r="D28">
        <v>1294722</v>
      </c>
      <c r="E28">
        <v>679336</v>
      </c>
      <c r="F28">
        <v>795461</v>
      </c>
      <c r="G28">
        <v>382086</v>
      </c>
      <c r="H28">
        <v>1271628</v>
      </c>
      <c r="I28">
        <v>391749</v>
      </c>
      <c r="J28">
        <v>14464</v>
      </c>
      <c r="K28">
        <v>9093</v>
      </c>
      <c r="L28">
        <v>73295</v>
      </c>
      <c r="M28">
        <v>3000</v>
      </c>
      <c r="N28">
        <v>3500</v>
      </c>
      <c r="O28">
        <v>5000</v>
      </c>
    </row>
    <row r="29" spans="1:15" x14ac:dyDescent="0.25">
      <c r="B29" t="s">
        <v>23</v>
      </c>
      <c r="C29">
        <v>400</v>
      </c>
      <c r="D29">
        <v>400</v>
      </c>
      <c r="E29">
        <v>400</v>
      </c>
      <c r="F29">
        <v>400</v>
      </c>
      <c r="G29">
        <v>400</v>
      </c>
      <c r="H29">
        <v>400</v>
      </c>
      <c r="I29">
        <v>400</v>
      </c>
      <c r="J29">
        <v>300</v>
      </c>
      <c r="K29">
        <v>300</v>
      </c>
      <c r="L29">
        <v>300</v>
      </c>
      <c r="M29">
        <v>20</v>
      </c>
      <c r="N29">
        <v>20</v>
      </c>
      <c r="O29">
        <v>20</v>
      </c>
    </row>
  </sheetData>
  <mergeCells count="3">
    <mergeCell ref="A2:A9"/>
    <mergeCell ref="A10:A17"/>
    <mergeCell ref="A18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Kloniphile Maxakadzi</dc:creator>
  <cp:lastModifiedBy>Kloniphile Maxakadzi</cp:lastModifiedBy>
  <dcterms:created xsi:type="dcterms:W3CDTF">2015-06-05T18:17:20Z</dcterms:created>
  <dcterms:modified xsi:type="dcterms:W3CDTF">2019-12-14T13:00:11Z</dcterms:modified>
</cp:coreProperties>
</file>