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___  __ + _\фprttp\"/>
    </mc:Choice>
  </mc:AlternateContent>
  <bookViews>
    <workbookView xWindow="0" yWindow="0" windowWidth="28800" windowHeight="12345" activeTab="1"/>
  </bookViews>
  <sheets>
    <sheet name="UNISWAP" sheetId="1" r:id="rId1"/>
    <sheet name="gUSD 26.12.2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0" i="2" l="1"/>
  <c r="I40" i="2"/>
  <c r="H40" i="2"/>
  <c r="C40" i="2"/>
  <c r="A40" i="2" l="1"/>
  <c r="K39" i="2"/>
  <c r="I39" i="2"/>
  <c r="H39" i="2"/>
  <c r="K38" i="2"/>
  <c r="I38" i="2"/>
  <c r="H38" i="2"/>
  <c r="K37" i="2"/>
  <c r="I37" i="2"/>
  <c r="H37" i="2"/>
  <c r="K36" i="2"/>
  <c r="I36" i="2"/>
  <c r="H36" i="2"/>
  <c r="K35" i="2"/>
  <c r="I35" i="2"/>
  <c r="H35" i="2"/>
  <c r="K34" i="2"/>
  <c r="I34" i="2"/>
  <c r="H34" i="2"/>
  <c r="K33" i="2"/>
  <c r="I33" i="2"/>
  <c r="H33" i="2"/>
  <c r="A39" i="2"/>
  <c r="A34" i="2"/>
  <c r="A35" i="2" s="1"/>
  <c r="A36" i="2" s="1"/>
  <c r="A37" i="2" s="1"/>
  <c r="A38" i="2" s="1"/>
  <c r="A33" i="2"/>
  <c r="K32" i="2" l="1"/>
  <c r="I32" i="2"/>
  <c r="H32" i="2"/>
  <c r="K31" i="2"/>
  <c r="I31" i="2"/>
  <c r="H31" i="2"/>
  <c r="K30" i="2"/>
  <c r="I30" i="2"/>
  <c r="H30" i="2"/>
  <c r="K29" i="2"/>
  <c r="I29" i="2"/>
  <c r="H29" i="2"/>
  <c r="K28" i="2"/>
  <c r="I28" i="2"/>
  <c r="H28" i="2"/>
  <c r="K27" i="2"/>
  <c r="I27" i="2"/>
  <c r="H27" i="2"/>
  <c r="I26" i="2"/>
  <c r="H26" i="2"/>
  <c r="K26" i="2"/>
  <c r="A31" i="2"/>
  <c r="A32" i="2" s="1"/>
  <c r="A26" i="2"/>
  <c r="A27" i="2" s="1"/>
  <c r="A28" i="2" s="1"/>
  <c r="A29" i="2" s="1"/>
  <c r="A30" i="2" s="1"/>
  <c r="K25" i="2" l="1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I25" i="2"/>
  <c r="H25" i="2"/>
  <c r="I24" i="2"/>
  <c r="H24" i="2"/>
  <c r="I23" i="2"/>
  <c r="H23" i="2"/>
  <c r="I22" i="2"/>
  <c r="H22" i="2"/>
  <c r="I21" i="2"/>
  <c r="H21" i="2"/>
  <c r="I20" i="2"/>
  <c r="H20" i="2"/>
  <c r="I19" i="2"/>
  <c r="H19" i="2"/>
  <c r="I18" i="2"/>
  <c r="H18" i="2"/>
  <c r="I17" i="2"/>
  <c r="H17" i="2"/>
  <c r="I16" i="2"/>
  <c r="H16" i="2"/>
  <c r="I15" i="2"/>
  <c r="H15" i="2"/>
  <c r="I14" i="2"/>
  <c r="H14" i="2"/>
  <c r="I13" i="2"/>
  <c r="H13" i="2"/>
  <c r="I12" i="2"/>
  <c r="H12" i="2"/>
  <c r="I11" i="2"/>
  <c r="H11" i="2"/>
  <c r="I10" i="2"/>
  <c r="H10" i="2"/>
  <c r="I9" i="2"/>
  <c r="H9" i="2"/>
  <c r="I8" i="2"/>
  <c r="H8" i="2"/>
  <c r="I7" i="2"/>
  <c r="H7" i="2"/>
  <c r="I6" i="2"/>
  <c r="H6" i="2"/>
  <c r="I5" i="2"/>
  <c r="H5" i="2"/>
  <c r="A25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5" i="2"/>
  <c r="G29" i="1" l="1"/>
  <c r="G28" i="1" l="1"/>
  <c r="G27" i="1" l="1"/>
  <c r="G26" i="1" l="1"/>
  <c r="G25" i="1" l="1"/>
  <c r="G24" i="1"/>
  <c r="G23" i="1" l="1"/>
  <c r="G22" i="1"/>
  <c r="G21" i="1"/>
  <c r="G20" i="1"/>
  <c r="G19" i="1" l="1"/>
  <c r="G18" i="1" l="1"/>
  <c r="G17" i="1"/>
  <c r="G16" i="1" l="1"/>
  <c r="G15" i="1" l="1"/>
  <c r="G14" i="1" l="1"/>
  <c r="H14" i="1" l="1"/>
  <c r="G13" i="1"/>
  <c r="H13" i="1" s="1"/>
  <c r="G12" i="1"/>
  <c r="C13" i="1"/>
  <c r="C14" i="1" s="1"/>
  <c r="L13" i="1" l="1"/>
  <c r="M13" i="1"/>
  <c r="M14" i="1"/>
  <c r="L14" i="1"/>
  <c r="H29" i="1"/>
  <c r="H28" i="1"/>
  <c r="H27" i="1"/>
  <c r="H26" i="1"/>
  <c r="H24" i="1"/>
  <c r="H20" i="1"/>
  <c r="H25" i="1"/>
  <c r="H22" i="1"/>
  <c r="H19" i="1"/>
  <c r="H23" i="1"/>
  <c r="H21" i="1"/>
  <c r="H18" i="1"/>
  <c r="H16" i="1"/>
  <c r="H17" i="1"/>
  <c r="H15" i="1"/>
  <c r="H12" i="1"/>
  <c r="M16" i="1" l="1"/>
  <c r="L16" i="1"/>
  <c r="L19" i="1"/>
  <c r="M19" i="1"/>
  <c r="M24" i="1"/>
  <c r="L24" i="1"/>
  <c r="L29" i="1"/>
  <c r="M29" i="1"/>
  <c r="M12" i="1"/>
  <c r="L12" i="1"/>
  <c r="M18" i="1"/>
  <c r="L18" i="1"/>
  <c r="M22" i="1"/>
  <c r="L22" i="1"/>
  <c r="M26" i="1"/>
  <c r="L26" i="1"/>
  <c r="L15" i="1"/>
  <c r="M15" i="1"/>
  <c r="L21" i="1"/>
  <c r="M21" i="1"/>
  <c r="L25" i="1"/>
  <c r="M25" i="1"/>
  <c r="L27" i="1"/>
  <c r="M27" i="1"/>
  <c r="L17" i="1"/>
  <c r="M17" i="1"/>
  <c r="L23" i="1"/>
  <c r="M23" i="1"/>
  <c r="M20" i="1"/>
  <c r="L20" i="1"/>
  <c r="L28" i="1"/>
  <c r="M28" i="1"/>
</calcChain>
</file>

<file path=xl/sharedStrings.xml><?xml version="1.0" encoding="utf-8"?>
<sst xmlns="http://schemas.openxmlformats.org/spreadsheetml/2006/main" count="15" uniqueCount="15">
  <si>
    <t>расчет</t>
  </si>
  <si>
    <t>верх.</t>
  </si>
  <si>
    <t>нижн.</t>
  </si>
  <si>
    <t>delta</t>
  </si>
  <si>
    <t>факт, $</t>
  </si>
  <si>
    <t>факт %$</t>
  </si>
  <si>
    <t>pos. val</t>
  </si>
  <si>
    <t>rew</t>
  </si>
  <si>
    <t>Impl.APY</t>
  </si>
  <si>
    <t>undrl.APY 1d</t>
  </si>
  <si>
    <t>undrl.APY 7d</t>
  </si>
  <si>
    <t>измен. Pos</t>
  </si>
  <si>
    <t>дата</t>
  </si>
  <si>
    <t>измен. Rew</t>
  </si>
  <si>
    <t>сумм. Rew+Pos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</si>
</sst>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/>
    <xf numFmtId="9" fontId="1" fillId="0" borderId="0" xfId="0" applyNumberFormat="1" applyFont="1"/>
    <xf numFmtId="0" fontId="1" fillId="0" borderId="0" xfId="0" applyFont="1"/>
    <xf numFmtId="0" fontId="0" fillId="0" borderId="0" xfId="0" applyAlignment="1">
      <alignment textRotation="90"/>
    </xf>
    <xf numFmtId="0" fontId="0" fillId="0" borderId="0" xfId="0" applyAlignment="1">
      <alignment horizontal="right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tint val="77000"/>
                </a:schemeClr>
              </a:solidFill>
              <a:ln w="9525">
                <a:solidFill>
                  <a:schemeClr val="accent4">
                    <a:tint val="77000"/>
                  </a:schemeClr>
                </a:solidFill>
              </a:ln>
              <a:effectLst/>
            </c:spPr>
          </c:marker>
          <c:xVal>
            <c:numRef>
              <c:f>UNISWAP!$F$12:$F$29</c:f>
              <c:numCache>
                <c:formatCode>General</c:formatCode>
                <c:ptCount val="18"/>
                <c:pt idx="0">
                  <c:v>3340.59</c:v>
                </c:pt>
                <c:pt idx="1">
                  <c:v>3335.45</c:v>
                </c:pt>
                <c:pt idx="2">
                  <c:v>3375.26</c:v>
                </c:pt>
                <c:pt idx="3">
                  <c:v>3363.52</c:v>
                </c:pt>
                <c:pt idx="4">
                  <c:v>3436.21</c:v>
                </c:pt>
                <c:pt idx="5">
                  <c:v>3294.61</c:v>
                </c:pt>
                <c:pt idx="6">
                  <c:v>3291.46</c:v>
                </c:pt>
                <c:pt idx="7">
                  <c:v>3263.27</c:v>
                </c:pt>
                <c:pt idx="8">
                  <c:v>3235.18</c:v>
                </c:pt>
                <c:pt idx="9">
                  <c:v>3241.91</c:v>
                </c:pt>
                <c:pt idx="10">
                  <c:v>3238.34</c:v>
                </c:pt>
                <c:pt idx="11">
                  <c:v>3231.49</c:v>
                </c:pt>
                <c:pt idx="12">
                  <c:v>3230.53</c:v>
                </c:pt>
                <c:pt idx="13">
                  <c:v>3226.71</c:v>
                </c:pt>
                <c:pt idx="14">
                  <c:v>3379.7</c:v>
                </c:pt>
                <c:pt idx="15">
                  <c:v>3571.93</c:v>
                </c:pt>
                <c:pt idx="16">
                  <c:v>3669.19</c:v>
                </c:pt>
                <c:pt idx="17">
                  <c:v>3944.98</c:v>
                </c:pt>
              </c:numCache>
            </c:numRef>
          </c:xVal>
          <c:yVal>
            <c:numRef>
              <c:f>UNISWAP!$I$12:$I$29</c:f>
              <c:numCache>
                <c:formatCode>General</c:formatCode>
                <c:ptCount val="18"/>
                <c:pt idx="0">
                  <c:v>18</c:v>
                </c:pt>
                <c:pt idx="1">
                  <c:v>17</c:v>
                </c:pt>
                <c:pt idx="2">
                  <c:v>23</c:v>
                </c:pt>
                <c:pt idx="3">
                  <c:v>21</c:v>
                </c:pt>
                <c:pt idx="4">
                  <c:v>31</c:v>
                </c:pt>
                <c:pt idx="5">
                  <c:v>12</c:v>
                </c:pt>
                <c:pt idx="6">
                  <c:v>11</c:v>
                </c:pt>
                <c:pt idx="7">
                  <c:v>7</c:v>
                </c:pt>
                <c:pt idx="8">
                  <c:v>4</c:v>
                </c:pt>
                <c:pt idx="9">
                  <c:v>4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23</c:v>
                </c:pt>
                <c:pt idx="15">
                  <c:v>48</c:v>
                </c:pt>
                <c:pt idx="16">
                  <c:v>60</c:v>
                </c:pt>
                <c:pt idx="17">
                  <c:v>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CB-475D-A087-FF3678C55DE1}"/>
            </c:ext>
          </c:extLst>
        </c:ser>
        <c:ser>
          <c:idx val="0"/>
          <c:order val="1"/>
          <c:tx>
            <c:v>расчет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shade val="76000"/>
                </a:schemeClr>
              </a:solidFill>
              <a:ln w="9525">
                <a:solidFill>
                  <a:schemeClr val="accent4">
                    <a:shade val="76000"/>
                  </a:schemeClr>
                </a:solidFill>
              </a:ln>
              <a:effectLst/>
            </c:spPr>
          </c:marker>
          <c:xVal>
            <c:numRef>
              <c:f>UNISWAP!$F$12:$F$29</c:f>
              <c:numCache>
                <c:formatCode>General</c:formatCode>
                <c:ptCount val="18"/>
                <c:pt idx="0">
                  <c:v>3340.59</c:v>
                </c:pt>
                <c:pt idx="1">
                  <c:v>3335.45</c:v>
                </c:pt>
                <c:pt idx="2">
                  <c:v>3375.26</c:v>
                </c:pt>
                <c:pt idx="3">
                  <c:v>3363.52</c:v>
                </c:pt>
                <c:pt idx="4">
                  <c:v>3436.21</c:v>
                </c:pt>
                <c:pt idx="5">
                  <c:v>3294.61</c:v>
                </c:pt>
                <c:pt idx="6">
                  <c:v>3291.46</c:v>
                </c:pt>
                <c:pt idx="7">
                  <c:v>3263.27</c:v>
                </c:pt>
                <c:pt idx="8">
                  <c:v>3235.18</c:v>
                </c:pt>
                <c:pt idx="9">
                  <c:v>3241.91</c:v>
                </c:pt>
                <c:pt idx="10">
                  <c:v>3238.34</c:v>
                </c:pt>
                <c:pt idx="11">
                  <c:v>3231.49</c:v>
                </c:pt>
                <c:pt idx="12">
                  <c:v>3230.53</c:v>
                </c:pt>
                <c:pt idx="13">
                  <c:v>3226.71</c:v>
                </c:pt>
                <c:pt idx="14">
                  <c:v>3379.7</c:v>
                </c:pt>
                <c:pt idx="15">
                  <c:v>3571.93</c:v>
                </c:pt>
                <c:pt idx="16">
                  <c:v>3669.19</c:v>
                </c:pt>
                <c:pt idx="17">
                  <c:v>3944.98</c:v>
                </c:pt>
              </c:numCache>
            </c:numRef>
          </c:xVal>
          <c:yVal>
            <c:numRef>
              <c:f>UNISWAP!$H$12:$H$29</c:f>
              <c:numCache>
                <c:formatCode>General</c:formatCode>
                <c:ptCount val="18"/>
                <c:pt idx="0">
                  <c:v>15.512887886284135</c:v>
                </c:pt>
                <c:pt idx="1">
                  <c:v>14.854074007613512</c:v>
                </c:pt>
                <c:pt idx="2">
                  <c:v>19.956677219651656</c:v>
                </c:pt>
                <c:pt idx="3">
                  <c:v>18.451915559030496</c:v>
                </c:pt>
                <c:pt idx="4">
                  <c:v>27.768876812058611</c:v>
                </c:pt>
                <c:pt idx="5">
                  <c:v>9.6194516720286316</c:v>
                </c:pt>
                <c:pt idx="6">
                  <c:v>9.2157038670067664</c:v>
                </c:pt>
                <c:pt idx="7">
                  <c:v>5.602481446827059</c:v>
                </c:pt>
                <c:pt idx="8">
                  <c:v>2.0020764172829555</c:v>
                </c:pt>
                <c:pt idx="9">
                  <c:v>2.8646868070598068</c:v>
                </c:pt>
                <c:pt idx="10">
                  <c:v>2.4071059613684103</c:v>
                </c:pt>
                <c:pt idx="11">
                  <c:v>1.529114702828777</c:v>
                </c:pt>
                <c:pt idx="12">
                  <c:v>1.4060677527269323</c:v>
                </c:pt>
                <c:pt idx="13">
                  <c:v>0.91644343044644128</c:v>
                </c:pt>
                <c:pt idx="14">
                  <c:v>20.525769363872886</c:v>
                </c:pt>
                <c:pt idx="15">
                  <c:v>45.164639382714448</c:v>
                </c:pt>
                <c:pt idx="16">
                  <c:v>57.630833514913043</c:v>
                </c:pt>
                <c:pt idx="17">
                  <c:v>92.979915148873999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CB-475D-A087-FF3678C55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005536"/>
        <c:axId val="275003040"/>
      </c:scatterChart>
      <c:valAx>
        <c:axId val="275005536"/>
        <c:scaling>
          <c:orientation val="minMax"/>
          <c:min val="3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5003040"/>
        <c:crosses val="autoZero"/>
        <c:crossBetween val="midCat"/>
      </c:valAx>
      <c:valAx>
        <c:axId val="27500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75005536"/>
        <c:crosses val="autoZero"/>
        <c:crossBetween val="midCat"/>
      </c:valAx>
      <c:spPr>
        <a:solidFill>
          <a:sysClr val="window" lastClr="FFFFFF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3</xdr:row>
      <xdr:rowOff>114300</xdr:rowOff>
    </xdr:to>
    <xdr:sp macro="" textlink="">
      <xdr:nvSpPr>
        <xdr:cNvPr id="1027" name="AutoShape 3" descr="Uniswap png | PNGWing"/>
        <xdr:cNvSpPr>
          <a:spLocks noChangeAspect="1" noChangeArrowheads="1"/>
        </xdr:cNvSpPr>
      </xdr:nvSpPr>
      <xdr:spPr bwMode="auto">
        <a:xfrm>
          <a:off x="43338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428625</xdr:colOff>
      <xdr:row>1</xdr:row>
      <xdr:rowOff>19050</xdr:rowOff>
    </xdr:from>
    <xdr:to>
      <xdr:col>2</xdr:col>
      <xdr:colOff>523875</xdr:colOff>
      <xdr:row>8</xdr:row>
      <xdr:rowOff>0</xdr:rowOff>
    </xdr:to>
    <xdr:pic>
      <xdr:nvPicPr>
        <xdr:cNvPr id="5" name="Рисунок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" y="209550"/>
          <a:ext cx="1314450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588308</xdr:colOff>
      <xdr:row>11</xdr:row>
      <xdr:rowOff>89647</xdr:rowOff>
    </xdr:from>
    <xdr:to>
      <xdr:col>24</xdr:col>
      <xdr:colOff>593912</xdr:colOff>
      <xdr:row>28</xdr:row>
      <xdr:rowOff>150157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M30"/>
  <sheetViews>
    <sheetView zoomScale="85" zoomScaleNormal="85" workbookViewId="0">
      <selection activeCell="I6" sqref="I6"/>
    </sheetView>
  </sheetViews>
  <sheetFormatPr defaultRowHeight="15" x14ac:dyDescent="0.25"/>
  <cols>
    <col min="5" max="5" width="10.140625" bestFit="1" customWidth="1"/>
    <col min="7" max="7" width="9.140625" style="3"/>
  </cols>
  <sheetData>
    <row r="11" spans="2:13" x14ac:dyDescent="0.25">
      <c r="B11" s="5" t="s">
        <v>1</v>
      </c>
      <c r="C11" s="5">
        <v>3999.75</v>
      </c>
      <c r="H11" s="2" t="s">
        <v>0</v>
      </c>
      <c r="I11" s="2" t="s">
        <v>5</v>
      </c>
      <c r="J11" t="s">
        <v>4</v>
      </c>
    </row>
    <row r="12" spans="2:13" x14ac:dyDescent="0.25">
      <c r="B12" s="5" t="s">
        <v>2</v>
      </c>
      <c r="C12" s="5">
        <v>3219.56</v>
      </c>
      <c r="E12" s="1">
        <v>45608</v>
      </c>
      <c r="F12">
        <v>3340.59</v>
      </c>
      <c r="G12" s="3">
        <f t="shared" ref="G12:G25" si="0">F12-$C$12</f>
        <v>121.0300000000002</v>
      </c>
      <c r="H12">
        <f t="shared" ref="H12:H29" si="1">G12/$C$14</f>
        <v>15.512887886284135</v>
      </c>
      <c r="I12">
        <v>18</v>
      </c>
      <c r="L12">
        <f>I12-H12</f>
        <v>2.4871121137158649</v>
      </c>
      <c r="M12">
        <f>(I12/H12-1)*100</f>
        <v>16.032553912252979</v>
      </c>
    </row>
    <row r="13" spans="2:13" x14ac:dyDescent="0.25">
      <c r="B13" s="3" t="s">
        <v>3</v>
      </c>
      <c r="C13" s="3">
        <f>C11-C12</f>
        <v>780.19</v>
      </c>
      <c r="F13">
        <v>3335.45</v>
      </c>
      <c r="G13" s="3">
        <f t="shared" si="0"/>
        <v>115.88999999999987</v>
      </c>
      <c r="H13">
        <f t="shared" si="1"/>
        <v>14.854074007613512</v>
      </c>
      <c r="I13">
        <v>17</v>
      </c>
      <c r="L13">
        <f t="shared" ref="L13:L29" si="2">I13-H13</f>
        <v>2.1459259923864877</v>
      </c>
      <c r="M13">
        <f t="shared" ref="M13:M29" si="3">(I13/H13-1)*100</f>
        <v>14.446716714125607</v>
      </c>
    </row>
    <row r="14" spans="2:13" x14ac:dyDescent="0.25">
      <c r="B14" s="4">
        <v>0.01</v>
      </c>
      <c r="C14" s="5">
        <f>C13/100</f>
        <v>7.8019000000000007</v>
      </c>
      <c r="F14">
        <v>3375.26</v>
      </c>
      <c r="G14" s="3">
        <f t="shared" si="0"/>
        <v>155.70000000000027</v>
      </c>
      <c r="H14">
        <f t="shared" si="1"/>
        <v>19.956677219651656</v>
      </c>
      <c r="I14">
        <v>23</v>
      </c>
      <c r="L14">
        <f t="shared" si="2"/>
        <v>3.043322780348344</v>
      </c>
      <c r="M14">
        <f t="shared" si="3"/>
        <v>15.24964675658298</v>
      </c>
    </row>
    <row r="15" spans="2:13" x14ac:dyDescent="0.25">
      <c r="F15">
        <v>3363.52</v>
      </c>
      <c r="G15" s="3">
        <f t="shared" si="0"/>
        <v>143.96000000000004</v>
      </c>
      <c r="H15">
        <f t="shared" si="1"/>
        <v>18.451915559030496</v>
      </c>
      <c r="I15">
        <v>21</v>
      </c>
      <c r="L15">
        <f t="shared" si="2"/>
        <v>2.5480844409695038</v>
      </c>
      <c r="M15">
        <f t="shared" si="3"/>
        <v>13.809322033898287</v>
      </c>
    </row>
    <row r="16" spans="2:13" x14ac:dyDescent="0.25">
      <c r="F16">
        <v>3436.21</v>
      </c>
      <c r="G16" s="3">
        <f t="shared" si="0"/>
        <v>216.65000000000009</v>
      </c>
      <c r="H16">
        <f t="shared" si="1"/>
        <v>27.768876812058611</v>
      </c>
      <c r="I16">
        <v>31</v>
      </c>
      <c r="L16">
        <f t="shared" si="2"/>
        <v>3.2311231879413889</v>
      </c>
      <c r="M16">
        <f t="shared" si="3"/>
        <v>11.635771982460152</v>
      </c>
    </row>
    <row r="17" spans="5:13" x14ac:dyDescent="0.25">
      <c r="F17">
        <v>3294.61</v>
      </c>
      <c r="G17" s="3">
        <f t="shared" si="0"/>
        <v>75.050000000000182</v>
      </c>
      <c r="H17">
        <f t="shared" si="1"/>
        <v>9.6194516720286316</v>
      </c>
      <c r="I17">
        <v>12</v>
      </c>
      <c r="L17">
        <f t="shared" si="2"/>
        <v>2.3805483279713684</v>
      </c>
      <c r="M17">
        <f t="shared" si="3"/>
        <v>24.747235176548664</v>
      </c>
    </row>
    <row r="18" spans="5:13" x14ac:dyDescent="0.25">
      <c r="F18">
        <v>3291.46</v>
      </c>
      <c r="G18" s="3">
        <f t="shared" si="0"/>
        <v>71.900000000000091</v>
      </c>
      <c r="H18">
        <f t="shared" si="1"/>
        <v>9.2157038670067664</v>
      </c>
      <c r="I18">
        <v>11</v>
      </c>
      <c r="L18">
        <f t="shared" si="2"/>
        <v>1.7842961329932336</v>
      </c>
      <c r="M18">
        <f t="shared" si="3"/>
        <v>19.361474269819045</v>
      </c>
    </row>
    <row r="19" spans="5:13" x14ac:dyDescent="0.25">
      <c r="F19">
        <v>3263.27</v>
      </c>
      <c r="G19" s="3">
        <f t="shared" si="0"/>
        <v>43.710000000000036</v>
      </c>
      <c r="H19">
        <f t="shared" si="1"/>
        <v>5.602481446827059</v>
      </c>
      <c r="I19">
        <v>7</v>
      </c>
      <c r="L19">
        <f t="shared" si="2"/>
        <v>1.397518553172941</v>
      </c>
      <c r="M19">
        <f t="shared" si="3"/>
        <v>24.94463509494387</v>
      </c>
    </row>
    <row r="20" spans="5:13" x14ac:dyDescent="0.25">
      <c r="F20">
        <v>3235.18</v>
      </c>
      <c r="G20" s="3">
        <f t="shared" si="0"/>
        <v>15.619999999999891</v>
      </c>
      <c r="H20">
        <f t="shared" si="1"/>
        <v>2.0020764172829555</v>
      </c>
      <c r="I20">
        <v>4</v>
      </c>
      <c r="L20">
        <f t="shared" si="2"/>
        <v>1.9979235827170445</v>
      </c>
      <c r="M20">
        <f t="shared" si="3"/>
        <v>99.792573623560926</v>
      </c>
    </row>
    <row r="21" spans="5:13" x14ac:dyDescent="0.25">
      <c r="F21">
        <v>3241.91</v>
      </c>
      <c r="G21" s="3">
        <f t="shared" si="0"/>
        <v>22.349999999999909</v>
      </c>
      <c r="H21">
        <f t="shared" si="1"/>
        <v>2.8646868070598068</v>
      </c>
      <c r="I21">
        <v>4</v>
      </c>
      <c r="L21">
        <f t="shared" si="2"/>
        <v>1.1353131929401932</v>
      </c>
      <c r="M21">
        <f t="shared" si="3"/>
        <v>39.631319910515117</v>
      </c>
    </row>
    <row r="22" spans="5:13" x14ac:dyDescent="0.25">
      <c r="F22">
        <v>3238.34</v>
      </c>
      <c r="G22" s="3">
        <f t="shared" si="0"/>
        <v>18.7800000000002</v>
      </c>
      <c r="H22">
        <f t="shared" si="1"/>
        <v>2.4071059613684103</v>
      </c>
      <c r="I22">
        <v>3</v>
      </c>
      <c r="L22">
        <f t="shared" si="2"/>
        <v>0.59289403863158974</v>
      </c>
      <c r="M22">
        <f t="shared" si="3"/>
        <v>24.630990415334143</v>
      </c>
    </row>
    <row r="23" spans="5:13" x14ac:dyDescent="0.25">
      <c r="F23">
        <v>3231.49</v>
      </c>
      <c r="G23" s="3">
        <f t="shared" si="0"/>
        <v>11.929999999999836</v>
      </c>
      <c r="H23">
        <f t="shared" si="1"/>
        <v>1.529114702828777</v>
      </c>
      <c r="I23">
        <v>2</v>
      </c>
      <c r="L23">
        <f t="shared" si="2"/>
        <v>0.47088529717122296</v>
      </c>
      <c r="M23">
        <f t="shared" si="3"/>
        <v>30.794635373011015</v>
      </c>
    </row>
    <row r="24" spans="5:13" x14ac:dyDescent="0.25">
      <c r="E24" s="1">
        <v>45609</v>
      </c>
      <c r="F24">
        <v>3230.53</v>
      </c>
      <c r="G24" s="3">
        <f t="shared" si="0"/>
        <v>10.970000000000255</v>
      </c>
      <c r="H24">
        <f t="shared" si="1"/>
        <v>1.4060677527269323</v>
      </c>
      <c r="I24">
        <v>2</v>
      </c>
      <c r="J24">
        <v>16</v>
      </c>
      <c r="L24">
        <f t="shared" si="2"/>
        <v>0.5939322472730677</v>
      </c>
      <c r="M24">
        <f t="shared" si="3"/>
        <v>42.240656335457061</v>
      </c>
    </row>
    <row r="25" spans="5:13" x14ac:dyDescent="0.25">
      <c r="F25">
        <v>3226.71</v>
      </c>
      <c r="G25" s="3">
        <f t="shared" si="0"/>
        <v>7.1500000000000909</v>
      </c>
      <c r="H25">
        <f t="shared" si="1"/>
        <v>0.91644343044644128</v>
      </c>
      <c r="I25">
        <v>1</v>
      </c>
      <c r="J25">
        <v>5.78</v>
      </c>
      <c r="L25">
        <f t="shared" si="2"/>
        <v>8.3556569553558724E-2</v>
      </c>
      <c r="M25">
        <f t="shared" si="3"/>
        <v>9.1174825174811467</v>
      </c>
    </row>
    <row r="26" spans="5:13" x14ac:dyDescent="0.25">
      <c r="E26" s="1">
        <v>45623</v>
      </c>
      <c r="F26">
        <v>3379.7</v>
      </c>
      <c r="G26" s="3">
        <f>F26-$C$12</f>
        <v>160.13999999999987</v>
      </c>
      <c r="H26">
        <f t="shared" si="1"/>
        <v>20.525769363872886</v>
      </c>
      <c r="I26">
        <v>23</v>
      </c>
      <c r="J26">
        <v>230.8</v>
      </c>
      <c r="L26">
        <f t="shared" si="2"/>
        <v>2.474230636127114</v>
      </c>
      <c r="M26">
        <f t="shared" si="3"/>
        <v>12.054265018109245</v>
      </c>
    </row>
    <row r="27" spans="5:13" x14ac:dyDescent="0.25">
      <c r="E27" s="1">
        <v>45625</v>
      </c>
      <c r="F27">
        <v>3571.93</v>
      </c>
      <c r="G27" s="3">
        <f>F27-$C$12</f>
        <v>352.36999999999989</v>
      </c>
      <c r="H27">
        <f t="shared" si="1"/>
        <v>45.164639382714448</v>
      </c>
      <c r="I27">
        <v>48</v>
      </c>
      <c r="J27">
        <v>500.74</v>
      </c>
      <c r="L27">
        <f t="shared" si="2"/>
        <v>2.8353606172855521</v>
      </c>
      <c r="M27">
        <f t="shared" si="3"/>
        <v>6.2778329596731242</v>
      </c>
    </row>
    <row r="28" spans="5:13" x14ac:dyDescent="0.25">
      <c r="E28" s="1">
        <v>45630</v>
      </c>
      <c r="F28">
        <v>3669.19</v>
      </c>
      <c r="G28" s="3">
        <f>F28-$C$12</f>
        <v>449.63000000000011</v>
      </c>
      <c r="H28">
        <f t="shared" si="1"/>
        <v>57.630833514913043</v>
      </c>
      <c r="I28">
        <v>60</v>
      </c>
      <c r="J28">
        <v>634.54999999999995</v>
      </c>
      <c r="L28">
        <f t="shared" si="2"/>
        <v>2.3691664850869572</v>
      </c>
      <c r="M28">
        <f t="shared" si="3"/>
        <v>4.1109356582078371</v>
      </c>
    </row>
    <row r="29" spans="5:13" x14ac:dyDescent="0.25">
      <c r="E29" s="1">
        <v>45631</v>
      </c>
      <c r="F29">
        <v>3944.98</v>
      </c>
      <c r="G29" s="3">
        <f>F29-$C$12</f>
        <v>725.42000000000007</v>
      </c>
      <c r="H29">
        <f t="shared" si="1"/>
        <v>92.979915148873999</v>
      </c>
      <c r="I29">
        <v>94</v>
      </c>
      <c r="J29">
        <v>1004.61</v>
      </c>
      <c r="L29">
        <f t="shared" si="2"/>
        <v>1.0200848511260006</v>
      </c>
      <c r="M29">
        <f t="shared" si="3"/>
        <v>1.0971023682831982</v>
      </c>
    </row>
    <row r="30" spans="5:13" x14ac:dyDescent="0.25">
      <c r="E30" s="1"/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UNISWAP!F12:F12</xm:f>
              <xm:sqref>I12</xm:sqref>
            </x14:sparkline>
            <x14:sparkline>
              <xm:f>UNISWAP!F13:F13</xm:f>
              <xm:sqref>I13</xm:sqref>
            </x14:sparkline>
            <x14:sparkline>
              <xm:f>UNISWAP!F14:F14</xm:f>
              <xm:sqref>I14</xm:sqref>
            </x14:sparkline>
            <x14:sparkline>
              <xm:f>UNISWAP!F15:F15</xm:f>
              <xm:sqref>I15</xm:sqref>
            </x14:sparkline>
            <x14:sparkline>
              <xm:f>UNISWAP!F16:F16</xm:f>
              <xm:sqref>I16</xm:sqref>
            </x14:sparkline>
            <x14:sparkline>
              <xm:f>UNISWAP!F17:F17</xm:f>
              <xm:sqref>I17</xm:sqref>
            </x14:sparkline>
            <x14:sparkline>
              <xm:f>UNISWAP!F18:F18</xm:f>
              <xm:sqref>I18</xm:sqref>
            </x14:sparkline>
            <x14:sparkline>
              <xm:f>UNISWAP!F19:F19</xm:f>
              <xm:sqref>I19</xm:sqref>
            </x14:sparkline>
            <x14:sparkline>
              <xm:f>UNISWAP!F20:F20</xm:f>
              <xm:sqref>I20</xm:sqref>
            </x14:sparkline>
            <x14:sparkline>
              <xm:f>UNISWAP!F21:F21</xm:f>
              <xm:sqref>I21</xm:sqref>
            </x14:sparkline>
            <x14:sparkline>
              <xm:f>UNISWAP!F22:F22</xm:f>
              <xm:sqref>I22</xm:sqref>
            </x14:sparkline>
            <x14:sparkline>
              <xm:f>UNISWAP!F23:F23</xm:f>
              <xm:sqref>I23</xm:sqref>
            </x14:sparkline>
            <x14:sparkline>
              <xm:f>UNISWAP!F24:F24</xm:f>
              <xm:sqref>I24</xm:sqref>
            </x14:sparkline>
            <x14:sparkline>
              <xm:f>UNISWAP!F25:F25</xm:f>
              <xm:sqref>I25</xm:sqref>
            </x14:sparkline>
            <x14:sparkline>
              <xm:f>UNISWAP!F26:F26</xm:f>
              <xm:sqref>I26</xm:sqref>
            </x14:sparkline>
            <x14:sparkline>
              <xm:f>UNISWAP!F27:F27</xm:f>
              <xm:sqref>I27</xm:sqref>
            </x14:sparkline>
            <x14:sparkline>
              <xm:f>UNISWAP!F28:F28</xm:f>
              <xm:sqref>I28</xm:sqref>
            </x14:sparkline>
            <x14:sparkline>
              <xm:f>UNISWAP!F29:F29</xm:f>
              <xm:sqref>I29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0"/>
  <sheetViews>
    <sheetView tabSelected="1" topLeftCell="A12" workbookViewId="0">
      <selection activeCell="H40" sqref="H40:K40"/>
    </sheetView>
  </sheetViews>
  <sheetFormatPr defaultRowHeight="15" x14ac:dyDescent="0.25"/>
  <cols>
    <col min="1" max="1" width="10.140625" bestFit="1" customWidth="1"/>
    <col min="2" max="2" width="8" bestFit="1" customWidth="1"/>
    <col min="3" max="6" width="6" bestFit="1" customWidth="1"/>
    <col min="8" max="8" width="7.7109375" bestFit="1" customWidth="1"/>
    <col min="9" max="9" width="5" bestFit="1" customWidth="1"/>
  </cols>
  <sheetData>
    <row r="3" spans="1:11" ht="78" x14ac:dyDescent="0.25">
      <c r="A3" s="6" t="s">
        <v>12</v>
      </c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6"/>
      <c r="H3" s="7" t="s">
        <v>11</v>
      </c>
      <c r="I3" s="7" t="s">
        <v>13</v>
      </c>
      <c r="K3" s="7" t="s">
        <v>14</v>
      </c>
    </row>
    <row r="4" spans="1:11" x14ac:dyDescent="0.25">
      <c r="A4" s="1">
        <v>45616</v>
      </c>
      <c r="B4">
        <v>23.86</v>
      </c>
      <c r="C4">
        <v>23.11</v>
      </c>
      <c r="D4">
        <v>12</v>
      </c>
      <c r="E4">
        <v>10</v>
      </c>
      <c r="F4">
        <v>17</v>
      </c>
      <c r="K4">
        <f>B4+C4</f>
        <v>46.97</v>
      </c>
    </row>
    <row r="5" spans="1:11" x14ac:dyDescent="0.25">
      <c r="A5" s="1">
        <f>A4+1</f>
        <v>45617</v>
      </c>
      <c r="B5">
        <v>23.44</v>
      </c>
      <c r="C5">
        <v>23.58</v>
      </c>
      <c r="D5">
        <v>11</v>
      </c>
      <c r="E5">
        <v>11</v>
      </c>
      <c r="F5">
        <v>16</v>
      </c>
      <c r="H5">
        <f>B5-B4</f>
        <v>-0.41999999999999815</v>
      </c>
      <c r="I5">
        <f>C5-C4</f>
        <v>0.46999999999999886</v>
      </c>
      <c r="K5">
        <f t="shared" ref="K5:K26" si="0">B5+C5</f>
        <v>47.019999999999996</v>
      </c>
    </row>
    <row r="6" spans="1:11" x14ac:dyDescent="0.25">
      <c r="A6" s="1">
        <f t="shared" ref="A6:A40" si="1">A5+1</f>
        <v>45618</v>
      </c>
      <c r="B6">
        <v>22.87</v>
      </c>
      <c r="C6">
        <v>24.28</v>
      </c>
      <c r="D6">
        <v>11</v>
      </c>
      <c r="E6">
        <v>12</v>
      </c>
      <c r="F6">
        <v>13</v>
      </c>
      <c r="H6">
        <f t="shared" ref="H6:H25" si="2">B6-B5</f>
        <v>-0.57000000000000028</v>
      </c>
      <c r="I6">
        <f t="shared" ref="I6:I25" si="3">C6-C5</f>
        <v>0.70000000000000284</v>
      </c>
      <c r="K6">
        <f t="shared" si="0"/>
        <v>47.150000000000006</v>
      </c>
    </row>
    <row r="7" spans="1:11" x14ac:dyDescent="0.25">
      <c r="A7" s="1">
        <f t="shared" si="1"/>
        <v>45619</v>
      </c>
      <c r="B7">
        <v>22.02</v>
      </c>
      <c r="C7">
        <v>24.9</v>
      </c>
      <c r="D7">
        <v>11</v>
      </c>
      <c r="E7">
        <v>10</v>
      </c>
      <c r="F7">
        <v>11</v>
      </c>
      <c r="H7">
        <f t="shared" si="2"/>
        <v>-0.85000000000000142</v>
      </c>
      <c r="I7">
        <f t="shared" si="3"/>
        <v>0.61999999999999744</v>
      </c>
      <c r="K7">
        <f t="shared" si="0"/>
        <v>46.92</v>
      </c>
    </row>
    <row r="8" spans="1:11" x14ac:dyDescent="0.25">
      <c r="A8" s="1">
        <f t="shared" si="1"/>
        <v>45620</v>
      </c>
      <c r="B8">
        <v>21.3</v>
      </c>
      <c r="C8">
        <v>25.3</v>
      </c>
      <c r="D8">
        <v>11</v>
      </c>
      <c r="E8">
        <v>6</v>
      </c>
      <c r="F8">
        <v>10</v>
      </c>
      <c r="H8">
        <f t="shared" si="2"/>
        <v>-0.71999999999999886</v>
      </c>
      <c r="I8">
        <f t="shared" si="3"/>
        <v>0.40000000000000213</v>
      </c>
      <c r="K8">
        <f t="shared" si="0"/>
        <v>46.6</v>
      </c>
    </row>
    <row r="9" spans="1:11" x14ac:dyDescent="0.25">
      <c r="A9" s="1">
        <f t="shared" si="1"/>
        <v>45621</v>
      </c>
      <c r="B9">
        <v>20.58</v>
      </c>
      <c r="C9">
        <v>25.79</v>
      </c>
      <c r="D9">
        <v>11</v>
      </c>
      <c r="E9">
        <v>8</v>
      </c>
      <c r="F9">
        <v>9</v>
      </c>
      <c r="H9">
        <f t="shared" si="2"/>
        <v>-0.72000000000000242</v>
      </c>
      <c r="I9">
        <f t="shared" si="3"/>
        <v>0.48999999999999844</v>
      </c>
      <c r="K9">
        <f t="shared" si="0"/>
        <v>46.37</v>
      </c>
    </row>
    <row r="10" spans="1:11" x14ac:dyDescent="0.25">
      <c r="A10" s="1">
        <f t="shared" si="1"/>
        <v>45622</v>
      </c>
      <c r="B10">
        <v>20.58</v>
      </c>
      <c r="C10">
        <v>26.37</v>
      </c>
      <c r="D10">
        <v>12</v>
      </c>
      <c r="E10">
        <v>10</v>
      </c>
      <c r="F10">
        <v>10</v>
      </c>
      <c r="H10">
        <f t="shared" si="2"/>
        <v>0</v>
      </c>
      <c r="I10">
        <f t="shared" si="3"/>
        <v>0.58000000000000185</v>
      </c>
      <c r="K10">
        <f t="shared" si="0"/>
        <v>46.95</v>
      </c>
    </row>
    <row r="11" spans="1:11" x14ac:dyDescent="0.25">
      <c r="A11" s="1">
        <f t="shared" si="1"/>
        <v>45623</v>
      </c>
      <c r="B11">
        <v>19.21</v>
      </c>
      <c r="C11">
        <v>26.74</v>
      </c>
      <c r="D11">
        <v>11</v>
      </c>
      <c r="E11">
        <v>6</v>
      </c>
      <c r="F11">
        <v>9</v>
      </c>
      <c r="H11">
        <f t="shared" si="2"/>
        <v>-1.3699999999999974</v>
      </c>
      <c r="I11">
        <f t="shared" si="3"/>
        <v>0.36999999999999744</v>
      </c>
      <c r="K11">
        <f t="shared" si="0"/>
        <v>45.95</v>
      </c>
    </row>
    <row r="12" spans="1:11" x14ac:dyDescent="0.25">
      <c r="A12" s="1">
        <f t="shared" si="1"/>
        <v>45624</v>
      </c>
      <c r="B12">
        <v>18.600000000000001</v>
      </c>
      <c r="C12">
        <v>27.16</v>
      </c>
      <c r="D12">
        <v>11</v>
      </c>
      <c r="E12">
        <v>7</v>
      </c>
      <c r="F12">
        <v>8</v>
      </c>
      <c r="H12">
        <f t="shared" si="2"/>
        <v>-0.60999999999999943</v>
      </c>
      <c r="I12">
        <f t="shared" si="3"/>
        <v>0.42000000000000171</v>
      </c>
      <c r="K12">
        <f t="shared" si="0"/>
        <v>45.760000000000005</v>
      </c>
    </row>
    <row r="13" spans="1:11" x14ac:dyDescent="0.25">
      <c r="A13" s="1">
        <f t="shared" si="1"/>
        <v>45625</v>
      </c>
      <c r="B13">
        <v>19.809999999999999</v>
      </c>
      <c r="C13">
        <v>27.5</v>
      </c>
      <c r="D13">
        <v>13</v>
      </c>
      <c r="E13">
        <v>5</v>
      </c>
      <c r="F13">
        <v>8</v>
      </c>
      <c r="H13">
        <f t="shared" si="2"/>
        <v>1.2099999999999973</v>
      </c>
      <c r="I13">
        <f t="shared" si="3"/>
        <v>0.33999999999999986</v>
      </c>
      <c r="K13">
        <f t="shared" si="0"/>
        <v>47.31</v>
      </c>
    </row>
    <row r="14" spans="1:11" x14ac:dyDescent="0.25">
      <c r="A14" s="1">
        <f t="shared" si="1"/>
        <v>45626</v>
      </c>
      <c r="B14">
        <v>18.77</v>
      </c>
      <c r="C14">
        <v>27.83</v>
      </c>
      <c r="D14">
        <v>13</v>
      </c>
      <c r="E14">
        <v>5</v>
      </c>
      <c r="F14">
        <v>6</v>
      </c>
      <c r="H14">
        <f t="shared" si="2"/>
        <v>-1.0399999999999991</v>
      </c>
      <c r="I14">
        <f t="shared" si="3"/>
        <v>0.32999999999999829</v>
      </c>
      <c r="K14">
        <f t="shared" si="0"/>
        <v>46.599999999999994</v>
      </c>
    </row>
    <row r="15" spans="1:11" x14ac:dyDescent="0.25">
      <c r="A15" s="1">
        <f t="shared" si="1"/>
        <v>45627</v>
      </c>
      <c r="B15">
        <v>17.66</v>
      </c>
      <c r="C15">
        <v>28.52</v>
      </c>
      <c r="D15">
        <v>13</v>
      </c>
      <c r="E15">
        <v>7</v>
      </c>
      <c r="F15">
        <v>7</v>
      </c>
      <c r="H15">
        <f t="shared" si="2"/>
        <v>-1.1099999999999994</v>
      </c>
      <c r="I15">
        <f t="shared" si="3"/>
        <v>0.69000000000000128</v>
      </c>
      <c r="K15">
        <f t="shared" si="0"/>
        <v>46.18</v>
      </c>
    </row>
    <row r="16" spans="1:11" x14ac:dyDescent="0.25">
      <c r="A16" s="1">
        <f t="shared" si="1"/>
        <v>45628</v>
      </c>
      <c r="B16">
        <v>16.8</v>
      </c>
      <c r="C16">
        <v>28.93</v>
      </c>
      <c r="D16">
        <v>12</v>
      </c>
      <c r="E16">
        <v>7</v>
      </c>
      <c r="F16">
        <v>7</v>
      </c>
      <c r="H16">
        <f t="shared" si="2"/>
        <v>-0.85999999999999943</v>
      </c>
      <c r="I16">
        <f t="shared" si="3"/>
        <v>0.41000000000000014</v>
      </c>
      <c r="K16">
        <f t="shared" si="0"/>
        <v>45.730000000000004</v>
      </c>
    </row>
    <row r="17" spans="1:11" x14ac:dyDescent="0.25">
      <c r="A17" s="1">
        <f t="shared" si="1"/>
        <v>45629</v>
      </c>
      <c r="B17">
        <v>16.190000000000001</v>
      </c>
      <c r="C17">
        <v>30.4</v>
      </c>
      <c r="D17">
        <v>12</v>
      </c>
      <c r="E17">
        <v>10</v>
      </c>
      <c r="F17">
        <v>10</v>
      </c>
      <c r="H17">
        <f t="shared" si="2"/>
        <v>-0.60999999999999943</v>
      </c>
      <c r="I17">
        <f t="shared" si="3"/>
        <v>1.4699999999999989</v>
      </c>
      <c r="K17">
        <f t="shared" si="0"/>
        <v>46.59</v>
      </c>
    </row>
    <row r="18" spans="1:11" x14ac:dyDescent="0.25">
      <c r="A18" s="1">
        <f t="shared" si="1"/>
        <v>45630</v>
      </c>
      <c r="B18">
        <v>15.58</v>
      </c>
      <c r="C18">
        <v>31.23</v>
      </c>
      <c r="D18">
        <v>12</v>
      </c>
      <c r="E18">
        <v>15</v>
      </c>
      <c r="F18">
        <v>11</v>
      </c>
      <c r="H18">
        <f t="shared" si="2"/>
        <v>-0.61000000000000121</v>
      </c>
      <c r="I18">
        <f t="shared" si="3"/>
        <v>0.83000000000000185</v>
      </c>
      <c r="K18">
        <f t="shared" si="0"/>
        <v>46.81</v>
      </c>
    </row>
    <row r="19" spans="1:11" x14ac:dyDescent="0.25">
      <c r="A19" s="1">
        <f t="shared" si="1"/>
        <v>45631</v>
      </c>
      <c r="B19">
        <v>14.79</v>
      </c>
      <c r="C19">
        <v>32.01</v>
      </c>
      <c r="D19">
        <v>12</v>
      </c>
      <c r="E19">
        <v>14</v>
      </c>
      <c r="F19">
        <v>12</v>
      </c>
      <c r="H19">
        <f t="shared" si="2"/>
        <v>-0.79000000000000092</v>
      </c>
      <c r="I19">
        <f t="shared" si="3"/>
        <v>0.77999999999999758</v>
      </c>
      <c r="K19">
        <f t="shared" si="0"/>
        <v>46.8</v>
      </c>
    </row>
    <row r="20" spans="1:11" x14ac:dyDescent="0.25">
      <c r="A20" s="1">
        <f t="shared" si="1"/>
        <v>45632</v>
      </c>
      <c r="B20">
        <v>14.62</v>
      </c>
      <c r="C20">
        <v>33.17</v>
      </c>
      <c r="D20">
        <v>12.22</v>
      </c>
      <c r="E20">
        <v>24.83</v>
      </c>
      <c r="F20">
        <v>13.82</v>
      </c>
      <c r="H20">
        <f t="shared" si="2"/>
        <v>-0.16999999999999993</v>
      </c>
      <c r="I20">
        <f t="shared" si="3"/>
        <v>1.1600000000000037</v>
      </c>
      <c r="K20">
        <f t="shared" si="0"/>
        <v>47.79</v>
      </c>
    </row>
    <row r="21" spans="1:11" x14ac:dyDescent="0.25">
      <c r="A21" s="1">
        <f t="shared" si="1"/>
        <v>45633</v>
      </c>
      <c r="B21">
        <v>14.71</v>
      </c>
      <c r="C21">
        <v>33.78</v>
      </c>
      <c r="D21">
        <v>13.11</v>
      </c>
      <c r="E21">
        <v>9.39</v>
      </c>
      <c r="F21">
        <v>13.85</v>
      </c>
      <c r="H21">
        <f t="shared" si="2"/>
        <v>9.0000000000001634E-2</v>
      </c>
      <c r="I21">
        <f t="shared" si="3"/>
        <v>0.60999999999999943</v>
      </c>
      <c r="K21">
        <f t="shared" si="0"/>
        <v>48.49</v>
      </c>
    </row>
    <row r="22" spans="1:11" x14ac:dyDescent="0.25">
      <c r="A22" s="1">
        <f t="shared" si="1"/>
        <v>45634</v>
      </c>
      <c r="B22">
        <v>14.12</v>
      </c>
      <c r="C22">
        <v>34.01</v>
      </c>
      <c r="D22">
        <v>13.16</v>
      </c>
      <c r="E22">
        <v>5.76</v>
      </c>
      <c r="F22">
        <v>13.56</v>
      </c>
      <c r="H22">
        <f t="shared" si="2"/>
        <v>-0.59000000000000163</v>
      </c>
      <c r="I22">
        <f t="shared" si="3"/>
        <v>0.22999999999999687</v>
      </c>
      <c r="K22">
        <f t="shared" si="0"/>
        <v>48.129999999999995</v>
      </c>
    </row>
    <row r="23" spans="1:11" x14ac:dyDescent="0.25">
      <c r="A23" s="1">
        <f t="shared" si="1"/>
        <v>45635</v>
      </c>
      <c r="B23">
        <v>13.5</v>
      </c>
      <c r="C23">
        <v>34.299999999999997</v>
      </c>
      <c r="D23">
        <v>13.3</v>
      </c>
      <c r="E23">
        <v>5.03</v>
      </c>
      <c r="F23">
        <v>13.3</v>
      </c>
      <c r="H23">
        <f t="shared" si="2"/>
        <v>-0.61999999999999922</v>
      </c>
      <c r="I23">
        <f t="shared" si="3"/>
        <v>0.28999999999999915</v>
      </c>
      <c r="K23">
        <f t="shared" si="0"/>
        <v>47.8</v>
      </c>
    </row>
    <row r="24" spans="1:11" x14ac:dyDescent="0.25">
      <c r="A24" s="1">
        <f t="shared" si="1"/>
        <v>45636</v>
      </c>
      <c r="B24">
        <v>12.7</v>
      </c>
      <c r="C24">
        <v>35.86</v>
      </c>
      <c r="D24">
        <v>13.29</v>
      </c>
      <c r="E24">
        <v>27.86</v>
      </c>
      <c r="F24">
        <v>13.44</v>
      </c>
      <c r="H24">
        <f t="shared" si="2"/>
        <v>-0.80000000000000071</v>
      </c>
      <c r="I24">
        <f t="shared" si="3"/>
        <v>1.5600000000000023</v>
      </c>
      <c r="K24">
        <f t="shared" si="0"/>
        <v>48.56</v>
      </c>
    </row>
    <row r="25" spans="1:11" x14ac:dyDescent="0.25">
      <c r="A25" s="1">
        <f t="shared" si="1"/>
        <v>45637</v>
      </c>
      <c r="B25">
        <v>11.89</v>
      </c>
      <c r="C25">
        <v>36.44</v>
      </c>
      <c r="D25">
        <v>13.29</v>
      </c>
      <c r="E25">
        <v>9.67</v>
      </c>
      <c r="F25">
        <v>12.67</v>
      </c>
      <c r="H25">
        <f t="shared" si="2"/>
        <v>-0.80999999999999872</v>
      </c>
      <c r="I25">
        <f t="shared" si="3"/>
        <v>0.57999999999999829</v>
      </c>
      <c r="K25">
        <f t="shared" si="0"/>
        <v>48.33</v>
      </c>
    </row>
    <row r="26" spans="1:11" x14ac:dyDescent="0.25">
      <c r="A26" s="1">
        <f t="shared" si="1"/>
        <v>45638</v>
      </c>
      <c r="B26">
        <v>11.09</v>
      </c>
      <c r="C26">
        <v>36.72</v>
      </c>
      <c r="D26">
        <v>13.33</v>
      </c>
      <c r="E26">
        <v>4.38</v>
      </c>
      <c r="F26">
        <v>11.34</v>
      </c>
      <c r="H26">
        <f t="shared" ref="H26" si="4">B26-B25</f>
        <v>-0.80000000000000071</v>
      </c>
      <c r="I26">
        <f t="shared" ref="I26" si="5">C26-C25</f>
        <v>0.28000000000000114</v>
      </c>
      <c r="K26">
        <f t="shared" si="0"/>
        <v>47.81</v>
      </c>
    </row>
    <row r="27" spans="1:11" x14ac:dyDescent="0.25">
      <c r="A27" s="1">
        <f t="shared" si="1"/>
        <v>45639</v>
      </c>
      <c r="B27">
        <v>10.42</v>
      </c>
      <c r="C27">
        <v>37.369999999999997</v>
      </c>
      <c r="D27">
        <v>13.45</v>
      </c>
      <c r="E27">
        <v>12.15</v>
      </c>
      <c r="F27">
        <v>10.039999999999999</v>
      </c>
      <c r="H27">
        <f t="shared" ref="H27:H32" si="6">B27-B26</f>
        <v>-0.66999999999999993</v>
      </c>
      <c r="I27">
        <f t="shared" ref="I27:I32" si="7">C27-C26</f>
        <v>0.64999999999999858</v>
      </c>
      <c r="K27">
        <f t="shared" ref="K27:K32" si="8">B27+C27</f>
        <v>47.79</v>
      </c>
    </row>
    <row r="28" spans="1:11" x14ac:dyDescent="0.25">
      <c r="A28" s="1">
        <f t="shared" si="1"/>
        <v>45640</v>
      </c>
      <c r="B28">
        <v>9.66</v>
      </c>
      <c r="C28">
        <v>37.729999999999997</v>
      </c>
      <c r="D28">
        <v>13.57</v>
      </c>
      <c r="E28">
        <v>5.2</v>
      </c>
      <c r="F28">
        <v>9.57</v>
      </c>
      <c r="H28">
        <f t="shared" si="6"/>
        <v>-0.75999999999999979</v>
      </c>
      <c r="I28">
        <f t="shared" si="7"/>
        <v>0.35999999999999943</v>
      </c>
      <c r="K28">
        <f t="shared" si="8"/>
        <v>47.39</v>
      </c>
    </row>
    <row r="29" spans="1:11" x14ac:dyDescent="0.25">
      <c r="A29" s="1">
        <f t="shared" si="1"/>
        <v>45641</v>
      </c>
      <c r="B29">
        <v>8.9600000000000009</v>
      </c>
      <c r="C29">
        <v>38.090000000000003</v>
      </c>
      <c r="D29">
        <v>13.69</v>
      </c>
      <c r="E29">
        <v>6.32</v>
      </c>
      <c r="F29">
        <v>9.73</v>
      </c>
      <c r="H29">
        <f t="shared" si="6"/>
        <v>-0.69999999999999929</v>
      </c>
      <c r="I29">
        <f t="shared" si="7"/>
        <v>0.36000000000000654</v>
      </c>
      <c r="K29">
        <f t="shared" si="8"/>
        <v>47.050000000000004</v>
      </c>
    </row>
    <row r="30" spans="1:11" x14ac:dyDescent="0.25">
      <c r="A30" s="1">
        <f t="shared" si="1"/>
        <v>45642</v>
      </c>
      <c r="B30">
        <v>8.1999999999999993</v>
      </c>
      <c r="C30">
        <v>38.4</v>
      </c>
      <c r="D30">
        <v>13.79</v>
      </c>
      <c r="E30">
        <v>5.03</v>
      </c>
      <c r="F30">
        <v>9.64</v>
      </c>
      <c r="H30">
        <f t="shared" si="6"/>
        <v>-0.76000000000000156</v>
      </c>
      <c r="I30">
        <f t="shared" si="7"/>
        <v>0.30999999999999517</v>
      </c>
      <c r="K30">
        <f t="shared" si="8"/>
        <v>46.599999999999994</v>
      </c>
    </row>
    <row r="31" spans="1:11" x14ac:dyDescent="0.25">
      <c r="A31" s="1">
        <f t="shared" si="1"/>
        <v>45643</v>
      </c>
      <c r="B31">
        <v>7.36</v>
      </c>
      <c r="C31">
        <v>38.94</v>
      </c>
      <c r="D31">
        <v>13.79</v>
      </c>
      <c r="E31">
        <v>8.6199999999999992</v>
      </c>
      <c r="F31">
        <v>7.21</v>
      </c>
      <c r="H31">
        <f t="shared" si="6"/>
        <v>-0.83999999999999897</v>
      </c>
      <c r="I31">
        <f t="shared" si="7"/>
        <v>0.53999999999999915</v>
      </c>
      <c r="K31">
        <f t="shared" si="8"/>
        <v>46.3</v>
      </c>
    </row>
    <row r="32" spans="1:11" x14ac:dyDescent="0.25">
      <c r="A32" s="1">
        <f t="shared" si="1"/>
        <v>45644</v>
      </c>
      <c r="B32">
        <v>6.96</v>
      </c>
      <c r="C32">
        <v>39.56</v>
      </c>
      <c r="D32">
        <v>14.64</v>
      </c>
      <c r="E32">
        <v>11.11</v>
      </c>
      <c r="F32">
        <v>7.34</v>
      </c>
      <c r="H32">
        <f t="shared" si="6"/>
        <v>-0.40000000000000036</v>
      </c>
      <c r="I32">
        <f t="shared" si="7"/>
        <v>0.62000000000000455</v>
      </c>
      <c r="K32">
        <f t="shared" si="8"/>
        <v>46.52</v>
      </c>
    </row>
    <row r="33" spans="1:11" x14ac:dyDescent="0.25">
      <c r="A33" s="1">
        <f t="shared" si="1"/>
        <v>45645</v>
      </c>
      <c r="B33">
        <v>6.04</v>
      </c>
      <c r="C33">
        <v>40.36</v>
      </c>
      <c r="D33">
        <v>14.64</v>
      </c>
      <c r="E33">
        <v>12.71</v>
      </c>
      <c r="F33">
        <v>8.61</v>
      </c>
      <c r="H33">
        <f t="shared" ref="H33:H39" si="9">B33-B32</f>
        <v>-0.91999999999999993</v>
      </c>
      <c r="I33">
        <f t="shared" ref="I33:I39" si="10">C33-C32</f>
        <v>0.79999999999999716</v>
      </c>
      <c r="K33">
        <f t="shared" ref="K33:K39" si="11">B33+C33</f>
        <v>46.4</v>
      </c>
    </row>
    <row r="34" spans="1:11" x14ac:dyDescent="0.25">
      <c r="A34" s="1">
        <f t="shared" si="1"/>
        <v>45646</v>
      </c>
      <c r="B34">
        <v>5.22</v>
      </c>
      <c r="C34">
        <v>41.64</v>
      </c>
      <c r="D34">
        <v>14.84</v>
      </c>
      <c r="E34">
        <v>22.58</v>
      </c>
      <c r="F34">
        <v>10.1</v>
      </c>
      <c r="H34">
        <f t="shared" si="9"/>
        <v>-0.82000000000000028</v>
      </c>
      <c r="I34">
        <f t="shared" si="10"/>
        <v>1.2800000000000011</v>
      </c>
      <c r="K34">
        <f t="shared" si="11"/>
        <v>46.86</v>
      </c>
    </row>
    <row r="35" spans="1:11" x14ac:dyDescent="0.25">
      <c r="A35" s="1">
        <f t="shared" si="1"/>
        <v>45647</v>
      </c>
      <c r="B35">
        <v>4.4000000000000004</v>
      </c>
      <c r="C35">
        <v>43.08</v>
      </c>
      <c r="D35">
        <v>14.87</v>
      </c>
      <c r="E35">
        <v>26.01</v>
      </c>
      <c r="F35">
        <v>12.98</v>
      </c>
      <c r="H35">
        <f t="shared" si="9"/>
        <v>-0.8199999999999994</v>
      </c>
      <c r="I35">
        <f t="shared" si="10"/>
        <v>1.4399999999999977</v>
      </c>
      <c r="K35">
        <f t="shared" si="11"/>
        <v>47.48</v>
      </c>
    </row>
    <row r="36" spans="1:11" x14ac:dyDescent="0.25">
      <c r="A36" s="1">
        <f t="shared" si="1"/>
        <v>45648</v>
      </c>
      <c r="B36">
        <v>3.6</v>
      </c>
      <c r="C36">
        <v>43.35</v>
      </c>
      <c r="D36">
        <v>15.09</v>
      </c>
      <c r="E36">
        <v>4.7</v>
      </c>
      <c r="F36">
        <v>12.72</v>
      </c>
      <c r="H36">
        <f t="shared" si="9"/>
        <v>-0.80000000000000027</v>
      </c>
      <c r="I36">
        <f t="shared" si="10"/>
        <v>0.27000000000000313</v>
      </c>
      <c r="K36">
        <f t="shared" si="11"/>
        <v>46.95</v>
      </c>
    </row>
    <row r="37" spans="1:11" x14ac:dyDescent="0.25">
      <c r="A37" s="1">
        <f t="shared" si="1"/>
        <v>45649</v>
      </c>
      <c r="B37">
        <v>2.66</v>
      </c>
      <c r="C37">
        <v>43.65</v>
      </c>
      <c r="D37">
        <v>15.09</v>
      </c>
      <c r="E37">
        <v>4.8</v>
      </c>
      <c r="F37">
        <v>12.72</v>
      </c>
      <c r="H37">
        <f t="shared" si="9"/>
        <v>-0.94</v>
      </c>
      <c r="I37">
        <f t="shared" si="10"/>
        <v>0.29999999999999716</v>
      </c>
      <c r="K37">
        <f t="shared" si="11"/>
        <v>46.31</v>
      </c>
    </row>
    <row r="38" spans="1:11" x14ac:dyDescent="0.25">
      <c r="A38" s="1">
        <f t="shared" si="1"/>
        <v>45650</v>
      </c>
      <c r="B38">
        <v>1.76</v>
      </c>
      <c r="C38">
        <v>44.05</v>
      </c>
      <c r="D38">
        <v>15.45</v>
      </c>
      <c r="E38">
        <v>6.59</v>
      </c>
      <c r="F38">
        <v>12.23</v>
      </c>
      <c r="H38">
        <f t="shared" si="9"/>
        <v>-0.90000000000000013</v>
      </c>
      <c r="I38">
        <f t="shared" si="10"/>
        <v>0.39999999999999858</v>
      </c>
      <c r="K38">
        <f t="shared" si="11"/>
        <v>45.809999999999995</v>
      </c>
    </row>
    <row r="39" spans="1:11" x14ac:dyDescent="0.25">
      <c r="A39" s="1">
        <f t="shared" si="1"/>
        <v>45651</v>
      </c>
      <c r="B39">
        <v>0.83</v>
      </c>
      <c r="C39">
        <v>44.97</v>
      </c>
      <c r="D39">
        <v>15.54</v>
      </c>
      <c r="E39">
        <v>15.49</v>
      </c>
      <c r="F39">
        <v>12.89</v>
      </c>
      <c r="H39">
        <f t="shared" si="9"/>
        <v>-0.93</v>
      </c>
      <c r="I39">
        <f t="shared" si="10"/>
        <v>0.92000000000000171</v>
      </c>
      <c r="K39">
        <f t="shared" si="11"/>
        <v>45.8</v>
      </c>
    </row>
    <row r="40" spans="1:11" x14ac:dyDescent="0.25">
      <c r="A40" s="1">
        <f t="shared" si="1"/>
        <v>45652</v>
      </c>
      <c r="B40">
        <v>0</v>
      </c>
      <c r="C40">
        <f>C39+0.52</f>
        <v>45.49</v>
      </c>
      <c r="H40">
        <f t="shared" ref="H40" si="12">B40-B39</f>
        <v>-0.83</v>
      </c>
      <c r="I40">
        <f t="shared" ref="I40" si="13">C40-C39</f>
        <v>0.52000000000000313</v>
      </c>
      <c r="K40">
        <f t="shared" ref="K40" si="14">B40+C40</f>
        <v>45.49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UNISWAP</vt:lpstr>
      <vt:lpstr>gUSD 26.12.24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2024-11-12T04:53:06Z</dcterms:created>
  <dcterms:modified xsi:type="dcterms:W3CDTF">2024-12-26T09:35:15Z</dcterms:modified>
</cp:coreProperties>
</file>