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0" yWindow="60" windowWidth="18075" windowHeight="11040"/>
  </bookViews>
  <sheets>
    <sheet name="Alternativ Matrix" sheetId="10" r:id="rId1"/>
    <sheet name="Matrix" sheetId="9" r:id="rId2"/>
    <sheet name="Housing" sheetId="1" r:id="rId3"/>
    <sheet name="Cover" sheetId="5" r:id="rId4"/>
    <sheet name="GearMotor" sheetId="8" r:id="rId5"/>
  </sheets>
  <definedNames>
    <definedName name="_xlnm._FilterDatabase" localSheetId="0" hidden="1">'Alternativ Matrix'!$A$1:$R$1</definedName>
  </definedNames>
  <calcPr calcId="145621"/>
</workbook>
</file>

<file path=xl/calcChain.xml><?xml version="1.0" encoding="utf-8"?>
<calcChain xmlns="http://schemas.openxmlformats.org/spreadsheetml/2006/main">
  <c r="K53" i="8" l="1"/>
  <c r="K57" i="8"/>
  <c r="K48" i="8"/>
  <c r="K72" i="8"/>
  <c r="K128" i="8"/>
  <c r="K95" i="8"/>
  <c r="K117" i="8"/>
  <c r="K121" i="8"/>
  <c r="K85" i="8"/>
  <c r="K102" i="8"/>
  <c r="K124" i="8"/>
  <c r="K97" i="8"/>
  <c r="K98" i="8"/>
  <c r="K120" i="8"/>
  <c r="K50" i="8"/>
  <c r="K83" i="8"/>
  <c r="K64" i="8"/>
  <c r="K107" i="8"/>
  <c r="K43" i="8"/>
  <c r="K41" i="8"/>
  <c r="K132" i="8"/>
  <c r="K42" i="8"/>
  <c r="K130" i="8"/>
  <c r="K108" i="8"/>
  <c r="K75" i="8"/>
  <c r="K73" i="8"/>
  <c r="K80" i="8"/>
  <c r="K110" i="8"/>
  <c r="K93" i="8"/>
  <c r="K47" i="8"/>
  <c r="K101" i="8"/>
  <c r="K135" i="8"/>
  <c r="K116" i="8"/>
  <c r="K125" i="8"/>
  <c r="K39" i="8"/>
  <c r="K56" i="8"/>
  <c r="K70" i="8"/>
  <c r="K45" i="8"/>
  <c r="K66" i="8"/>
  <c r="K119" i="8"/>
  <c r="K51" i="8"/>
  <c r="K38" i="8"/>
  <c r="K54" i="8"/>
  <c r="K96" i="8"/>
  <c r="K92" i="8"/>
  <c r="K118" i="8"/>
  <c r="K81" i="8"/>
  <c r="K106" i="8"/>
  <c r="K123" i="8"/>
  <c r="K131" i="8"/>
  <c r="K84" i="8"/>
  <c r="K78" i="8"/>
  <c r="K111" i="8"/>
  <c r="K46" i="8"/>
  <c r="K86" i="8"/>
  <c r="K129" i="8"/>
  <c r="K77" i="8"/>
  <c r="K94" i="8"/>
  <c r="K114" i="8"/>
  <c r="K71" i="8"/>
  <c r="K76" i="8"/>
  <c r="K127" i="8"/>
  <c r="K36" i="8"/>
  <c r="K88" i="8"/>
  <c r="K104" i="8"/>
  <c r="K122" i="8"/>
  <c r="K59" i="8"/>
  <c r="K60" i="8"/>
  <c r="K82" i="8"/>
  <c r="K90" i="8"/>
  <c r="K133" i="8"/>
  <c r="K89" i="8"/>
  <c r="K100" i="8"/>
  <c r="K68" i="8"/>
  <c r="K63" i="8"/>
  <c r="K87" i="8"/>
  <c r="K99" i="8"/>
  <c r="K79" i="8"/>
  <c r="K126" i="8"/>
  <c r="K109" i="8"/>
  <c r="K113" i="8"/>
  <c r="K37" i="8"/>
  <c r="K52" i="8"/>
  <c r="K67" i="8"/>
  <c r="K44" i="8"/>
  <c r="K40" i="8"/>
  <c r="K115" i="8"/>
  <c r="K58" i="8"/>
  <c r="K74" i="8"/>
  <c r="K65" i="8"/>
  <c r="K61" i="8"/>
  <c r="K62" i="8"/>
  <c r="K91" i="8"/>
  <c r="K112" i="8"/>
  <c r="K69" i="8"/>
  <c r="K103" i="8"/>
  <c r="K55" i="8"/>
  <c r="K105" i="8"/>
  <c r="K49" i="8"/>
  <c r="K134" i="8"/>
  <c r="G123" i="8"/>
  <c r="G49" i="8"/>
  <c r="G106" i="8"/>
  <c r="G105" i="8"/>
  <c r="G81" i="8"/>
  <c r="G55" i="8"/>
  <c r="G118" i="8"/>
  <c r="G103" i="8"/>
  <c r="G92" i="8"/>
  <c r="G69" i="8"/>
  <c r="G96" i="8"/>
  <c r="G112" i="8"/>
  <c r="G54" i="8"/>
  <c r="G91" i="8"/>
  <c r="G38" i="8"/>
  <c r="G62" i="8"/>
  <c r="G51" i="8"/>
  <c r="G61" i="8"/>
  <c r="G119" i="8"/>
  <c r="G65" i="8"/>
  <c r="G66" i="8"/>
  <c r="G74" i="8"/>
  <c r="G45" i="8"/>
  <c r="G58" i="8"/>
  <c r="G70" i="8"/>
  <c r="G115" i="8"/>
  <c r="G56" i="8"/>
  <c r="G40" i="8"/>
  <c r="G39" i="8"/>
  <c r="G44" i="8"/>
  <c r="G125" i="8"/>
  <c r="G67" i="8"/>
  <c r="G116" i="8"/>
  <c r="G52" i="8"/>
  <c r="G135" i="8"/>
  <c r="G37" i="8"/>
  <c r="G101" i="8"/>
  <c r="G113" i="8"/>
  <c r="G47" i="8"/>
  <c r="G109" i="8"/>
  <c r="G93" i="8"/>
  <c r="G126" i="8"/>
  <c r="G110" i="8"/>
  <c r="G79" i="8"/>
  <c r="G80" i="8"/>
  <c r="G99" i="8"/>
  <c r="G73" i="8"/>
  <c r="G87" i="8"/>
  <c r="G75" i="8"/>
  <c r="G63" i="8"/>
  <c r="G108" i="8"/>
  <c r="G68" i="8"/>
  <c r="G130" i="8"/>
  <c r="G100" i="8"/>
  <c r="G42" i="8"/>
  <c r="G89" i="8"/>
  <c r="G132" i="8"/>
  <c r="G133" i="8"/>
  <c r="G41" i="8"/>
  <c r="G90" i="8"/>
  <c r="G43" i="8"/>
  <c r="G82" i="8"/>
  <c r="G107" i="8"/>
  <c r="G60" i="8"/>
  <c r="G64" i="8"/>
  <c r="G59" i="8"/>
  <c r="G83" i="8"/>
  <c r="G122" i="8"/>
  <c r="G50" i="8"/>
  <c r="G104" i="8"/>
  <c r="G120" i="8"/>
  <c r="G88" i="8"/>
  <c r="G98" i="8"/>
  <c r="G36" i="8"/>
  <c r="G97" i="8"/>
  <c r="G127" i="8"/>
  <c r="G124" i="8"/>
  <c r="G76" i="8"/>
  <c r="G102" i="8"/>
  <c r="G71" i="8"/>
  <c r="G85" i="8"/>
  <c r="G114" i="8"/>
  <c r="G121" i="8"/>
  <c r="G94" i="8"/>
  <c r="G117" i="8"/>
  <c r="G77" i="8"/>
  <c r="G95" i="8"/>
  <c r="G129" i="8"/>
  <c r="G128" i="8"/>
  <c r="G86" i="8"/>
  <c r="G72" i="8"/>
  <c r="G46" i="8"/>
  <c r="G48" i="8"/>
  <c r="G111" i="8"/>
  <c r="G57" i="8"/>
  <c r="G78" i="8"/>
  <c r="G53" i="8"/>
  <c r="G84" i="8"/>
  <c r="G25" i="8" s="1"/>
  <c r="G131" i="8"/>
  <c r="G134" i="8"/>
  <c r="J31" i="8"/>
  <c r="I31" i="8"/>
  <c r="F31" i="8"/>
  <c r="E31" i="8"/>
  <c r="D31" i="8"/>
  <c r="C31" i="8"/>
  <c r="J30" i="8"/>
  <c r="I30" i="8"/>
  <c r="F30" i="8"/>
  <c r="F32" i="8" s="1"/>
  <c r="E30" i="8"/>
  <c r="D30" i="8"/>
  <c r="C30" i="8"/>
  <c r="J27" i="8"/>
  <c r="F27" i="8"/>
  <c r="E27" i="8"/>
  <c r="D27" i="8"/>
  <c r="C27" i="8"/>
  <c r="J26" i="8"/>
  <c r="I26" i="8"/>
  <c r="F26" i="8"/>
  <c r="E26" i="8"/>
  <c r="E29" i="8" s="1"/>
  <c r="D26" i="8"/>
  <c r="D29" i="8" s="1"/>
  <c r="C26" i="8"/>
  <c r="J25" i="8"/>
  <c r="F25" i="8"/>
  <c r="E25" i="8"/>
  <c r="D25" i="8"/>
  <c r="C25" i="8"/>
  <c r="K24" i="8"/>
  <c r="J24" i="8"/>
  <c r="I24" i="8"/>
  <c r="G24" i="8"/>
  <c r="F24" i="8"/>
  <c r="E24" i="8"/>
  <c r="D24" i="8"/>
  <c r="C24" i="8"/>
  <c r="K23" i="8"/>
  <c r="J23" i="8"/>
  <c r="I23" i="8"/>
  <c r="G23" i="8"/>
  <c r="F23" i="8"/>
  <c r="E23" i="8"/>
  <c r="D23" i="8"/>
  <c r="C23" i="8"/>
  <c r="C35" i="8" l="1"/>
  <c r="C32" i="8"/>
  <c r="G30" i="8"/>
  <c r="C29" i="8"/>
  <c r="D32" i="8"/>
  <c r="F29" i="8"/>
  <c r="G27" i="8"/>
  <c r="G28" i="8" s="1"/>
  <c r="E32" i="8"/>
  <c r="E35" i="8"/>
  <c r="G26" i="8"/>
  <c r="J32" i="8"/>
  <c r="J35" i="8"/>
  <c r="I27" i="8"/>
  <c r="I28" i="8" s="1"/>
  <c r="I25" i="8"/>
  <c r="I32" i="8"/>
  <c r="I35" i="8"/>
  <c r="J29" i="8"/>
  <c r="K31" i="8"/>
  <c r="K30" i="8"/>
  <c r="K27" i="8"/>
  <c r="K33" i="8" s="1"/>
  <c r="K26" i="8"/>
  <c r="K25" i="8"/>
  <c r="C28" i="8"/>
  <c r="G31" i="8"/>
  <c r="C33" i="8"/>
  <c r="C34" i="8"/>
  <c r="D28" i="8"/>
  <c r="D33" i="8"/>
  <c r="D34" i="8"/>
  <c r="E28" i="8"/>
  <c r="J28" i="8"/>
  <c r="E33" i="8"/>
  <c r="J33" i="8"/>
  <c r="E34" i="8"/>
  <c r="J34" i="8"/>
  <c r="F28" i="8"/>
  <c r="F33" i="8"/>
  <c r="F34" i="8"/>
  <c r="G34" i="8" l="1"/>
  <c r="G35" i="8"/>
  <c r="G33" i="8"/>
  <c r="G32" i="8"/>
  <c r="G29" i="8"/>
  <c r="I34" i="8"/>
  <c r="I33" i="8"/>
  <c r="I29" i="8"/>
  <c r="K34" i="8"/>
  <c r="K35" i="8"/>
  <c r="K32" i="8"/>
  <c r="K29" i="8"/>
  <c r="K28" i="8"/>
  <c r="D31" i="1" l="1"/>
  <c r="D30" i="1"/>
  <c r="D27" i="1"/>
  <c r="D26" i="1"/>
  <c r="D25" i="1"/>
  <c r="C31" i="1"/>
  <c r="C30" i="1"/>
  <c r="C27" i="1"/>
  <c r="C26" i="1"/>
  <c r="C25" i="1"/>
  <c r="E58" i="1"/>
  <c r="E53" i="1"/>
  <c r="E51" i="1"/>
  <c r="E84" i="1"/>
  <c r="E56" i="1"/>
  <c r="E54" i="1"/>
  <c r="E42" i="1"/>
  <c r="E115" i="1"/>
  <c r="E93" i="1"/>
  <c r="E41" i="1"/>
  <c r="E38" i="1"/>
  <c r="E43" i="1"/>
  <c r="E62" i="1"/>
  <c r="E49" i="1"/>
  <c r="E46" i="1"/>
  <c r="E44" i="1"/>
  <c r="E36" i="1"/>
  <c r="E37" i="1"/>
  <c r="E40" i="1"/>
  <c r="E89" i="1"/>
  <c r="D32" i="1" l="1"/>
  <c r="D28" i="1"/>
  <c r="D29" i="1"/>
  <c r="E24" i="1" l="1"/>
  <c r="E23" i="1"/>
  <c r="E155" i="1"/>
  <c r="E86" i="1"/>
  <c r="E90" i="1"/>
  <c r="E107" i="1"/>
  <c r="E147" i="1"/>
  <c r="E77" i="1"/>
  <c r="E113" i="1"/>
  <c r="E69" i="1"/>
  <c r="E149" i="1"/>
  <c r="E144" i="1"/>
  <c r="E95" i="1"/>
  <c r="E92" i="1"/>
  <c r="E139" i="1"/>
  <c r="E50" i="1"/>
  <c r="E81" i="1"/>
  <c r="E116" i="1"/>
  <c r="E60" i="1"/>
  <c r="E151" i="1"/>
  <c r="E105" i="1"/>
  <c r="E142" i="1"/>
  <c r="E128" i="1"/>
  <c r="E153" i="1"/>
  <c r="E140" i="1"/>
  <c r="E78" i="1"/>
  <c r="E109" i="1"/>
  <c r="E130" i="1"/>
  <c r="E79" i="1"/>
  <c r="E127" i="1"/>
  <c r="E133" i="1"/>
  <c r="E143" i="1"/>
  <c r="E136" i="1"/>
  <c r="E67" i="1"/>
  <c r="E97" i="1"/>
  <c r="E121" i="1"/>
  <c r="E148" i="1"/>
  <c r="E63" i="1"/>
  <c r="E119" i="1"/>
  <c r="E61" i="1"/>
  <c r="E135" i="1"/>
  <c r="E129" i="1"/>
  <c r="E145" i="1"/>
  <c r="E73" i="1"/>
  <c r="E112" i="1"/>
  <c r="E101" i="1"/>
  <c r="E104" i="1"/>
  <c r="E117" i="1"/>
  <c r="E106" i="1"/>
  <c r="E154" i="1"/>
  <c r="E150" i="1"/>
  <c r="E146" i="1"/>
  <c r="E131" i="1"/>
  <c r="E125" i="1"/>
  <c r="E122" i="1"/>
  <c r="E68" i="1"/>
  <c r="E76" i="1"/>
  <c r="E132" i="1"/>
  <c r="E64" i="1"/>
  <c r="E108" i="1"/>
  <c r="E55" i="1"/>
  <c r="E71" i="1"/>
  <c r="E88" i="1"/>
  <c r="E59" i="1"/>
  <c r="E100" i="1"/>
  <c r="E91" i="1"/>
  <c r="E85" i="1"/>
  <c r="E57" i="1"/>
  <c r="E94" i="1"/>
  <c r="E118" i="1"/>
  <c r="E126" i="1"/>
  <c r="E66" i="1"/>
  <c r="E134" i="1"/>
  <c r="E124" i="1"/>
  <c r="E70" i="1"/>
  <c r="E123" i="1"/>
  <c r="E96" i="1"/>
  <c r="E99" i="1"/>
  <c r="E138" i="1"/>
  <c r="E141" i="1"/>
  <c r="E39" i="1"/>
  <c r="E114" i="1"/>
  <c r="E48" i="1"/>
  <c r="E52" i="1"/>
  <c r="E98" i="1"/>
  <c r="E111" i="1"/>
  <c r="E137" i="1"/>
  <c r="E47" i="1"/>
  <c r="E87" i="1"/>
  <c r="E82" i="1"/>
  <c r="E65" i="1"/>
  <c r="E80" i="1"/>
  <c r="E103" i="1"/>
  <c r="E120" i="1"/>
  <c r="E74" i="1"/>
  <c r="E75" i="1"/>
  <c r="E110" i="1"/>
  <c r="E83" i="1"/>
  <c r="E102" i="1"/>
  <c r="E72" i="1"/>
  <c r="G30" i="5"/>
  <c r="F30" i="5"/>
  <c r="E30" i="5"/>
  <c r="D30" i="5"/>
  <c r="C30" i="5"/>
  <c r="G29" i="5"/>
  <c r="F29" i="5"/>
  <c r="F31" i="5" s="1"/>
  <c r="E29" i="5"/>
  <c r="E31" i="5" s="1"/>
  <c r="D29" i="5"/>
  <c r="C29" i="5"/>
  <c r="G26" i="5"/>
  <c r="F26" i="5"/>
  <c r="E26" i="5"/>
  <c r="D26" i="5"/>
  <c r="C26" i="5"/>
  <c r="G25" i="5"/>
  <c r="G27" i="5" s="1"/>
  <c r="F25" i="5"/>
  <c r="F27" i="5" s="1"/>
  <c r="E25" i="5"/>
  <c r="D25" i="5"/>
  <c r="D28" i="5" s="1"/>
  <c r="C25" i="5"/>
  <c r="C27" i="5" s="1"/>
  <c r="G24" i="5"/>
  <c r="F24" i="5"/>
  <c r="E24" i="5"/>
  <c r="D24" i="5"/>
  <c r="C24" i="5"/>
  <c r="G23" i="5"/>
  <c r="F23" i="5"/>
  <c r="E23" i="5"/>
  <c r="D23" i="5"/>
  <c r="C23" i="5"/>
  <c r="G22" i="5"/>
  <c r="F22" i="5"/>
  <c r="F32" i="5" s="1"/>
  <c r="E22" i="5"/>
  <c r="D22" i="5"/>
  <c r="C22" i="5"/>
  <c r="G34" i="5" l="1"/>
  <c r="C28" i="5"/>
  <c r="C34" i="5"/>
  <c r="F33" i="5"/>
  <c r="E28" i="5"/>
  <c r="C31" i="5"/>
  <c r="G31" i="5"/>
  <c r="G28" i="5"/>
  <c r="D33" i="5"/>
  <c r="E32" i="5"/>
  <c r="E31" i="1"/>
  <c r="E25" i="1"/>
  <c r="E30" i="1"/>
  <c r="E27" i="1"/>
  <c r="E33" i="1" s="1"/>
  <c r="E26" i="1"/>
  <c r="F34" i="5"/>
  <c r="F28" i="5"/>
  <c r="D31" i="5"/>
  <c r="E33" i="5"/>
  <c r="D27" i="5"/>
  <c r="C32" i="5"/>
  <c r="G32" i="5"/>
  <c r="E34" i="5"/>
  <c r="E27" i="5"/>
  <c r="D32" i="5"/>
  <c r="C33" i="5"/>
  <c r="G33" i="5"/>
  <c r="D34" i="5"/>
  <c r="E32" i="1" l="1"/>
  <c r="E35" i="1"/>
  <c r="E34" i="1"/>
  <c r="E28" i="1"/>
  <c r="E29" i="1"/>
  <c r="C32" i="1"/>
  <c r="C29" i="1"/>
  <c r="C28" i="1"/>
  <c r="C23" i="1"/>
  <c r="D23" i="1"/>
  <c r="C24" i="1"/>
  <c r="D24" i="1"/>
  <c r="D33" i="1" l="1"/>
  <c r="D34" i="1"/>
  <c r="C33" i="1"/>
  <c r="C34" i="1"/>
  <c r="D35" i="1"/>
  <c r="C35" i="1"/>
</calcChain>
</file>

<file path=xl/sharedStrings.xml><?xml version="1.0" encoding="utf-8"?>
<sst xmlns="http://schemas.openxmlformats.org/spreadsheetml/2006/main" count="417" uniqueCount="120">
  <si>
    <t>INCOMING INSPECTION</t>
  </si>
  <si>
    <t>CUSTOMER :</t>
  </si>
  <si>
    <t>PROJECT-NAME :</t>
  </si>
  <si>
    <t>PART-NAME :</t>
  </si>
  <si>
    <t>PROJECT-NO :</t>
  </si>
  <si>
    <t>PART-NO :</t>
  </si>
  <si>
    <t>DATE :</t>
  </si>
  <si>
    <t>Measurement equipment</t>
  </si>
  <si>
    <t>Centermax</t>
  </si>
  <si>
    <t>Measurement no.</t>
  </si>
  <si>
    <t>Notation</t>
  </si>
  <si>
    <t>Specification</t>
  </si>
  <si>
    <t>Tolerance upper</t>
  </si>
  <si>
    <t>Tolerance lower</t>
  </si>
  <si>
    <t>Unit</t>
  </si>
  <si>
    <t>[mm]</t>
  </si>
  <si>
    <t>USL</t>
  </si>
  <si>
    <t>LSL</t>
  </si>
  <si>
    <t>Quantity</t>
  </si>
  <si>
    <t>avg.</t>
  </si>
  <si>
    <t>s</t>
  </si>
  <si>
    <t>max</t>
  </si>
  <si>
    <t>min</t>
  </si>
  <si>
    <t>R</t>
  </si>
  <si>
    <t>cp</t>
  </si>
  <si>
    <t>cpk</t>
  </si>
  <si>
    <t>o.k.\fail</t>
  </si>
  <si>
    <t>Symbol</t>
  </si>
  <si>
    <t>IT1</t>
  </si>
  <si>
    <t>IT2</t>
  </si>
  <si>
    <t>IT3</t>
  </si>
  <si>
    <t>IT4</t>
  </si>
  <si>
    <t>IT5</t>
  </si>
  <si>
    <t>IT12</t>
  </si>
  <si>
    <t>IT15</t>
  </si>
  <si>
    <t>r</t>
  </si>
  <si>
    <t>avg + 5s</t>
  </si>
  <si>
    <t>avg - 5s</t>
  </si>
  <si>
    <t>REMARKS:</t>
  </si>
  <si>
    <r>
      <t>QC-NO :</t>
    </r>
    <r>
      <rPr>
        <sz val="11"/>
        <rFont val="Arial"/>
        <family val="2"/>
      </rPr>
      <t xml:space="preserve"> </t>
    </r>
  </si>
  <si>
    <r>
      <t>INSPECTOR :</t>
    </r>
    <r>
      <rPr>
        <sz val="11"/>
        <rFont val="Arial"/>
        <family val="2"/>
      </rPr>
      <t xml:space="preserve"> </t>
    </r>
  </si>
  <si>
    <t>R.Becker</t>
  </si>
  <si>
    <t>TEAMLEADER:</t>
  </si>
  <si>
    <t>Ali Dogan</t>
  </si>
  <si>
    <t>Audi</t>
  </si>
  <si>
    <t>PA2425-Audi Ladeklappe</t>
  </si>
  <si>
    <t>w/o</t>
  </si>
  <si>
    <t>031750300000</t>
  </si>
  <si>
    <t>Untersuchung 100pcs. Nach Zeichnungsvorgabe</t>
  </si>
  <si>
    <t>DIN Konzentrizität_Stack ID bottom zu HF</t>
  </si>
  <si>
    <t>DIN Konzentrizität_Stack ID top zu HF</t>
  </si>
  <si>
    <t>n</t>
  </si>
  <si>
    <t>j</t>
  </si>
  <si>
    <t>z</t>
  </si>
  <si>
    <t>G. Bania</t>
  </si>
  <si>
    <t>Cover Plate</t>
  </si>
  <si>
    <t>1313-044-00010G</t>
  </si>
  <si>
    <t>X-Wert</t>
  </si>
  <si>
    <t>Y-Wert</t>
  </si>
  <si>
    <t>DIN Position ID  zu BAC</t>
  </si>
  <si>
    <t>Diameter 
Datum C</t>
  </si>
  <si>
    <t>Diameter 
Datum A</t>
  </si>
  <si>
    <t>AVG</t>
  </si>
  <si>
    <t>Gear+Magnet assy</t>
  </si>
  <si>
    <t>1318-112-00050A</t>
  </si>
  <si>
    <t>run out Bottom side on Magnet</t>
  </si>
  <si>
    <t>excentric position</t>
  </si>
  <si>
    <t>run out Gear side on Magnet</t>
  </si>
  <si>
    <t>TR585</t>
  </si>
  <si>
    <t>Bottom side</t>
  </si>
  <si>
    <t>Gear side</t>
  </si>
  <si>
    <t>h</t>
  </si>
  <si>
    <t>a</t>
  </si>
  <si>
    <t>[°]</t>
  </si>
  <si>
    <t>run out          Gear side      on Magnet</t>
  </si>
  <si>
    <t>Housing</t>
  </si>
  <si>
    <t xml:space="preserve">Gruppe A , kleinster  Konzentrizitätsfehler </t>
  </si>
  <si>
    <t>Gruppe B , größter Konzentrizitätsfehler</t>
  </si>
  <si>
    <t>Ton</t>
  </si>
  <si>
    <t>Sandglass</t>
  </si>
  <si>
    <t>ID Shape</t>
  </si>
  <si>
    <t>Rotor Concentricity</t>
  </si>
  <si>
    <t>Stator Concentricity</t>
  </si>
  <si>
    <t>Blocks</t>
  </si>
  <si>
    <t>CenterPt</t>
  </si>
  <si>
    <t>RunOrder</t>
  </si>
  <si>
    <t>StdOrder</t>
  </si>
  <si>
    <t>Gruppe C , mittlerer Konzentrizitätsfehler</t>
  </si>
  <si>
    <t>Stator Offset, gemessen</t>
  </si>
  <si>
    <t>Stator ID</t>
  </si>
  <si>
    <t>STATOR</t>
  </si>
  <si>
    <t>A -lowest concentricity error</t>
  </si>
  <si>
    <t>Rotor</t>
  </si>
  <si>
    <t>Rotor Offset, gemessen</t>
  </si>
  <si>
    <t>Rotor ID</t>
  </si>
  <si>
    <t>B - largest concentricity error</t>
  </si>
  <si>
    <t>C - mean average error</t>
  </si>
  <si>
    <t>Form</t>
  </si>
  <si>
    <t>SU</t>
  </si>
  <si>
    <t>TO</t>
  </si>
  <si>
    <t>*</t>
  </si>
  <si>
    <t>Output</t>
  </si>
  <si>
    <t>Golden Ear</t>
  </si>
  <si>
    <t>i.O.</t>
  </si>
  <si>
    <t>n.i.O.</t>
  </si>
  <si>
    <t>extrem</t>
  </si>
  <si>
    <t>leichtes rauschen</t>
  </si>
  <si>
    <t>grenzwertig</t>
  </si>
  <si>
    <t>CCW grenzwertig</t>
  </si>
  <si>
    <t>CCW</t>
  </si>
  <si>
    <t>leichtes klackern</t>
  </si>
  <si>
    <t>LDV (caRMS) CW</t>
  </si>
  <si>
    <t>LDV (caRMS) CCW</t>
  </si>
  <si>
    <t>LDV (caRMS) CW_NEU</t>
  </si>
  <si>
    <t>LDV (caRMS) CCW_NEU</t>
  </si>
  <si>
    <t>X</t>
  </si>
  <si>
    <t>2.</t>
  </si>
  <si>
    <t>3.</t>
  </si>
  <si>
    <t>4.</t>
  </si>
  <si>
    <t>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</si>
</sst>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32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name val="GDT"/>
    </font>
    <font>
      <sz val="10"/>
      <color theme="1"/>
      <name val="Arial"/>
      <family val="2"/>
    </font>
    <font>
      <i/>
      <sz val="10"/>
      <name val="Arial"/>
      <family val="2"/>
    </font>
    <font>
      <b/>
      <sz val="10"/>
      <name val="Pview Symbol"/>
      <family val="3"/>
    </font>
    <font>
      <sz val="10"/>
      <color rgb="FF0070C0"/>
      <name val="Arial"/>
      <family val="2"/>
    </font>
    <font>
      <b/>
      <sz val="10"/>
      <color rgb="FF00B050"/>
      <name val="Arial"/>
      <family val="2"/>
    </font>
    <font>
      <b/>
      <sz val="10"/>
      <color rgb="FFFF0000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8"/>
      <color rgb="FF0070C0"/>
      <name val="Arial"/>
      <family val="2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67997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A7597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294">
    <xf numFmtId="0" fontId="0" fillId="0" borderId="0" xfId="0"/>
    <xf numFmtId="0" fontId="11" fillId="0" borderId="0" xfId="0" applyFont="1" applyBorder="1" applyAlignment="1">
      <alignment vertical="center"/>
    </xf>
    <xf numFmtId="0" fontId="12" fillId="0" borderId="0" xfId="0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3" xfId="0" applyFont="1" applyBorder="1" applyAlignment="1" applyProtection="1">
      <alignment horizontal="left" vertical="center"/>
    </xf>
    <xf numFmtId="0" fontId="13" fillId="0" borderId="3" xfId="0" applyFont="1" applyBorder="1" applyAlignment="1">
      <alignment vertical="center"/>
    </xf>
    <xf numFmtId="0" fontId="11" fillId="0" borderId="0" xfId="0" applyFont="1" applyBorder="1" applyAlignment="1">
      <alignment horizontal="centerContinuous" vertical="center"/>
    </xf>
    <xf numFmtId="0" fontId="13" fillId="0" borderId="3" xfId="0" applyFont="1" applyBorder="1" applyAlignment="1" applyProtection="1">
      <alignment horizontal="left" vertical="center"/>
      <protection locked="0"/>
    </xf>
    <xf numFmtId="0" fontId="14" fillId="0" borderId="0" xfId="0" applyFont="1" applyFill="1" applyBorder="1" applyAlignment="1">
      <alignment horizontal="left" vertical="center"/>
    </xf>
    <xf numFmtId="14" fontId="13" fillId="0" borderId="3" xfId="0" applyNumberFormat="1" applyFont="1" applyBorder="1" applyAlignment="1" applyProtection="1">
      <alignment horizontal="left" vertical="center"/>
      <protection locked="0"/>
    </xf>
    <xf numFmtId="0" fontId="15" fillId="0" borderId="0" xfId="0" applyFont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1" fontId="17" fillId="0" borderId="8" xfId="0" applyNumberFormat="1" applyFont="1" applyFill="1" applyBorder="1" applyAlignment="1">
      <alignment horizontal="center" vertical="center"/>
    </xf>
    <xf numFmtId="2" fontId="17" fillId="0" borderId="11" xfId="0" applyNumberFormat="1" applyFont="1" applyFill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6" fillId="0" borderId="0" xfId="0" applyFont="1" applyFill="1" applyAlignment="1">
      <alignment vertical="center"/>
    </xf>
    <xf numFmtId="2" fontId="17" fillId="6" borderId="5" xfId="0" applyNumberFormat="1" applyFont="1" applyFill="1" applyBorder="1" applyAlignment="1">
      <alignment horizontal="center"/>
    </xf>
    <xf numFmtId="1" fontId="17" fillId="2" borderId="3" xfId="0" applyNumberFormat="1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164" fontId="17" fillId="0" borderId="8" xfId="0" applyNumberFormat="1" applyFont="1" applyFill="1" applyBorder="1" applyAlignment="1">
      <alignment horizontal="center"/>
    </xf>
    <xf numFmtId="164" fontId="17" fillId="0" borderId="11" xfId="0" applyNumberFormat="1" applyFont="1" applyFill="1" applyBorder="1" applyAlignment="1">
      <alignment horizontal="center"/>
    </xf>
    <xf numFmtId="164" fontId="17" fillId="0" borderId="5" xfId="0" applyNumberFormat="1" applyFont="1" applyFill="1" applyBorder="1" applyAlignment="1">
      <alignment horizontal="center" vertical="center"/>
    </xf>
    <xf numFmtId="164" fontId="17" fillId="0" borderId="11" xfId="0" applyNumberFormat="1" applyFont="1" applyFill="1" applyBorder="1" applyAlignment="1">
      <alignment horizontal="center" vertical="center"/>
    </xf>
    <xf numFmtId="164" fontId="17" fillId="3" borderId="11" xfId="0" applyNumberFormat="1" applyFont="1" applyFill="1" applyBorder="1" applyAlignment="1">
      <alignment horizontal="center" vertical="center"/>
    </xf>
    <xf numFmtId="164" fontId="17" fillId="7" borderId="11" xfId="0" applyNumberFormat="1" applyFont="1" applyFill="1" applyBorder="1" applyAlignment="1">
      <alignment horizontal="center" vertical="center"/>
    </xf>
    <xf numFmtId="164" fontId="17" fillId="8" borderId="11" xfId="0" applyNumberFormat="1" applyFont="1" applyFill="1" applyBorder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5" borderId="1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right" vertical="center"/>
    </xf>
    <xf numFmtId="0" fontId="14" fillId="10" borderId="6" xfId="0" applyFont="1" applyFill="1" applyBorder="1" applyAlignment="1">
      <alignment horizontal="left" vertical="center"/>
    </xf>
    <xf numFmtId="0" fontId="13" fillId="10" borderId="4" xfId="0" applyFont="1" applyFill="1" applyBorder="1" applyAlignment="1">
      <alignment vertical="center"/>
    </xf>
    <xf numFmtId="0" fontId="13" fillId="10" borderId="7" xfId="0" applyFont="1" applyFill="1" applyBorder="1" applyAlignment="1">
      <alignment vertical="center"/>
    </xf>
    <xf numFmtId="0" fontId="14" fillId="0" borderId="3" xfId="0" quotePrefix="1" applyFont="1" applyBorder="1" applyAlignment="1">
      <alignment horizontal="right" vertical="center"/>
    </xf>
    <xf numFmtId="0" fontId="13" fillId="10" borderId="9" xfId="0" applyFont="1" applyFill="1" applyBorder="1" applyAlignment="1">
      <alignment vertical="center"/>
    </xf>
    <xf numFmtId="0" fontId="13" fillId="10" borderId="0" xfId="0" applyFont="1" applyFill="1" applyBorder="1" applyAlignment="1">
      <alignment vertical="center"/>
    </xf>
    <xf numFmtId="0" fontId="13" fillId="10" borderId="10" xfId="0" applyFont="1" applyFill="1" applyBorder="1" applyAlignment="1">
      <alignment vertical="center"/>
    </xf>
    <xf numFmtId="0" fontId="11" fillId="10" borderId="0" xfId="0" applyFont="1" applyFill="1" applyBorder="1" applyAlignment="1">
      <alignment vertical="center"/>
    </xf>
    <xf numFmtId="0" fontId="11" fillId="10" borderId="10" xfId="0" applyFont="1" applyFill="1" applyBorder="1" applyAlignment="1">
      <alignment vertical="center"/>
    </xf>
    <xf numFmtId="0" fontId="11" fillId="10" borderId="9" xfId="0" applyFont="1" applyFill="1" applyBorder="1" applyAlignment="1">
      <alignment horizontal="centerContinuous" vertical="center"/>
    </xf>
    <xf numFmtId="0" fontId="12" fillId="10" borderId="0" xfId="0" applyFont="1" applyFill="1" applyBorder="1" applyAlignment="1">
      <alignment vertical="center"/>
    </xf>
    <xf numFmtId="0" fontId="20" fillId="0" borderId="3" xfId="0" applyFont="1" applyBorder="1" applyAlignment="1" applyProtection="1">
      <alignment horizontal="left" vertical="center"/>
      <protection locked="0"/>
    </xf>
    <xf numFmtId="0" fontId="15" fillId="0" borderId="0" xfId="0" applyFont="1" applyBorder="1" applyAlignment="1">
      <alignment vertical="center"/>
    </xf>
    <xf numFmtId="0" fontId="9" fillId="0" borderId="7" xfId="0" applyFont="1" applyBorder="1"/>
    <xf numFmtId="0" fontId="9" fillId="0" borderId="7" xfId="0" quotePrefix="1" applyFont="1" applyBorder="1" applyAlignment="1">
      <alignment horizontal="left" vertical="center"/>
    </xf>
    <xf numFmtId="0" fontId="0" fillId="0" borderId="0" xfId="0" applyBorder="1"/>
    <xf numFmtId="1" fontId="17" fillId="2" borderId="1" xfId="0" applyNumberFormat="1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/>
    </xf>
    <xf numFmtId="164" fontId="17" fillId="0" borderId="6" xfId="0" applyNumberFormat="1" applyFont="1" applyFill="1" applyBorder="1" applyAlignment="1">
      <alignment horizontal="center"/>
    </xf>
    <xf numFmtId="164" fontId="17" fillId="0" borderId="9" xfId="0" applyNumberFormat="1" applyFont="1" applyFill="1" applyBorder="1" applyAlignment="1">
      <alignment horizontal="center"/>
    </xf>
    <xf numFmtId="164" fontId="17" fillId="0" borderId="12" xfId="0" applyNumberFormat="1" applyFont="1" applyFill="1" applyBorder="1" applyAlignment="1">
      <alignment horizontal="center" vertical="center"/>
    </xf>
    <xf numFmtId="164" fontId="17" fillId="0" borderId="9" xfId="0" applyNumberFormat="1" applyFont="1" applyFill="1" applyBorder="1" applyAlignment="1">
      <alignment horizontal="center" vertical="center"/>
    </xf>
    <xf numFmtId="2" fontId="17" fillId="0" borderId="9" xfId="0" applyNumberFormat="1" applyFont="1" applyFill="1" applyBorder="1" applyAlignment="1">
      <alignment horizontal="center"/>
    </xf>
    <xf numFmtId="164" fontId="17" fillId="0" borderId="0" xfId="0" applyNumberFormat="1" applyFont="1" applyFill="1" applyBorder="1" applyAlignment="1">
      <alignment horizontal="center"/>
    </xf>
    <xf numFmtId="164" fontId="17" fillId="0" borderId="0" xfId="0" applyNumberFormat="1" applyFont="1" applyFill="1" applyBorder="1" applyAlignment="1">
      <alignment horizontal="center" vertical="center"/>
    </xf>
    <xf numFmtId="1" fontId="17" fillId="0" borderId="0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64" fontId="19" fillId="0" borderId="0" xfId="0" applyNumberFormat="1" applyFont="1" applyFill="1" applyBorder="1" applyAlignment="1">
      <alignment horizontal="center"/>
    </xf>
    <xf numFmtId="1" fontId="17" fillId="0" borderId="9" xfId="0" applyNumberFormat="1" applyFont="1" applyFill="1" applyBorder="1" applyAlignment="1">
      <alignment horizontal="center" vertical="center"/>
    </xf>
    <xf numFmtId="0" fontId="18" fillId="0" borderId="9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/>
    </xf>
    <xf numFmtId="0" fontId="21" fillId="2" borderId="8" xfId="0" applyFont="1" applyFill="1" applyBorder="1" applyAlignment="1">
      <alignment horizontal="center" vertical="center"/>
    </xf>
    <xf numFmtId="0" fontId="21" fillId="2" borderId="6" xfId="0" applyFont="1" applyFill="1" applyBorder="1" applyAlignment="1">
      <alignment horizontal="center" vertical="center"/>
    </xf>
    <xf numFmtId="0" fontId="22" fillId="11" borderId="3" xfId="0" applyFont="1" applyFill="1" applyBorder="1" applyAlignment="1">
      <alignment horizontal="center" vertical="top" wrapText="1"/>
    </xf>
    <xf numFmtId="0" fontId="17" fillId="0" borderId="9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23" fillId="0" borderId="8" xfId="0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9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Continuous" vertical="center"/>
    </xf>
    <xf numFmtId="0" fontId="12" fillId="0" borderId="0" xfId="0" applyFont="1" applyFill="1" applyBorder="1" applyAlignment="1">
      <alignment vertical="center"/>
    </xf>
    <xf numFmtId="0" fontId="21" fillId="2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/>
    </xf>
    <xf numFmtId="0" fontId="0" fillId="12" borderId="8" xfId="0" applyFill="1" applyBorder="1" applyAlignment="1">
      <alignment horizontal="center" vertical="center"/>
    </xf>
    <xf numFmtId="1" fontId="17" fillId="12" borderId="3" xfId="0" applyNumberFormat="1" applyFont="1" applyFill="1" applyBorder="1" applyAlignment="1">
      <alignment horizontal="center" vertical="center"/>
    </xf>
    <xf numFmtId="0" fontId="17" fillId="12" borderId="5" xfId="0" applyFont="1" applyFill="1" applyBorder="1" applyAlignment="1">
      <alignment horizontal="center" vertical="center"/>
    </xf>
    <xf numFmtId="0" fontId="17" fillId="12" borderId="3" xfId="0" applyFont="1" applyFill="1" applyBorder="1" applyAlignment="1">
      <alignment horizontal="center" vertical="center"/>
    </xf>
    <xf numFmtId="0" fontId="21" fillId="12" borderId="8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right" vertical="center"/>
    </xf>
    <xf numFmtId="0" fontId="20" fillId="0" borderId="0" xfId="0" applyFont="1" applyBorder="1" applyAlignment="1" applyProtection="1">
      <alignment horizontal="left" vertical="center"/>
      <protection locked="0"/>
    </xf>
    <xf numFmtId="0" fontId="25" fillId="0" borderId="3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164" fontId="25" fillId="0" borderId="3" xfId="0" applyNumberFormat="1" applyFont="1" applyBorder="1" applyAlignment="1">
      <alignment horizontal="center"/>
    </xf>
    <xf numFmtId="164" fontId="25" fillId="0" borderId="3" xfId="0" applyNumberFormat="1" applyFont="1" applyFill="1" applyBorder="1" applyAlignment="1">
      <alignment horizontal="center"/>
    </xf>
    <xf numFmtId="0" fontId="25" fillId="0" borderId="3" xfId="0" applyFont="1" applyBorder="1" applyAlignment="1">
      <alignment horizontal="center" vertical="center"/>
    </xf>
    <xf numFmtId="0" fontId="25" fillId="0" borderId="3" xfId="0" applyFont="1" applyBorder="1"/>
    <xf numFmtId="164" fontId="27" fillId="0" borderId="8" xfId="0" applyNumberFormat="1" applyFont="1" applyFill="1" applyBorder="1" applyAlignment="1">
      <alignment horizontal="center"/>
    </xf>
    <xf numFmtId="164" fontId="27" fillId="0" borderId="11" xfId="0" applyNumberFormat="1" applyFont="1" applyFill="1" applyBorder="1" applyAlignment="1">
      <alignment horizontal="center"/>
    </xf>
    <xf numFmtId="164" fontId="27" fillId="0" borderId="5" xfId="0" applyNumberFormat="1" applyFont="1" applyFill="1" applyBorder="1" applyAlignment="1">
      <alignment horizontal="center" vertical="center"/>
    </xf>
    <xf numFmtId="164" fontId="27" fillId="0" borderId="11" xfId="0" applyNumberFormat="1" applyFont="1" applyFill="1" applyBorder="1" applyAlignment="1">
      <alignment horizontal="center" vertical="center"/>
    </xf>
    <xf numFmtId="1" fontId="27" fillId="0" borderId="8" xfId="0" applyNumberFormat="1" applyFont="1" applyFill="1" applyBorder="1" applyAlignment="1">
      <alignment horizontal="center" vertical="center"/>
    </xf>
    <xf numFmtId="164" fontId="27" fillId="3" borderId="11" xfId="0" applyNumberFormat="1" applyFont="1" applyFill="1" applyBorder="1" applyAlignment="1">
      <alignment horizontal="center" vertical="center"/>
    </xf>
    <xf numFmtId="164" fontId="27" fillId="7" borderId="11" xfId="0" applyNumberFormat="1" applyFont="1" applyFill="1" applyBorder="1" applyAlignment="1">
      <alignment horizontal="center" vertical="center"/>
    </xf>
    <xf numFmtId="164" fontId="27" fillId="8" borderId="11" xfId="0" applyNumberFormat="1" applyFont="1" applyFill="1" applyBorder="1" applyAlignment="1">
      <alignment horizontal="center" vertical="center"/>
    </xf>
    <xf numFmtId="164" fontId="27" fillId="4" borderId="11" xfId="0" applyNumberFormat="1" applyFont="1" applyFill="1" applyBorder="1" applyAlignment="1">
      <alignment horizontal="center" vertical="center"/>
    </xf>
    <xf numFmtId="164" fontId="27" fillId="5" borderId="11" xfId="0" applyNumberFormat="1" applyFont="1" applyFill="1" applyBorder="1" applyAlignment="1">
      <alignment horizontal="center" vertical="center"/>
    </xf>
    <xf numFmtId="2" fontId="27" fillId="0" borderId="11" xfId="0" applyNumberFormat="1" applyFont="1" applyFill="1" applyBorder="1" applyAlignment="1">
      <alignment horizontal="center"/>
    </xf>
    <xf numFmtId="2" fontId="27" fillId="6" borderId="5" xfId="0" applyNumberFormat="1" applyFont="1" applyFill="1" applyBorder="1" applyAlignment="1">
      <alignment horizontal="center"/>
    </xf>
    <xf numFmtId="0" fontId="13" fillId="10" borderId="12" xfId="0" applyFont="1" applyFill="1" applyBorder="1" applyAlignment="1">
      <alignment vertical="center"/>
    </xf>
    <xf numFmtId="0" fontId="13" fillId="10" borderId="14" xfId="0" applyFont="1" applyFill="1" applyBorder="1" applyAlignment="1">
      <alignment vertical="center"/>
    </xf>
    <xf numFmtId="0" fontId="13" fillId="10" borderId="13" xfId="0" applyFont="1" applyFill="1" applyBorder="1" applyAlignment="1">
      <alignment vertical="center"/>
    </xf>
    <xf numFmtId="0" fontId="13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13" fillId="0" borderId="9" xfId="0" applyFont="1" applyFill="1" applyBorder="1" applyAlignment="1">
      <alignment vertical="center"/>
    </xf>
    <xf numFmtId="0" fontId="28" fillId="12" borderId="3" xfId="0" applyFont="1" applyFill="1" applyBorder="1" applyAlignment="1">
      <alignment horizontal="center" vertical="center" wrapText="1"/>
    </xf>
    <xf numFmtId="0" fontId="28" fillId="12" borderId="8" xfId="0" applyFont="1" applyFill="1" applyBorder="1" applyAlignment="1">
      <alignment horizontal="center" vertical="center" wrapText="1"/>
    </xf>
    <xf numFmtId="0" fontId="24" fillId="0" borderId="3" xfId="0" applyFont="1" applyFill="1" applyBorder="1" applyAlignment="1">
      <alignment horizontal="center"/>
    </xf>
    <xf numFmtId="164" fontId="8" fillId="0" borderId="11" xfId="0" applyNumberFormat="1" applyFont="1" applyBorder="1" applyAlignment="1">
      <alignment horizontal="center"/>
    </xf>
    <xf numFmtId="166" fontId="8" fillId="0" borderId="10" xfId="0" applyNumberFormat="1" applyFont="1" applyBorder="1" applyAlignment="1">
      <alignment horizontal="center"/>
    </xf>
    <xf numFmtId="164" fontId="8" fillId="0" borderId="10" xfId="0" applyNumberFormat="1" applyFont="1" applyBorder="1" applyAlignment="1">
      <alignment horizontal="center"/>
    </xf>
    <xf numFmtId="166" fontId="8" fillId="0" borderId="0" xfId="0" applyNumberFormat="1" applyFont="1" applyBorder="1" applyAlignment="1">
      <alignment horizontal="center"/>
    </xf>
    <xf numFmtId="165" fontId="8" fillId="0" borderId="11" xfId="0" applyNumberFormat="1" applyFont="1" applyFill="1" applyBorder="1" applyAlignment="1">
      <alignment horizontal="center"/>
    </xf>
    <xf numFmtId="164" fontId="8" fillId="0" borderId="9" xfId="0" applyNumberFormat="1" applyFont="1" applyFill="1" applyBorder="1" applyAlignment="1">
      <alignment horizontal="center"/>
    </xf>
    <xf numFmtId="164" fontId="8" fillId="0" borderId="11" xfId="0" applyNumberFormat="1" applyFont="1" applyFill="1" applyBorder="1" applyAlignment="1">
      <alignment horizontal="center"/>
    </xf>
    <xf numFmtId="0" fontId="8" fillId="0" borderId="0" xfId="0" applyFont="1" applyBorder="1"/>
    <xf numFmtId="0" fontId="8" fillId="0" borderId="0" xfId="0" applyFont="1"/>
    <xf numFmtId="164" fontId="8" fillId="0" borderId="5" xfId="0" applyNumberFormat="1" applyFont="1" applyBorder="1" applyAlignment="1">
      <alignment horizontal="center"/>
    </xf>
    <xf numFmtId="166" fontId="8" fillId="0" borderId="13" xfId="0" applyNumberFormat="1" applyFont="1" applyBorder="1" applyAlignment="1">
      <alignment horizontal="center"/>
    </xf>
    <xf numFmtId="164" fontId="8" fillId="0" borderId="13" xfId="0" applyNumberFormat="1" applyFont="1" applyBorder="1" applyAlignment="1">
      <alignment horizontal="center"/>
    </xf>
    <xf numFmtId="166" fontId="8" fillId="0" borderId="14" xfId="0" applyNumberFormat="1" applyFont="1" applyBorder="1" applyAlignment="1">
      <alignment horizontal="center"/>
    </xf>
    <xf numFmtId="165" fontId="8" fillId="0" borderId="5" xfId="0" applyNumberFormat="1" applyFont="1" applyFill="1" applyBorder="1" applyAlignment="1">
      <alignment horizontal="center"/>
    </xf>
    <xf numFmtId="164" fontId="8" fillId="0" borderId="12" xfId="0" applyNumberFormat="1" applyFont="1" applyFill="1" applyBorder="1" applyAlignment="1">
      <alignment horizontal="center"/>
    </xf>
    <xf numFmtId="164" fontId="8" fillId="0" borderId="5" xfId="0" applyNumberFormat="1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/>
    </xf>
    <xf numFmtId="0" fontId="23" fillId="0" borderId="3" xfId="0" applyFont="1" applyFill="1" applyBorder="1" applyAlignment="1">
      <alignment horizontal="center"/>
    </xf>
    <xf numFmtId="0" fontId="25" fillId="13" borderId="3" xfId="0" applyFont="1" applyFill="1" applyBorder="1" applyAlignment="1">
      <alignment horizontal="center"/>
    </xf>
    <xf numFmtId="164" fontId="25" fillId="13" borderId="3" xfId="0" applyNumberFormat="1" applyFont="1" applyFill="1" applyBorder="1" applyAlignment="1">
      <alignment horizontal="center"/>
    </xf>
    <xf numFmtId="164" fontId="25" fillId="11" borderId="3" xfId="0" applyNumberFormat="1" applyFont="1" applyFill="1" applyBorder="1" applyAlignment="1">
      <alignment horizontal="center"/>
    </xf>
    <xf numFmtId="0" fontId="25" fillId="14" borderId="3" xfId="0" applyFont="1" applyFill="1" applyBorder="1" applyAlignment="1">
      <alignment horizontal="center"/>
    </xf>
    <xf numFmtId="164" fontId="25" fillId="14" borderId="3" xfId="0" applyNumberFormat="1" applyFont="1" applyFill="1" applyBorder="1" applyAlignment="1">
      <alignment horizontal="center"/>
    </xf>
    <xf numFmtId="0" fontId="7" fillId="0" borderId="0" xfId="1"/>
    <xf numFmtId="0" fontId="7" fillId="15" borderId="15" xfId="1" applyFont="1" applyFill="1" applyBorder="1"/>
    <xf numFmtId="0" fontId="7" fillId="15" borderId="16" xfId="1" applyFont="1" applyFill="1" applyBorder="1"/>
    <xf numFmtId="0" fontId="7" fillId="16" borderId="16" xfId="1" applyFont="1" applyFill="1" applyBorder="1"/>
    <xf numFmtId="0" fontId="7" fillId="16" borderId="17" xfId="1" applyFont="1" applyFill="1" applyBorder="1"/>
    <xf numFmtId="0" fontId="7" fillId="15" borderId="18" xfId="1" applyFont="1" applyFill="1" applyBorder="1"/>
    <xf numFmtId="0" fontId="7" fillId="15" borderId="0" xfId="1" applyFont="1" applyFill="1" applyBorder="1"/>
    <xf numFmtId="0" fontId="7" fillId="16" borderId="0" xfId="1" applyFont="1" applyFill="1" applyBorder="1"/>
    <xf numFmtId="0" fontId="7" fillId="16" borderId="19" xfId="1" applyFont="1" applyFill="1" applyBorder="1"/>
    <xf numFmtId="0" fontId="7" fillId="17" borderId="18" xfId="1" applyFont="1" applyFill="1" applyBorder="1"/>
    <xf numFmtId="0" fontId="7" fillId="17" borderId="0" xfId="1" applyFont="1" applyFill="1" applyBorder="1"/>
    <xf numFmtId="0" fontId="7" fillId="18" borderId="18" xfId="1" applyFont="1" applyFill="1" applyBorder="1"/>
    <xf numFmtId="0" fontId="7" fillId="18" borderId="0" xfId="1" applyFont="1" applyFill="1" applyBorder="1"/>
    <xf numFmtId="0" fontId="7" fillId="18" borderId="19" xfId="1" applyFont="1" applyFill="1" applyBorder="1"/>
    <xf numFmtId="0" fontId="7" fillId="19" borderId="18" xfId="1" applyFont="1" applyFill="1" applyBorder="1"/>
    <xf numFmtId="0" fontId="7" fillId="19" borderId="0" xfId="1" applyFont="1" applyFill="1" applyBorder="1"/>
    <xf numFmtId="0" fontId="7" fillId="20" borderId="0" xfId="1" applyFont="1" applyFill="1" applyBorder="1"/>
    <xf numFmtId="0" fontId="7" fillId="20" borderId="19" xfId="1" applyFont="1" applyFill="1" applyBorder="1"/>
    <xf numFmtId="0" fontId="7" fillId="13" borderId="18" xfId="1" applyFont="1" applyFill="1" applyBorder="1"/>
    <xf numFmtId="0" fontId="7" fillId="13" borderId="0" xfId="1" applyFont="1" applyFill="1" applyBorder="1"/>
    <xf numFmtId="0" fontId="29" fillId="0" borderId="20" xfId="1" applyFont="1" applyBorder="1"/>
    <xf numFmtId="0" fontId="29" fillId="0" borderId="21" xfId="1" applyFont="1" applyBorder="1"/>
    <xf numFmtId="0" fontId="29" fillId="0" borderId="22" xfId="1" applyFont="1" applyBorder="1"/>
    <xf numFmtId="0" fontId="26" fillId="13" borderId="3" xfId="0" applyFont="1" applyFill="1" applyBorder="1" applyAlignment="1">
      <alignment horizontal="center"/>
    </xf>
    <xf numFmtId="0" fontId="7" fillId="0" borderId="23" xfId="1" applyBorder="1"/>
    <xf numFmtId="0" fontId="7" fillId="20" borderId="0" xfId="1" applyFill="1" applyAlignment="1">
      <alignment horizontal="center"/>
    </xf>
    <xf numFmtId="165" fontId="7" fillId="20" borderId="24" xfId="1" applyNumberFormat="1" applyFont="1" applyFill="1" applyBorder="1" applyAlignment="1">
      <alignment horizontal="center"/>
    </xf>
    <xf numFmtId="165" fontId="7" fillId="20" borderId="25" xfId="1" applyNumberFormat="1" applyFont="1" applyFill="1" applyBorder="1" applyAlignment="1">
      <alignment horizontal="center"/>
    </xf>
    <xf numFmtId="0" fontId="29" fillId="0" borderId="23" xfId="1" applyFont="1" applyBorder="1"/>
    <xf numFmtId="0" fontId="7" fillId="16" borderId="0" xfId="1" applyFont="1" applyFill="1" applyBorder="1" applyAlignment="1">
      <alignment horizontal="center"/>
    </xf>
    <xf numFmtId="0" fontId="7" fillId="16" borderId="16" xfId="1" applyFont="1" applyFill="1" applyBorder="1" applyAlignment="1">
      <alignment horizontal="center"/>
    </xf>
    <xf numFmtId="165" fontId="7" fillId="16" borderId="25" xfId="1" applyNumberFormat="1" applyFont="1" applyFill="1" applyBorder="1" applyAlignment="1">
      <alignment horizontal="center"/>
    </xf>
    <xf numFmtId="165" fontId="7" fillId="16" borderId="28" xfId="1" applyNumberFormat="1" applyFont="1" applyFill="1" applyBorder="1" applyAlignment="1">
      <alignment horizontal="center"/>
    </xf>
    <xf numFmtId="0" fontId="7" fillId="18" borderId="0" xfId="1" applyFont="1" applyFill="1" applyBorder="1" applyAlignment="1">
      <alignment horizontal="center"/>
    </xf>
    <xf numFmtId="165" fontId="7" fillId="18" borderId="25" xfId="1" applyNumberFormat="1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164" fontId="8" fillId="0" borderId="9" xfId="0" applyNumberFormat="1" applyFont="1" applyBorder="1" applyAlignment="1">
      <alignment horizontal="center"/>
    </xf>
    <xf numFmtId="164" fontId="8" fillId="0" borderId="6" xfId="0" applyNumberFormat="1" applyFont="1" applyFill="1" applyBorder="1" applyAlignment="1">
      <alignment horizontal="center"/>
    </xf>
    <xf numFmtId="164" fontId="8" fillId="0" borderId="8" xfId="0" applyNumberFormat="1" applyFont="1" applyFill="1" applyBorder="1" applyAlignment="1">
      <alignment horizontal="center"/>
    </xf>
    <xf numFmtId="165" fontId="8" fillId="20" borderId="8" xfId="0" applyNumberFormat="1" applyFont="1" applyFill="1" applyBorder="1" applyAlignment="1">
      <alignment horizontal="center"/>
    </xf>
    <xf numFmtId="165" fontId="8" fillId="20" borderId="11" xfId="0" applyNumberFormat="1" applyFont="1" applyFill="1" applyBorder="1" applyAlignment="1">
      <alignment horizontal="center"/>
    </xf>
    <xf numFmtId="0" fontId="6" fillId="0" borderId="23" xfId="1" applyFont="1" applyBorder="1"/>
    <xf numFmtId="165" fontId="8" fillId="13" borderId="11" xfId="0" applyNumberFormat="1" applyFont="1" applyFill="1" applyBorder="1" applyAlignment="1">
      <alignment horizontal="center"/>
    </xf>
    <xf numFmtId="165" fontId="8" fillId="4" borderId="11" xfId="0" applyNumberFormat="1" applyFont="1" applyFill="1" applyBorder="1" applyAlignment="1">
      <alignment horizontal="center"/>
    </xf>
    <xf numFmtId="165" fontId="8" fillId="4" borderId="5" xfId="0" applyNumberFormat="1" applyFont="1" applyFill="1" applyBorder="1" applyAlignment="1">
      <alignment horizontal="center"/>
    </xf>
    <xf numFmtId="0" fontId="5" fillId="0" borderId="0" xfId="1" applyFont="1"/>
    <xf numFmtId="0" fontId="5" fillId="0" borderId="23" xfId="1" applyFont="1" applyBorder="1"/>
    <xf numFmtId="164" fontId="9" fillId="0" borderId="0" xfId="0" applyNumberFormat="1" applyFont="1" applyFill="1" applyBorder="1" applyAlignment="1">
      <alignment horizontal="left"/>
    </xf>
    <xf numFmtId="0" fontId="9" fillId="3" borderId="0" xfId="0" applyFont="1" applyFill="1" applyBorder="1" applyAlignment="1">
      <alignment horizontal="center"/>
    </xf>
    <xf numFmtId="0" fontId="13" fillId="3" borderId="0" xfId="0" applyFont="1" applyFill="1" applyBorder="1" applyAlignment="1">
      <alignment horizontal="center"/>
    </xf>
    <xf numFmtId="0" fontId="31" fillId="0" borderId="23" xfId="1" applyFont="1" applyBorder="1"/>
    <xf numFmtId="0" fontId="29" fillId="0" borderId="23" xfId="0" applyFont="1" applyBorder="1"/>
    <xf numFmtId="0" fontId="4" fillId="20" borderId="0" xfId="0" applyFont="1" applyFill="1"/>
    <xf numFmtId="0" fontId="4" fillId="4" borderId="0" xfId="0" applyFont="1" applyFill="1"/>
    <xf numFmtId="0" fontId="4" fillId="13" borderId="0" xfId="0" applyFont="1" applyFill="1"/>
    <xf numFmtId="0" fontId="4" fillId="21" borderId="0" xfId="0" applyFont="1" applyFill="1"/>
    <xf numFmtId="0" fontId="4" fillId="22" borderId="0" xfId="0" applyFont="1" applyFill="1"/>
    <xf numFmtId="0" fontId="4" fillId="23" borderId="0" xfId="0" applyFont="1" applyFill="1"/>
    <xf numFmtId="0" fontId="26" fillId="3" borderId="3" xfId="0" applyFont="1" applyFill="1" applyBorder="1" applyAlignment="1">
      <alignment horizontal="center"/>
    </xf>
    <xf numFmtId="0" fontId="25" fillId="3" borderId="3" xfId="0" applyFont="1" applyFill="1" applyBorder="1" applyAlignment="1">
      <alignment horizontal="center"/>
    </xf>
    <xf numFmtId="0" fontId="5" fillId="0" borderId="16" xfId="1" applyFont="1" applyBorder="1"/>
    <xf numFmtId="0" fontId="29" fillId="0" borderId="23" xfId="1" applyFont="1" applyBorder="1" applyAlignment="1"/>
    <xf numFmtId="0" fontId="29" fillId="0" borderId="23" xfId="1" applyFont="1" applyBorder="1" applyAlignment="1">
      <alignment horizontal="center"/>
    </xf>
    <xf numFmtId="0" fontId="3" fillId="0" borderId="32" xfId="1" applyFont="1" applyBorder="1" applyAlignment="1">
      <alignment horizontal="center" vertical="center"/>
    </xf>
    <xf numFmtId="0" fontId="3" fillId="0" borderId="30" xfId="1" applyFont="1" applyBorder="1" applyAlignment="1">
      <alignment horizontal="center" vertical="center"/>
    </xf>
    <xf numFmtId="0" fontId="7" fillId="0" borderId="10" xfId="1" applyBorder="1" applyAlignment="1">
      <alignment horizontal="center" vertical="center"/>
    </xf>
    <xf numFmtId="0" fontId="7" fillId="0" borderId="31" xfId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>
      <alignment horizontal="center" vertical="center"/>
    </xf>
    <xf numFmtId="0" fontId="30" fillId="0" borderId="26" xfId="1" applyFont="1" applyBorder="1" applyAlignment="1">
      <alignment wrapText="1"/>
    </xf>
    <xf numFmtId="0" fontId="30" fillId="0" borderId="29" xfId="1" applyFont="1" applyBorder="1" applyAlignment="1">
      <alignment wrapText="1"/>
    </xf>
    <xf numFmtId="0" fontId="30" fillId="0" borderId="34" xfId="1" applyFont="1" applyBorder="1" applyAlignment="1">
      <alignment wrapText="1"/>
    </xf>
    <xf numFmtId="0" fontId="30" fillId="0" borderId="27" xfId="1" applyFont="1" applyBorder="1" applyAlignment="1">
      <alignment wrapText="1"/>
    </xf>
    <xf numFmtId="0" fontId="5" fillId="0" borderId="0" xfId="1" applyFont="1" applyBorder="1"/>
    <xf numFmtId="0" fontId="7" fillId="20" borderId="0" xfId="1" applyFill="1" applyBorder="1" applyAlignment="1">
      <alignment horizontal="center"/>
    </xf>
    <xf numFmtId="0" fontId="2" fillId="0" borderId="0" xfId="1" applyFont="1"/>
    <xf numFmtId="0" fontId="7" fillId="0" borderId="30" xfId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164" fontId="3" fillId="0" borderId="30" xfId="1" applyNumberFormat="1" applyFont="1" applyBorder="1" applyAlignment="1">
      <alignment horizontal="center" vertical="center"/>
    </xf>
    <xf numFmtId="164" fontId="7" fillId="0" borderId="30" xfId="1" applyNumberFormat="1" applyBorder="1" applyAlignment="1">
      <alignment horizontal="center" vertical="center"/>
    </xf>
    <xf numFmtId="164" fontId="3" fillId="0" borderId="10" xfId="1" applyNumberFormat="1" applyFont="1" applyBorder="1" applyAlignment="1">
      <alignment horizontal="center" vertical="center"/>
    </xf>
    <xf numFmtId="164" fontId="7" fillId="0" borderId="10" xfId="1" applyNumberFormat="1" applyBorder="1" applyAlignment="1">
      <alignment horizontal="center" vertical="center"/>
    </xf>
    <xf numFmtId="164" fontId="2" fillId="0" borderId="10" xfId="1" applyNumberFormat="1" applyFont="1" applyBorder="1" applyAlignment="1">
      <alignment horizontal="center" vertical="center"/>
    </xf>
    <xf numFmtId="164" fontId="3" fillId="0" borderId="31" xfId="1" applyNumberFormat="1" applyFont="1" applyBorder="1" applyAlignment="1">
      <alignment horizontal="center" vertical="center"/>
    </xf>
    <xf numFmtId="164" fontId="7" fillId="0" borderId="31" xfId="1" applyNumberFormat="1" applyBorder="1" applyAlignment="1">
      <alignment horizontal="center" vertical="center"/>
    </xf>
    <xf numFmtId="0" fontId="7" fillId="24" borderId="19" xfId="1" applyFont="1" applyFill="1" applyBorder="1"/>
    <xf numFmtId="0" fontId="7" fillId="24" borderId="0" xfId="1" applyFont="1" applyFill="1" applyBorder="1"/>
    <xf numFmtId="0" fontId="7" fillId="24" borderId="18" xfId="1" applyFont="1" applyFill="1" applyBorder="1"/>
    <xf numFmtId="165" fontId="7" fillId="24" borderId="25" xfId="1" applyNumberFormat="1" applyFont="1" applyFill="1" applyBorder="1" applyAlignment="1">
      <alignment horizontal="center"/>
    </xf>
    <xf numFmtId="0" fontId="7" fillId="24" borderId="0" xfId="1" applyFill="1" applyAlignment="1">
      <alignment horizontal="center"/>
    </xf>
    <xf numFmtId="0" fontId="5" fillId="24" borderId="0" xfId="1" applyFont="1" applyFill="1"/>
    <xf numFmtId="0" fontId="3" fillId="24" borderId="11" xfId="1" applyFont="1" applyFill="1" applyBorder="1" applyAlignment="1">
      <alignment horizontal="center" vertical="center"/>
    </xf>
    <xf numFmtId="0" fontId="7" fillId="24" borderId="10" xfId="1" applyFill="1" applyBorder="1" applyAlignment="1">
      <alignment horizontal="center" vertical="center"/>
    </xf>
    <xf numFmtId="0" fontId="7" fillId="24" borderId="0" xfId="1" applyFill="1"/>
    <xf numFmtId="0" fontId="3" fillId="24" borderId="10" xfId="1" applyFont="1" applyFill="1" applyBorder="1" applyAlignment="1">
      <alignment horizontal="center" vertical="center"/>
    </xf>
    <xf numFmtId="164" fontId="1" fillId="24" borderId="10" xfId="1" applyNumberFormat="1" applyFont="1" applyFill="1" applyBorder="1" applyAlignment="1">
      <alignment horizontal="center" vertical="center"/>
    </xf>
    <xf numFmtId="0" fontId="7" fillId="24" borderId="0" xfId="1" applyFont="1" applyFill="1" applyBorder="1" applyAlignment="1">
      <alignment horizontal="center"/>
    </xf>
    <xf numFmtId="0" fontId="5" fillId="24" borderId="16" xfId="1" applyFont="1" applyFill="1" applyBorder="1"/>
    <xf numFmtId="0" fontId="3" fillId="24" borderId="33" xfId="1" applyFont="1" applyFill="1" applyBorder="1" applyAlignment="1">
      <alignment horizontal="center" vertical="center"/>
    </xf>
    <xf numFmtId="0" fontId="7" fillId="24" borderId="31" xfId="1" applyFill="1" applyBorder="1" applyAlignment="1">
      <alignment horizontal="center" vertical="center"/>
    </xf>
    <xf numFmtId="164" fontId="1" fillId="24" borderId="31" xfId="1" applyNumberFormat="1" applyFont="1" applyFill="1" applyBorder="1" applyAlignment="1">
      <alignment horizontal="center" vertical="center"/>
    </xf>
    <xf numFmtId="0" fontId="1" fillId="24" borderId="0" xfId="1" applyFont="1" applyFill="1"/>
    <xf numFmtId="0" fontId="1" fillId="25" borderId="0" xfId="1" applyFont="1" applyFill="1"/>
    <xf numFmtId="0" fontId="30" fillId="0" borderId="26" xfId="1" applyFont="1" applyBorder="1" applyAlignment="1">
      <alignment horizontal="center" wrapText="1"/>
    </xf>
    <xf numFmtId="0" fontId="30" fillId="0" borderId="27" xfId="1" applyFont="1" applyBorder="1" applyAlignment="1">
      <alignment horizontal="center" wrapText="1"/>
    </xf>
    <xf numFmtId="0" fontId="17" fillId="3" borderId="9" xfId="0" applyFont="1" applyFill="1" applyBorder="1" applyAlignment="1">
      <alignment horizontal="center" vertical="center"/>
    </xf>
    <xf numFmtId="0" fontId="17" fillId="3" borderId="10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center" vertical="center"/>
    </xf>
    <xf numFmtId="0" fontId="17" fillId="8" borderId="9" xfId="0" applyFont="1" applyFill="1" applyBorder="1" applyAlignment="1">
      <alignment horizontal="center" vertical="center"/>
    </xf>
    <xf numFmtId="0" fontId="17" fillId="8" borderId="10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7" fillId="4" borderId="10" xfId="0" applyFont="1" applyFill="1" applyBorder="1" applyAlignment="1">
      <alignment horizontal="center" vertical="center"/>
    </xf>
    <xf numFmtId="0" fontId="25" fillId="11" borderId="8" xfId="0" applyFont="1" applyFill="1" applyBorder="1" applyAlignment="1">
      <alignment horizontal="center" textRotation="90" wrapText="1"/>
    </xf>
    <xf numFmtId="0" fontId="25" fillId="11" borderId="11" xfId="0" applyFont="1" applyFill="1" applyBorder="1" applyAlignment="1">
      <alignment horizontal="center" textRotation="90" wrapText="1"/>
    </xf>
    <xf numFmtId="0" fontId="25" fillId="11" borderId="5" xfId="0" applyFont="1" applyFill="1" applyBorder="1" applyAlignment="1">
      <alignment horizontal="center" textRotation="90" wrapText="1"/>
    </xf>
    <xf numFmtId="0" fontId="25" fillId="14" borderId="8" xfId="0" applyFont="1" applyFill="1" applyBorder="1" applyAlignment="1">
      <alignment horizontal="center" vertical="center" textRotation="90" wrapText="1"/>
    </xf>
    <xf numFmtId="0" fontId="25" fillId="14" borderId="11" xfId="0" applyFont="1" applyFill="1" applyBorder="1" applyAlignment="1">
      <alignment horizontal="center" vertical="center" textRotation="90" wrapText="1"/>
    </xf>
    <xf numFmtId="0" fontId="25" fillId="14" borderId="5" xfId="0" applyFont="1" applyFill="1" applyBorder="1" applyAlignment="1">
      <alignment horizontal="center" vertical="center" textRotation="90" wrapText="1"/>
    </xf>
    <xf numFmtId="0" fontId="25" fillId="13" borderId="8" xfId="0" applyFont="1" applyFill="1" applyBorder="1" applyAlignment="1">
      <alignment horizontal="center" vertical="center" textRotation="90" wrapText="1"/>
    </xf>
    <xf numFmtId="0" fontId="25" fillId="13" borderId="11" xfId="0" applyFont="1" applyFill="1" applyBorder="1" applyAlignment="1">
      <alignment horizontal="center" vertical="center" textRotation="90" wrapText="1"/>
    </xf>
    <xf numFmtId="0" fontId="25" fillId="13" borderId="5" xfId="0" applyFont="1" applyFill="1" applyBorder="1" applyAlignment="1">
      <alignment horizontal="center" vertical="center" textRotation="90" wrapText="1"/>
    </xf>
    <xf numFmtId="0" fontId="17" fillId="6" borderId="12" xfId="0" applyFont="1" applyFill="1" applyBorder="1" applyAlignment="1">
      <alignment horizontal="center" vertical="center"/>
    </xf>
    <xf numFmtId="0" fontId="17" fillId="6" borderId="13" xfId="0" applyFont="1" applyFill="1" applyBorder="1" applyAlignment="1">
      <alignment horizontal="center" vertical="center"/>
    </xf>
    <xf numFmtId="0" fontId="17" fillId="5" borderId="9" xfId="0" applyFont="1" applyFill="1" applyBorder="1" applyAlignment="1">
      <alignment horizontal="center" vertical="center"/>
    </xf>
    <xf numFmtId="0" fontId="17" fillId="5" borderId="10" xfId="0" applyFont="1" applyFill="1" applyBorder="1" applyAlignment="1">
      <alignment horizontal="center" vertical="center"/>
    </xf>
    <xf numFmtId="0" fontId="9" fillId="20" borderId="6" xfId="0" applyFont="1" applyFill="1" applyBorder="1" applyAlignment="1">
      <alignment horizontal="center" textRotation="90" wrapText="1"/>
    </xf>
    <xf numFmtId="0" fontId="0" fillId="20" borderId="9" xfId="0" applyFill="1" applyBorder="1" applyAlignment="1">
      <alignment horizontal="center" textRotation="90" wrapText="1"/>
    </xf>
    <xf numFmtId="0" fontId="9" fillId="4" borderId="9" xfId="0" applyFont="1" applyFill="1" applyBorder="1" applyAlignment="1">
      <alignment horizontal="center" vertical="center" textRotation="90" wrapText="1"/>
    </xf>
    <xf numFmtId="0" fontId="0" fillId="0" borderId="9" xfId="0" applyBorder="1" applyAlignment="1">
      <alignment horizontal="center" vertical="center" textRotation="90" wrapText="1"/>
    </xf>
    <xf numFmtId="0" fontId="0" fillId="0" borderId="12" xfId="0" applyBorder="1" applyAlignment="1">
      <alignment horizontal="center" vertical="center" textRotation="90" wrapText="1"/>
    </xf>
    <xf numFmtId="0" fontId="9" fillId="13" borderId="9" xfId="0" applyFont="1" applyFill="1" applyBorder="1" applyAlignment="1">
      <alignment horizontal="center" textRotation="90" wrapText="1"/>
    </xf>
  </cellXfs>
  <cellStyles count="2">
    <cellStyle name="Standard" xfId="0" builtinId="0"/>
    <cellStyle name="Standard 2" xfId="1"/>
  </cellStyles>
  <dxfs count="4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CC99FF"/>
      <color rgb="FFFFCC66"/>
      <color rgb="FFFF99CC"/>
      <color rgb="FFFFFF99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838200</xdr:colOff>
      <xdr:row>0</xdr:row>
      <xdr:rowOff>0</xdr:rowOff>
    </xdr:from>
    <xdr:to>
      <xdr:col>4</xdr:col>
      <xdr:colOff>838199</xdr:colOff>
      <xdr:row>2</xdr:row>
      <xdr:rowOff>108008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71875" y="0"/>
          <a:ext cx="1771649" cy="5556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257175</xdr:colOff>
      <xdr:row>16</xdr:row>
      <xdr:rowOff>47625</xdr:rowOff>
    </xdr:from>
    <xdr:to>
      <xdr:col>4</xdr:col>
      <xdr:colOff>609335</xdr:colOff>
      <xdr:row>16</xdr:row>
      <xdr:rowOff>180958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990850" y="3571875"/>
          <a:ext cx="2123810" cy="1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12</xdr:row>
      <xdr:rowOff>0</xdr:rowOff>
    </xdr:from>
    <xdr:to>
      <xdr:col>11</xdr:col>
      <xdr:colOff>466725</xdr:colOff>
      <xdr:row>28</xdr:row>
      <xdr:rowOff>104775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353050" y="2352675"/>
          <a:ext cx="5486400" cy="36576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6</xdr:col>
      <xdr:colOff>885824</xdr:colOff>
      <xdr:row>2</xdr:row>
      <xdr:rowOff>98483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91150" y="0"/>
          <a:ext cx="1771649" cy="5556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257175</xdr:colOff>
      <xdr:row>15</xdr:row>
      <xdr:rowOff>38100</xdr:rowOff>
    </xdr:from>
    <xdr:to>
      <xdr:col>6</xdr:col>
      <xdr:colOff>694828</xdr:colOff>
      <xdr:row>15</xdr:row>
      <xdr:rowOff>190481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990850" y="3390900"/>
          <a:ext cx="3980953" cy="1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438150</xdr:colOff>
      <xdr:row>0</xdr:row>
      <xdr:rowOff>1</xdr:rowOff>
    </xdr:from>
    <xdr:to>
      <xdr:col>7</xdr:col>
      <xdr:colOff>9524</xdr:colOff>
      <xdr:row>1</xdr:row>
      <xdr:rowOff>188004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829300" y="1"/>
          <a:ext cx="1343024" cy="44517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128588</xdr:colOff>
      <xdr:row>34</xdr:row>
      <xdr:rowOff>142874</xdr:rowOff>
    </xdr:from>
    <xdr:to>
      <xdr:col>21</xdr:col>
      <xdr:colOff>513262</xdr:colOff>
      <xdr:row>67</xdr:row>
      <xdr:rowOff>51624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644188" y="6981824"/>
          <a:ext cx="8766674" cy="6185725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16</xdr:row>
      <xdr:rowOff>28575</xdr:rowOff>
    </xdr:from>
    <xdr:to>
      <xdr:col>10</xdr:col>
      <xdr:colOff>637349</xdr:colOff>
      <xdr:row>16</xdr:row>
      <xdr:rowOff>180954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009900" y="3571875"/>
          <a:ext cx="6609524" cy="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topLeftCell="C1" zoomScale="80" zoomScaleNormal="80" workbookViewId="0">
      <selection activeCell="Q41" sqref="Q41"/>
    </sheetView>
  </sheetViews>
  <sheetFormatPr baseColWidth="10" defaultRowHeight="15"/>
  <cols>
    <col min="1" max="4" width="11" style="146"/>
    <col min="5" max="5" width="16.25" style="146" bestFit="1" customWidth="1"/>
    <col min="6" max="6" width="23.875" style="146" customWidth="1"/>
    <col min="7" max="7" width="8.375" style="146" bestFit="1" customWidth="1"/>
    <col min="8" max="8" width="19.375" style="146" customWidth="1"/>
    <col min="9" max="9" width="11" style="146"/>
    <col min="10" max="10" width="19.25" style="146" bestFit="1" customWidth="1"/>
    <col min="11" max="12" width="11" style="146"/>
    <col min="13" max="13" width="13.5" style="146" bestFit="1" customWidth="1"/>
    <col min="14" max="14" width="15.875" style="146" bestFit="1" customWidth="1"/>
    <col min="15" max="15" width="21.875" style="146" customWidth="1"/>
    <col min="16" max="16" width="24" style="146" customWidth="1"/>
    <col min="17" max="17" width="26.5" style="146" customWidth="1"/>
    <col min="18" max="18" width="30.625" style="146" customWidth="1"/>
    <col min="19" max="16384" width="11" style="146"/>
  </cols>
  <sheetData>
    <row r="1" spans="1:18" ht="36" customHeight="1" thickBot="1">
      <c r="H1" s="217" t="s">
        <v>90</v>
      </c>
      <c r="I1" s="218"/>
      <c r="J1" s="219" t="s">
        <v>92</v>
      </c>
      <c r="K1" s="220"/>
      <c r="P1" s="223"/>
      <c r="R1" s="223"/>
    </row>
    <row r="2" spans="1:18" ht="15.75" thickBot="1">
      <c r="A2" s="168" t="s">
        <v>86</v>
      </c>
      <c r="B2" s="167" t="s">
        <v>85</v>
      </c>
      <c r="C2" s="167" t="s">
        <v>84</v>
      </c>
      <c r="D2" s="167" t="s">
        <v>83</v>
      </c>
      <c r="E2" s="167" t="s">
        <v>82</v>
      </c>
      <c r="F2" s="167" t="s">
        <v>81</v>
      </c>
      <c r="G2" s="166" t="s">
        <v>80</v>
      </c>
      <c r="H2" s="174" t="s">
        <v>88</v>
      </c>
      <c r="I2" s="170" t="s">
        <v>89</v>
      </c>
      <c r="J2" s="174" t="s">
        <v>93</v>
      </c>
      <c r="K2" s="187" t="s">
        <v>94</v>
      </c>
      <c r="L2" s="192" t="s">
        <v>97</v>
      </c>
      <c r="M2" s="208" t="s">
        <v>102</v>
      </c>
      <c r="N2" s="208"/>
      <c r="O2" s="207" t="s">
        <v>111</v>
      </c>
      <c r="P2" s="207" t="s">
        <v>112</v>
      </c>
      <c r="Q2" s="207" t="s">
        <v>113</v>
      </c>
      <c r="R2" s="207" t="s">
        <v>114</v>
      </c>
    </row>
    <row r="3" spans="1:18" ht="15.75" thickTop="1">
      <c r="A3" s="163">
        <v>5</v>
      </c>
      <c r="B3" s="162">
        <v>5</v>
      </c>
      <c r="C3" s="162">
        <v>1</v>
      </c>
      <c r="D3" s="162">
        <v>1</v>
      </c>
      <c r="E3" s="162">
        <v>-1</v>
      </c>
      <c r="F3" s="165">
        <v>-1</v>
      </c>
      <c r="G3" s="164" t="s">
        <v>79</v>
      </c>
      <c r="H3" s="172">
        <v>3.4000000000000002E-2</v>
      </c>
      <c r="I3" s="222">
        <v>84</v>
      </c>
      <c r="J3" s="172">
        <v>1.1684999999999999E-2</v>
      </c>
      <c r="K3" s="222">
        <v>27</v>
      </c>
      <c r="L3" s="221" t="s">
        <v>100</v>
      </c>
      <c r="M3" s="209" t="s">
        <v>103</v>
      </c>
      <c r="N3" s="210" t="s">
        <v>106</v>
      </c>
      <c r="O3" s="210">
        <v>4.2999999999999997E-2</v>
      </c>
      <c r="P3" s="224">
        <v>3.2000000000000001E-2</v>
      </c>
      <c r="Q3" s="226">
        <v>0.04</v>
      </c>
      <c r="R3" s="227">
        <v>2.5000000000000001E-2</v>
      </c>
    </row>
    <row r="4" spans="1:18">
      <c r="A4" s="163">
        <v>13</v>
      </c>
      <c r="B4" s="162">
        <v>13</v>
      </c>
      <c r="C4" s="162">
        <v>1</v>
      </c>
      <c r="D4" s="162">
        <v>1</v>
      </c>
      <c r="E4" s="162">
        <v>-1</v>
      </c>
      <c r="F4" s="165">
        <v>-1</v>
      </c>
      <c r="G4" s="164" t="s">
        <v>79</v>
      </c>
      <c r="H4" s="173">
        <v>3.5165849999999998E-2</v>
      </c>
      <c r="I4" s="171">
        <v>16</v>
      </c>
      <c r="J4" s="173">
        <v>2.9365000000000002E-2</v>
      </c>
      <c r="K4" s="171">
        <v>83</v>
      </c>
      <c r="L4" s="191" t="s">
        <v>98</v>
      </c>
      <c r="M4" s="213" t="s">
        <v>104</v>
      </c>
      <c r="N4" s="214" t="s">
        <v>107</v>
      </c>
      <c r="O4" s="214">
        <v>2.1000000000000001E-2</v>
      </c>
      <c r="P4" s="211">
        <v>2.5999999999999999E-2</v>
      </c>
      <c r="Q4" s="228">
        <v>1.7000000000000001E-2</v>
      </c>
      <c r="R4" s="229">
        <v>2.4E-2</v>
      </c>
    </row>
    <row r="5" spans="1:18">
      <c r="A5" s="163">
        <v>21</v>
      </c>
      <c r="B5" s="162">
        <v>21</v>
      </c>
      <c r="C5" s="162">
        <v>1</v>
      </c>
      <c r="D5" s="162">
        <v>1</v>
      </c>
      <c r="E5" s="162">
        <v>-1</v>
      </c>
      <c r="F5" s="165">
        <v>-1</v>
      </c>
      <c r="G5" s="164" t="s">
        <v>79</v>
      </c>
      <c r="H5" s="173">
        <v>3.5292900000000002E-2</v>
      </c>
      <c r="I5" s="171">
        <v>103</v>
      </c>
      <c r="J5" s="173">
        <v>2.9455000000000002E-2</v>
      </c>
      <c r="K5" s="171">
        <v>85</v>
      </c>
      <c r="L5" s="191" t="s">
        <v>98</v>
      </c>
      <c r="M5" s="213" t="s">
        <v>104</v>
      </c>
      <c r="N5" s="211"/>
      <c r="O5" s="211">
        <v>0.104</v>
      </c>
      <c r="P5" s="211">
        <v>0.111</v>
      </c>
      <c r="Q5" s="229">
        <v>0.10199999999999999</v>
      </c>
      <c r="R5" s="229">
        <v>0.13</v>
      </c>
    </row>
    <row r="6" spans="1:18" s="241" customFormat="1">
      <c r="A6" s="233">
        <v>1</v>
      </c>
      <c r="B6" s="234">
        <v>1</v>
      </c>
      <c r="C6" s="234">
        <v>1</v>
      </c>
      <c r="D6" s="234">
        <v>1</v>
      </c>
      <c r="E6" s="234">
        <v>-1</v>
      </c>
      <c r="F6" s="234">
        <v>-1</v>
      </c>
      <c r="G6" s="235" t="s">
        <v>78</v>
      </c>
      <c r="H6" s="236">
        <v>3.5950900000000001E-2</v>
      </c>
      <c r="I6" s="237">
        <v>85</v>
      </c>
      <c r="J6" s="236">
        <v>2.5499999999999998E-2</v>
      </c>
      <c r="K6" s="237">
        <v>88</v>
      </c>
      <c r="L6" s="238" t="s">
        <v>99</v>
      </c>
      <c r="M6" s="239" t="s">
        <v>104</v>
      </c>
      <c r="N6" s="242" t="s">
        <v>105</v>
      </c>
      <c r="O6" s="242">
        <v>0.214</v>
      </c>
      <c r="P6" s="240">
        <v>0.36899999999999999</v>
      </c>
      <c r="Q6" s="243" t="s">
        <v>115</v>
      </c>
      <c r="R6" s="243" t="s">
        <v>115</v>
      </c>
    </row>
    <row r="7" spans="1:18">
      <c r="A7" s="163">
        <v>9</v>
      </c>
      <c r="B7" s="162">
        <v>9</v>
      </c>
      <c r="C7" s="162">
        <v>1</v>
      </c>
      <c r="D7" s="162">
        <v>1</v>
      </c>
      <c r="E7" s="162">
        <v>-1</v>
      </c>
      <c r="F7" s="165">
        <v>-1</v>
      </c>
      <c r="G7" s="164" t="s">
        <v>78</v>
      </c>
      <c r="H7" s="173">
        <v>3.6875600000000001E-2</v>
      </c>
      <c r="I7" s="171">
        <v>102</v>
      </c>
      <c r="J7" s="173">
        <v>2.0209999999999999E-2</v>
      </c>
      <c r="K7" s="171">
        <v>73</v>
      </c>
      <c r="L7" s="191" t="s">
        <v>99</v>
      </c>
      <c r="M7" s="213" t="s">
        <v>104</v>
      </c>
      <c r="N7" s="214"/>
      <c r="O7" s="214">
        <v>8.6999999999999994E-2</v>
      </c>
      <c r="P7" s="211">
        <v>5.5E-2</v>
      </c>
      <c r="Q7" s="228">
        <v>5.2999999999999999E-2</v>
      </c>
      <c r="R7" s="229">
        <v>0.03</v>
      </c>
    </row>
    <row r="8" spans="1:18">
      <c r="A8" s="163">
        <v>17</v>
      </c>
      <c r="B8" s="162">
        <v>17</v>
      </c>
      <c r="C8" s="162">
        <v>1</v>
      </c>
      <c r="D8" s="162">
        <v>1</v>
      </c>
      <c r="E8" s="162">
        <v>-1</v>
      </c>
      <c r="F8" s="165">
        <v>-1</v>
      </c>
      <c r="G8" s="164" t="s">
        <v>78</v>
      </c>
      <c r="H8" s="173">
        <v>3.8235400000000003E-2</v>
      </c>
      <c r="I8" s="171">
        <v>106</v>
      </c>
      <c r="J8" s="173">
        <v>2.1600000000000001E-2</v>
      </c>
      <c r="K8" s="171">
        <v>46</v>
      </c>
      <c r="L8" s="191" t="s">
        <v>99</v>
      </c>
      <c r="M8" s="213" t="s">
        <v>103</v>
      </c>
      <c r="N8" s="214" t="s">
        <v>107</v>
      </c>
      <c r="O8" s="214">
        <v>5.5E-2</v>
      </c>
      <c r="P8" s="211">
        <v>4.9000000000000002E-2</v>
      </c>
      <c r="Q8" s="228">
        <v>0.04</v>
      </c>
      <c r="R8" s="229">
        <v>0.05</v>
      </c>
    </row>
    <row r="9" spans="1:18">
      <c r="A9" s="163">
        <v>7</v>
      </c>
      <c r="B9" s="162">
        <v>7</v>
      </c>
      <c r="C9" s="162">
        <v>1</v>
      </c>
      <c r="D9" s="162">
        <v>1</v>
      </c>
      <c r="E9" s="162">
        <v>-1</v>
      </c>
      <c r="F9" s="161">
        <v>1</v>
      </c>
      <c r="G9" s="160" t="s">
        <v>79</v>
      </c>
      <c r="H9" s="173">
        <v>3.9E-2</v>
      </c>
      <c r="I9" s="171">
        <v>105</v>
      </c>
      <c r="J9" s="173">
        <v>6.3305E-2</v>
      </c>
      <c r="K9" s="171">
        <v>24</v>
      </c>
      <c r="L9" s="191" t="s">
        <v>98</v>
      </c>
      <c r="M9" s="213" t="s">
        <v>103</v>
      </c>
      <c r="N9" s="211"/>
      <c r="O9" s="225">
        <v>4.8000000000000001E-2</v>
      </c>
      <c r="P9" s="211">
        <v>5.7000000000000002E-2</v>
      </c>
      <c r="Q9" s="230">
        <v>7.1999999999999995E-2</v>
      </c>
      <c r="R9" s="229">
        <v>6.0999999999999999E-2</v>
      </c>
    </row>
    <row r="10" spans="1:18">
      <c r="A10" s="163">
        <v>15</v>
      </c>
      <c r="B10" s="162">
        <v>15</v>
      </c>
      <c r="C10" s="162">
        <v>1</v>
      </c>
      <c r="D10" s="162">
        <v>1</v>
      </c>
      <c r="E10" s="162">
        <v>-1</v>
      </c>
      <c r="F10" s="161">
        <v>1</v>
      </c>
      <c r="G10" s="160" t="s">
        <v>79</v>
      </c>
      <c r="H10" s="173">
        <v>0.04</v>
      </c>
      <c r="I10" s="171">
        <v>101</v>
      </c>
      <c r="J10" s="173">
        <v>6.3509999999999997E-2</v>
      </c>
      <c r="K10" s="171">
        <v>70</v>
      </c>
      <c r="L10" s="191" t="s">
        <v>98</v>
      </c>
      <c r="M10" s="213" t="s">
        <v>103</v>
      </c>
      <c r="N10" s="214" t="s">
        <v>107</v>
      </c>
      <c r="O10" s="214">
        <v>2.5000000000000001E-2</v>
      </c>
      <c r="P10" s="211">
        <v>2.3E-2</v>
      </c>
      <c r="Q10" s="228">
        <v>3.3000000000000002E-2</v>
      </c>
      <c r="R10" s="229">
        <v>2.4E-2</v>
      </c>
    </row>
    <row r="11" spans="1:18">
      <c r="A11" s="163">
        <v>23</v>
      </c>
      <c r="B11" s="162">
        <v>23</v>
      </c>
      <c r="C11" s="162">
        <v>1</v>
      </c>
      <c r="D11" s="162">
        <v>1</v>
      </c>
      <c r="E11" s="162">
        <v>-1</v>
      </c>
      <c r="F11" s="161">
        <v>1</v>
      </c>
      <c r="G11" s="160" t="s">
        <v>79</v>
      </c>
      <c r="H11" s="173">
        <v>4.0758950000000002E-2</v>
      </c>
      <c r="I11" s="171">
        <v>19</v>
      </c>
      <c r="J11" s="173">
        <v>5.9400000000000001E-2</v>
      </c>
      <c r="K11" s="171">
        <v>18</v>
      </c>
      <c r="L11" s="221" t="s">
        <v>98</v>
      </c>
      <c r="M11" s="213" t="s">
        <v>104</v>
      </c>
      <c r="N11" s="211"/>
      <c r="O11" s="211">
        <v>0.11600000000000001</v>
      </c>
      <c r="P11" s="211">
        <v>0.252</v>
      </c>
      <c r="Q11" s="229">
        <v>0.152</v>
      </c>
      <c r="R11" s="229">
        <v>0.25900000000000001</v>
      </c>
    </row>
    <row r="12" spans="1:18">
      <c r="A12" s="163">
        <v>3</v>
      </c>
      <c r="B12" s="162">
        <v>3</v>
      </c>
      <c r="C12" s="162">
        <v>1</v>
      </c>
      <c r="D12" s="162">
        <v>1</v>
      </c>
      <c r="E12" s="162">
        <v>-1</v>
      </c>
      <c r="F12" s="161">
        <v>1</v>
      </c>
      <c r="G12" s="160" t="s">
        <v>78</v>
      </c>
      <c r="H12" s="173">
        <v>4.1048600000000005E-2</v>
      </c>
      <c r="I12" s="171">
        <v>40</v>
      </c>
      <c r="J12" s="173">
        <v>6.6019999999999995E-2</v>
      </c>
      <c r="K12" s="171">
        <v>25</v>
      </c>
      <c r="L12" s="191" t="s">
        <v>100</v>
      </c>
      <c r="M12" s="213" t="s">
        <v>103</v>
      </c>
      <c r="N12" s="214" t="s">
        <v>108</v>
      </c>
      <c r="O12" s="214">
        <v>4.5999999999999999E-2</v>
      </c>
      <c r="P12" s="211">
        <v>5.2999999999999999E-2</v>
      </c>
      <c r="Q12" s="228">
        <v>3.5000000000000003E-2</v>
      </c>
      <c r="R12" s="229">
        <v>4.2999999999999997E-2</v>
      </c>
    </row>
    <row r="13" spans="1:18">
      <c r="A13" s="163">
        <v>11</v>
      </c>
      <c r="B13" s="162">
        <v>11</v>
      </c>
      <c r="C13" s="162">
        <v>1</v>
      </c>
      <c r="D13" s="162">
        <v>1</v>
      </c>
      <c r="E13" s="162">
        <v>-1</v>
      </c>
      <c r="F13" s="161">
        <v>1</v>
      </c>
      <c r="G13" s="160" t="s">
        <v>78</v>
      </c>
      <c r="H13" s="173">
        <v>4.1052999999999999E-2</v>
      </c>
      <c r="I13" s="171">
        <v>113</v>
      </c>
      <c r="J13" s="173">
        <v>7.1989999999999998E-2</v>
      </c>
      <c r="K13" s="171">
        <v>44</v>
      </c>
      <c r="L13" s="191" t="s">
        <v>100</v>
      </c>
      <c r="M13" s="213" t="s">
        <v>104</v>
      </c>
      <c r="N13" s="211"/>
      <c r="O13" s="211">
        <v>4.4999999999999998E-2</v>
      </c>
      <c r="P13" s="211">
        <v>7.4999999999999997E-2</v>
      </c>
      <c r="Q13" s="229">
        <v>4.4999999999999998E-2</v>
      </c>
      <c r="R13" s="229">
        <v>6.0999999999999999E-2</v>
      </c>
    </row>
    <row r="14" spans="1:18" ht="15.75" thickBot="1">
      <c r="A14" s="163">
        <v>19</v>
      </c>
      <c r="B14" s="162">
        <v>19</v>
      </c>
      <c r="C14" s="162">
        <v>1</v>
      </c>
      <c r="D14" s="162">
        <v>1</v>
      </c>
      <c r="E14" s="162">
        <v>-1</v>
      </c>
      <c r="F14" s="161">
        <v>1</v>
      </c>
      <c r="G14" s="160" t="s">
        <v>78</v>
      </c>
      <c r="H14" s="173">
        <v>4.2999999999999997E-2</v>
      </c>
      <c r="I14" s="171">
        <v>34</v>
      </c>
      <c r="J14" s="173">
        <v>6.6970000000000002E-2</v>
      </c>
      <c r="K14" s="171">
        <v>13</v>
      </c>
      <c r="L14" s="206" t="s">
        <v>100</v>
      </c>
      <c r="M14" s="215" t="s">
        <v>104</v>
      </c>
      <c r="N14" s="216" t="s">
        <v>108</v>
      </c>
      <c r="O14" s="216">
        <v>4.2000000000000003E-2</v>
      </c>
      <c r="P14" s="212">
        <v>6.6000000000000003E-2</v>
      </c>
      <c r="Q14" s="231">
        <v>5.2999999999999999E-2</v>
      </c>
      <c r="R14" s="232">
        <v>0.05</v>
      </c>
    </row>
    <row r="15" spans="1:18">
      <c r="A15" s="159">
        <v>26</v>
      </c>
      <c r="B15" s="158">
        <v>26</v>
      </c>
      <c r="C15" s="158">
        <v>0</v>
      </c>
      <c r="D15" s="158">
        <v>1</v>
      </c>
      <c r="E15" s="158">
        <v>0</v>
      </c>
      <c r="F15" s="158">
        <v>0</v>
      </c>
      <c r="G15" s="157" t="s">
        <v>79</v>
      </c>
      <c r="H15" s="180">
        <v>6.0999999999999999E-2</v>
      </c>
      <c r="I15" s="179">
        <v>49</v>
      </c>
      <c r="J15" s="180">
        <v>3.9899999999999998E-2</v>
      </c>
      <c r="K15" s="179">
        <v>29</v>
      </c>
      <c r="L15" s="221" t="s">
        <v>98</v>
      </c>
      <c r="M15" s="213" t="s">
        <v>103</v>
      </c>
      <c r="N15" s="211"/>
      <c r="O15" s="211">
        <v>3.2000000000000001E-2</v>
      </c>
      <c r="P15" s="211">
        <v>5.8000000000000003E-2</v>
      </c>
      <c r="Q15" s="229">
        <v>2.7E-2</v>
      </c>
      <c r="R15" s="229">
        <v>6.2E-2</v>
      </c>
    </row>
    <row r="16" spans="1:18">
      <c r="A16" s="159">
        <v>28</v>
      </c>
      <c r="B16" s="158">
        <v>28</v>
      </c>
      <c r="C16" s="158">
        <v>0</v>
      </c>
      <c r="D16" s="158">
        <v>1</v>
      </c>
      <c r="E16" s="158">
        <v>0</v>
      </c>
      <c r="F16" s="158">
        <v>0</v>
      </c>
      <c r="G16" s="157" t="s">
        <v>79</v>
      </c>
      <c r="H16" s="180">
        <v>0.06</v>
      </c>
      <c r="I16" s="179">
        <v>21</v>
      </c>
      <c r="J16" s="180">
        <v>3.9899999999999998E-2</v>
      </c>
      <c r="K16" s="179">
        <v>45</v>
      </c>
      <c r="L16" s="191" t="s">
        <v>98</v>
      </c>
      <c r="M16" s="213" t="s">
        <v>103</v>
      </c>
      <c r="N16" s="211"/>
      <c r="O16" s="211">
        <v>6.4000000000000001E-2</v>
      </c>
      <c r="P16" s="211">
        <v>3.1E-2</v>
      </c>
      <c r="Q16" s="229">
        <v>7.6999999999999999E-2</v>
      </c>
      <c r="R16" s="229">
        <v>2.1000000000000001E-2</v>
      </c>
    </row>
    <row r="17" spans="1:21">
      <c r="A17" s="159">
        <v>30</v>
      </c>
      <c r="B17" s="158">
        <v>30</v>
      </c>
      <c r="C17" s="158">
        <v>0</v>
      </c>
      <c r="D17" s="158">
        <v>1</v>
      </c>
      <c r="E17" s="158">
        <v>0</v>
      </c>
      <c r="F17" s="158">
        <v>0</v>
      </c>
      <c r="G17" s="157" t="s">
        <v>79</v>
      </c>
      <c r="H17" s="180">
        <v>6.2E-2</v>
      </c>
      <c r="I17" s="179">
        <v>87</v>
      </c>
      <c r="J17" s="180">
        <v>4.3200000000000002E-2</v>
      </c>
      <c r="K17" s="179">
        <v>26</v>
      </c>
      <c r="L17" s="191" t="s">
        <v>100</v>
      </c>
      <c r="M17" s="213" t="s">
        <v>103</v>
      </c>
      <c r="N17" s="211"/>
      <c r="O17" s="211">
        <v>1.7000000000000001E-2</v>
      </c>
      <c r="P17" s="211">
        <v>1.4E-2</v>
      </c>
      <c r="Q17" s="229">
        <v>1.9E-2</v>
      </c>
      <c r="R17" s="229">
        <v>1.9E-2</v>
      </c>
    </row>
    <row r="18" spans="1:21" s="241" customFormat="1">
      <c r="A18" s="233">
        <v>25</v>
      </c>
      <c r="B18" s="234">
        <v>25</v>
      </c>
      <c r="C18" s="234">
        <v>0</v>
      </c>
      <c r="D18" s="234">
        <v>1</v>
      </c>
      <c r="E18" s="234">
        <v>0</v>
      </c>
      <c r="F18" s="234">
        <v>0</v>
      </c>
      <c r="G18" s="235" t="s">
        <v>78</v>
      </c>
      <c r="H18" s="236">
        <v>6.2E-2</v>
      </c>
      <c r="I18" s="244">
        <v>45</v>
      </c>
      <c r="J18" s="236">
        <v>4.0300000000000002E-2</v>
      </c>
      <c r="K18" s="244">
        <v>87</v>
      </c>
      <c r="L18" s="238" t="s">
        <v>99</v>
      </c>
      <c r="M18" s="239" t="s">
        <v>103</v>
      </c>
      <c r="N18" s="240"/>
      <c r="O18" s="240">
        <v>2.5999999999999999E-2</v>
      </c>
      <c r="P18" s="240">
        <v>2.5999999999999999E-2</v>
      </c>
      <c r="Q18" s="243" t="s">
        <v>115</v>
      </c>
      <c r="R18" s="243" t="s">
        <v>115</v>
      </c>
    </row>
    <row r="19" spans="1:21">
      <c r="A19" s="159">
        <v>27</v>
      </c>
      <c r="B19" s="158">
        <v>27</v>
      </c>
      <c r="C19" s="158">
        <v>0</v>
      </c>
      <c r="D19" s="158">
        <v>1</v>
      </c>
      <c r="E19" s="158">
        <v>0</v>
      </c>
      <c r="F19" s="158">
        <v>0</v>
      </c>
      <c r="G19" s="157" t="s">
        <v>78</v>
      </c>
      <c r="H19" s="180">
        <v>6.4000000000000001E-2</v>
      </c>
      <c r="I19" s="179">
        <v>83</v>
      </c>
      <c r="J19" s="180">
        <v>4.3999999999999997E-2</v>
      </c>
      <c r="K19" s="179">
        <v>47</v>
      </c>
      <c r="L19" s="191" t="s">
        <v>99</v>
      </c>
      <c r="M19" s="213" t="s">
        <v>104</v>
      </c>
      <c r="N19" s="214"/>
      <c r="O19" s="214">
        <v>7.9000000000000001E-2</v>
      </c>
      <c r="P19" s="211">
        <v>6.9000000000000006E-2</v>
      </c>
      <c r="Q19" s="228">
        <v>3.5000000000000003E-2</v>
      </c>
      <c r="R19" s="229">
        <v>1.4E-2</v>
      </c>
    </row>
    <row r="20" spans="1:21" s="241" customFormat="1" ht="15.75" thickBot="1">
      <c r="A20" s="233">
        <v>29</v>
      </c>
      <c r="B20" s="234">
        <v>29</v>
      </c>
      <c r="C20" s="234">
        <v>0</v>
      </c>
      <c r="D20" s="234">
        <v>1</v>
      </c>
      <c r="E20" s="234">
        <v>0</v>
      </c>
      <c r="F20" s="234">
        <v>0</v>
      </c>
      <c r="G20" s="235" t="s">
        <v>78</v>
      </c>
      <c r="H20" s="236">
        <v>6.5000000000000002E-2</v>
      </c>
      <c r="I20" s="244">
        <v>48</v>
      </c>
      <c r="J20" s="236">
        <v>4.3634999999999993E-2</v>
      </c>
      <c r="K20" s="244">
        <v>55</v>
      </c>
      <c r="L20" s="245" t="s">
        <v>99</v>
      </c>
      <c r="M20" s="246" t="s">
        <v>103</v>
      </c>
      <c r="N20" s="247"/>
      <c r="O20" s="247">
        <v>4.1000000000000002E-2</v>
      </c>
      <c r="P20" s="247">
        <v>2.5999999999999999E-2</v>
      </c>
      <c r="Q20" s="248" t="s">
        <v>115</v>
      </c>
      <c r="R20" s="248" t="s">
        <v>115</v>
      </c>
    </row>
    <row r="21" spans="1:21">
      <c r="A21" s="154">
        <v>6</v>
      </c>
      <c r="B21" s="153">
        <v>6</v>
      </c>
      <c r="C21" s="153">
        <v>1</v>
      </c>
      <c r="D21" s="153">
        <v>1</v>
      </c>
      <c r="E21" s="153">
        <v>1</v>
      </c>
      <c r="F21" s="156">
        <v>-1</v>
      </c>
      <c r="G21" s="155" t="s">
        <v>79</v>
      </c>
      <c r="H21" s="177">
        <v>7.401954999999999E-2</v>
      </c>
      <c r="I21" s="175">
        <v>28</v>
      </c>
      <c r="J21" s="177">
        <v>1.7435000000000003E-2</v>
      </c>
      <c r="K21" s="175">
        <v>72</v>
      </c>
      <c r="L21" s="221" t="s">
        <v>100</v>
      </c>
      <c r="M21" s="213" t="s">
        <v>104</v>
      </c>
      <c r="N21" s="214" t="s">
        <v>109</v>
      </c>
      <c r="O21" s="214">
        <v>0.01</v>
      </c>
      <c r="P21" s="211">
        <v>8.9999999999999993E-3</v>
      </c>
      <c r="Q21" s="228">
        <v>1.6E-2</v>
      </c>
      <c r="R21" s="229">
        <v>1.2E-2</v>
      </c>
    </row>
    <row r="22" spans="1:21">
      <c r="A22" s="154">
        <v>14</v>
      </c>
      <c r="B22" s="153">
        <v>14</v>
      </c>
      <c r="C22" s="153">
        <v>1</v>
      </c>
      <c r="D22" s="153">
        <v>1</v>
      </c>
      <c r="E22" s="153">
        <v>1</v>
      </c>
      <c r="F22" s="156">
        <v>-1</v>
      </c>
      <c r="G22" s="155" t="s">
        <v>79</v>
      </c>
      <c r="H22" s="177">
        <v>7.4361499999999997E-2</v>
      </c>
      <c r="I22" s="175">
        <v>53</v>
      </c>
      <c r="J22" s="177">
        <v>1.6754999999999999E-2</v>
      </c>
      <c r="K22" s="175">
        <v>65</v>
      </c>
      <c r="L22" s="191" t="s">
        <v>100</v>
      </c>
      <c r="M22" s="213" t="s">
        <v>103</v>
      </c>
      <c r="N22" s="211"/>
      <c r="O22" s="211">
        <v>0.04</v>
      </c>
      <c r="P22" s="211">
        <v>3.1E-2</v>
      </c>
      <c r="Q22" s="229">
        <v>4.2000000000000003E-2</v>
      </c>
      <c r="R22" s="229">
        <v>2.8000000000000001E-2</v>
      </c>
    </row>
    <row r="23" spans="1:21">
      <c r="A23" s="154">
        <v>22</v>
      </c>
      <c r="B23" s="153">
        <v>22</v>
      </c>
      <c r="C23" s="153">
        <v>1</v>
      </c>
      <c r="D23" s="153">
        <v>1</v>
      </c>
      <c r="E23" s="153">
        <v>1</v>
      </c>
      <c r="F23" s="156">
        <v>-1</v>
      </c>
      <c r="G23" s="155" t="s">
        <v>79</v>
      </c>
      <c r="H23" s="177">
        <v>7.4447949999999999E-2</v>
      </c>
      <c r="I23" s="175">
        <v>58</v>
      </c>
      <c r="J23" s="177">
        <v>2.2225000000000002E-2</v>
      </c>
      <c r="K23" s="175">
        <v>71</v>
      </c>
      <c r="L23" s="191" t="s">
        <v>100</v>
      </c>
      <c r="M23" s="213" t="s">
        <v>103</v>
      </c>
      <c r="N23" s="211"/>
      <c r="O23" s="211">
        <v>3.9E-2</v>
      </c>
      <c r="P23" s="211">
        <v>1.4E-2</v>
      </c>
      <c r="Q23" s="229">
        <v>2.7E-2</v>
      </c>
      <c r="R23" s="229">
        <v>0.02</v>
      </c>
    </row>
    <row r="24" spans="1:21">
      <c r="A24" s="154">
        <v>2</v>
      </c>
      <c r="B24" s="153">
        <v>2</v>
      </c>
      <c r="C24" s="153">
        <v>1</v>
      </c>
      <c r="D24" s="153">
        <v>1</v>
      </c>
      <c r="E24" s="153">
        <v>1</v>
      </c>
      <c r="F24" s="156">
        <v>-1</v>
      </c>
      <c r="G24" s="155" t="s">
        <v>78</v>
      </c>
      <c r="H24" s="177">
        <v>7.6033450000000002E-2</v>
      </c>
      <c r="I24" s="175">
        <v>31</v>
      </c>
      <c r="J24" s="177">
        <v>2.5000000000000001E-2</v>
      </c>
      <c r="K24" s="175">
        <v>84</v>
      </c>
      <c r="L24" s="221" t="s">
        <v>99</v>
      </c>
      <c r="M24" s="213" t="s">
        <v>103</v>
      </c>
      <c r="N24" s="211"/>
      <c r="O24" s="211">
        <v>5.2999999999999999E-2</v>
      </c>
      <c r="P24" s="211">
        <v>2.5999999999999999E-2</v>
      </c>
      <c r="Q24" s="229">
        <v>4.1000000000000002E-2</v>
      </c>
      <c r="R24" s="229">
        <v>3.4000000000000002E-2</v>
      </c>
    </row>
    <row r="25" spans="1:21">
      <c r="A25" s="154">
        <v>10</v>
      </c>
      <c r="B25" s="153">
        <v>10</v>
      </c>
      <c r="C25" s="153">
        <v>1</v>
      </c>
      <c r="D25" s="153">
        <v>1</v>
      </c>
      <c r="E25" s="153">
        <v>1</v>
      </c>
      <c r="F25" s="156">
        <v>-1</v>
      </c>
      <c r="G25" s="155" t="s">
        <v>78</v>
      </c>
      <c r="H25" s="177">
        <v>7.7959550000000002E-2</v>
      </c>
      <c r="I25" s="175">
        <v>73</v>
      </c>
      <c r="J25" s="177">
        <v>2.29E-2</v>
      </c>
      <c r="K25" s="175">
        <v>9</v>
      </c>
      <c r="L25" s="191" t="s">
        <v>99</v>
      </c>
      <c r="M25" s="213" t="s">
        <v>104</v>
      </c>
      <c r="N25" s="214" t="s">
        <v>110</v>
      </c>
      <c r="O25" s="214">
        <v>0.02</v>
      </c>
      <c r="P25" s="211">
        <v>6.8000000000000005E-2</v>
      </c>
      <c r="Q25" s="228">
        <v>0.03</v>
      </c>
      <c r="R25" s="229">
        <v>8.3000000000000004E-2</v>
      </c>
    </row>
    <row r="26" spans="1:21">
      <c r="A26" s="154">
        <v>18</v>
      </c>
      <c r="B26" s="153">
        <v>18</v>
      </c>
      <c r="C26" s="153">
        <v>1</v>
      </c>
      <c r="D26" s="153">
        <v>1</v>
      </c>
      <c r="E26" s="153">
        <v>1</v>
      </c>
      <c r="F26" s="156">
        <v>-1</v>
      </c>
      <c r="G26" s="155" t="s">
        <v>78</v>
      </c>
      <c r="H26" s="177">
        <v>7.991065E-2</v>
      </c>
      <c r="I26" s="175">
        <v>41</v>
      </c>
      <c r="J26" s="177">
        <v>2.1899999999999999E-2</v>
      </c>
      <c r="K26" s="175">
        <v>40</v>
      </c>
      <c r="L26" s="221" t="s">
        <v>99</v>
      </c>
      <c r="M26" s="213" t="s">
        <v>104</v>
      </c>
      <c r="N26" s="211"/>
      <c r="O26" s="211">
        <v>6.0999999999999999E-2</v>
      </c>
      <c r="P26" s="211">
        <v>5.8000000000000003E-2</v>
      </c>
      <c r="Q26" s="229">
        <v>5.8999999999999997E-2</v>
      </c>
      <c r="R26" s="229">
        <v>3.4000000000000002E-2</v>
      </c>
    </row>
    <row r="27" spans="1:21">
      <c r="A27" s="154">
        <v>8</v>
      </c>
      <c r="B27" s="153">
        <v>8</v>
      </c>
      <c r="C27" s="153">
        <v>1</v>
      </c>
      <c r="D27" s="153">
        <v>1</v>
      </c>
      <c r="E27" s="153">
        <v>1</v>
      </c>
      <c r="F27" s="152">
        <v>1</v>
      </c>
      <c r="G27" s="151" t="s">
        <v>79</v>
      </c>
      <c r="H27" s="177">
        <v>8.0085500000000004E-2</v>
      </c>
      <c r="I27" s="175">
        <v>33</v>
      </c>
      <c r="J27" s="177">
        <v>6.7135E-2</v>
      </c>
      <c r="K27" s="175">
        <v>48</v>
      </c>
      <c r="L27" s="191" t="s">
        <v>98</v>
      </c>
      <c r="M27" s="213" t="s">
        <v>104</v>
      </c>
      <c r="N27" s="214" t="s">
        <v>105</v>
      </c>
      <c r="O27" s="214">
        <v>1</v>
      </c>
      <c r="P27" s="211">
        <v>1</v>
      </c>
      <c r="Q27" s="228">
        <v>0.49399999999999999</v>
      </c>
      <c r="R27" s="229">
        <v>1.1080000000000001</v>
      </c>
    </row>
    <row r="28" spans="1:21">
      <c r="A28" s="154">
        <v>16</v>
      </c>
      <c r="B28" s="153">
        <v>16</v>
      </c>
      <c r="C28" s="153">
        <v>1</v>
      </c>
      <c r="D28" s="153">
        <v>1</v>
      </c>
      <c r="E28" s="153">
        <v>1</v>
      </c>
      <c r="F28" s="152">
        <v>1</v>
      </c>
      <c r="G28" s="151" t="s">
        <v>79</v>
      </c>
      <c r="H28" s="177">
        <v>8.0890299999999998E-2</v>
      </c>
      <c r="I28" s="175">
        <v>88</v>
      </c>
      <c r="J28" s="177">
        <v>7.4725E-2</v>
      </c>
      <c r="K28" s="175">
        <v>1</v>
      </c>
      <c r="L28" s="191" t="s">
        <v>98</v>
      </c>
      <c r="M28" s="213" t="s">
        <v>104</v>
      </c>
      <c r="N28" s="214" t="s">
        <v>109</v>
      </c>
      <c r="O28" s="214">
        <v>2.4E-2</v>
      </c>
      <c r="P28" s="211">
        <v>5.3999999999999999E-2</v>
      </c>
      <c r="Q28" s="228">
        <v>4.7E-2</v>
      </c>
      <c r="R28" s="229">
        <v>0.06</v>
      </c>
    </row>
    <row r="29" spans="1:21">
      <c r="A29" s="154">
        <v>24</v>
      </c>
      <c r="B29" s="153">
        <v>24</v>
      </c>
      <c r="C29" s="153">
        <v>1</v>
      </c>
      <c r="D29" s="153">
        <v>1</v>
      </c>
      <c r="E29" s="153">
        <v>1</v>
      </c>
      <c r="F29" s="152">
        <v>1</v>
      </c>
      <c r="G29" s="151" t="s">
        <v>79</v>
      </c>
      <c r="H29" s="177">
        <v>8.3267599999999997E-2</v>
      </c>
      <c r="I29" s="175">
        <v>80</v>
      </c>
      <c r="J29" s="177">
        <v>6.6235000000000002E-2</v>
      </c>
      <c r="K29" s="175">
        <v>12</v>
      </c>
      <c r="L29" s="191" t="s">
        <v>98</v>
      </c>
      <c r="M29" s="213" t="s">
        <v>104</v>
      </c>
      <c r="N29" s="211"/>
      <c r="O29" s="211">
        <v>0.104</v>
      </c>
      <c r="P29" s="211">
        <v>4.4999999999999998E-2</v>
      </c>
      <c r="Q29" s="229">
        <v>0.04</v>
      </c>
      <c r="R29" s="229">
        <v>2.7E-2</v>
      </c>
      <c r="S29" s="146">
        <v>8.5999999999999993E-2</v>
      </c>
      <c r="T29" s="146">
        <v>6.8000000000000005E-2</v>
      </c>
      <c r="U29" s="249" t="s">
        <v>116</v>
      </c>
    </row>
    <row r="30" spans="1:21">
      <c r="A30" s="154">
        <v>4</v>
      </c>
      <c r="B30" s="153">
        <v>4</v>
      </c>
      <c r="C30" s="153">
        <v>1</v>
      </c>
      <c r="D30" s="153">
        <v>1</v>
      </c>
      <c r="E30" s="153">
        <v>1</v>
      </c>
      <c r="F30" s="152">
        <v>1</v>
      </c>
      <c r="G30" s="151" t="s">
        <v>78</v>
      </c>
      <c r="H30" s="177">
        <v>8.3356199999999991E-2</v>
      </c>
      <c r="I30" s="175">
        <v>14</v>
      </c>
      <c r="J30" s="177">
        <v>6.2899999999999998E-2</v>
      </c>
      <c r="K30" s="175">
        <v>100</v>
      </c>
      <c r="L30" s="191" t="s">
        <v>99</v>
      </c>
      <c r="M30" s="213" t="s">
        <v>104</v>
      </c>
      <c r="N30" s="214" t="s">
        <v>109</v>
      </c>
      <c r="O30" s="214">
        <v>8.6999999999999994E-2</v>
      </c>
      <c r="P30" s="211">
        <v>3.3000000000000002E-2</v>
      </c>
      <c r="Q30" s="228">
        <v>0.06</v>
      </c>
      <c r="R30" s="229">
        <v>2.8000000000000001E-2</v>
      </c>
      <c r="S30" s="146">
        <v>4.8000000000000001E-2</v>
      </c>
      <c r="T30" s="146">
        <v>2.7E-2</v>
      </c>
      <c r="U30" s="250" t="s">
        <v>117</v>
      </c>
    </row>
    <row r="31" spans="1:21">
      <c r="A31" s="154">
        <v>12</v>
      </c>
      <c r="B31" s="153">
        <v>12</v>
      </c>
      <c r="C31" s="153">
        <v>1</v>
      </c>
      <c r="D31" s="153">
        <v>1</v>
      </c>
      <c r="E31" s="153">
        <v>1</v>
      </c>
      <c r="F31" s="152">
        <v>1</v>
      </c>
      <c r="G31" s="151" t="s">
        <v>78</v>
      </c>
      <c r="H31" s="177">
        <v>8.5336049999999997E-2</v>
      </c>
      <c r="I31" s="175">
        <v>25</v>
      </c>
      <c r="J31" s="177">
        <v>6.8250000000000005E-2</v>
      </c>
      <c r="K31" s="175">
        <v>2</v>
      </c>
      <c r="L31" s="191" t="s">
        <v>100</v>
      </c>
      <c r="M31" s="213" t="s">
        <v>104</v>
      </c>
      <c r="N31" s="211"/>
      <c r="O31" s="211">
        <v>0.08</v>
      </c>
      <c r="P31" s="211">
        <v>8.5000000000000006E-2</v>
      </c>
      <c r="Q31" s="229">
        <v>6.7000000000000004E-2</v>
      </c>
      <c r="R31" s="229">
        <v>6.9000000000000006E-2</v>
      </c>
      <c r="S31" s="146">
        <v>4.8000000000000001E-2</v>
      </c>
      <c r="T31" s="146">
        <v>3.7999999999999999E-2</v>
      </c>
      <c r="U31" s="250" t="s">
        <v>118</v>
      </c>
    </row>
    <row r="32" spans="1:21" ht="15.75" thickBot="1">
      <c r="A32" s="150">
        <v>20</v>
      </c>
      <c r="B32" s="149">
        <v>20</v>
      </c>
      <c r="C32" s="149">
        <v>1</v>
      </c>
      <c r="D32" s="149">
        <v>1</v>
      </c>
      <c r="E32" s="149">
        <v>1</v>
      </c>
      <c r="F32" s="148">
        <v>1</v>
      </c>
      <c r="G32" s="147" t="s">
        <v>78</v>
      </c>
      <c r="H32" s="178">
        <v>8.5720149999999995E-2</v>
      </c>
      <c r="I32" s="176">
        <v>81</v>
      </c>
      <c r="J32" s="178">
        <v>6.4570000000000002E-2</v>
      </c>
      <c r="K32" s="176">
        <v>59</v>
      </c>
      <c r="L32" s="206" t="s">
        <v>100</v>
      </c>
      <c r="M32" s="215" t="s">
        <v>103</v>
      </c>
      <c r="N32" s="216"/>
      <c r="O32" s="216">
        <v>7.9000000000000001E-2</v>
      </c>
      <c r="P32" s="212">
        <v>2.5999999999999999E-2</v>
      </c>
      <c r="Q32" s="231">
        <v>6.0999999999999999E-2</v>
      </c>
      <c r="R32" s="232">
        <v>1.7999999999999999E-2</v>
      </c>
      <c r="S32" s="146">
        <v>8.2000000000000003E-2</v>
      </c>
      <c r="T32" s="146">
        <v>3.1E-2</v>
      </c>
      <c r="U32" s="249" t="s">
        <v>119</v>
      </c>
    </row>
  </sheetData>
  <autoFilter ref="A1:R1"/>
  <conditionalFormatting sqref="M3:M14">
    <cfRule type="containsText" dxfId="45" priority="12" operator="containsText" text="i.O.">
      <formula>NOT(ISERROR(SEARCH("i.O.",M3)))</formula>
    </cfRule>
  </conditionalFormatting>
  <conditionalFormatting sqref="M15:M32">
    <cfRule type="containsText" dxfId="44" priority="9" operator="containsText" text="n.i.O.">
      <formula>NOT(ISERROR(SEARCH("n.i.O.",M15)))</formula>
    </cfRule>
    <cfRule type="containsText" dxfId="43" priority="10" operator="containsText" text="i.O.">
      <formula>NOT(ISERROR(SEARCH("i.O.",M15)))</formula>
    </cfRule>
  </conditionalFormatting>
  <conditionalFormatting sqref="O3:O32">
    <cfRule type="cellIs" dxfId="42" priority="7" operator="lessThan">
      <formula>0.1</formula>
    </cfRule>
    <cfRule type="cellIs" dxfId="41" priority="8" operator="greaterThan">
      <formula>0.1</formula>
    </cfRule>
  </conditionalFormatting>
  <conditionalFormatting sqref="P3:P32">
    <cfRule type="cellIs" dxfId="40" priority="5" operator="lessThan">
      <formula>0.1</formula>
    </cfRule>
    <cfRule type="cellIs" dxfId="39" priority="6" operator="greaterThan">
      <formula>0.1</formula>
    </cfRule>
  </conditionalFormatting>
  <conditionalFormatting sqref="Q3:Q32">
    <cfRule type="cellIs" dxfId="38" priority="3" operator="lessThan">
      <formula>0.055</formula>
    </cfRule>
    <cfRule type="cellIs" dxfId="37" priority="4" operator="greaterThan">
      <formula>0.055</formula>
    </cfRule>
  </conditionalFormatting>
  <conditionalFormatting sqref="R3:R32">
    <cfRule type="cellIs" dxfId="36" priority="1" operator="lessThan">
      <formula>0.055</formula>
    </cfRule>
    <cfRule type="cellIs" dxfId="35" priority="2" operator="greaterThan">
      <formula>0.055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id="{8F18AC66-691F-4176-A881-50047F605CD3}">
            <xm:f>NOT(ISERROR(SEARCH($M$11,M3)))</xm:f>
            <xm:f>$M$11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M3:M14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opLeftCell="F1" zoomScaleNormal="100" workbookViewId="0">
      <selection activeCell="U13" sqref="U13"/>
    </sheetView>
  </sheetViews>
  <sheetFormatPr baseColWidth="10" defaultRowHeight="15"/>
  <cols>
    <col min="1" max="4" width="11" style="146"/>
    <col min="5" max="5" width="16.25" style="146" bestFit="1" customWidth="1"/>
    <col min="6" max="6" width="15.875" style="146" bestFit="1" customWidth="1"/>
    <col min="7" max="7" width="8.375" style="146" bestFit="1" customWidth="1"/>
    <col min="8" max="8" width="19.375" style="146" customWidth="1"/>
    <col min="9" max="9" width="11" style="146"/>
    <col min="10" max="10" width="19.25" style="146" bestFit="1" customWidth="1"/>
    <col min="11" max="14" width="11" style="146"/>
    <col min="15" max="15" width="8.375" style="146" bestFit="1" customWidth="1"/>
    <col min="16" max="16" width="7.75" style="146" bestFit="1" customWidth="1"/>
    <col min="17" max="17" width="5.75" style="146" bestFit="1" customWidth="1"/>
    <col min="18" max="18" width="16.25" style="146" bestFit="1" customWidth="1"/>
    <col min="19" max="19" width="15.75" style="146" bestFit="1" customWidth="1"/>
    <col min="20" max="16384" width="11" style="146"/>
  </cols>
  <sheetData>
    <row r="1" spans="1:20" ht="36" customHeight="1" thickBot="1">
      <c r="H1" s="251" t="s">
        <v>90</v>
      </c>
      <c r="I1" s="252"/>
      <c r="J1" s="251" t="s">
        <v>92</v>
      </c>
      <c r="K1" s="252"/>
    </row>
    <row r="2" spans="1:20" ht="16.5" thickBot="1">
      <c r="A2" s="168" t="s">
        <v>86</v>
      </c>
      <c r="B2" s="167" t="s">
        <v>85</v>
      </c>
      <c r="C2" s="167" t="s">
        <v>84</v>
      </c>
      <c r="D2" s="167" t="s">
        <v>83</v>
      </c>
      <c r="E2" s="167" t="s">
        <v>82</v>
      </c>
      <c r="F2" s="167" t="s">
        <v>81</v>
      </c>
      <c r="G2" s="166" t="s">
        <v>80</v>
      </c>
      <c r="H2" s="174" t="s">
        <v>88</v>
      </c>
      <c r="I2" s="170" t="s">
        <v>89</v>
      </c>
      <c r="J2" s="174" t="s">
        <v>93</v>
      </c>
      <c r="K2" s="187" t="s">
        <v>94</v>
      </c>
      <c r="L2" s="192" t="s">
        <v>97</v>
      </c>
      <c r="M2" s="196" t="s">
        <v>101</v>
      </c>
      <c r="N2" s="197" t="s">
        <v>86</v>
      </c>
      <c r="O2" s="197" t="s">
        <v>85</v>
      </c>
      <c r="P2" s="197" t="s">
        <v>84</v>
      </c>
      <c r="Q2" s="197" t="s">
        <v>83</v>
      </c>
      <c r="R2" s="197" t="s">
        <v>82</v>
      </c>
      <c r="S2" s="197" t="s">
        <v>81</v>
      </c>
      <c r="T2" s="196" t="s">
        <v>101</v>
      </c>
    </row>
    <row r="3" spans="1:20" ht="15.75" thickTop="1">
      <c r="A3" s="163">
        <v>5</v>
      </c>
      <c r="B3" s="162">
        <v>5</v>
      </c>
      <c r="C3" s="162">
        <v>1</v>
      </c>
      <c r="D3" s="162">
        <v>1</v>
      </c>
      <c r="E3" s="162">
        <v>-1</v>
      </c>
      <c r="F3" s="165">
        <v>-1</v>
      </c>
      <c r="G3" s="164" t="s">
        <v>79</v>
      </c>
      <c r="H3" s="172">
        <v>8.5007999999999993E-3</v>
      </c>
      <c r="I3" s="171">
        <v>117</v>
      </c>
      <c r="J3" s="172">
        <v>1.1684999999999999E-2</v>
      </c>
      <c r="K3" s="171">
        <v>27</v>
      </c>
      <c r="L3" s="191" t="s">
        <v>100</v>
      </c>
      <c r="N3" s="198">
        <v>1</v>
      </c>
      <c r="O3" s="198">
        <v>1</v>
      </c>
      <c r="P3" s="198">
        <v>1</v>
      </c>
      <c r="Q3" s="198">
        <v>1</v>
      </c>
      <c r="R3" s="198">
        <v>-1</v>
      </c>
      <c r="S3" s="200">
        <v>-1</v>
      </c>
    </row>
    <row r="4" spans="1:20">
      <c r="A4" s="163">
        <v>13</v>
      </c>
      <c r="B4" s="162">
        <v>13</v>
      </c>
      <c r="C4" s="162">
        <v>1</v>
      </c>
      <c r="D4" s="162">
        <v>1</v>
      </c>
      <c r="E4" s="162">
        <v>-1</v>
      </c>
      <c r="F4" s="165">
        <v>-1</v>
      </c>
      <c r="G4" s="164" t="s">
        <v>79</v>
      </c>
      <c r="H4" s="173">
        <v>1.3339500000000001E-2</v>
      </c>
      <c r="I4" s="171">
        <v>118</v>
      </c>
      <c r="J4" s="173">
        <v>2.9365000000000002E-2</v>
      </c>
      <c r="K4" s="171">
        <v>83</v>
      </c>
      <c r="L4" s="191" t="s">
        <v>98</v>
      </c>
      <c r="N4" s="198">
        <v>5</v>
      </c>
      <c r="O4" s="198">
        <v>5</v>
      </c>
      <c r="P4" s="198">
        <v>1</v>
      </c>
      <c r="Q4" s="198">
        <v>1</v>
      </c>
      <c r="R4" s="198">
        <v>-1</v>
      </c>
      <c r="S4" s="200">
        <v>-1</v>
      </c>
    </row>
    <row r="5" spans="1:20">
      <c r="A5" s="163">
        <v>21</v>
      </c>
      <c r="B5" s="162">
        <v>21</v>
      </c>
      <c r="C5" s="162">
        <v>1</v>
      </c>
      <c r="D5" s="162">
        <v>1</v>
      </c>
      <c r="E5" s="162">
        <v>-1</v>
      </c>
      <c r="F5" s="165">
        <v>-1</v>
      </c>
      <c r="G5" s="164" t="s">
        <v>79</v>
      </c>
      <c r="H5" s="173">
        <v>1.44718E-2</v>
      </c>
      <c r="I5" s="171">
        <v>111</v>
      </c>
      <c r="J5" s="173">
        <v>2.9455000000000002E-2</v>
      </c>
      <c r="K5" s="171">
        <v>85</v>
      </c>
      <c r="L5" s="191" t="s">
        <v>98</v>
      </c>
      <c r="N5" s="198">
        <v>9</v>
      </c>
      <c r="O5" s="198">
        <v>9</v>
      </c>
      <c r="P5" s="198">
        <v>1</v>
      </c>
      <c r="Q5" s="198">
        <v>1</v>
      </c>
      <c r="R5" s="198">
        <v>-1</v>
      </c>
      <c r="S5" s="200">
        <v>-1</v>
      </c>
    </row>
    <row r="6" spans="1:20">
      <c r="A6" s="163">
        <v>1</v>
      </c>
      <c r="B6" s="162">
        <v>1</v>
      </c>
      <c r="C6" s="162">
        <v>1</v>
      </c>
      <c r="D6" s="162">
        <v>1</v>
      </c>
      <c r="E6" s="162">
        <v>-1</v>
      </c>
      <c r="F6" s="165">
        <v>-1</v>
      </c>
      <c r="G6" s="164" t="s">
        <v>78</v>
      </c>
      <c r="H6" s="173">
        <v>2.1782050000000001E-2</v>
      </c>
      <c r="I6" s="171">
        <v>82</v>
      </c>
      <c r="J6" s="173">
        <v>2.5499999999999998E-2</v>
      </c>
      <c r="K6" s="171">
        <v>88</v>
      </c>
      <c r="L6" s="191" t="s">
        <v>99</v>
      </c>
      <c r="N6" s="198">
        <v>13</v>
      </c>
      <c r="O6" s="198">
        <v>13</v>
      </c>
      <c r="P6" s="198">
        <v>1</v>
      </c>
      <c r="Q6" s="198">
        <v>1</v>
      </c>
      <c r="R6" s="198">
        <v>-1</v>
      </c>
      <c r="S6" s="200">
        <v>-1</v>
      </c>
    </row>
    <row r="7" spans="1:20">
      <c r="A7" s="163">
        <v>9</v>
      </c>
      <c r="B7" s="162">
        <v>9</v>
      </c>
      <c r="C7" s="162">
        <v>1</v>
      </c>
      <c r="D7" s="162">
        <v>1</v>
      </c>
      <c r="E7" s="162">
        <v>-1</v>
      </c>
      <c r="F7" s="165">
        <v>-1</v>
      </c>
      <c r="G7" s="164" t="s">
        <v>78</v>
      </c>
      <c r="H7" s="173">
        <v>2.8238300000000001E-2</v>
      </c>
      <c r="I7" s="171">
        <v>119</v>
      </c>
      <c r="J7" s="173">
        <v>2.0209999999999999E-2</v>
      </c>
      <c r="K7" s="171">
        <v>73</v>
      </c>
      <c r="L7" s="191" t="s">
        <v>99</v>
      </c>
      <c r="N7" s="198">
        <v>17</v>
      </c>
      <c r="O7" s="198">
        <v>17</v>
      </c>
      <c r="P7" s="198">
        <v>1</v>
      </c>
      <c r="Q7" s="198">
        <v>1</v>
      </c>
      <c r="R7" s="198">
        <v>-1</v>
      </c>
      <c r="S7" s="200">
        <v>-1</v>
      </c>
    </row>
    <row r="8" spans="1:20">
      <c r="A8" s="163">
        <v>17</v>
      </c>
      <c r="B8" s="162">
        <v>17</v>
      </c>
      <c r="C8" s="162">
        <v>1</v>
      </c>
      <c r="D8" s="162">
        <v>1</v>
      </c>
      <c r="E8" s="162">
        <v>-1</v>
      </c>
      <c r="F8" s="165">
        <v>-1</v>
      </c>
      <c r="G8" s="164" t="s">
        <v>78</v>
      </c>
      <c r="H8" s="173">
        <v>2.8329E-2</v>
      </c>
      <c r="I8" s="171">
        <v>110</v>
      </c>
      <c r="J8" s="173">
        <v>2.1600000000000001E-2</v>
      </c>
      <c r="K8" s="171">
        <v>46</v>
      </c>
      <c r="L8" s="191" t="s">
        <v>99</v>
      </c>
      <c r="N8" s="198">
        <v>21</v>
      </c>
      <c r="O8" s="198">
        <v>21</v>
      </c>
      <c r="P8" s="198">
        <v>1</v>
      </c>
      <c r="Q8" s="198">
        <v>1</v>
      </c>
      <c r="R8" s="198">
        <v>-1</v>
      </c>
      <c r="S8" s="200">
        <v>-1</v>
      </c>
    </row>
    <row r="9" spans="1:20">
      <c r="A9" s="163">
        <v>7</v>
      </c>
      <c r="B9" s="162">
        <v>7</v>
      </c>
      <c r="C9" s="162">
        <v>1</v>
      </c>
      <c r="D9" s="162">
        <v>1</v>
      </c>
      <c r="E9" s="162">
        <v>-1</v>
      </c>
      <c r="F9" s="161">
        <v>1</v>
      </c>
      <c r="G9" s="160" t="s">
        <v>79</v>
      </c>
      <c r="H9" s="173">
        <v>3.1665699999999998E-2</v>
      </c>
      <c r="I9" s="171">
        <v>107</v>
      </c>
      <c r="J9" s="173">
        <v>6.3305E-2</v>
      </c>
      <c r="K9" s="171">
        <v>24</v>
      </c>
      <c r="L9" s="191" t="s">
        <v>98</v>
      </c>
      <c r="N9" s="198">
        <v>3</v>
      </c>
      <c r="O9" s="198">
        <v>3</v>
      </c>
      <c r="P9" s="198">
        <v>1</v>
      </c>
      <c r="Q9" s="198">
        <v>1</v>
      </c>
      <c r="R9" s="198">
        <v>-1</v>
      </c>
      <c r="S9" s="201">
        <v>1</v>
      </c>
    </row>
    <row r="10" spans="1:20">
      <c r="A10" s="163">
        <v>15</v>
      </c>
      <c r="B10" s="162">
        <v>15</v>
      </c>
      <c r="C10" s="162">
        <v>1</v>
      </c>
      <c r="D10" s="162">
        <v>1</v>
      </c>
      <c r="E10" s="162">
        <v>-1</v>
      </c>
      <c r="F10" s="161">
        <v>1</v>
      </c>
      <c r="G10" s="160" t="s">
        <v>79</v>
      </c>
      <c r="H10" s="173">
        <v>3.1822900000000001E-2</v>
      </c>
      <c r="I10" s="171">
        <v>112</v>
      </c>
      <c r="J10" s="173">
        <v>6.3509999999999997E-2</v>
      </c>
      <c r="K10" s="171">
        <v>70</v>
      </c>
      <c r="L10" s="191" t="s">
        <v>98</v>
      </c>
      <c r="N10" s="198">
        <v>7</v>
      </c>
      <c r="O10" s="198">
        <v>7</v>
      </c>
      <c r="P10" s="198">
        <v>1</v>
      </c>
      <c r="Q10" s="198">
        <v>1</v>
      </c>
      <c r="R10" s="198">
        <v>-1</v>
      </c>
      <c r="S10" s="201">
        <v>1</v>
      </c>
    </row>
    <row r="11" spans="1:20">
      <c r="A11" s="163">
        <v>23</v>
      </c>
      <c r="B11" s="162">
        <v>23</v>
      </c>
      <c r="C11" s="162">
        <v>1</v>
      </c>
      <c r="D11" s="162">
        <v>1</v>
      </c>
      <c r="E11" s="162">
        <v>-1</v>
      </c>
      <c r="F11" s="161">
        <v>1</v>
      </c>
      <c r="G11" s="160" t="s">
        <v>79</v>
      </c>
      <c r="H11" s="173">
        <v>3.2332E-2</v>
      </c>
      <c r="I11" s="171">
        <v>116</v>
      </c>
      <c r="J11" s="173">
        <v>5.9400000000000001E-2</v>
      </c>
      <c r="K11" s="171">
        <v>18</v>
      </c>
      <c r="L11" s="191" t="s">
        <v>98</v>
      </c>
      <c r="N11" s="198">
        <v>11</v>
      </c>
      <c r="O11" s="198">
        <v>11</v>
      </c>
      <c r="P11" s="198">
        <v>1</v>
      </c>
      <c r="Q11" s="198">
        <v>1</v>
      </c>
      <c r="R11" s="198">
        <v>-1</v>
      </c>
      <c r="S11" s="201">
        <v>1</v>
      </c>
    </row>
    <row r="12" spans="1:20">
      <c r="A12" s="163">
        <v>3</v>
      </c>
      <c r="B12" s="162">
        <v>3</v>
      </c>
      <c r="C12" s="162">
        <v>1</v>
      </c>
      <c r="D12" s="162">
        <v>1</v>
      </c>
      <c r="E12" s="162">
        <v>-1</v>
      </c>
      <c r="F12" s="161">
        <v>1</v>
      </c>
      <c r="G12" s="160" t="s">
        <v>78</v>
      </c>
      <c r="H12" s="173">
        <v>3.3144800000000002E-2</v>
      </c>
      <c r="I12" s="171">
        <v>115</v>
      </c>
      <c r="J12" s="173">
        <v>6.6019999999999995E-2</v>
      </c>
      <c r="K12" s="171">
        <v>25</v>
      </c>
      <c r="L12" s="191" t="s">
        <v>100</v>
      </c>
      <c r="N12" s="198">
        <v>15</v>
      </c>
      <c r="O12" s="198">
        <v>15</v>
      </c>
      <c r="P12" s="198">
        <v>1</v>
      </c>
      <c r="Q12" s="198">
        <v>1</v>
      </c>
      <c r="R12" s="198">
        <v>-1</v>
      </c>
      <c r="S12" s="201">
        <v>1</v>
      </c>
    </row>
    <row r="13" spans="1:20">
      <c r="A13" s="163">
        <v>11</v>
      </c>
      <c r="B13" s="162">
        <v>11</v>
      </c>
      <c r="C13" s="162">
        <v>1</v>
      </c>
      <c r="D13" s="162">
        <v>1</v>
      </c>
      <c r="E13" s="162">
        <v>-1</v>
      </c>
      <c r="F13" s="161">
        <v>1</v>
      </c>
      <c r="G13" s="160" t="s">
        <v>78</v>
      </c>
      <c r="H13" s="173">
        <v>3.4190449999999997E-2</v>
      </c>
      <c r="I13" s="171">
        <v>89</v>
      </c>
      <c r="J13" s="173">
        <v>7.1989999999999998E-2</v>
      </c>
      <c r="K13" s="171">
        <v>44</v>
      </c>
      <c r="L13" s="191" t="s">
        <v>100</v>
      </c>
      <c r="N13" s="198">
        <v>19</v>
      </c>
      <c r="O13" s="198">
        <v>19</v>
      </c>
      <c r="P13" s="198">
        <v>1</v>
      </c>
      <c r="Q13" s="198">
        <v>1</v>
      </c>
      <c r="R13" s="198">
        <v>-1</v>
      </c>
      <c r="S13" s="201">
        <v>1</v>
      </c>
    </row>
    <row r="14" spans="1:20">
      <c r="A14" s="163">
        <v>19</v>
      </c>
      <c r="B14" s="162">
        <v>19</v>
      </c>
      <c r="C14" s="162">
        <v>1</v>
      </c>
      <c r="D14" s="162">
        <v>1</v>
      </c>
      <c r="E14" s="162">
        <v>-1</v>
      </c>
      <c r="F14" s="161">
        <v>1</v>
      </c>
      <c r="G14" s="160" t="s">
        <v>78</v>
      </c>
      <c r="H14" s="173">
        <v>3.4280600000000001E-2</v>
      </c>
      <c r="I14" s="171">
        <v>114</v>
      </c>
      <c r="J14" s="173">
        <v>6.6970000000000002E-2</v>
      </c>
      <c r="K14" s="171">
        <v>13</v>
      </c>
      <c r="L14" s="191" t="s">
        <v>100</v>
      </c>
      <c r="N14" s="198">
        <v>23</v>
      </c>
      <c r="O14" s="198">
        <v>23</v>
      </c>
      <c r="P14" s="198">
        <v>1</v>
      </c>
      <c r="Q14" s="198">
        <v>1</v>
      </c>
      <c r="R14" s="198">
        <v>-1</v>
      </c>
      <c r="S14" s="201">
        <v>1</v>
      </c>
    </row>
    <row r="15" spans="1:20">
      <c r="A15" s="159">
        <v>26</v>
      </c>
      <c r="B15" s="158">
        <v>26</v>
      </c>
      <c r="C15" s="158">
        <v>0</v>
      </c>
      <c r="D15" s="158">
        <v>1</v>
      </c>
      <c r="E15" s="158">
        <v>0</v>
      </c>
      <c r="F15" s="158">
        <v>0</v>
      </c>
      <c r="G15" s="157" t="s">
        <v>79</v>
      </c>
      <c r="H15" s="180">
        <v>5.9972749999999998E-2</v>
      </c>
      <c r="I15" s="179">
        <v>47</v>
      </c>
      <c r="J15" s="180">
        <v>3.9899999999999998E-2</v>
      </c>
      <c r="K15" s="179">
        <v>29</v>
      </c>
      <c r="L15" s="191" t="s">
        <v>98</v>
      </c>
      <c r="N15" s="199">
        <v>2</v>
      </c>
      <c r="O15" s="199">
        <v>2</v>
      </c>
      <c r="P15" s="199">
        <v>1</v>
      </c>
      <c r="Q15" s="199">
        <v>1</v>
      </c>
      <c r="R15" s="199">
        <v>1</v>
      </c>
      <c r="S15" s="203">
        <v>-1</v>
      </c>
    </row>
    <row r="16" spans="1:20">
      <c r="A16" s="159">
        <v>28</v>
      </c>
      <c r="B16" s="158">
        <v>28</v>
      </c>
      <c r="C16" s="158">
        <v>0</v>
      </c>
      <c r="D16" s="158">
        <v>1</v>
      </c>
      <c r="E16" s="158">
        <v>0</v>
      </c>
      <c r="F16" s="158">
        <v>0</v>
      </c>
      <c r="G16" s="157" t="s">
        <v>79</v>
      </c>
      <c r="H16" s="180">
        <v>6.1338400000000001E-2</v>
      </c>
      <c r="I16" s="179">
        <v>60</v>
      </c>
      <c r="J16" s="180">
        <v>3.9899999999999998E-2</v>
      </c>
      <c r="K16" s="179">
        <v>45</v>
      </c>
      <c r="L16" s="191" t="s">
        <v>98</v>
      </c>
      <c r="N16" s="199">
        <v>6</v>
      </c>
      <c r="O16" s="199">
        <v>6</v>
      </c>
      <c r="P16" s="199">
        <v>1</v>
      </c>
      <c r="Q16" s="199">
        <v>1</v>
      </c>
      <c r="R16" s="199">
        <v>1</v>
      </c>
      <c r="S16" s="203">
        <v>-1</v>
      </c>
    </row>
    <row r="17" spans="1:19">
      <c r="A17" s="159">
        <v>30</v>
      </c>
      <c r="B17" s="158">
        <v>30</v>
      </c>
      <c r="C17" s="158">
        <v>0</v>
      </c>
      <c r="D17" s="158">
        <v>1</v>
      </c>
      <c r="E17" s="158">
        <v>0</v>
      </c>
      <c r="F17" s="158">
        <v>0</v>
      </c>
      <c r="G17" s="157" t="s">
        <v>79</v>
      </c>
      <c r="H17" s="180">
        <v>6.1625350000000002E-2</v>
      </c>
      <c r="I17" s="179">
        <v>98</v>
      </c>
      <c r="J17" s="180">
        <v>4.3200000000000002E-2</v>
      </c>
      <c r="K17" s="179">
        <v>26</v>
      </c>
      <c r="L17" s="191" t="s">
        <v>100</v>
      </c>
      <c r="N17" s="199">
        <v>10</v>
      </c>
      <c r="O17" s="199">
        <v>10</v>
      </c>
      <c r="P17" s="199">
        <v>1</v>
      </c>
      <c r="Q17" s="199">
        <v>1</v>
      </c>
      <c r="R17" s="199">
        <v>1</v>
      </c>
      <c r="S17" s="203">
        <v>-1</v>
      </c>
    </row>
    <row r="18" spans="1:19">
      <c r="A18" s="159">
        <v>25</v>
      </c>
      <c r="B18" s="158">
        <v>25</v>
      </c>
      <c r="C18" s="158">
        <v>0</v>
      </c>
      <c r="D18" s="158">
        <v>1</v>
      </c>
      <c r="E18" s="158">
        <v>0</v>
      </c>
      <c r="F18" s="158">
        <v>0</v>
      </c>
      <c r="G18" s="157" t="s">
        <v>78</v>
      </c>
      <c r="H18" s="180">
        <v>6.3937400000000005E-2</v>
      </c>
      <c r="I18" s="179">
        <v>8</v>
      </c>
      <c r="J18" s="180">
        <v>4.0300000000000002E-2</v>
      </c>
      <c r="K18" s="179">
        <v>87</v>
      </c>
      <c r="L18" s="191" t="s">
        <v>99</v>
      </c>
      <c r="N18" s="199">
        <v>14</v>
      </c>
      <c r="O18" s="199">
        <v>14</v>
      </c>
      <c r="P18" s="199">
        <v>1</v>
      </c>
      <c r="Q18" s="199">
        <v>1</v>
      </c>
      <c r="R18" s="199">
        <v>1</v>
      </c>
      <c r="S18" s="203">
        <v>-1</v>
      </c>
    </row>
    <row r="19" spans="1:19">
      <c r="A19" s="159">
        <v>27</v>
      </c>
      <c r="B19" s="158">
        <v>27</v>
      </c>
      <c r="C19" s="158">
        <v>0</v>
      </c>
      <c r="D19" s="158">
        <v>1</v>
      </c>
      <c r="E19" s="158">
        <v>0</v>
      </c>
      <c r="F19" s="158">
        <v>0</v>
      </c>
      <c r="G19" s="157" t="s">
        <v>78</v>
      </c>
      <c r="H19" s="180">
        <v>6.5134800000000007E-2</v>
      </c>
      <c r="I19" s="179">
        <v>108</v>
      </c>
      <c r="J19" s="180">
        <v>4.3999999999999997E-2</v>
      </c>
      <c r="K19" s="179">
        <v>47</v>
      </c>
      <c r="L19" s="191" t="s">
        <v>99</v>
      </c>
      <c r="N19" s="199">
        <v>18</v>
      </c>
      <c r="O19" s="199">
        <v>18</v>
      </c>
      <c r="P19" s="199">
        <v>1</v>
      </c>
      <c r="Q19" s="199">
        <v>1</v>
      </c>
      <c r="R19" s="199">
        <v>1</v>
      </c>
      <c r="S19" s="203">
        <v>-1</v>
      </c>
    </row>
    <row r="20" spans="1:19">
      <c r="A20" s="159">
        <v>29</v>
      </c>
      <c r="B20" s="158">
        <v>29</v>
      </c>
      <c r="C20" s="158">
        <v>0</v>
      </c>
      <c r="D20" s="158">
        <v>1</v>
      </c>
      <c r="E20" s="158">
        <v>0</v>
      </c>
      <c r="F20" s="158">
        <v>0</v>
      </c>
      <c r="G20" s="157" t="s">
        <v>78</v>
      </c>
      <c r="H20" s="180">
        <v>6.5239550000000007E-2</v>
      </c>
      <c r="I20" s="179">
        <v>18</v>
      </c>
      <c r="J20" s="180">
        <v>4.3634999999999993E-2</v>
      </c>
      <c r="K20" s="179">
        <v>55</v>
      </c>
      <c r="L20" s="191" t="s">
        <v>99</v>
      </c>
      <c r="N20" s="199">
        <v>22</v>
      </c>
      <c r="O20" s="199">
        <v>22</v>
      </c>
      <c r="P20" s="199">
        <v>1</v>
      </c>
      <c r="Q20" s="199">
        <v>1</v>
      </c>
      <c r="R20" s="199">
        <v>1</v>
      </c>
      <c r="S20" s="203">
        <v>-1</v>
      </c>
    </row>
    <row r="21" spans="1:19">
      <c r="A21" s="154">
        <v>6</v>
      </c>
      <c r="B21" s="153">
        <v>6</v>
      </c>
      <c r="C21" s="153">
        <v>1</v>
      </c>
      <c r="D21" s="153">
        <v>1</v>
      </c>
      <c r="E21" s="153">
        <v>1</v>
      </c>
      <c r="F21" s="156">
        <v>-1</v>
      </c>
      <c r="G21" s="155" t="s">
        <v>79</v>
      </c>
      <c r="H21" s="177">
        <v>8.5851399999999994E-2</v>
      </c>
      <c r="I21" s="175">
        <v>22</v>
      </c>
      <c r="J21" s="177">
        <v>1.7435000000000003E-2</v>
      </c>
      <c r="K21" s="175">
        <v>72</v>
      </c>
      <c r="L21" s="191" t="s">
        <v>100</v>
      </c>
      <c r="N21" s="199">
        <v>4</v>
      </c>
      <c r="O21" s="199">
        <v>4</v>
      </c>
      <c r="P21" s="199">
        <v>1</v>
      </c>
      <c r="Q21" s="199">
        <v>1</v>
      </c>
      <c r="R21" s="199">
        <v>1</v>
      </c>
      <c r="S21" s="202">
        <v>1</v>
      </c>
    </row>
    <row r="22" spans="1:19">
      <c r="A22" s="154">
        <v>14</v>
      </c>
      <c r="B22" s="153">
        <v>14</v>
      </c>
      <c r="C22" s="153">
        <v>1</v>
      </c>
      <c r="D22" s="153">
        <v>1</v>
      </c>
      <c r="E22" s="153">
        <v>1</v>
      </c>
      <c r="F22" s="156">
        <v>-1</v>
      </c>
      <c r="G22" s="155" t="s">
        <v>79</v>
      </c>
      <c r="H22" s="177">
        <v>8.6806450000000007E-2</v>
      </c>
      <c r="I22" s="175">
        <v>32</v>
      </c>
      <c r="J22" s="177">
        <v>1.6754999999999999E-2</v>
      </c>
      <c r="K22" s="175">
        <v>65</v>
      </c>
      <c r="L22" s="191" t="s">
        <v>100</v>
      </c>
      <c r="N22" s="199">
        <v>8</v>
      </c>
      <c r="O22" s="199">
        <v>8</v>
      </c>
      <c r="P22" s="199">
        <v>1</v>
      </c>
      <c r="Q22" s="199">
        <v>1</v>
      </c>
      <c r="R22" s="199">
        <v>1</v>
      </c>
      <c r="S22" s="202">
        <v>1</v>
      </c>
    </row>
    <row r="23" spans="1:19">
      <c r="A23" s="154">
        <v>22</v>
      </c>
      <c r="B23" s="153">
        <v>22</v>
      </c>
      <c r="C23" s="153">
        <v>1</v>
      </c>
      <c r="D23" s="153">
        <v>1</v>
      </c>
      <c r="E23" s="153">
        <v>1</v>
      </c>
      <c r="F23" s="156">
        <v>-1</v>
      </c>
      <c r="G23" s="155" t="s">
        <v>79</v>
      </c>
      <c r="H23" s="177">
        <v>8.858930000000001E-2</v>
      </c>
      <c r="I23" s="175">
        <v>11</v>
      </c>
      <c r="J23" s="177">
        <v>2.2225000000000002E-2</v>
      </c>
      <c r="K23" s="175">
        <v>71</v>
      </c>
      <c r="L23" s="191" t="s">
        <v>100</v>
      </c>
      <c r="N23" s="199">
        <v>12</v>
      </c>
      <c r="O23" s="199">
        <v>12</v>
      </c>
      <c r="P23" s="199">
        <v>1</v>
      </c>
      <c r="Q23" s="199">
        <v>1</v>
      </c>
      <c r="R23" s="199">
        <v>1</v>
      </c>
      <c r="S23" s="202">
        <v>1</v>
      </c>
    </row>
    <row r="24" spans="1:19">
      <c r="A24" s="154">
        <v>2</v>
      </c>
      <c r="B24" s="153">
        <v>2</v>
      </c>
      <c r="C24" s="153">
        <v>1</v>
      </c>
      <c r="D24" s="153">
        <v>1</v>
      </c>
      <c r="E24" s="153">
        <v>1</v>
      </c>
      <c r="F24" s="156">
        <v>-1</v>
      </c>
      <c r="G24" s="155" t="s">
        <v>78</v>
      </c>
      <c r="H24" s="177">
        <v>9.2087000000000002E-2</v>
      </c>
      <c r="I24" s="175">
        <v>43</v>
      </c>
      <c r="J24" s="177">
        <v>2.5000000000000001E-2</v>
      </c>
      <c r="K24" s="175">
        <v>84</v>
      </c>
      <c r="L24" s="191" t="s">
        <v>99</v>
      </c>
      <c r="N24" s="199">
        <v>16</v>
      </c>
      <c r="O24" s="199">
        <v>16</v>
      </c>
      <c r="P24" s="199">
        <v>1</v>
      </c>
      <c r="Q24" s="199">
        <v>1</v>
      </c>
      <c r="R24" s="199">
        <v>1</v>
      </c>
      <c r="S24" s="202">
        <v>1</v>
      </c>
    </row>
    <row r="25" spans="1:19">
      <c r="A25" s="154">
        <v>10</v>
      </c>
      <c r="B25" s="153">
        <v>10</v>
      </c>
      <c r="C25" s="153">
        <v>1</v>
      </c>
      <c r="D25" s="153">
        <v>1</v>
      </c>
      <c r="E25" s="153">
        <v>1</v>
      </c>
      <c r="F25" s="156">
        <v>-1</v>
      </c>
      <c r="G25" s="155" t="s">
        <v>78</v>
      </c>
      <c r="H25" s="177">
        <v>9.2177349999999991E-2</v>
      </c>
      <c r="I25" s="175">
        <v>52</v>
      </c>
      <c r="J25" s="177">
        <v>2.29E-2</v>
      </c>
      <c r="K25" s="175">
        <v>9</v>
      </c>
      <c r="L25" s="191" t="s">
        <v>99</v>
      </c>
      <c r="N25" s="199">
        <v>20</v>
      </c>
      <c r="O25" s="199">
        <v>20</v>
      </c>
      <c r="P25" s="199">
        <v>1</v>
      </c>
      <c r="Q25" s="199">
        <v>1</v>
      </c>
      <c r="R25" s="199">
        <v>1</v>
      </c>
      <c r="S25" s="202">
        <v>1</v>
      </c>
    </row>
    <row r="26" spans="1:19">
      <c r="A26" s="154">
        <v>18</v>
      </c>
      <c r="B26" s="153">
        <v>18</v>
      </c>
      <c r="C26" s="153">
        <v>1</v>
      </c>
      <c r="D26" s="153">
        <v>1</v>
      </c>
      <c r="E26" s="153">
        <v>1</v>
      </c>
      <c r="F26" s="156">
        <v>-1</v>
      </c>
      <c r="G26" s="155" t="s">
        <v>78</v>
      </c>
      <c r="H26" s="177">
        <v>9.2179399999999995E-2</v>
      </c>
      <c r="I26" s="175">
        <v>6</v>
      </c>
      <c r="J26" s="177">
        <v>2.1899999999999999E-2</v>
      </c>
      <c r="K26" s="175">
        <v>40</v>
      </c>
      <c r="L26" s="191" t="s">
        <v>99</v>
      </c>
      <c r="N26" s="199">
        <v>24</v>
      </c>
      <c r="O26" s="199">
        <v>24</v>
      </c>
      <c r="P26" s="199">
        <v>1</v>
      </c>
      <c r="Q26" s="199">
        <v>1</v>
      </c>
      <c r="R26" s="199">
        <v>1</v>
      </c>
      <c r="S26" s="202">
        <v>1</v>
      </c>
    </row>
    <row r="27" spans="1:19">
      <c r="A27" s="154">
        <v>8</v>
      </c>
      <c r="B27" s="153">
        <v>8</v>
      </c>
      <c r="C27" s="153">
        <v>1</v>
      </c>
      <c r="D27" s="153">
        <v>1</v>
      </c>
      <c r="E27" s="153">
        <v>1</v>
      </c>
      <c r="F27" s="152">
        <v>1</v>
      </c>
      <c r="G27" s="151" t="s">
        <v>79</v>
      </c>
      <c r="H27" s="177">
        <v>9.2836600000000005E-2</v>
      </c>
      <c r="I27" s="175">
        <v>37</v>
      </c>
      <c r="J27" s="177">
        <v>6.7135E-2</v>
      </c>
      <c r="K27" s="175">
        <v>48</v>
      </c>
      <c r="L27" s="191" t="s">
        <v>98</v>
      </c>
    </row>
    <row r="28" spans="1:19">
      <c r="A28" s="154">
        <v>16</v>
      </c>
      <c r="B28" s="153">
        <v>16</v>
      </c>
      <c r="C28" s="153">
        <v>1</v>
      </c>
      <c r="D28" s="153">
        <v>1</v>
      </c>
      <c r="E28" s="153">
        <v>1</v>
      </c>
      <c r="F28" s="152">
        <v>1</v>
      </c>
      <c r="G28" s="151" t="s">
        <v>79</v>
      </c>
      <c r="H28" s="177">
        <v>9.3356500000000009E-2</v>
      </c>
      <c r="I28" s="175">
        <v>10</v>
      </c>
      <c r="J28" s="177">
        <v>7.4725E-2</v>
      </c>
      <c r="K28" s="175">
        <v>1</v>
      </c>
      <c r="L28" s="191" t="s">
        <v>98</v>
      </c>
    </row>
    <row r="29" spans="1:19">
      <c r="A29" s="154">
        <v>24</v>
      </c>
      <c r="B29" s="153">
        <v>24</v>
      </c>
      <c r="C29" s="153">
        <v>1</v>
      </c>
      <c r="D29" s="153">
        <v>1</v>
      </c>
      <c r="E29" s="153">
        <v>1</v>
      </c>
      <c r="F29" s="152">
        <v>1</v>
      </c>
      <c r="G29" s="151" t="s">
        <v>79</v>
      </c>
      <c r="H29" s="177">
        <v>9.3833949999999999E-2</v>
      </c>
      <c r="I29" s="175">
        <v>51</v>
      </c>
      <c r="J29" s="177">
        <v>6.6235000000000002E-2</v>
      </c>
      <c r="K29" s="175">
        <v>12</v>
      </c>
      <c r="L29" s="191" t="s">
        <v>98</v>
      </c>
    </row>
    <row r="30" spans="1:19">
      <c r="A30" s="154">
        <v>4</v>
      </c>
      <c r="B30" s="153">
        <v>4</v>
      </c>
      <c r="C30" s="153">
        <v>1</v>
      </c>
      <c r="D30" s="153">
        <v>1</v>
      </c>
      <c r="E30" s="153">
        <v>1</v>
      </c>
      <c r="F30" s="152">
        <v>1</v>
      </c>
      <c r="G30" s="151" t="s">
        <v>78</v>
      </c>
      <c r="H30" s="177">
        <v>9.3922850000000002E-2</v>
      </c>
      <c r="I30" s="175">
        <v>20</v>
      </c>
      <c r="J30" s="177">
        <v>6.2899999999999998E-2</v>
      </c>
      <c r="K30" s="175">
        <v>100</v>
      </c>
      <c r="L30" s="191" t="s">
        <v>99</v>
      </c>
    </row>
    <row r="31" spans="1:19">
      <c r="A31" s="154">
        <v>12</v>
      </c>
      <c r="B31" s="153">
        <v>12</v>
      </c>
      <c r="C31" s="153">
        <v>1</v>
      </c>
      <c r="D31" s="153">
        <v>1</v>
      </c>
      <c r="E31" s="153">
        <v>1</v>
      </c>
      <c r="F31" s="152">
        <v>1</v>
      </c>
      <c r="G31" s="151" t="s">
        <v>78</v>
      </c>
      <c r="H31" s="177">
        <v>9.8075300000000004E-2</v>
      </c>
      <c r="I31" s="175">
        <v>24</v>
      </c>
      <c r="J31" s="177">
        <v>6.8250000000000005E-2</v>
      </c>
      <c r="K31" s="175">
        <v>2</v>
      </c>
      <c r="L31" s="191" t="s">
        <v>100</v>
      </c>
    </row>
    <row r="32" spans="1:19" ht="15.75" thickBot="1">
      <c r="A32" s="150">
        <v>20</v>
      </c>
      <c r="B32" s="149">
        <v>20</v>
      </c>
      <c r="C32" s="149">
        <v>1</v>
      </c>
      <c r="D32" s="149">
        <v>1</v>
      </c>
      <c r="E32" s="149">
        <v>1</v>
      </c>
      <c r="F32" s="148">
        <v>1</v>
      </c>
      <c r="G32" s="147" t="s">
        <v>78</v>
      </c>
      <c r="H32" s="178">
        <v>0.1027844</v>
      </c>
      <c r="I32" s="176">
        <v>50</v>
      </c>
      <c r="J32" s="178">
        <v>6.4570000000000002E-2</v>
      </c>
      <c r="K32" s="176">
        <v>59</v>
      </c>
      <c r="L32" s="191" t="s">
        <v>100</v>
      </c>
    </row>
  </sheetData>
  <mergeCells count="2">
    <mergeCell ref="H1:I1"/>
    <mergeCell ref="J1:K1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55"/>
  <sheetViews>
    <sheetView workbookViewId="0">
      <selection activeCell="E9" sqref="E9"/>
    </sheetView>
  </sheetViews>
  <sheetFormatPr baseColWidth="10" defaultRowHeight="14.25"/>
  <cols>
    <col min="1" max="1" width="16.625" customWidth="1"/>
    <col min="2" max="2" width="19.25" bestFit="1" customWidth="1"/>
    <col min="3" max="4" width="11.625" customWidth="1"/>
  </cols>
  <sheetData>
    <row r="1" spans="1:63" ht="20.25" customHeight="1">
      <c r="A1" s="259" t="s">
        <v>0</v>
      </c>
      <c r="B1" s="260"/>
      <c r="C1" s="3"/>
    </row>
    <row r="2" spans="1:63" ht="15">
      <c r="A2" s="32"/>
      <c r="B2" s="32"/>
      <c r="C2" s="3"/>
    </row>
    <row r="3" spans="1:63" ht="15">
      <c r="A3" s="33" t="s">
        <v>1</v>
      </c>
      <c r="B3" s="4" t="s">
        <v>44</v>
      </c>
      <c r="C3" s="3"/>
    </row>
    <row r="4" spans="1:63" ht="15">
      <c r="A4" s="37" t="s">
        <v>2</v>
      </c>
      <c r="B4" s="47" t="s">
        <v>45</v>
      </c>
      <c r="C4" s="3"/>
    </row>
    <row r="5" spans="1:63" ht="15">
      <c r="A5" s="37" t="s">
        <v>3</v>
      </c>
      <c r="B5" s="5" t="s">
        <v>75</v>
      </c>
      <c r="C5" s="3"/>
    </row>
    <row r="6" spans="1:63" ht="15">
      <c r="A6" s="37" t="s">
        <v>4</v>
      </c>
      <c r="B6" s="48" t="s">
        <v>47</v>
      </c>
      <c r="C6" s="3"/>
    </row>
    <row r="7" spans="1:63" ht="15">
      <c r="A7" s="37" t="s">
        <v>5</v>
      </c>
      <c r="B7" s="7"/>
      <c r="C7" s="3"/>
    </row>
    <row r="8" spans="1:63" ht="15">
      <c r="A8" s="37" t="s">
        <v>6</v>
      </c>
      <c r="B8" s="9">
        <v>43278</v>
      </c>
      <c r="C8" s="3"/>
    </row>
    <row r="9" spans="1:63" ht="15">
      <c r="A9" s="33" t="s">
        <v>39</v>
      </c>
      <c r="B9" s="7" t="s">
        <v>46</v>
      </c>
      <c r="C9" s="3"/>
    </row>
    <row r="10" spans="1:63" ht="15">
      <c r="A10" s="33" t="s">
        <v>40</v>
      </c>
      <c r="B10" s="7" t="s">
        <v>41</v>
      </c>
      <c r="C10" s="3"/>
    </row>
    <row r="11" spans="1:63" ht="15">
      <c r="A11" s="33" t="s">
        <v>42</v>
      </c>
      <c r="B11" s="45" t="s">
        <v>43</v>
      </c>
      <c r="C11" s="16"/>
    </row>
    <row r="12" spans="1:63" ht="15">
      <c r="A12" s="93"/>
      <c r="B12" s="94"/>
      <c r="C12" s="16"/>
    </row>
    <row r="13" spans="1:63" ht="50.1" customHeight="1">
      <c r="A13" s="12"/>
      <c r="B13" s="12"/>
      <c r="C13" s="70" t="s">
        <v>49</v>
      </c>
      <c r="D13" s="70" t="s">
        <v>50</v>
      </c>
      <c r="E13" s="88" t="s">
        <v>62</v>
      </c>
    </row>
    <row r="14" spans="1:63">
      <c r="A14" s="261" t="s">
        <v>7</v>
      </c>
      <c r="B14" s="262"/>
      <c r="C14" s="18" t="s">
        <v>8</v>
      </c>
      <c r="D14" s="18" t="s">
        <v>8</v>
      </c>
      <c r="E14" s="89" t="s">
        <v>8</v>
      </c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</row>
    <row r="15" spans="1:63">
      <c r="A15" s="261" t="s">
        <v>9</v>
      </c>
      <c r="B15" s="262"/>
      <c r="C15" s="19">
        <v>62061</v>
      </c>
      <c r="D15" s="19">
        <v>62061</v>
      </c>
      <c r="E15" s="90">
        <v>62061</v>
      </c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</row>
    <row r="16" spans="1:63">
      <c r="A16" s="263" t="s">
        <v>10</v>
      </c>
      <c r="B16" s="264"/>
      <c r="C16" s="20" t="s">
        <v>33</v>
      </c>
      <c r="D16" s="20" t="s">
        <v>34</v>
      </c>
      <c r="E16" s="91" t="s">
        <v>34</v>
      </c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</row>
    <row r="17" spans="1:63">
      <c r="A17" s="263" t="s">
        <v>27</v>
      </c>
      <c r="B17" s="264"/>
      <c r="C17" s="68" t="s">
        <v>35</v>
      </c>
      <c r="D17" s="68" t="s">
        <v>35</v>
      </c>
      <c r="E17" s="92" t="s">
        <v>35</v>
      </c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</row>
    <row r="18" spans="1:63" ht="15.75">
      <c r="A18" s="257" t="s">
        <v>11</v>
      </c>
      <c r="B18" s="258"/>
      <c r="C18" s="101">
        <v>0</v>
      </c>
      <c r="D18" s="101">
        <v>0</v>
      </c>
      <c r="E18" s="101">
        <v>0</v>
      </c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</row>
    <row r="19" spans="1:63" ht="15.75">
      <c r="A19" s="255"/>
      <c r="B19" s="256"/>
      <c r="C19" s="102"/>
      <c r="D19" s="102"/>
      <c r="E19" s="102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</row>
    <row r="20" spans="1:63" ht="15.75">
      <c r="A20" s="255" t="s">
        <v>12</v>
      </c>
      <c r="B20" s="256"/>
      <c r="C20" s="102">
        <v>0.06</v>
      </c>
      <c r="D20" s="102">
        <v>0.06</v>
      </c>
      <c r="E20" s="102">
        <v>0.06</v>
      </c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</row>
    <row r="21" spans="1:63" ht="15.75">
      <c r="A21" s="265" t="s">
        <v>13</v>
      </c>
      <c r="B21" s="266"/>
      <c r="C21" s="103">
        <v>0</v>
      </c>
      <c r="D21" s="103">
        <v>0</v>
      </c>
      <c r="E21" s="103">
        <v>0</v>
      </c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</row>
    <row r="22" spans="1:63" ht="15.75">
      <c r="A22" s="267" t="s">
        <v>14</v>
      </c>
      <c r="B22" s="268"/>
      <c r="C22" s="103" t="s">
        <v>15</v>
      </c>
      <c r="D22" s="103" t="s">
        <v>15</v>
      </c>
      <c r="E22" s="103" t="s">
        <v>15</v>
      </c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</row>
    <row r="23" spans="1:63" ht="15.75">
      <c r="A23" s="257" t="s">
        <v>16</v>
      </c>
      <c r="B23" s="258"/>
      <c r="C23" s="104">
        <f t="shared" ref="C23:D23" si="0">C18+C20</f>
        <v>0.06</v>
      </c>
      <c r="D23" s="104">
        <f t="shared" si="0"/>
        <v>0.06</v>
      </c>
      <c r="E23" s="104">
        <f t="shared" ref="E23" si="1">E18+E20</f>
        <v>0.06</v>
      </c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</row>
    <row r="24" spans="1:63" ht="15.75">
      <c r="A24" s="265" t="s">
        <v>17</v>
      </c>
      <c r="B24" s="266"/>
      <c r="C24" s="103">
        <f t="shared" ref="C24:D24" si="2">C18+C21</f>
        <v>0</v>
      </c>
      <c r="D24" s="103">
        <f t="shared" si="2"/>
        <v>0</v>
      </c>
      <c r="E24" s="103">
        <f t="shared" ref="E24" si="3">E18+E21</f>
        <v>0</v>
      </c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</row>
    <row r="25" spans="1:63" ht="15.75">
      <c r="A25" s="257" t="s">
        <v>18</v>
      </c>
      <c r="B25" s="258"/>
      <c r="C25" s="105">
        <f>COUNT(C36:C155)</f>
        <v>118</v>
      </c>
      <c r="D25" s="105">
        <f>COUNT(D36:D155)</f>
        <v>118</v>
      </c>
      <c r="E25" s="105">
        <f>COUNT(E36:E155)</f>
        <v>118</v>
      </c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</row>
    <row r="26" spans="1:63" ht="15.75">
      <c r="A26" s="253" t="s">
        <v>19</v>
      </c>
      <c r="B26" s="254"/>
      <c r="C26" s="106">
        <f>AVERAGE(C36:C155)</f>
        <v>3.7121006779661021E-2</v>
      </c>
      <c r="D26" s="106">
        <f>AVERAGE(D36:D155)</f>
        <v>7.8663833898305086E-2</v>
      </c>
      <c r="E26" s="106">
        <f>AVERAGE(E36:E155)</f>
        <v>5.7892420338983071E-2</v>
      </c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</row>
    <row r="27" spans="1:63" ht="15.75">
      <c r="A27" s="255" t="s">
        <v>20</v>
      </c>
      <c r="B27" s="256"/>
      <c r="C27" s="104">
        <f>STDEV(C36:C155)</f>
        <v>1.820512311137432E-2</v>
      </c>
      <c r="D27" s="104">
        <f>STDEV(D36:D155)</f>
        <v>3.8010516414355926E-2</v>
      </c>
      <c r="E27" s="104">
        <f>STDEV(E36:E155)</f>
        <v>2.1551129984614933E-2</v>
      </c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</row>
    <row r="28" spans="1:63" ht="15.75">
      <c r="A28" s="269" t="s">
        <v>36</v>
      </c>
      <c r="B28" s="270"/>
      <c r="C28" s="107">
        <f t="shared" ref="C28:E28" si="4">C26+5*C27</f>
        <v>0.12814662233653262</v>
      </c>
      <c r="D28" s="107">
        <f t="shared" si="4"/>
        <v>0.26871641597008472</v>
      </c>
      <c r="E28" s="107">
        <f t="shared" si="4"/>
        <v>0.16564807026205774</v>
      </c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</row>
    <row r="29" spans="1:63" ht="15.75">
      <c r="A29" s="271" t="s">
        <v>37</v>
      </c>
      <c r="B29" s="272"/>
      <c r="C29" s="108">
        <f t="shared" ref="C29" si="5">C26-5*C27</f>
        <v>-5.3904608777210573E-2</v>
      </c>
      <c r="D29" s="108">
        <f t="shared" ref="D29:E29" si="6">D26-5*D27</f>
        <v>-0.11138874817347455</v>
      </c>
      <c r="E29" s="108">
        <f t="shared" si="6"/>
        <v>-4.9863229584091597E-2</v>
      </c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</row>
    <row r="30" spans="1:63" ht="15.75">
      <c r="A30" s="273" t="s">
        <v>21</v>
      </c>
      <c r="B30" s="274"/>
      <c r="C30" s="109">
        <f>MAX(C36:C155)</f>
        <v>0.1203087</v>
      </c>
      <c r="D30" s="109">
        <f>MAX(D36:D155)</f>
        <v>0.1945489</v>
      </c>
      <c r="E30" s="109">
        <f>MAX(E36:E155)</f>
        <v>0.15742880000000001</v>
      </c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</row>
    <row r="31" spans="1:63" ht="15.75">
      <c r="A31" s="286" t="s">
        <v>22</v>
      </c>
      <c r="B31" s="287"/>
      <c r="C31" s="110">
        <f>MIN(C36:C155)</f>
        <v>4.9674999999999997E-3</v>
      </c>
      <c r="D31" s="110">
        <f>MIN(D36:D155)</f>
        <v>8.5007999999999993E-3</v>
      </c>
      <c r="E31" s="110">
        <f>MIN(E36:E155)</f>
        <v>8.5007999999999993E-3</v>
      </c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</row>
    <row r="32" spans="1:63" ht="15.75">
      <c r="A32" s="255" t="s">
        <v>23</v>
      </c>
      <c r="B32" s="256"/>
      <c r="C32" s="104">
        <f t="shared" ref="C32:D32" si="7">C30-C31</f>
        <v>0.1153412</v>
      </c>
      <c r="D32" s="104">
        <f t="shared" si="7"/>
        <v>0.18604809999999999</v>
      </c>
      <c r="E32" s="104">
        <f t="shared" ref="E32" si="8">E30-E31</f>
        <v>0.148928</v>
      </c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</row>
    <row r="33" spans="1:63" ht="15.75">
      <c r="A33" s="255" t="s">
        <v>24</v>
      </c>
      <c r="B33" s="256"/>
      <c r="C33" s="111">
        <f t="shared" ref="C33:D33" si="9">IF(OR(ISBLANK(C23),ISBLANK(C24))," ",(C23-C24)/6/C27)</f>
        <v>0.54929592833965146</v>
      </c>
      <c r="D33" s="111">
        <f t="shared" si="9"/>
        <v>0.26308508653208329</v>
      </c>
      <c r="E33" s="111">
        <f t="shared" ref="E33" si="10">IF(OR(ISBLANK(E23),ISBLANK(E24))," ",(E23-E24)/6/E27)</f>
        <v>0.46401279223589981</v>
      </c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60"/>
      <c r="BK33" s="60"/>
    </row>
    <row r="34" spans="1:63" ht="15.75">
      <c r="A34" s="284" t="s">
        <v>25</v>
      </c>
      <c r="B34" s="285"/>
      <c r="C34" s="112">
        <f t="shared" ref="C34:D34" si="11">IF(AND(ISBLANK(C23),ISBLANK(C24)),"",IF(ISBLANK(C24),((C23-C26)/3/C27),IF(ISBLANK(C23),((C26-C24)/3/C27),MIN((C23-C26)/3/C27,(C26-C24)/3/C27))))</f>
        <v>0.41891126068142298</v>
      </c>
      <c r="D34" s="112">
        <f t="shared" si="11"/>
        <v>-0.16367254520520078</v>
      </c>
      <c r="E34" s="112">
        <f t="shared" ref="E34" si="12">IF(AND(ISBLANK(E23),ISBLANK(E24)),"",IF(ISBLANK(E24),((E23-E26)/3/E27),IF(ISBLANK(E23),((E26-E24)/3/E27),MIN((E23-E26)/3/E27,(E26-E24)/3/E27))))</f>
        <v>3.2598130778935183E-2</v>
      </c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0"/>
    </row>
    <row r="35" spans="1:63">
      <c r="A35" s="257" t="s">
        <v>26</v>
      </c>
      <c r="B35" s="258"/>
      <c r="C35" s="87" t="str">
        <f t="shared" ref="C35" si="13">IF(AND(ISBLANK(C23),ISBLANK(C24)),"",IF(ISBLANK(C24),IF(C30&gt;C23,"FAIL","O.K."),IF(ISBLANK(C23),IF(C31&lt;C24,"FAIL","O.K."),IF(OR(C31&lt;C24,C30&gt;C23),"FAIL","O.K."))))</f>
        <v>FAIL</v>
      </c>
      <c r="D35" s="87" t="str">
        <f t="shared" ref="D35:E35" si="14">IF(AND(ISBLANK(D23),ISBLANK(D24)),"",IF(ISBLANK(D24),IF(D30&gt;D23,"FAIL","O.K."),IF(ISBLANK(D23),IF(D31&lt;D24,"FAIL","O.K."),IF(OR(D31&lt;D24,D30&gt;D23),"FAIL","O.K."))))</f>
        <v>FAIL</v>
      </c>
      <c r="E35" s="87" t="str">
        <f t="shared" si="14"/>
        <v>FAIL</v>
      </c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61"/>
      <c r="BI35" s="61"/>
      <c r="BJ35" s="61"/>
      <c r="BK35" s="61"/>
    </row>
    <row r="36" spans="1:63" ht="14.25" customHeight="1">
      <c r="A36" s="275" t="s">
        <v>76</v>
      </c>
      <c r="B36" s="144">
        <v>117</v>
      </c>
      <c r="C36" s="143">
        <v>8.5007999999999993E-3</v>
      </c>
      <c r="D36" s="143">
        <v>8.5007999999999993E-3</v>
      </c>
      <c r="E36" s="143">
        <f t="shared" ref="E36:E44" si="15">AVERAGE(C36:D36)</f>
        <v>8.5007999999999993E-3</v>
      </c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</row>
    <row r="37" spans="1:63" ht="15.75">
      <c r="A37" s="276"/>
      <c r="B37" s="144">
        <v>118</v>
      </c>
      <c r="C37" s="143">
        <v>1.3339500000000001E-2</v>
      </c>
      <c r="D37" s="143">
        <v>1.3339500000000001E-2</v>
      </c>
      <c r="E37" s="143">
        <f t="shared" si="15"/>
        <v>1.3339500000000001E-2</v>
      </c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</row>
    <row r="38" spans="1:63" ht="15.75">
      <c r="A38" s="276"/>
      <c r="B38" s="144">
        <v>111</v>
      </c>
      <c r="C38" s="143">
        <v>1.44718E-2</v>
      </c>
      <c r="D38" s="143">
        <v>1.44718E-2</v>
      </c>
      <c r="E38" s="143">
        <f t="shared" si="15"/>
        <v>1.44718E-2</v>
      </c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</row>
    <row r="39" spans="1:63" ht="15.75">
      <c r="A39" s="276"/>
      <c r="B39" s="144">
        <v>82</v>
      </c>
      <c r="C39" s="143">
        <v>1.44689E-2</v>
      </c>
      <c r="D39" s="143">
        <v>2.9095200000000002E-2</v>
      </c>
      <c r="E39" s="143">
        <f t="shared" si="15"/>
        <v>2.1782050000000001E-2</v>
      </c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</row>
    <row r="40" spans="1:63" ht="15.75">
      <c r="A40" s="276"/>
      <c r="B40" s="144">
        <v>119</v>
      </c>
      <c r="C40" s="143">
        <v>2.8238300000000001E-2</v>
      </c>
      <c r="D40" s="143">
        <v>2.8238300000000001E-2</v>
      </c>
      <c r="E40" s="143">
        <f t="shared" si="15"/>
        <v>2.8238300000000001E-2</v>
      </c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</row>
    <row r="41" spans="1:63" ht="15.75">
      <c r="A41" s="276"/>
      <c r="B41" s="144">
        <v>110</v>
      </c>
      <c r="C41" s="143">
        <v>2.8329E-2</v>
      </c>
      <c r="D41" s="143">
        <v>2.8329E-2</v>
      </c>
      <c r="E41" s="143">
        <f t="shared" si="15"/>
        <v>2.8329E-2</v>
      </c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</row>
    <row r="42" spans="1:63" ht="15.75">
      <c r="A42" s="276"/>
      <c r="B42" s="144">
        <v>107</v>
      </c>
      <c r="C42" s="143">
        <v>3.1665699999999998E-2</v>
      </c>
      <c r="D42" s="143">
        <v>3.1665699999999998E-2</v>
      </c>
      <c r="E42" s="143">
        <f t="shared" si="15"/>
        <v>3.1665699999999998E-2</v>
      </c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</row>
    <row r="43" spans="1:63" ht="15.75">
      <c r="A43" s="276"/>
      <c r="B43" s="144">
        <v>112</v>
      </c>
      <c r="C43" s="143">
        <v>3.1822900000000001E-2</v>
      </c>
      <c r="D43" s="143">
        <v>3.1822900000000001E-2</v>
      </c>
      <c r="E43" s="143">
        <f t="shared" si="15"/>
        <v>3.1822900000000001E-2</v>
      </c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</row>
    <row r="44" spans="1:63" ht="15.75">
      <c r="A44" s="276"/>
      <c r="B44" s="144">
        <v>116</v>
      </c>
      <c r="C44" s="143">
        <v>3.2332E-2</v>
      </c>
      <c r="D44" s="143">
        <v>3.2332E-2</v>
      </c>
      <c r="E44" s="143">
        <f t="shared" si="15"/>
        <v>3.2332E-2</v>
      </c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</row>
    <row r="45" spans="1:63" ht="15.75">
      <c r="A45" s="276"/>
      <c r="B45" s="95"/>
      <c r="C45" s="95"/>
      <c r="D45" s="95"/>
      <c r="E45" s="95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</row>
    <row r="46" spans="1:63" ht="15.75">
      <c r="A46" s="276"/>
      <c r="B46" s="144">
        <v>115</v>
      </c>
      <c r="C46" s="143">
        <v>3.3144800000000002E-2</v>
      </c>
      <c r="D46" s="143">
        <v>3.3144800000000002E-2</v>
      </c>
      <c r="E46" s="143">
        <f t="shared" ref="E46:E77" si="16">AVERAGE(C46:D46)</f>
        <v>3.3144800000000002E-2</v>
      </c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</row>
    <row r="47" spans="1:63" ht="15.75">
      <c r="A47" s="276"/>
      <c r="B47" s="144">
        <v>89</v>
      </c>
      <c r="C47" s="143">
        <v>4.6765300000000003E-2</v>
      </c>
      <c r="D47" s="143">
        <v>2.1615599999999999E-2</v>
      </c>
      <c r="E47" s="143">
        <f t="shared" si="16"/>
        <v>3.4190449999999997E-2</v>
      </c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</row>
    <row r="48" spans="1:63" ht="15.75">
      <c r="A48" s="276"/>
      <c r="B48" s="95">
        <v>84</v>
      </c>
      <c r="C48" s="97">
        <v>1.46096E-2</v>
      </c>
      <c r="D48" s="97">
        <v>5.3869500000000001E-2</v>
      </c>
      <c r="E48" s="98">
        <f t="shared" si="16"/>
        <v>3.4239550000000001E-2</v>
      </c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</row>
    <row r="49" spans="1:63" ht="15.75">
      <c r="A49" s="277"/>
      <c r="B49" s="144">
        <v>114</v>
      </c>
      <c r="C49" s="143">
        <v>3.4280600000000001E-2</v>
      </c>
      <c r="D49" s="143">
        <v>3.4280600000000001E-2</v>
      </c>
      <c r="E49" s="143">
        <f t="shared" si="16"/>
        <v>3.4280600000000001E-2</v>
      </c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</row>
    <row r="50" spans="1:63" ht="15.75">
      <c r="A50" s="95"/>
      <c r="B50" s="96">
        <v>16</v>
      </c>
      <c r="C50" s="97">
        <v>5.4451899999999998E-2</v>
      </c>
      <c r="D50" s="97">
        <v>1.5879799999999999E-2</v>
      </c>
      <c r="E50" s="98">
        <f t="shared" si="16"/>
        <v>3.5165849999999998E-2</v>
      </c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</row>
    <row r="51" spans="1:63" ht="15.75">
      <c r="A51" s="95"/>
      <c r="B51" s="95">
        <v>103</v>
      </c>
      <c r="C51" s="97">
        <v>3.5292900000000002E-2</v>
      </c>
      <c r="D51" s="97">
        <v>3.5292900000000002E-2</v>
      </c>
      <c r="E51" s="98">
        <f t="shared" si="16"/>
        <v>3.5292900000000002E-2</v>
      </c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</row>
    <row r="52" spans="1:63" ht="15.75">
      <c r="A52" s="95"/>
      <c r="B52" s="95">
        <v>85</v>
      </c>
      <c r="C52" s="97">
        <v>3.9251899999999999E-2</v>
      </c>
      <c r="D52" s="97">
        <v>3.2649900000000003E-2</v>
      </c>
      <c r="E52" s="98">
        <f t="shared" si="16"/>
        <v>3.5950900000000001E-2</v>
      </c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</row>
    <row r="53" spans="1:63" ht="15.75">
      <c r="A53" s="95"/>
      <c r="B53" s="95">
        <v>102</v>
      </c>
      <c r="C53" s="97">
        <v>3.6875600000000001E-2</v>
      </c>
      <c r="D53" s="97">
        <v>3.6875600000000001E-2</v>
      </c>
      <c r="E53" s="98">
        <f t="shared" si="16"/>
        <v>3.6875600000000001E-2</v>
      </c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</row>
    <row r="54" spans="1:63" ht="15.75">
      <c r="A54" s="95"/>
      <c r="B54" s="95">
        <v>106</v>
      </c>
      <c r="C54" s="97">
        <v>3.8235400000000003E-2</v>
      </c>
      <c r="D54" s="97">
        <v>3.8235400000000003E-2</v>
      </c>
      <c r="E54" s="98">
        <f t="shared" si="16"/>
        <v>3.8235400000000003E-2</v>
      </c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</row>
    <row r="55" spans="1:63" ht="15.75">
      <c r="A55" s="95"/>
      <c r="B55" s="95">
        <v>61</v>
      </c>
      <c r="C55" s="97">
        <v>1.5447300000000001E-2</v>
      </c>
      <c r="D55" s="97">
        <v>6.2612399999999999E-2</v>
      </c>
      <c r="E55" s="98">
        <f t="shared" si="16"/>
        <v>3.9029849999999998E-2</v>
      </c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</row>
    <row r="56" spans="1:63" ht="15.75">
      <c r="A56" s="95"/>
      <c r="B56" s="95">
        <v>105</v>
      </c>
      <c r="C56" s="97">
        <v>3.9046900000000002E-2</v>
      </c>
      <c r="D56" s="97">
        <v>3.9046900000000002E-2</v>
      </c>
      <c r="E56" s="98">
        <f t="shared" si="16"/>
        <v>3.9046900000000002E-2</v>
      </c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</row>
    <row r="57" spans="1:63" ht="15.75">
      <c r="A57" s="99"/>
      <c r="B57" s="95">
        <v>68</v>
      </c>
      <c r="C57" s="97">
        <v>1.18145E-2</v>
      </c>
      <c r="D57" s="97">
        <v>6.6917400000000002E-2</v>
      </c>
      <c r="E57" s="98">
        <f t="shared" si="16"/>
        <v>3.9365950000000004E-2</v>
      </c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</row>
    <row r="58" spans="1:63" ht="15.75">
      <c r="A58" s="95"/>
      <c r="B58" s="95">
        <v>101</v>
      </c>
      <c r="C58" s="97">
        <v>3.9977600000000002E-2</v>
      </c>
      <c r="D58" s="97">
        <v>3.9977600000000002E-2</v>
      </c>
      <c r="E58" s="98">
        <f t="shared" si="16"/>
        <v>3.9977600000000002E-2</v>
      </c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</row>
    <row r="59" spans="1:63" ht="15.75">
      <c r="A59" s="95"/>
      <c r="B59" s="95">
        <v>64</v>
      </c>
      <c r="C59" s="97">
        <v>1.78146E-2</v>
      </c>
      <c r="D59" s="97">
        <v>6.2327300000000002E-2</v>
      </c>
      <c r="E59" s="98">
        <f t="shared" si="16"/>
        <v>4.0070950000000001E-2</v>
      </c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</row>
    <row r="60" spans="1:63" ht="15.75">
      <c r="A60" s="95"/>
      <c r="B60" s="95">
        <v>19</v>
      </c>
      <c r="C60" s="97">
        <v>4.3182600000000002E-2</v>
      </c>
      <c r="D60" s="97">
        <v>3.8335300000000003E-2</v>
      </c>
      <c r="E60" s="98">
        <f t="shared" si="16"/>
        <v>4.0758950000000002E-2</v>
      </c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</row>
    <row r="61" spans="1:63" ht="15.75">
      <c r="A61" s="95"/>
      <c r="B61" s="95">
        <v>40</v>
      </c>
      <c r="C61" s="97">
        <v>3.3617399999999999E-2</v>
      </c>
      <c r="D61" s="97">
        <v>4.8479800000000003E-2</v>
      </c>
      <c r="E61" s="98">
        <f t="shared" si="16"/>
        <v>4.1048600000000005E-2</v>
      </c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</row>
    <row r="62" spans="1:63" ht="15.75">
      <c r="A62" s="95"/>
      <c r="B62" s="95">
        <v>113</v>
      </c>
      <c r="C62" s="97">
        <v>4.1052999999999999E-2</v>
      </c>
      <c r="D62" s="97">
        <v>4.1052999999999999E-2</v>
      </c>
      <c r="E62" s="98">
        <f t="shared" si="16"/>
        <v>4.1052999999999999E-2</v>
      </c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</row>
    <row r="63" spans="1:63" ht="15.75">
      <c r="A63" s="95"/>
      <c r="B63" s="95">
        <v>38</v>
      </c>
      <c r="C63" s="97">
        <v>1.6230499999999998E-2</v>
      </c>
      <c r="D63" s="97">
        <v>6.7414600000000005E-2</v>
      </c>
      <c r="E63" s="98">
        <f t="shared" si="16"/>
        <v>4.182255E-2</v>
      </c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</row>
    <row r="64" spans="1:63" ht="15.75">
      <c r="A64" s="95"/>
      <c r="B64" s="95">
        <v>59</v>
      </c>
      <c r="C64" s="97">
        <v>7.4080699999999999E-2</v>
      </c>
      <c r="D64" s="97">
        <v>9.5936000000000007E-3</v>
      </c>
      <c r="E64" s="98">
        <f t="shared" si="16"/>
        <v>4.1837150000000004E-2</v>
      </c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</row>
    <row r="65" spans="1:63" ht="15.75">
      <c r="A65" s="95"/>
      <c r="B65" s="95">
        <v>92</v>
      </c>
      <c r="C65" s="97">
        <v>7.3470000000000002E-3</v>
      </c>
      <c r="D65" s="97">
        <v>7.7838599999999994E-2</v>
      </c>
      <c r="E65" s="98">
        <f t="shared" si="16"/>
        <v>4.25928E-2</v>
      </c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</row>
    <row r="66" spans="1:63" ht="15.75">
      <c r="A66" s="95"/>
      <c r="B66" s="95">
        <v>72</v>
      </c>
      <c r="C66" s="97">
        <v>1.99779E-2</v>
      </c>
      <c r="D66" s="97">
        <v>6.5782800000000002E-2</v>
      </c>
      <c r="E66" s="98">
        <f t="shared" si="16"/>
        <v>4.2880349999999998E-2</v>
      </c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  <c r="BH66" s="49"/>
      <c r="BI66" s="49"/>
      <c r="BJ66" s="49"/>
      <c r="BK66" s="49"/>
    </row>
    <row r="67" spans="1:63" ht="15.75">
      <c r="A67" s="95"/>
      <c r="B67" s="95">
        <v>34</v>
      </c>
      <c r="C67" s="97">
        <v>5.44088E-2</v>
      </c>
      <c r="D67" s="97">
        <v>3.1475499999999997E-2</v>
      </c>
      <c r="E67" s="98">
        <f t="shared" si="16"/>
        <v>4.2942149999999998E-2</v>
      </c>
    </row>
    <row r="68" spans="1:63" ht="15.75">
      <c r="A68" s="95"/>
      <c r="B68" s="95">
        <v>56</v>
      </c>
      <c r="C68" s="97">
        <v>7.4349000000000004E-3</v>
      </c>
      <c r="D68" s="97">
        <v>7.9507599999999998E-2</v>
      </c>
      <c r="E68" s="98">
        <f t="shared" si="16"/>
        <v>4.3471249999999996E-2</v>
      </c>
    </row>
    <row r="69" spans="1:63" ht="15.75">
      <c r="A69" s="95"/>
      <c r="B69" s="95">
        <v>9</v>
      </c>
      <c r="C69" s="97">
        <v>5.4886999999999998E-2</v>
      </c>
      <c r="D69" s="97">
        <v>3.5078100000000001E-2</v>
      </c>
      <c r="E69" s="98">
        <f t="shared" si="16"/>
        <v>4.4982549999999996E-2</v>
      </c>
    </row>
    <row r="70" spans="1:63" ht="15.75">
      <c r="A70" s="95"/>
      <c r="B70" s="95">
        <v>76</v>
      </c>
      <c r="C70" s="97">
        <v>2.6594E-2</v>
      </c>
      <c r="D70" s="97">
        <v>6.3495999999999997E-2</v>
      </c>
      <c r="E70" s="98">
        <f t="shared" si="16"/>
        <v>4.5045000000000002E-2</v>
      </c>
    </row>
    <row r="71" spans="1:63" ht="15.75">
      <c r="A71" s="95"/>
      <c r="B71" s="95">
        <v>62</v>
      </c>
      <c r="C71" s="97">
        <v>4.5394400000000001E-2</v>
      </c>
      <c r="D71" s="97">
        <v>4.6583899999999998E-2</v>
      </c>
      <c r="E71" s="98">
        <f t="shared" si="16"/>
        <v>4.5989149999999999E-2</v>
      </c>
    </row>
    <row r="72" spans="1:63" ht="15.75">
      <c r="A72" s="95"/>
      <c r="B72" s="96">
        <v>1</v>
      </c>
      <c r="C72" s="97">
        <v>3.1510299999999998E-2</v>
      </c>
      <c r="D72" s="97">
        <v>6.0517500000000002E-2</v>
      </c>
      <c r="E72" s="98">
        <f t="shared" si="16"/>
        <v>4.6013899999999996E-2</v>
      </c>
    </row>
    <row r="73" spans="1:63" ht="15.75">
      <c r="A73" s="95"/>
      <c r="B73" s="95">
        <v>44</v>
      </c>
      <c r="C73" s="97">
        <v>2.2871599999999999E-2</v>
      </c>
      <c r="D73" s="97">
        <v>6.9585599999999997E-2</v>
      </c>
      <c r="E73" s="98">
        <f t="shared" si="16"/>
        <v>4.6228599999999995E-2</v>
      </c>
    </row>
    <row r="74" spans="1:63" ht="15.75">
      <c r="A74" s="95"/>
      <c r="B74" s="95">
        <v>96</v>
      </c>
      <c r="C74" s="97">
        <v>3.0563400000000001E-2</v>
      </c>
      <c r="D74" s="97">
        <v>6.43064E-2</v>
      </c>
      <c r="E74" s="98">
        <f t="shared" si="16"/>
        <v>4.7434900000000002E-2</v>
      </c>
    </row>
    <row r="75" spans="1:63" ht="15.75">
      <c r="A75" s="95"/>
      <c r="B75" s="95">
        <v>97</v>
      </c>
      <c r="C75" s="97">
        <v>4.1008000000000003E-2</v>
      </c>
      <c r="D75" s="97">
        <v>5.3962400000000001E-2</v>
      </c>
      <c r="E75" s="98">
        <f t="shared" si="16"/>
        <v>4.7485200000000005E-2</v>
      </c>
    </row>
    <row r="76" spans="1:63" ht="15.75">
      <c r="A76" s="95"/>
      <c r="B76" s="95">
        <v>57</v>
      </c>
      <c r="C76" s="97">
        <v>2.04599E-2</v>
      </c>
      <c r="D76" s="97">
        <v>7.5815199999999999E-2</v>
      </c>
      <c r="E76" s="98">
        <f t="shared" si="16"/>
        <v>4.8137550000000001E-2</v>
      </c>
    </row>
    <row r="77" spans="1:63" ht="15.75">
      <c r="A77" s="95"/>
      <c r="B77" s="95">
        <v>7</v>
      </c>
      <c r="C77" s="97">
        <v>1.8233200000000001E-2</v>
      </c>
      <c r="D77" s="97">
        <v>7.8445299999999996E-2</v>
      </c>
      <c r="E77" s="98">
        <f t="shared" si="16"/>
        <v>4.833925E-2</v>
      </c>
    </row>
    <row r="78" spans="1:63" ht="15.75">
      <c r="A78" s="95"/>
      <c r="B78" s="96">
        <v>26</v>
      </c>
      <c r="C78" s="97">
        <v>9.6637000000000008E-3</v>
      </c>
      <c r="D78" s="97">
        <v>8.7804599999999997E-2</v>
      </c>
      <c r="E78" s="98">
        <f t="shared" ref="E78:E109" si="17">AVERAGE(C78:D78)</f>
        <v>4.8734149999999997E-2</v>
      </c>
    </row>
    <row r="79" spans="1:63" ht="15.75">
      <c r="A79" s="95"/>
      <c r="B79" s="95">
        <v>29</v>
      </c>
      <c r="C79" s="97">
        <v>4.9730999999999997E-2</v>
      </c>
      <c r="D79" s="97">
        <v>4.8106400000000001E-2</v>
      </c>
      <c r="E79" s="98">
        <f t="shared" si="17"/>
        <v>4.8918699999999996E-2</v>
      </c>
    </row>
    <row r="80" spans="1:63" ht="15.75">
      <c r="A80" s="95"/>
      <c r="B80" s="95">
        <v>93</v>
      </c>
      <c r="C80" s="97">
        <v>1.5322000000000001E-2</v>
      </c>
      <c r="D80" s="97">
        <v>8.2686200000000001E-2</v>
      </c>
      <c r="E80" s="98">
        <f t="shared" si="17"/>
        <v>4.9004100000000002E-2</v>
      </c>
    </row>
    <row r="81" spans="1:5" ht="15.75">
      <c r="A81" s="95"/>
      <c r="B81" s="95">
        <v>17</v>
      </c>
      <c r="C81" s="97">
        <v>7.0374800000000001E-2</v>
      </c>
      <c r="D81" s="97">
        <v>2.8975000000000001E-2</v>
      </c>
      <c r="E81" s="98">
        <f t="shared" si="17"/>
        <v>4.9674900000000001E-2</v>
      </c>
    </row>
    <row r="82" spans="1:5" ht="15.75">
      <c r="A82" s="95"/>
      <c r="B82" s="95">
        <v>91</v>
      </c>
      <c r="C82" s="97">
        <v>6.1983799999999999E-2</v>
      </c>
      <c r="D82" s="97">
        <v>3.83224E-2</v>
      </c>
      <c r="E82" s="98">
        <f t="shared" si="17"/>
        <v>5.0153099999999999E-2</v>
      </c>
    </row>
    <row r="83" spans="1:5" ht="15.75">
      <c r="A83" s="95"/>
      <c r="B83" s="95">
        <v>99</v>
      </c>
      <c r="C83" s="97">
        <v>1.2042199999999999E-2</v>
      </c>
      <c r="D83" s="97">
        <v>8.8334300000000004E-2</v>
      </c>
      <c r="E83" s="98">
        <f t="shared" si="17"/>
        <v>5.0188250000000004E-2</v>
      </c>
    </row>
    <row r="84" spans="1:5" ht="15.75">
      <c r="A84" s="95"/>
      <c r="B84" s="95">
        <v>104</v>
      </c>
      <c r="C84" s="97">
        <v>5.0336400000000003E-2</v>
      </c>
      <c r="D84" s="97">
        <v>5.0336400000000003E-2</v>
      </c>
      <c r="E84" s="98">
        <f t="shared" si="17"/>
        <v>5.0336400000000003E-2</v>
      </c>
    </row>
    <row r="85" spans="1:5" ht="15.75">
      <c r="A85" s="95"/>
      <c r="B85" s="95">
        <v>67</v>
      </c>
      <c r="C85" s="97">
        <v>4.9817300000000002E-2</v>
      </c>
      <c r="D85" s="97">
        <v>5.1067700000000001E-2</v>
      </c>
      <c r="E85" s="98">
        <f t="shared" si="17"/>
        <v>5.0442500000000001E-2</v>
      </c>
    </row>
    <row r="86" spans="1:5" ht="15.75">
      <c r="A86" s="95"/>
      <c r="B86" s="95">
        <v>3</v>
      </c>
      <c r="C86" s="97">
        <v>4.9674999999999997E-3</v>
      </c>
      <c r="D86" s="97">
        <v>9.6097799999999997E-2</v>
      </c>
      <c r="E86" s="98">
        <f t="shared" si="17"/>
        <v>5.0532649999999998E-2</v>
      </c>
    </row>
    <row r="87" spans="1:5" ht="15.75">
      <c r="A87" s="95"/>
      <c r="B87" s="95">
        <v>90</v>
      </c>
      <c r="C87" s="97">
        <v>1.9056699999999999E-2</v>
      </c>
      <c r="D87" s="97">
        <v>8.4440200000000007E-2</v>
      </c>
      <c r="E87" s="98">
        <f t="shared" si="17"/>
        <v>5.1748450000000001E-2</v>
      </c>
    </row>
    <row r="88" spans="1:5" ht="15.75">
      <c r="A88" s="95"/>
      <c r="B88" s="95">
        <v>63</v>
      </c>
      <c r="C88" s="97">
        <v>3.3741500000000001E-2</v>
      </c>
      <c r="D88" s="97">
        <v>6.9915199999999997E-2</v>
      </c>
      <c r="E88" s="98">
        <f t="shared" si="17"/>
        <v>5.1828349999999995E-2</v>
      </c>
    </row>
    <row r="89" spans="1:5" ht="15.75">
      <c r="A89" s="95"/>
      <c r="B89" s="95">
        <v>120</v>
      </c>
      <c r="C89" s="97">
        <v>5.29103E-2</v>
      </c>
      <c r="D89" s="97">
        <v>5.29103E-2</v>
      </c>
      <c r="E89" s="98">
        <f t="shared" si="17"/>
        <v>5.29103E-2</v>
      </c>
    </row>
    <row r="90" spans="1:5" ht="15.75">
      <c r="A90" s="95"/>
      <c r="B90" s="96">
        <v>4</v>
      </c>
      <c r="C90" s="97">
        <v>2.5413499999999999E-2</v>
      </c>
      <c r="D90" s="97">
        <v>8.05535E-2</v>
      </c>
      <c r="E90" s="98">
        <f t="shared" si="17"/>
        <v>5.2983500000000003E-2</v>
      </c>
    </row>
    <row r="91" spans="1:5" ht="15.75">
      <c r="A91" s="95"/>
      <c r="B91" s="95">
        <v>66</v>
      </c>
      <c r="C91" s="97">
        <v>2.3496E-2</v>
      </c>
      <c r="D91" s="97">
        <v>8.3290199999999995E-2</v>
      </c>
      <c r="E91" s="98">
        <f t="shared" si="17"/>
        <v>5.3393099999999999E-2</v>
      </c>
    </row>
    <row r="92" spans="1:5" ht="15.75">
      <c r="A92" s="95"/>
      <c r="B92" s="95">
        <v>13</v>
      </c>
      <c r="C92" s="97">
        <v>3.5528400000000002E-2</v>
      </c>
      <c r="D92" s="97">
        <v>7.2806599999999999E-2</v>
      </c>
      <c r="E92" s="98">
        <f t="shared" si="17"/>
        <v>5.41675E-2</v>
      </c>
    </row>
    <row r="93" spans="1:5" ht="15.75">
      <c r="A93" s="95"/>
      <c r="B93" s="95">
        <v>109</v>
      </c>
      <c r="C93" s="97">
        <v>5.42102E-2</v>
      </c>
      <c r="D93" s="97">
        <v>5.42102E-2</v>
      </c>
      <c r="E93" s="98">
        <f t="shared" si="17"/>
        <v>5.42102E-2</v>
      </c>
    </row>
    <row r="94" spans="1:5" ht="15.75">
      <c r="A94" s="95"/>
      <c r="B94" s="95">
        <v>69</v>
      </c>
      <c r="C94" s="97">
        <v>8.5501499999999994E-2</v>
      </c>
      <c r="D94" s="97">
        <v>2.3134399999999999E-2</v>
      </c>
      <c r="E94" s="98">
        <f t="shared" si="17"/>
        <v>5.4317949999999997E-2</v>
      </c>
    </row>
    <row r="95" spans="1:5" ht="15.75">
      <c r="A95" s="95"/>
      <c r="B95" s="96">
        <v>12</v>
      </c>
      <c r="C95" s="97">
        <v>3.2323600000000001E-2</v>
      </c>
      <c r="D95" s="97">
        <v>7.7072500000000002E-2</v>
      </c>
      <c r="E95" s="98">
        <f t="shared" si="17"/>
        <v>5.4698049999999998E-2</v>
      </c>
    </row>
    <row r="96" spans="1:5" ht="15.75">
      <c r="A96" s="95"/>
      <c r="B96" s="95">
        <v>78</v>
      </c>
      <c r="C96" s="97">
        <v>1.9270599999999999E-2</v>
      </c>
      <c r="D96" s="97">
        <v>9.0532399999999999E-2</v>
      </c>
      <c r="E96" s="98">
        <f t="shared" si="17"/>
        <v>5.4901499999999999E-2</v>
      </c>
    </row>
    <row r="97" spans="1:5" ht="15.75">
      <c r="A97" s="95"/>
      <c r="B97" s="95">
        <v>35</v>
      </c>
      <c r="C97" s="97">
        <v>4.2349499999999998E-2</v>
      </c>
      <c r="D97" s="97">
        <v>6.8663500000000002E-2</v>
      </c>
      <c r="E97" s="98">
        <f t="shared" si="17"/>
        <v>5.55065E-2</v>
      </c>
    </row>
    <row r="98" spans="1:5" ht="15.75">
      <c r="A98" s="95"/>
      <c r="B98" s="95">
        <v>86</v>
      </c>
      <c r="C98" s="97">
        <v>4.0319000000000001E-2</v>
      </c>
      <c r="D98" s="97">
        <v>7.14143E-2</v>
      </c>
      <c r="E98" s="98">
        <f t="shared" si="17"/>
        <v>5.5866650000000004E-2</v>
      </c>
    </row>
    <row r="99" spans="1:5" ht="15.75">
      <c r="A99" s="95"/>
      <c r="B99" s="95">
        <v>79</v>
      </c>
      <c r="C99" s="97">
        <v>4.7351900000000002E-2</v>
      </c>
      <c r="D99" s="97">
        <v>6.4929500000000001E-2</v>
      </c>
      <c r="E99" s="98">
        <f t="shared" si="17"/>
        <v>5.6140700000000002E-2</v>
      </c>
    </row>
    <row r="100" spans="1:5" ht="15.75">
      <c r="A100" s="95"/>
      <c r="B100" s="95">
        <v>65</v>
      </c>
      <c r="C100" s="97">
        <v>2.3238499999999999E-2</v>
      </c>
      <c r="D100" s="97">
        <v>8.9455000000000007E-2</v>
      </c>
      <c r="E100" s="98">
        <f t="shared" si="17"/>
        <v>5.6346750000000001E-2</v>
      </c>
    </row>
    <row r="101" spans="1:5" ht="15.75">
      <c r="A101" s="95"/>
      <c r="B101" s="95">
        <v>46</v>
      </c>
      <c r="C101" s="97">
        <v>2.83419E-2</v>
      </c>
      <c r="D101" s="97">
        <v>8.6733599999999994E-2</v>
      </c>
      <c r="E101" s="98">
        <f t="shared" si="17"/>
        <v>5.7537749999999999E-2</v>
      </c>
    </row>
    <row r="102" spans="1:5" ht="15.75">
      <c r="A102" s="95"/>
      <c r="B102" s="95">
        <v>100</v>
      </c>
      <c r="C102" s="97">
        <v>3.6596099999999999E-2</v>
      </c>
      <c r="D102" s="97">
        <v>8.0527699999999994E-2</v>
      </c>
      <c r="E102" s="98">
        <f t="shared" si="17"/>
        <v>5.85619E-2</v>
      </c>
    </row>
    <row r="103" spans="1:5" ht="15.75">
      <c r="A103" s="95"/>
      <c r="B103" s="95">
        <v>94</v>
      </c>
      <c r="C103" s="97">
        <v>1.9539299999999999E-2</v>
      </c>
      <c r="D103" s="97">
        <v>9.9389500000000006E-2</v>
      </c>
      <c r="E103" s="98">
        <f t="shared" si="17"/>
        <v>5.9464400000000001E-2</v>
      </c>
    </row>
    <row r="104" spans="1:5" ht="15.75">
      <c r="A104" s="281" t="s">
        <v>87</v>
      </c>
      <c r="B104" s="141">
        <v>47</v>
      </c>
      <c r="C104" s="142">
        <v>5.8844599999999997E-2</v>
      </c>
      <c r="D104" s="142">
        <v>6.11009E-2</v>
      </c>
      <c r="E104" s="142">
        <f t="shared" si="17"/>
        <v>5.9972749999999998E-2</v>
      </c>
    </row>
    <row r="105" spans="1:5" ht="15.75">
      <c r="A105" s="282"/>
      <c r="B105" s="95">
        <v>21</v>
      </c>
      <c r="C105" s="145">
        <v>2.5001700000000002E-2</v>
      </c>
      <c r="D105" s="97">
        <v>9.5230400000000007E-2</v>
      </c>
      <c r="E105" s="98">
        <f t="shared" si="17"/>
        <v>6.0116050000000004E-2</v>
      </c>
    </row>
    <row r="106" spans="1:5" ht="15.75">
      <c r="A106" s="282"/>
      <c r="B106" s="95">
        <v>49</v>
      </c>
      <c r="C106" s="145">
        <v>3.5044600000000002E-2</v>
      </c>
      <c r="D106" s="97">
        <v>8.6467000000000002E-2</v>
      </c>
      <c r="E106" s="98">
        <f t="shared" si="17"/>
        <v>6.0755799999999999E-2</v>
      </c>
    </row>
    <row r="107" spans="1:5" ht="15.75">
      <c r="A107" s="282"/>
      <c r="B107" s="95">
        <v>5</v>
      </c>
      <c r="C107" s="97">
        <v>1.5649900000000001E-2</v>
      </c>
      <c r="D107" s="97">
        <v>0.1067206</v>
      </c>
      <c r="E107" s="98">
        <f t="shared" si="17"/>
        <v>6.1185249999999997E-2</v>
      </c>
    </row>
    <row r="108" spans="1:5" ht="15.75">
      <c r="A108" s="282"/>
      <c r="B108" s="141">
        <v>60</v>
      </c>
      <c r="C108" s="142">
        <v>5.5663900000000002E-2</v>
      </c>
      <c r="D108" s="142">
        <v>6.70129E-2</v>
      </c>
      <c r="E108" s="142">
        <f t="shared" si="17"/>
        <v>6.1338400000000001E-2</v>
      </c>
    </row>
    <row r="109" spans="1:5" ht="15.75">
      <c r="A109" s="282"/>
      <c r="B109" s="95">
        <v>27</v>
      </c>
      <c r="C109" s="97">
        <v>2.1739100000000001E-2</v>
      </c>
      <c r="D109" s="97">
        <v>0.1013978</v>
      </c>
      <c r="E109" s="98">
        <f t="shared" si="17"/>
        <v>6.1568449999999997E-2</v>
      </c>
    </row>
    <row r="110" spans="1:5" ht="15.75">
      <c r="A110" s="282"/>
      <c r="B110" s="141">
        <v>98</v>
      </c>
      <c r="C110" s="142">
        <v>7.3933100000000002E-2</v>
      </c>
      <c r="D110" s="142">
        <v>4.9317600000000003E-2</v>
      </c>
      <c r="E110" s="142">
        <f t="shared" ref="E110:E141" si="18">AVERAGE(C110:D110)</f>
        <v>6.1625350000000002E-2</v>
      </c>
    </row>
    <row r="111" spans="1:5" ht="15.75">
      <c r="A111" s="282"/>
      <c r="B111" s="95">
        <v>87</v>
      </c>
      <c r="C111" s="145">
        <v>3.2804899999999998E-2</v>
      </c>
      <c r="D111" s="97">
        <v>9.0594099999999997E-2</v>
      </c>
      <c r="E111" s="98">
        <f t="shared" si="18"/>
        <v>6.1699499999999997E-2</v>
      </c>
    </row>
    <row r="112" spans="1:5" ht="15.75">
      <c r="A112" s="282"/>
      <c r="B112" s="95">
        <v>45</v>
      </c>
      <c r="C112" s="145">
        <v>2.8727200000000001E-2</v>
      </c>
      <c r="D112" s="97">
        <v>9.6246399999999996E-2</v>
      </c>
      <c r="E112" s="98">
        <f t="shared" si="18"/>
        <v>6.2486799999999995E-2</v>
      </c>
    </row>
    <row r="113" spans="1:5" ht="15.75">
      <c r="A113" s="282"/>
      <c r="B113" s="169">
        <v>8</v>
      </c>
      <c r="C113" s="142">
        <v>4.9419999999999999E-2</v>
      </c>
      <c r="D113" s="142">
        <v>7.8454800000000005E-2</v>
      </c>
      <c r="E113" s="142">
        <f t="shared" si="18"/>
        <v>6.3937400000000005E-2</v>
      </c>
    </row>
    <row r="114" spans="1:5" ht="15.75">
      <c r="A114" s="282"/>
      <c r="B114" s="95">
        <v>83</v>
      </c>
      <c r="C114" s="145">
        <v>3.6109299999999997E-2</v>
      </c>
      <c r="D114" s="97">
        <v>9.2730300000000002E-2</v>
      </c>
      <c r="E114" s="98">
        <f t="shared" si="18"/>
        <v>6.4419799999999999E-2</v>
      </c>
    </row>
    <row r="115" spans="1:5" ht="15.75">
      <c r="A115" s="282"/>
      <c r="B115" s="141">
        <v>108</v>
      </c>
      <c r="C115" s="142">
        <v>6.5134800000000007E-2</v>
      </c>
      <c r="D115" s="142">
        <v>6.5134800000000007E-2</v>
      </c>
      <c r="E115" s="142">
        <f t="shared" si="18"/>
        <v>6.5134800000000007E-2</v>
      </c>
    </row>
    <row r="116" spans="1:5" ht="15.75">
      <c r="A116" s="283"/>
      <c r="B116" s="169">
        <v>18</v>
      </c>
      <c r="C116" s="142">
        <v>6.5983299999999995E-2</v>
      </c>
      <c r="D116" s="142">
        <v>6.4495800000000006E-2</v>
      </c>
      <c r="E116" s="142">
        <f t="shared" si="18"/>
        <v>6.5239550000000007E-2</v>
      </c>
    </row>
    <row r="117" spans="1:5" ht="15.75">
      <c r="A117" s="95"/>
      <c r="B117" s="95">
        <v>48</v>
      </c>
      <c r="C117" s="145">
        <v>4.3825700000000002E-2</v>
      </c>
      <c r="D117" s="97">
        <v>8.6962700000000004E-2</v>
      </c>
      <c r="E117" s="98">
        <f t="shared" si="18"/>
        <v>6.53942E-2</v>
      </c>
    </row>
    <row r="118" spans="1:5" ht="15.75">
      <c r="A118" s="95"/>
      <c r="B118" s="95">
        <v>70</v>
      </c>
      <c r="C118" s="97">
        <v>2.82045E-2</v>
      </c>
      <c r="D118" s="97">
        <v>0.1028878</v>
      </c>
      <c r="E118" s="98">
        <f t="shared" si="18"/>
        <v>6.5546149999999997E-2</v>
      </c>
    </row>
    <row r="119" spans="1:5" ht="15.75">
      <c r="A119" s="95"/>
      <c r="B119" s="95">
        <v>39</v>
      </c>
      <c r="C119" s="97">
        <v>3.8585700000000001E-2</v>
      </c>
      <c r="D119" s="97">
        <v>9.34165E-2</v>
      </c>
      <c r="E119" s="98">
        <f t="shared" si="18"/>
        <v>6.6001100000000007E-2</v>
      </c>
    </row>
    <row r="120" spans="1:5" ht="15.75">
      <c r="A120" s="95"/>
      <c r="B120" s="95">
        <v>95</v>
      </c>
      <c r="C120" s="97">
        <v>4.3018399999999998E-2</v>
      </c>
      <c r="D120" s="97">
        <v>8.9004799999999995E-2</v>
      </c>
      <c r="E120" s="98">
        <f t="shared" si="18"/>
        <v>6.6011600000000004E-2</v>
      </c>
    </row>
    <row r="121" spans="1:5" ht="15.75">
      <c r="A121" s="95"/>
      <c r="B121" s="95">
        <v>36</v>
      </c>
      <c r="C121" s="97">
        <v>1.0909800000000001E-2</v>
      </c>
      <c r="D121" s="97">
        <v>0.12186</v>
      </c>
      <c r="E121" s="98">
        <f t="shared" si="18"/>
        <v>6.6384899999999997E-2</v>
      </c>
    </row>
    <row r="122" spans="1:5" ht="15.75">
      <c r="A122" s="95"/>
      <c r="B122" s="95">
        <v>55</v>
      </c>
      <c r="C122" s="97">
        <v>2.2669700000000001E-2</v>
      </c>
      <c r="D122" s="97">
        <v>0.1124985</v>
      </c>
      <c r="E122" s="98">
        <f t="shared" si="18"/>
        <v>6.7584100000000008E-2</v>
      </c>
    </row>
    <row r="123" spans="1:5" ht="15.75">
      <c r="A123" s="95"/>
      <c r="B123" s="95">
        <v>77</v>
      </c>
      <c r="C123" s="97">
        <v>1.4443599999999999E-2</v>
      </c>
      <c r="D123" s="97">
        <v>0.12280919999999999</v>
      </c>
      <c r="E123" s="98">
        <f t="shared" si="18"/>
        <v>6.862639999999999E-2</v>
      </c>
    </row>
    <row r="124" spans="1:5" ht="15.75">
      <c r="A124" s="95"/>
      <c r="B124" s="95">
        <v>75</v>
      </c>
      <c r="C124" s="97">
        <v>4.5624100000000001E-2</v>
      </c>
      <c r="D124" s="97">
        <v>9.1775099999999998E-2</v>
      </c>
      <c r="E124" s="98">
        <f t="shared" si="18"/>
        <v>6.86996E-2</v>
      </c>
    </row>
    <row r="125" spans="1:5" ht="15.75">
      <c r="A125" s="95"/>
      <c r="B125" s="95">
        <v>54</v>
      </c>
      <c r="C125" s="97">
        <v>1.9432700000000001E-2</v>
      </c>
      <c r="D125" s="97">
        <v>0.1184649</v>
      </c>
      <c r="E125" s="98">
        <f t="shared" si="18"/>
        <v>6.8948800000000005E-2</v>
      </c>
    </row>
    <row r="126" spans="1:5" ht="15.75">
      <c r="A126" s="95"/>
      <c r="B126" s="95">
        <v>71</v>
      </c>
      <c r="C126" s="97">
        <v>4.0005100000000002E-2</v>
      </c>
      <c r="D126" s="97">
        <v>9.9849300000000002E-2</v>
      </c>
      <c r="E126" s="98">
        <f t="shared" si="18"/>
        <v>6.9927199999999995E-2</v>
      </c>
    </row>
    <row r="127" spans="1:5" ht="15.75">
      <c r="A127" s="95"/>
      <c r="B127" s="95">
        <v>30</v>
      </c>
      <c r="C127" s="97">
        <v>1.6095100000000001E-2</v>
      </c>
      <c r="D127" s="97">
        <v>0.125722</v>
      </c>
      <c r="E127" s="98">
        <f t="shared" si="18"/>
        <v>7.0908550000000001E-2</v>
      </c>
    </row>
    <row r="128" spans="1:5" ht="15.75">
      <c r="A128" s="95"/>
      <c r="B128" s="95">
        <v>23</v>
      </c>
      <c r="C128" s="97">
        <v>3.6079300000000002E-2</v>
      </c>
      <c r="D128" s="97">
        <v>0.1099108</v>
      </c>
      <c r="E128" s="98">
        <f t="shared" si="18"/>
        <v>7.2995050000000006E-2</v>
      </c>
    </row>
    <row r="129" spans="1:5" ht="15.75">
      <c r="A129" s="95"/>
      <c r="B129" s="95">
        <v>42</v>
      </c>
      <c r="C129" s="97">
        <v>5.5110699999999999E-2</v>
      </c>
      <c r="D129" s="97">
        <v>9.1888800000000007E-2</v>
      </c>
      <c r="E129" s="98">
        <f t="shared" si="18"/>
        <v>7.3499750000000003E-2</v>
      </c>
    </row>
    <row r="130" spans="1:5" ht="15.75">
      <c r="A130" s="95"/>
      <c r="B130" s="95">
        <v>28</v>
      </c>
      <c r="C130" s="97">
        <v>4.25648E-2</v>
      </c>
      <c r="D130" s="97">
        <v>0.10547429999999999</v>
      </c>
      <c r="E130" s="98">
        <f t="shared" si="18"/>
        <v>7.401954999999999E-2</v>
      </c>
    </row>
    <row r="131" spans="1:5" ht="15.75">
      <c r="A131" s="95"/>
      <c r="B131" s="95">
        <v>53</v>
      </c>
      <c r="C131" s="97">
        <v>2.41438E-2</v>
      </c>
      <c r="D131" s="97">
        <v>0.1245792</v>
      </c>
      <c r="E131" s="98">
        <f t="shared" si="18"/>
        <v>7.4361499999999997E-2</v>
      </c>
    </row>
    <row r="132" spans="1:5" ht="15.75">
      <c r="A132" s="95"/>
      <c r="B132" s="95">
        <v>58</v>
      </c>
      <c r="C132" s="97">
        <v>4.99741E-2</v>
      </c>
      <c r="D132" s="97">
        <v>9.8921800000000004E-2</v>
      </c>
      <c r="E132" s="98">
        <f t="shared" si="18"/>
        <v>7.4447949999999999E-2</v>
      </c>
    </row>
    <row r="133" spans="1:5" ht="15.75">
      <c r="A133" s="95"/>
      <c r="B133" s="95">
        <v>31</v>
      </c>
      <c r="C133" s="97">
        <v>4.0026399999999997E-2</v>
      </c>
      <c r="D133" s="97">
        <v>0.1120405</v>
      </c>
      <c r="E133" s="98">
        <f t="shared" si="18"/>
        <v>7.6033450000000002E-2</v>
      </c>
    </row>
    <row r="134" spans="1:5" ht="15.75">
      <c r="A134" s="95"/>
      <c r="B134" s="95">
        <v>73</v>
      </c>
      <c r="C134" s="97">
        <v>2.6247099999999999E-2</v>
      </c>
      <c r="D134" s="97">
        <v>0.12967200000000001</v>
      </c>
      <c r="E134" s="98">
        <f t="shared" si="18"/>
        <v>7.7959550000000002E-2</v>
      </c>
    </row>
    <row r="135" spans="1:5" ht="15.75">
      <c r="A135" s="95"/>
      <c r="B135" s="95">
        <v>41</v>
      </c>
      <c r="C135" s="97">
        <v>3.6055999999999998E-2</v>
      </c>
      <c r="D135" s="97">
        <v>0.12376529999999999</v>
      </c>
      <c r="E135" s="98">
        <f t="shared" si="18"/>
        <v>7.991065E-2</v>
      </c>
    </row>
    <row r="136" spans="1:5" ht="15.75">
      <c r="A136" s="100"/>
      <c r="B136" s="95">
        <v>33</v>
      </c>
      <c r="C136" s="97">
        <v>3.9213699999999997E-2</v>
      </c>
      <c r="D136" s="97">
        <v>0.1209573</v>
      </c>
      <c r="E136" s="98">
        <f t="shared" si="18"/>
        <v>8.0085500000000004E-2</v>
      </c>
    </row>
    <row r="137" spans="1:5" ht="15.75">
      <c r="A137" s="100"/>
      <c r="B137" s="95">
        <v>88</v>
      </c>
      <c r="C137" s="97">
        <v>5.0105200000000003E-2</v>
      </c>
      <c r="D137" s="97">
        <v>0.11167539999999999</v>
      </c>
      <c r="E137" s="98">
        <f t="shared" si="18"/>
        <v>8.0890299999999998E-2</v>
      </c>
    </row>
    <row r="138" spans="1:5" ht="15.75">
      <c r="A138" s="100"/>
      <c r="B138" s="95">
        <v>80</v>
      </c>
      <c r="C138" s="97">
        <v>3.5083999999999997E-2</v>
      </c>
      <c r="D138" s="97">
        <v>0.13145119999999999</v>
      </c>
      <c r="E138" s="98">
        <f t="shared" si="18"/>
        <v>8.3267599999999997E-2</v>
      </c>
    </row>
    <row r="139" spans="1:5" ht="15.75">
      <c r="A139" s="100"/>
      <c r="B139" s="96">
        <v>14</v>
      </c>
      <c r="C139" s="97">
        <v>4.7815700000000003E-2</v>
      </c>
      <c r="D139" s="97">
        <v>0.11889669999999999</v>
      </c>
      <c r="E139" s="98">
        <f t="shared" si="18"/>
        <v>8.3356199999999991E-2</v>
      </c>
    </row>
    <row r="140" spans="1:5" ht="15.75">
      <c r="A140" s="100"/>
      <c r="B140" s="95">
        <v>25</v>
      </c>
      <c r="C140" s="97">
        <v>6.28779E-2</v>
      </c>
      <c r="D140" s="97">
        <v>0.10779420000000001</v>
      </c>
      <c r="E140" s="98">
        <f t="shared" si="18"/>
        <v>8.5336049999999997E-2</v>
      </c>
    </row>
    <row r="141" spans="1:5" ht="15.75">
      <c r="A141" s="100"/>
      <c r="B141" s="95">
        <v>81</v>
      </c>
      <c r="C141" s="97">
        <v>4.9212400000000003E-2</v>
      </c>
      <c r="D141" s="97">
        <v>0.1222279</v>
      </c>
      <c r="E141" s="98">
        <f t="shared" si="18"/>
        <v>8.5720149999999995E-2</v>
      </c>
    </row>
    <row r="142" spans="1:5" ht="15.75" customHeight="1">
      <c r="A142" s="278" t="s">
        <v>77</v>
      </c>
      <c r="B142" s="204">
        <v>22</v>
      </c>
      <c r="C142" s="145">
        <v>4.0582500000000001E-2</v>
      </c>
      <c r="D142" s="145">
        <v>0.1311203</v>
      </c>
      <c r="E142" s="145">
        <f t="shared" ref="E142:E151" si="19">AVERAGE(C142:D142)</f>
        <v>8.5851399999999994E-2</v>
      </c>
    </row>
    <row r="143" spans="1:5" ht="15.75">
      <c r="A143" s="279"/>
      <c r="B143" s="205">
        <v>32</v>
      </c>
      <c r="C143" s="145">
        <v>5.8734099999999997E-2</v>
      </c>
      <c r="D143" s="145">
        <v>0.1148788</v>
      </c>
      <c r="E143" s="145">
        <f t="shared" si="19"/>
        <v>8.6806450000000007E-2</v>
      </c>
    </row>
    <row r="144" spans="1:5" ht="15.75">
      <c r="A144" s="279"/>
      <c r="B144" s="205">
        <v>11</v>
      </c>
      <c r="C144" s="145">
        <v>5.03201E-2</v>
      </c>
      <c r="D144" s="145">
        <v>0.12685850000000001</v>
      </c>
      <c r="E144" s="145">
        <f t="shared" si="19"/>
        <v>8.858930000000001E-2</v>
      </c>
    </row>
    <row r="145" spans="1:5" ht="15.75">
      <c r="A145" s="279"/>
      <c r="B145" s="205">
        <v>43</v>
      </c>
      <c r="C145" s="145">
        <v>5.4001899999999999E-2</v>
      </c>
      <c r="D145" s="145">
        <v>0.13017210000000001</v>
      </c>
      <c r="E145" s="145">
        <f t="shared" si="19"/>
        <v>9.2087000000000002E-2</v>
      </c>
    </row>
    <row r="146" spans="1:5" ht="15.75">
      <c r="A146" s="279"/>
      <c r="B146" s="205">
        <v>52</v>
      </c>
      <c r="C146" s="145">
        <v>5.6982600000000001E-2</v>
      </c>
      <c r="D146" s="145">
        <v>0.12737209999999999</v>
      </c>
      <c r="E146" s="145">
        <f t="shared" si="19"/>
        <v>9.2177349999999991E-2</v>
      </c>
    </row>
    <row r="147" spans="1:5" ht="15.75">
      <c r="A147" s="279"/>
      <c r="B147" s="204">
        <v>6</v>
      </c>
      <c r="C147" s="145">
        <v>5.4022899999999999E-2</v>
      </c>
      <c r="D147" s="145">
        <v>0.1303359</v>
      </c>
      <c r="E147" s="145">
        <f t="shared" si="19"/>
        <v>9.2179399999999995E-2</v>
      </c>
    </row>
    <row r="148" spans="1:5" ht="15.75">
      <c r="A148" s="279"/>
      <c r="B148" s="205">
        <v>37</v>
      </c>
      <c r="C148" s="145">
        <v>5.2882800000000001E-2</v>
      </c>
      <c r="D148" s="145">
        <v>0.1327904</v>
      </c>
      <c r="E148" s="145">
        <f t="shared" si="19"/>
        <v>9.2836600000000005E-2</v>
      </c>
    </row>
    <row r="149" spans="1:5" ht="15.75">
      <c r="A149" s="279"/>
      <c r="B149" s="204">
        <v>10</v>
      </c>
      <c r="C149" s="145">
        <v>5.0952600000000001E-2</v>
      </c>
      <c r="D149" s="145">
        <v>0.1357604</v>
      </c>
      <c r="E149" s="145">
        <f t="shared" si="19"/>
        <v>9.3356500000000009E-2</v>
      </c>
    </row>
    <row r="150" spans="1:5" ht="15.75">
      <c r="A150" s="279"/>
      <c r="B150" s="205">
        <v>51</v>
      </c>
      <c r="C150" s="145">
        <v>4.26256E-2</v>
      </c>
      <c r="D150" s="145">
        <v>0.14504230000000001</v>
      </c>
      <c r="E150" s="145">
        <f t="shared" si="19"/>
        <v>9.3833949999999999E-2</v>
      </c>
    </row>
    <row r="151" spans="1:5" ht="15.75">
      <c r="A151" s="279"/>
      <c r="B151" s="204">
        <v>20</v>
      </c>
      <c r="C151" s="145">
        <v>4.1713899999999998E-2</v>
      </c>
      <c r="D151" s="145">
        <v>0.14613180000000001</v>
      </c>
      <c r="E151" s="145">
        <f t="shared" si="19"/>
        <v>9.3922850000000002E-2</v>
      </c>
    </row>
    <row r="152" spans="1:5" ht="15.75">
      <c r="A152" s="279"/>
      <c r="B152" s="100"/>
      <c r="C152" s="100"/>
      <c r="D152" s="100"/>
      <c r="E152" s="100"/>
    </row>
    <row r="153" spans="1:5" ht="15.75">
      <c r="A153" s="279"/>
      <c r="B153" s="204">
        <v>24</v>
      </c>
      <c r="C153" s="145">
        <v>4.7101999999999998E-2</v>
      </c>
      <c r="D153" s="145">
        <v>0.1490486</v>
      </c>
      <c r="E153" s="145">
        <f>AVERAGE(C153:D153)</f>
        <v>9.8075300000000004E-2</v>
      </c>
    </row>
    <row r="154" spans="1:5" ht="15.75">
      <c r="A154" s="280"/>
      <c r="B154" s="205">
        <v>50</v>
      </c>
      <c r="C154" s="145">
        <v>3.62076E-2</v>
      </c>
      <c r="D154" s="145">
        <v>0.16936119999999999</v>
      </c>
      <c r="E154" s="145">
        <f>AVERAGE(C154:D154)</f>
        <v>0.1027844</v>
      </c>
    </row>
    <row r="155" spans="1:5" ht="15.75">
      <c r="A155" s="100"/>
      <c r="B155" s="96">
        <v>2</v>
      </c>
      <c r="C155" s="97">
        <v>0.1203087</v>
      </c>
      <c r="D155" s="97">
        <v>0.1945489</v>
      </c>
      <c r="E155" s="98">
        <f>AVERAGE(C155:D155)</f>
        <v>0.15742880000000001</v>
      </c>
    </row>
  </sheetData>
  <sortState ref="B36:E155">
    <sortCondition ref="E36:E155"/>
  </sortState>
  <mergeCells count="26">
    <mergeCell ref="A28:B28"/>
    <mergeCell ref="A29:B29"/>
    <mergeCell ref="A30:B30"/>
    <mergeCell ref="A36:A49"/>
    <mergeCell ref="A142:A154"/>
    <mergeCell ref="A104:A116"/>
    <mergeCell ref="A32:B32"/>
    <mergeCell ref="A33:B33"/>
    <mergeCell ref="A34:B34"/>
    <mergeCell ref="A35:B35"/>
    <mergeCell ref="A31:B31"/>
    <mergeCell ref="A26:B26"/>
    <mergeCell ref="A27:B27"/>
    <mergeCell ref="A25:B25"/>
    <mergeCell ref="A1:B1"/>
    <mergeCell ref="A14:B14"/>
    <mergeCell ref="A15:B15"/>
    <mergeCell ref="A16:B16"/>
    <mergeCell ref="A18:B18"/>
    <mergeCell ref="A17:B17"/>
    <mergeCell ref="A19:B19"/>
    <mergeCell ref="A20:B20"/>
    <mergeCell ref="A21:B21"/>
    <mergeCell ref="A22:B22"/>
    <mergeCell ref="A23:B23"/>
    <mergeCell ref="A24:B24"/>
  </mergeCells>
  <conditionalFormatting sqref="C36:C44 C46:C135">
    <cfRule type="cellIs" dxfId="33" priority="14" operator="notBetween">
      <formula>$C$23</formula>
      <formula>$C$24</formula>
    </cfRule>
  </conditionalFormatting>
  <conditionalFormatting sqref="D36:D44 D46:D135">
    <cfRule type="cellIs" dxfId="32" priority="11" operator="notBetween">
      <formula>$D$23</formula>
      <formula>$D$24</formula>
    </cfRule>
  </conditionalFormatting>
  <conditionalFormatting sqref="E36:E44 E46:E151 E153:E155">
    <cfRule type="cellIs" dxfId="31" priority="8" operator="notBetween">
      <formula>$E$23</formula>
      <formula>$E$24</formula>
    </cfRule>
  </conditionalFormatting>
  <conditionalFormatting sqref="F36:F65">
    <cfRule type="cellIs" dxfId="30" priority="7" operator="notBetween">
      <formula>$F$23</formula>
      <formula>$F$24</formula>
    </cfRule>
  </conditionalFormatting>
  <conditionalFormatting sqref="G36:G65">
    <cfRule type="cellIs" dxfId="29" priority="6" operator="notBetween">
      <formula>$G$23</formula>
      <formula>$G$24</formula>
    </cfRule>
  </conditionalFormatting>
  <conditionalFormatting sqref="H36:J65">
    <cfRule type="cellIs" dxfId="28" priority="5" operator="notBetween">
      <formula>$H$23</formula>
      <formula>$H$24</formula>
    </cfRule>
  </conditionalFormatting>
  <conditionalFormatting sqref="K36:BK65">
    <cfRule type="cellIs" dxfId="27" priority="4" stopIfTrue="1" operator="notBetween">
      <formula>$C$23</formula>
      <formula>$C$24</formula>
    </cfRule>
  </conditionalFormatting>
  <conditionalFormatting sqref="K36:BK65">
    <cfRule type="cellIs" dxfId="26" priority="3" operator="notBetween">
      <formula>$H$23</formula>
      <formula>$H$24</formula>
    </cfRule>
  </conditionalFormatting>
  <conditionalFormatting sqref="C136:D151 C153:D155">
    <cfRule type="cellIs" dxfId="25" priority="1" operator="notBetween">
      <formula>$C$23</formula>
      <formula>$C$24</formula>
    </cfRule>
  </conditionalFormatting>
  <printOptions horizontalCentered="1"/>
  <pageMargins left="0.11811023622047245" right="0.11811023622047245" top="0.78740157480314965" bottom="0" header="0.31496062992125984" footer="0.31496062992125984"/>
  <pageSetup paperSize="9" scale="45" orientation="landscape" r:id="rId1"/>
  <headerFooter>
    <oddFooter>&amp;L&amp;8PMDM-Incoming Inspection&amp;C&amp;8&amp;P&amp;R&amp;8&amp;D</oddFooter>
  </headerFooter>
  <ignoredErrors>
    <ignoredError sqref="A37:A103 A105:A141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34"/>
  <sheetViews>
    <sheetView workbookViewId="0">
      <selection activeCell="M11" sqref="M11"/>
    </sheetView>
  </sheetViews>
  <sheetFormatPr baseColWidth="10" defaultRowHeight="14.25"/>
  <cols>
    <col min="1" max="1" width="16.625" customWidth="1"/>
    <col min="2" max="2" width="19.25" bestFit="1" customWidth="1"/>
    <col min="3" max="7" width="11.625" customWidth="1"/>
  </cols>
  <sheetData>
    <row r="1" spans="1:66" ht="20.25" customHeight="1">
      <c r="A1" s="259" t="s">
        <v>0</v>
      </c>
      <c r="B1" s="260"/>
      <c r="C1" s="31"/>
      <c r="D1" s="31"/>
      <c r="E1" s="31"/>
      <c r="F1" s="31"/>
      <c r="G1" s="31"/>
    </row>
    <row r="2" spans="1:66" ht="15.75">
      <c r="A2" s="32"/>
      <c r="B2" s="32"/>
      <c r="C2" s="1"/>
      <c r="D2" s="1"/>
      <c r="E2" s="2"/>
      <c r="F2" s="1"/>
      <c r="G2" s="1"/>
    </row>
    <row r="3" spans="1:66" ht="15">
      <c r="A3" s="33" t="s">
        <v>1</v>
      </c>
      <c r="B3" s="4" t="s">
        <v>44</v>
      </c>
      <c r="C3" s="3"/>
      <c r="D3" s="8"/>
      <c r="E3" s="82"/>
      <c r="F3" s="82"/>
      <c r="G3" s="82"/>
    </row>
    <row r="4" spans="1:66" ht="15">
      <c r="A4" s="37" t="s">
        <v>2</v>
      </c>
      <c r="B4" s="47"/>
      <c r="C4" s="3"/>
      <c r="D4" s="82"/>
      <c r="E4" s="82"/>
      <c r="F4" s="82"/>
      <c r="G4" s="82"/>
    </row>
    <row r="5" spans="1:66" ht="15">
      <c r="A5" s="37" t="s">
        <v>3</v>
      </c>
      <c r="B5" s="5" t="s">
        <v>55</v>
      </c>
      <c r="C5" s="6"/>
      <c r="D5" s="82"/>
      <c r="E5" s="82"/>
      <c r="F5" s="82"/>
      <c r="G5" s="82"/>
    </row>
    <row r="6" spans="1:66" ht="15">
      <c r="A6" s="37" t="s">
        <v>4</v>
      </c>
      <c r="B6" s="48">
        <v>31310600000</v>
      </c>
      <c r="C6" s="6"/>
      <c r="D6" s="82"/>
      <c r="E6" s="82"/>
      <c r="F6" s="82"/>
      <c r="G6" s="82"/>
    </row>
    <row r="7" spans="1:66" ht="15">
      <c r="A7" s="37" t="s">
        <v>5</v>
      </c>
      <c r="B7" s="7" t="s">
        <v>56</v>
      </c>
      <c r="C7" s="8"/>
      <c r="D7" s="82"/>
      <c r="E7" s="83"/>
      <c r="F7" s="83"/>
      <c r="G7" s="83"/>
    </row>
    <row r="8" spans="1:66" ht="15">
      <c r="A8" s="37" t="s">
        <v>6</v>
      </c>
      <c r="B8" s="9">
        <v>43277</v>
      </c>
      <c r="C8" s="10"/>
      <c r="D8" s="82"/>
      <c r="E8" s="82"/>
      <c r="F8" s="83"/>
      <c r="G8" s="83"/>
    </row>
    <row r="9" spans="1:66" ht="15.75">
      <c r="A9" s="33" t="s">
        <v>39</v>
      </c>
      <c r="B9" s="7" t="s">
        <v>46</v>
      </c>
      <c r="C9" s="11"/>
      <c r="D9" s="84"/>
      <c r="E9" s="82"/>
      <c r="F9" s="85"/>
      <c r="G9" s="82"/>
    </row>
    <row r="10" spans="1:66" ht="15">
      <c r="A10" s="33" t="s">
        <v>40</v>
      </c>
      <c r="B10" s="7" t="s">
        <v>54</v>
      </c>
      <c r="C10" s="11"/>
      <c r="D10" s="84"/>
      <c r="E10" s="82"/>
      <c r="F10" s="82"/>
      <c r="G10" s="82"/>
    </row>
    <row r="11" spans="1:66" ht="15">
      <c r="A11" s="33" t="s">
        <v>42</v>
      </c>
      <c r="B11" s="45" t="s">
        <v>43</v>
      </c>
      <c r="C11" s="46"/>
      <c r="D11" s="82"/>
      <c r="E11" s="82"/>
      <c r="F11" s="82"/>
      <c r="G11" s="82"/>
    </row>
    <row r="12" spans="1:66" ht="50.1" customHeight="1">
      <c r="A12" s="12"/>
      <c r="B12" s="12"/>
      <c r="C12" s="70" t="s">
        <v>57</v>
      </c>
      <c r="D12" s="70" t="s">
        <v>58</v>
      </c>
      <c r="E12" s="70" t="s">
        <v>59</v>
      </c>
      <c r="F12" s="70" t="s">
        <v>60</v>
      </c>
      <c r="G12" s="70" t="s">
        <v>61</v>
      </c>
    </row>
    <row r="13" spans="1:66">
      <c r="A13" s="261" t="s">
        <v>7</v>
      </c>
      <c r="B13" s="262"/>
      <c r="C13" s="18" t="s">
        <v>8</v>
      </c>
      <c r="D13" s="18" t="s">
        <v>8</v>
      </c>
      <c r="E13" s="18" t="s">
        <v>8</v>
      </c>
      <c r="F13" s="18" t="s">
        <v>8</v>
      </c>
      <c r="G13" s="18" t="s">
        <v>8</v>
      </c>
      <c r="H13" s="65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</row>
    <row r="14" spans="1:66">
      <c r="A14" s="261" t="s">
        <v>9</v>
      </c>
      <c r="B14" s="262"/>
      <c r="C14" s="19">
        <v>62061</v>
      </c>
      <c r="D14" s="19">
        <v>62061</v>
      </c>
      <c r="E14" s="19">
        <v>62061</v>
      </c>
      <c r="F14" s="19">
        <v>62061</v>
      </c>
      <c r="G14" s="19">
        <v>62061</v>
      </c>
      <c r="H14" s="71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</row>
    <row r="15" spans="1:66">
      <c r="A15" s="263" t="s">
        <v>10</v>
      </c>
      <c r="B15" s="264"/>
      <c r="C15" s="20" t="s">
        <v>28</v>
      </c>
      <c r="D15" s="20" t="s">
        <v>29</v>
      </c>
      <c r="E15" s="20" t="s">
        <v>30</v>
      </c>
      <c r="F15" s="20" t="s">
        <v>31</v>
      </c>
      <c r="G15" s="20" t="s">
        <v>32</v>
      </c>
      <c r="H15" s="71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</row>
    <row r="16" spans="1:66">
      <c r="A16" s="263" t="s">
        <v>27</v>
      </c>
      <c r="B16" s="264"/>
      <c r="C16" s="86" t="s">
        <v>53</v>
      </c>
      <c r="D16" s="86" t="s">
        <v>53</v>
      </c>
      <c r="E16" s="86" t="s">
        <v>52</v>
      </c>
      <c r="F16" s="86" t="s">
        <v>51</v>
      </c>
      <c r="G16" s="86" t="s">
        <v>51</v>
      </c>
      <c r="H16" s="66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</row>
    <row r="17" spans="1:66">
      <c r="A17" s="257" t="s">
        <v>11</v>
      </c>
      <c r="B17" s="258"/>
      <c r="C17" s="22">
        <v>21.21</v>
      </c>
      <c r="D17" s="22">
        <v>3.8849999999999998</v>
      </c>
      <c r="E17" s="22">
        <v>0</v>
      </c>
      <c r="F17" s="22">
        <v>4.03</v>
      </c>
      <c r="G17" s="22">
        <v>4.03</v>
      </c>
      <c r="H17" s="53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</row>
    <row r="18" spans="1:66">
      <c r="A18" s="255"/>
      <c r="B18" s="256"/>
      <c r="C18" s="23"/>
      <c r="D18" s="23"/>
      <c r="E18" s="23"/>
      <c r="F18" s="23"/>
      <c r="G18" s="23"/>
      <c r="H18" s="53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</row>
    <row r="19" spans="1:66">
      <c r="A19" s="255" t="s">
        <v>12</v>
      </c>
      <c r="B19" s="256"/>
      <c r="C19" s="23">
        <v>0.1</v>
      </c>
      <c r="D19" s="23">
        <v>0.1</v>
      </c>
      <c r="E19" s="23">
        <v>0.2</v>
      </c>
      <c r="F19" s="23">
        <v>0.03</v>
      </c>
      <c r="G19" s="23">
        <v>0.02</v>
      </c>
      <c r="H19" s="53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</row>
    <row r="20" spans="1:66">
      <c r="A20" s="265" t="s">
        <v>13</v>
      </c>
      <c r="B20" s="266"/>
      <c r="C20" s="24">
        <v>-0.1</v>
      </c>
      <c r="D20" s="24">
        <v>-0.1</v>
      </c>
      <c r="E20" s="24">
        <v>0</v>
      </c>
      <c r="F20" s="24">
        <v>-0.03</v>
      </c>
      <c r="G20" s="24">
        <v>-0.02</v>
      </c>
      <c r="H20" s="55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</row>
    <row r="21" spans="1:66">
      <c r="A21" s="267" t="s">
        <v>14</v>
      </c>
      <c r="B21" s="268"/>
      <c r="C21" s="24" t="s">
        <v>15</v>
      </c>
      <c r="D21" s="24" t="s">
        <v>15</v>
      </c>
      <c r="E21" s="24" t="s">
        <v>15</v>
      </c>
      <c r="F21" s="24" t="s">
        <v>15</v>
      </c>
      <c r="G21" s="24" t="s">
        <v>15</v>
      </c>
      <c r="H21" s="55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</row>
    <row r="22" spans="1:66">
      <c r="A22" s="257" t="s">
        <v>16</v>
      </c>
      <c r="B22" s="258"/>
      <c r="C22" s="25">
        <f t="shared" ref="C22:G22" si="0">C17+C19</f>
        <v>21.310000000000002</v>
      </c>
      <c r="D22" s="25">
        <f t="shared" si="0"/>
        <v>3.9849999999999999</v>
      </c>
      <c r="E22" s="25">
        <f t="shared" si="0"/>
        <v>0.2</v>
      </c>
      <c r="F22" s="25">
        <f t="shared" si="0"/>
        <v>4.0600000000000005</v>
      </c>
      <c r="G22" s="25">
        <f t="shared" si="0"/>
        <v>4.05</v>
      </c>
      <c r="H22" s="55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</row>
    <row r="23" spans="1:66">
      <c r="A23" s="265" t="s">
        <v>17</v>
      </c>
      <c r="B23" s="266"/>
      <c r="C23" s="24">
        <f t="shared" ref="C23:G23" si="1">C17+C20</f>
        <v>21.11</v>
      </c>
      <c r="D23" s="24">
        <f t="shared" si="1"/>
        <v>3.7849999999999997</v>
      </c>
      <c r="E23" s="24">
        <f t="shared" si="1"/>
        <v>0</v>
      </c>
      <c r="F23" s="24">
        <f t="shared" si="1"/>
        <v>4</v>
      </c>
      <c r="G23" s="24">
        <f t="shared" si="1"/>
        <v>4.0100000000000007</v>
      </c>
      <c r="H23" s="55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</row>
    <row r="24" spans="1:66">
      <c r="A24" s="257" t="s">
        <v>18</v>
      </c>
      <c r="B24" s="258"/>
      <c r="C24" s="13">
        <f>COUNT(C35:C134)</f>
        <v>100</v>
      </c>
      <c r="D24" s="13">
        <f>COUNT(D35:D134)</f>
        <v>100</v>
      </c>
      <c r="E24" s="13">
        <f>COUNT(E35:E134)</f>
        <v>100</v>
      </c>
      <c r="F24" s="13">
        <f>COUNT(F35:F134)</f>
        <v>100</v>
      </c>
      <c r="G24" s="13">
        <f>COUNT(G35:G134)</f>
        <v>100</v>
      </c>
      <c r="H24" s="65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</row>
    <row r="25" spans="1:66">
      <c r="A25" s="253" t="s">
        <v>19</v>
      </c>
      <c r="B25" s="254"/>
      <c r="C25" s="26">
        <f>AVERAGE(C35:C134)</f>
        <v>21.237125521999999</v>
      </c>
      <c r="D25" s="26">
        <f>AVERAGE(D35:D134)</f>
        <v>3.9374105350000015</v>
      </c>
      <c r="E25" s="26">
        <f>AVERAGE(E35:E134)</f>
        <v>0.12458179899999999</v>
      </c>
      <c r="F25" s="26">
        <f>AVERAGE(F35:F134)</f>
        <v>4.014404996999998</v>
      </c>
      <c r="G25" s="26">
        <f>AVERAGE(G35:G134)</f>
        <v>4.019388031000001</v>
      </c>
      <c r="H25" s="55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</row>
    <row r="26" spans="1:66">
      <c r="A26" s="255" t="s">
        <v>20</v>
      </c>
      <c r="B26" s="256"/>
      <c r="C26" s="25">
        <f>STDEV(C35:C134)</f>
        <v>2.1568689479046995E-2</v>
      </c>
      <c r="D26" s="25">
        <f>STDEV(D35:D134)</f>
        <v>1.9192676143770876E-2</v>
      </c>
      <c r="E26" s="25">
        <f>STDEV(E35:E134)</f>
        <v>3.2661306298755383E-2</v>
      </c>
      <c r="F26" s="25">
        <f>STDEV(F35:F134)</f>
        <v>1.5196603211267872E-3</v>
      </c>
      <c r="G26" s="25">
        <f>STDEV(G35:G134)</f>
        <v>3.5399134849810172E-3</v>
      </c>
      <c r="H26" s="55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</row>
    <row r="27" spans="1:66">
      <c r="A27" s="269" t="s">
        <v>36</v>
      </c>
      <c r="B27" s="270"/>
      <c r="C27" s="27">
        <f>C25+5*C26</f>
        <v>21.344968969395236</v>
      </c>
      <c r="D27" s="27">
        <f>D25+5*D26</f>
        <v>4.0333739157188555</v>
      </c>
      <c r="E27" s="27">
        <f>E25+5*E26</f>
        <v>0.28788833049377693</v>
      </c>
      <c r="F27" s="27">
        <f>F25+5*F26</f>
        <v>4.0220032986056315</v>
      </c>
      <c r="G27" s="27">
        <f>G25+5*G26</f>
        <v>4.0370875984249057</v>
      </c>
      <c r="H27" s="55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</row>
    <row r="28" spans="1:66">
      <c r="A28" s="271" t="s">
        <v>37</v>
      </c>
      <c r="B28" s="272"/>
      <c r="C28" s="28">
        <f>C25-5*C26</f>
        <v>21.129282074604763</v>
      </c>
      <c r="D28" s="28">
        <f>D25-5*D26</f>
        <v>3.841447154281147</v>
      </c>
      <c r="E28" s="28">
        <f>E25-5*E26</f>
        <v>-3.872473249377692E-2</v>
      </c>
      <c r="F28" s="28">
        <f>F25-5*F26</f>
        <v>4.0068066953943644</v>
      </c>
      <c r="G28" s="28">
        <f>G25-5*G26</f>
        <v>4.0016884635750962</v>
      </c>
      <c r="H28" s="55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</row>
    <row r="29" spans="1:66">
      <c r="A29" s="273" t="s">
        <v>21</v>
      </c>
      <c r="B29" s="274"/>
      <c r="C29" s="29">
        <f>MAX(C35:C134)</f>
        <v>21.265430500000001</v>
      </c>
      <c r="D29" s="29">
        <f>MAX(D35:D134)</f>
        <v>3.9718046</v>
      </c>
      <c r="E29" s="29">
        <f>MAX(E35:E134)</f>
        <v>0.19217409999999999</v>
      </c>
      <c r="F29" s="29">
        <f>MAX(F35:F134)</f>
        <v>4.0177880000000004</v>
      </c>
      <c r="G29" s="29">
        <f>MAX(G35:G134)</f>
        <v>4.0252951000000001</v>
      </c>
      <c r="H29" s="55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</row>
    <row r="30" spans="1:66">
      <c r="A30" s="286" t="s">
        <v>22</v>
      </c>
      <c r="B30" s="287"/>
      <c r="C30" s="30">
        <f>MIN(C35:C134)</f>
        <v>21.202743699999999</v>
      </c>
      <c r="D30" s="30">
        <f>MIN(D35:D134)</f>
        <v>3.9078246999999999</v>
      </c>
      <c r="E30" s="30">
        <f>MIN(E35:E134)</f>
        <v>8.5586499999999996E-2</v>
      </c>
      <c r="F30" s="30">
        <f>MIN(F35:F134)</f>
        <v>4.0120632000000001</v>
      </c>
      <c r="G30" s="30">
        <f>MIN(G35:G134)</f>
        <v>4.0134115000000001</v>
      </c>
      <c r="H30" s="55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</row>
    <row r="31" spans="1:66">
      <c r="A31" s="255" t="s">
        <v>23</v>
      </c>
      <c r="B31" s="256"/>
      <c r="C31" s="25">
        <f t="shared" ref="C31:G31" si="2">C29-C30</f>
        <v>6.2686800000001597E-2</v>
      </c>
      <c r="D31" s="25">
        <f t="shared" si="2"/>
        <v>6.3979900000000089E-2</v>
      </c>
      <c r="E31" s="25">
        <f t="shared" si="2"/>
        <v>0.10658759999999999</v>
      </c>
      <c r="F31" s="25">
        <f t="shared" si="2"/>
        <v>5.7248000000003074E-3</v>
      </c>
      <c r="G31" s="25">
        <f t="shared" si="2"/>
        <v>1.1883599999999994E-2</v>
      </c>
      <c r="H31" s="55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</row>
    <row r="32" spans="1:66">
      <c r="A32" s="255" t="s">
        <v>24</v>
      </c>
      <c r="B32" s="256"/>
      <c r="C32" s="14">
        <f t="shared" ref="C32:G32" si="3">IF(OR(ISBLANK(C22),ISBLANK(C23))," ",(C22-C23)/6/C26)</f>
        <v>1.5454501009769568</v>
      </c>
      <c r="D32" s="14">
        <f t="shared" si="3"/>
        <v>1.7367736048707276</v>
      </c>
      <c r="E32" s="14">
        <f t="shared" si="3"/>
        <v>1.0205756324756539</v>
      </c>
      <c r="F32" s="14">
        <f t="shared" si="3"/>
        <v>6.5804179137778318</v>
      </c>
      <c r="G32" s="14">
        <f t="shared" si="3"/>
        <v>1.8832851974918463</v>
      </c>
      <c r="H32" s="56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</row>
    <row r="33" spans="1:66">
      <c r="A33" s="284" t="s">
        <v>25</v>
      </c>
      <c r="B33" s="285"/>
      <c r="C33" s="17">
        <f t="shared" ref="C33:G33" si="4">IF(AND(ISBLANK(C22),ISBLANK(C23)),"",IF(ISBLANK(C23),((C22-C25)/3/C26),IF(ISBLANK(C22),((C25-C23)/3/C26),MIN((C22-C25)/3/C26,(C25-C23)/3/C26))))</f>
        <v>1.1262386938374573</v>
      </c>
      <c r="D33" s="17">
        <f t="shared" si="4"/>
        <v>0.8265212668191646</v>
      </c>
      <c r="E33" s="17">
        <f t="shared" si="4"/>
        <v>0.76969978185751009</v>
      </c>
      <c r="F33" s="17">
        <f t="shared" si="4"/>
        <v>3.1596966768900612</v>
      </c>
      <c r="G33" s="17">
        <f t="shared" si="4"/>
        <v>0.88401699079477547</v>
      </c>
      <c r="H33" s="56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60"/>
      <c r="BK33" s="60"/>
      <c r="BL33" s="60"/>
      <c r="BM33" s="60"/>
      <c r="BN33" s="60"/>
    </row>
    <row r="34" spans="1:66">
      <c r="A34" s="257" t="s">
        <v>26</v>
      </c>
      <c r="B34" s="258"/>
      <c r="C34" s="73" t="str">
        <f t="shared" ref="C34:G34" si="5">IF(AND(ISBLANK(C22),ISBLANK(C23)),"",IF(ISBLANK(C23),IF(C29&gt;C22,"FAIL","O.K."),IF(ISBLANK(C22),IF(C30&lt;C23,"FAIL","O.K."),IF(OR(C30&lt;C23,C29&gt;C22),"FAIL","O.K."))))</f>
        <v>O.K.</v>
      </c>
      <c r="D34" s="73" t="str">
        <f t="shared" si="5"/>
        <v>O.K.</v>
      </c>
      <c r="E34" s="73" t="str">
        <f t="shared" si="5"/>
        <v>O.K.</v>
      </c>
      <c r="F34" s="73" t="str">
        <f t="shared" si="5"/>
        <v>O.K.</v>
      </c>
      <c r="G34" s="73" t="str">
        <f t="shared" si="5"/>
        <v>O.K.</v>
      </c>
      <c r="H34" s="67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1"/>
      <c r="BG34" s="61"/>
      <c r="BH34" s="61"/>
      <c r="BI34" s="61"/>
      <c r="BJ34" s="61"/>
      <c r="BK34" s="61"/>
      <c r="BL34" s="61"/>
      <c r="BM34" s="61"/>
      <c r="BN34" s="61"/>
    </row>
    <row r="35" spans="1:66">
      <c r="A35" s="74"/>
      <c r="B35" s="21">
        <v>1</v>
      </c>
      <c r="C35" s="75">
        <v>21.218646199999998</v>
      </c>
      <c r="D35" s="75">
        <v>3.9377977</v>
      </c>
      <c r="E35" s="75">
        <v>0.10758479999999999</v>
      </c>
      <c r="F35" s="75">
        <v>4.0139497000000004</v>
      </c>
      <c r="G35" s="75">
        <v>4.0234411000000003</v>
      </c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</row>
    <row r="36" spans="1:66">
      <c r="A36" s="77"/>
      <c r="B36" s="15">
        <v>2</v>
      </c>
      <c r="C36" s="75">
        <v>21.2562617</v>
      </c>
      <c r="D36" s="75">
        <v>3.9169882</v>
      </c>
      <c r="E36" s="75">
        <v>0.1129279</v>
      </c>
      <c r="F36" s="75">
        <v>4.0158015000000002</v>
      </c>
      <c r="G36" s="75">
        <v>4.0159909000000003</v>
      </c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</row>
    <row r="37" spans="1:66">
      <c r="A37" s="77"/>
      <c r="B37" s="78">
        <v>3</v>
      </c>
      <c r="C37" s="75">
        <v>21.257160299999999</v>
      </c>
      <c r="D37" s="75">
        <v>3.9078246999999999</v>
      </c>
      <c r="E37" s="75">
        <v>0.1013141</v>
      </c>
      <c r="F37" s="75">
        <v>4.0160274999999999</v>
      </c>
      <c r="G37" s="75">
        <v>4.0174987</v>
      </c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</row>
    <row r="38" spans="1:66">
      <c r="A38" s="77"/>
      <c r="B38" s="15">
        <v>4</v>
      </c>
      <c r="C38" s="75">
        <v>21.252469900000001</v>
      </c>
      <c r="D38" s="75">
        <v>3.9674895000000001</v>
      </c>
      <c r="E38" s="75">
        <v>0.18075720000000001</v>
      </c>
      <c r="F38" s="75">
        <v>4.0135956999999998</v>
      </c>
      <c r="G38" s="75">
        <v>4.0167311000000003</v>
      </c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</row>
    <row r="39" spans="1:66">
      <c r="A39" s="77"/>
      <c r="B39" s="78">
        <v>5</v>
      </c>
      <c r="C39" s="75">
        <v>21.258618899999998</v>
      </c>
      <c r="D39" s="75">
        <v>3.9161381999999998</v>
      </c>
      <c r="E39" s="75">
        <v>0.1137262</v>
      </c>
      <c r="F39" s="75">
        <v>4.0155805000000004</v>
      </c>
      <c r="G39" s="75">
        <v>4.0168990999999998</v>
      </c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</row>
    <row r="40" spans="1:66">
      <c r="A40" s="77"/>
      <c r="B40" s="15">
        <v>6</v>
      </c>
      <c r="C40" s="75">
        <v>21.217300900000001</v>
      </c>
      <c r="D40" s="75">
        <v>3.9352597999999999</v>
      </c>
      <c r="E40" s="75">
        <v>9.93502E-2</v>
      </c>
      <c r="F40" s="75">
        <v>4.0122856999999996</v>
      </c>
      <c r="G40" s="75">
        <v>4.0223447999999999</v>
      </c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</row>
    <row r="41" spans="1:66">
      <c r="A41" s="77"/>
      <c r="B41" s="78">
        <v>7</v>
      </c>
      <c r="C41" s="75">
        <v>21.214963300000001</v>
      </c>
      <c r="D41" s="75">
        <v>3.9355750999999999</v>
      </c>
      <c r="E41" s="75">
        <v>9.9918699999999999E-2</v>
      </c>
      <c r="F41" s="75">
        <v>4.0135494999999999</v>
      </c>
      <c r="G41" s="75">
        <v>4.0235345999999996</v>
      </c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</row>
    <row r="42" spans="1:66">
      <c r="A42" s="77"/>
      <c r="B42" s="15">
        <v>8</v>
      </c>
      <c r="C42" s="75">
        <v>21.2065895</v>
      </c>
      <c r="D42" s="75">
        <v>3.9443920000000001</v>
      </c>
      <c r="E42" s="75">
        <v>0.1126576</v>
      </c>
      <c r="F42" s="75">
        <v>4.0137286000000003</v>
      </c>
      <c r="G42" s="75">
        <v>4.0223616</v>
      </c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</row>
    <row r="43" spans="1:66">
      <c r="A43" s="77"/>
      <c r="B43" s="78">
        <v>9</v>
      </c>
      <c r="C43" s="75">
        <v>21.255089699999999</v>
      </c>
      <c r="D43" s="75">
        <v>3.9718046</v>
      </c>
      <c r="E43" s="75">
        <v>0.19217409999999999</v>
      </c>
      <c r="F43" s="75">
        <v>4.0145214999999999</v>
      </c>
      <c r="G43" s="75">
        <v>4.0171232000000003</v>
      </c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</row>
    <row r="44" spans="1:66">
      <c r="A44" s="77"/>
      <c r="B44" s="15">
        <v>10</v>
      </c>
      <c r="C44" s="75">
        <v>21.251539399999999</v>
      </c>
      <c r="D44" s="75">
        <v>3.9689668999999999</v>
      </c>
      <c r="E44" s="75">
        <v>0.18366399999999999</v>
      </c>
      <c r="F44" s="75">
        <v>4.0137967999999997</v>
      </c>
      <c r="G44" s="75">
        <v>4.0163456999999996</v>
      </c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</row>
    <row r="45" spans="1:66">
      <c r="A45" s="77"/>
      <c r="B45" s="78">
        <v>11</v>
      </c>
      <c r="C45" s="75">
        <v>21.253219099999999</v>
      </c>
      <c r="D45" s="75">
        <v>3.9158336999999999</v>
      </c>
      <c r="E45" s="75">
        <v>0.1045113</v>
      </c>
      <c r="F45" s="75">
        <v>4.0170320000000004</v>
      </c>
      <c r="G45" s="75">
        <v>4.0172802000000001</v>
      </c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76"/>
      <c r="BK45" s="76"/>
      <c r="BL45" s="76"/>
      <c r="BM45" s="76"/>
      <c r="BN45" s="76"/>
    </row>
    <row r="46" spans="1:66">
      <c r="A46" s="77"/>
      <c r="B46" s="15">
        <v>12</v>
      </c>
      <c r="C46" s="75">
        <v>21.206304899999999</v>
      </c>
      <c r="D46" s="75">
        <v>3.9430654000000001</v>
      </c>
      <c r="E46" s="75">
        <v>0.11299099999999999</v>
      </c>
      <c r="F46" s="75">
        <v>4.0120690999999997</v>
      </c>
      <c r="G46" s="75">
        <v>4.0226978000000004</v>
      </c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76"/>
      <c r="BK46" s="76"/>
      <c r="BL46" s="76"/>
      <c r="BM46" s="76"/>
      <c r="BN46" s="76"/>
    </row>
    <row r="47" spans="1:66">
      <c r="A47" s="77"/>
      <c r="B47" s="78">
        <v>13</v>
      </c>
      <c r="C47" s="75">
        <v>21.2187056</v>
      </c>
      <c r="D47" s="75">
        <v>3.9387547000000001</v>
      </c>
      <c r="E47" s="75">
        <v>0.1051468</v>
      </c>
      <c r="F47" s="75">
        <v>4.0133559999999999</v>
      </c>
      <c r="G47" s="75">
        <v>4.0236480999999999</v>
      </c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76"/>
      <c r="BK47" s="76"/>
      <c r="BL47" s="76"/>
      <c r="BM47" s="76"/>
      <c r="BN47" s="76"/>
    </row>
    <row r="48" spans="1:66">
      <c r="A48" s="77"/>
      <c r="B48" s="15">
        <v>14</v>
      </c>
      <c r="C48" s="75">
        <v>21.253820699999999</v>
      </c>
      <c r="D48" s="75">
        <v>3.9630980999999998</v>
      </c>
      <c r="E48" s="75">
        <v>0.17725850000000001</v>
      </c>
      <c r="F48" s="75">
        <v>4.0132902000000001</v>
      </c>
      <c r="G48" s="75">
        <v>4.0167149000000002</v>
      </c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76"/>
      <c r="BK48" s="76"/>
      <c r="BL48" s="76"/>
      <c r="BM48" s="76"/>
      <c r="BN48" s="76"/>
    </row>
    <row r="49" spans="1:66">
      <c r="A49" s="77"/>
      <c r="B49" s="78">
        <v>15</v>
      </c>
      <c r="C49" s="75">
        <v>21.260923200000001</v>
      </c>
      <c r="D49" s="75">
        <v>3.9132639999999999</v>
      </c>
      <c r="E49" s="75">
        <v>0.1166705</v>
      </c>
      <c r="F49" s="75">
        <v>4.0161429999999996</v>
      </c>
      <c r="G49" s="75">
        <v>4.0180235</v>
      </c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76"/>
      <c r="BK49" s="76"/>
      <c r="BL49" s="76"/>
      <c r="BM49" s="76"/>
      <c r="BN49" s="76"/>
    </row>
    <row r="50" spans="1:66">
      <c r="A50" s="77"/>
      <c r="B50" s="15">
        <v>16</v>
      </c>
      <c r="C50" s="75">
        <v>21.2149277</v>
      </c>
      <c r="D50" s="75">
        <v>3.9300123</v>
      </c>
      <c r="E50" s="75">
        <v>9.1418799999999995E-2</v>
      </c>
      <c r="F50" s="75">
        <v>4.0136751000000004</v>
      </c>
      <c r="G50" s="75">
        <v>4.0234266999999999</v>
      </c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76"/>
      <c r="BK50" s="76"/>
      <c r="BL50" s="76"/>
      <c r="BM50" s="76"/>
      <c r="BN50" s="76"/>
    </row>
    <row r="51" spans="1:66">
      <c r="A51" s="77"/>
      <c r="B51" s="78">
        <v>17</v>
      </c>
      <c r="C51" s="75">
        <v>21.218137599999999</v>
      </c>
      <c r="D51" s="75">
        <v>3.9335871999999998</v>
      </c>
      <c r="E51" s="75">
        <v>9.6602599999999997E-2</v>
      </c>
      <c r="F51" s="75">
        <v>4.0137144999999999</v>
      </c>
      <c r="G51" s="75">
        <v>4.0231573999999997</v>
      </c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76"/>
      <c r="BJ51" s="76"/>
      <c r="BK51" s="76"/>
      <c r="BL51" s="76"/>
      <c r="BM51" s="76"/>
      <c r="BN51" s="76"/>
    </row>
    <row r="52" spans="1:66">
      <c r="A52" s="77"/>
      <c r="B52" s="15">
        <v>18</v>
      </c>
      <c r="C52" s="75">
        <v>21.254871000000001</v>
      </c>
      <c r="D52" s="75">
        <v>3.9660419999999998</v>
      </c>
      <c r="E52" s="75">
        <v>0.18276290000000001</v>
      </c>
      <c r="F52" s="75">
        <v>4.0148752999999999</v>
      </c>
      <c r="G52" s="75">
        <v>4.0169958000000001</v>
      </c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76"/>
      <c r="BK52" s="76"/>
      <c r="BL52" s="76"/>
      <c r="BM52" s="76"/>
      <c r="BN52" s="76"/>
    </row>
    <row r="53" spans="1:66">
      <c r="A53" s="77"/>
      <c r="B53" s="78">
        <v>19</v>
      </c>
      <c r="C53" s="75">
        <v>21.254384399999999</v>
      </c>
      <c r="D53" s="75">
        <v>3.9680974</v>
      </c>
      <c r="E53" s="75">
        <v>0.18451809999999999</v>
      </c>
      <c r="F53" s="75">
        <v>4.0145436999999999</v>
      </c>
      <c r="G53" s="75">
        <v>4.0164742000000002</v>
      </c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76"/>
      <c r="BK53" s="76"/>
      <c r="BL53" s="76"/>
      <c r="BM53" s="76"/>
      <c r="BN53" s="76"/>
    </row>
    <row r="54" spans="1:66">
      <c r="A54" s="77"/>
      <c r="B54" s="15">
        <v>20</v>
      </c>
      <c r="C54" s="75">
        <v>21.214577500000001</v>
      </c>
      <c r="D54" s="75">
        <v>3.9364176999999998</v>
      </c>
      <c r="E54" s="75">
        <v>0.1012301</v>
      </c>
      <c r="F54" s="75">
        <v>4.0133079</v>
      </c>
      <c r="G54" s="75">
        <v>4.0227506000000002</v>
      </c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6"/>
      <c r="BJ54" s="76"/>
      <c r="BK54" s="76"/>
      <c r="BL54" s="76"/>
      <c r="BM54" s="76"/>
      <c r="BN54" s="76"/>
    </row>
    <row r="55" spans="1:66">
      <c r="A55" s="77"/>
      <c r="B55" s="78">
        <v>21</v>
      </c>
      <c r="C55" s="75">
        <v>21.2591769</v>
      </c>
      <c r="D55" s="75">
        <v>3.9138635000000002</v>
      </c>
      <c r="E55" s="75">
        <v>0.11329889999999999</v>
      </c>
      <c r="F55" s="75">
        <v>4.0177880000000004</v>
      </c>
      <c r="G55" s="75">
        <v>4.0158075999999996</v>
      </c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76"/>
      <c r="BK55" s="76"/>
      <c r="BL55" s="76"/>
      <c r="BM55" s="76"/>
      <c r="BN55" s="76"/>
    </row>
    <row r="56" spans="1:66">
      <c r="A56" s="79"/>
      <c r="B56" s="15">
        <v>22</v>
      </c>
      <c r="C56" s="75">
        <v>21.210511100000002</v>
      </c>
      <c r="D56" s="75">
        <v>3.9475151999999998</v>
      </c>
      <c r="E56" s="75">
        <v>0.11845799999999999</v>
      </c>
      <c r="F56" s="75">
        <v>4.0128462999999996</v>
      </c>
      <c r="G56" s="75">
        <v>4.0252951000000001</v>
      </c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76"/>
      <c r="BK56" s="76"/>
      <c r="BL56" s="76"/>
      <c r="BM56" s="76"/>
      <c r="BN56" s="76"/>
    </row>
    <row r="57" spans="1:66">
      <c r="A57" s="77"/>
      <c r="B57" s="78">
        <v>23</v>
      </c>
      <c r="C57" s="75">
        <v>21.250701299999999</v>
      </c>
      <c r="D57" s="75">
        <v>3.9690546000000002</v>
      </c>
      <c r="E57" s="75">
        <v>0.18290210000000001</v>
      </c>
      <c r="F57" s="75">
        <v>4.0134790000000002</v>
      </c>
      <c r="G57" s="75">
        <v>4.0165873999999997</v>
      </c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76"/>
      <c r="BK57" s="76"/>
      <c r="BL57" s="76"/>
      <c r="BM57" s="76"/>
      <c r="BN57" s="76"/>
    </row>
    <row r="58" spans="1:66">
      <c r="A58" s="77"/>
      <c r="B58" s="15">
        <v>24</v>
      </c>
      <c r="C58" s="75">
        <v>21.253191300000001</v>
      </c>
      <c r="D58" s="75">
        <v>3.9101108</v>
      </c>
      <c r="E58" s="75">
        <v>9.9759899999999999E-2</v>
      </c>
      <c r="F58" s="75">
        <v>4.0164615000000001</v>
      </c>
      <c r="G58" s="75">
        <v>4.0181272999999997</v>
      </c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76"/>
      <c r="BK58" s="76"/>
      <c r="BL58" s="76"/>
      <c r="BM58" s="76"/>
      <c r="BN58" s="76"/>
    </row>
    <row r="59" spans="1:66">
      <c r="A59" s="77"/>
      <c r="B59" s="78">
        <v>25</v>
      </c>
      <c r="C59" s="75">
        <v>21.2512574</v>
      </c>
      <c r="D59" s="75">
        <v>3.9693927000000002</v>
      </c>
      <c r="E59" s="75">
        <v>0.18466340000000001</v>
      </c>
      <c r="F59" s="75">
        <v>4.0139769999999997</v>
      </c>
      <c r="G59" s="75">
        <v>4.0164505000000004</v>
      </c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76"/>
      <c r="BK59" s="76"/>
      <c r="BL59" s="76"/>
      <c r="BM59" s="76"/>
      <c r="BN59" s="76"/>
    </row>
    <row r="60" spans="1:66">
      <c r="A60" s="77"/>
      <c r="B60" s="15">
        <v>26</v>
      </c>
      <c r="C60" s="75">
        <v>21.252429100000001</v>
      </c>
      <c r="D60" s="75">
        <v>3.9678415999999999</v>
      </c>
      <c r="E60" s="75">
        <v>0.183064</v>
      </c>
      <c r="F60" s="75">
        <v>4.0135671000000004</v>
      </c>
      <c r="G60" s="75">
        <v>4.0158370000000003</v>
      </c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76"/>
      <c r="BK60" s="76"/>
      <c r="BL60" s="76"/>
      <c r="BM60" s="76"/>
      <c r="BN60" s="76"/>
    </row>
    <row r="61" spans="1:66">
      <c r="A61" s="77"/>
      <c r="B61" s="78">
        <v>27</v>
      </c>
      <c r="C61" s="75">
        <v>21.2545763</v>
      </c>
      <c r="D61" s="75">
        <v>3.9655488000000001</v>
      </c>
      <c r="E61" s="75">
        <v>0.18168989999999999</v>
      </c>
      <c r="F61" s="75">
        <v>4.0144247000000002</v>
      </c>
      <c r="G61" s="75">
        <v>4.0163051999999997</v>
      </c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76"/>
      <c r="BK61" s="76"/>
      <c r="BL61" s="76"/>
      <c r="BM61" s="76"/>
      <c r="BN61" s="76"/>
    </row>
    <row r="62" spans="1:66">
      <c r="A62" s="77"/>
      <c r="B62" s="78">
        <v>28</v>
      </c>
      <c r="C62" s="75">
        <v>21.253785199999999</v>
      </c>
      <c r="D62" s="75">
        <v>3.9097795999999998</v>
      </c>
      <c r="E62" s="75">
        <v>9.8029099999999994E-2</v>
      </c>
      <c r="F62" s="75">
        <v>4.0174849000000004</v>
      </c>
      <c r="G62" s="75">
        <v>4.0167168000000002</v>
      </c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76"/>
      <c r="BJ62" s="76"/>
      <c r="BK62" s="76"/>
      <c r="BL62" s="76"/>
      <c r="BM62" s="76"/>
      <c r="BN62" s="76"/>
    </row>
    <row r="63" spans="1:66">
      <c r="A63" s="77"/>
      <c r="B63" s="78">
        <v>29</v>
      </c>
      <c r="C63" s="75">
        <v>21.216065199999999</v>
      </c>
      <c r="D63" s="75">
        <v>3.9353516000000002</v>
      </c>
      <c r="E63" s="75">
        <v>0.1000197</v>
      </c>
      <c r="F63" s="75">
        <v>4.0137942000000004</v>
      </c>
      <c r="G63" s="75">
        <v>4.0231342999999997</v>
      </c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76"/>
      <c r="BK63" s="76"/>
      <c r="BL63" s="76"/>
      <c r="BM63" s="76"/>
      <c r="BN63" s="76"/>
    </row>
    <row r="64" spans="1:66">
      <c r="A64" s="77"/>
      <c r="B64" s="78">
        <v>30</v>
      </c>
      <c r="C64" s="75">
        <v>21.257267200000001</v>
      </c>
      <c r="D64" s="75">
        <v>3.9137985999999998</v>
      </c>
      <c r="E64" s="75">
        <v>0.1098388</v>
      </c>
      <c r="F64" s="75">
        <v>4.0159475999999996</v>
      </c>
      <c r="G64" s="75">
        <v>4.0175983999999998</v>
      </c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76"/>
      <c r="BK64" s="76"/>
      <c r="BL64" s="76"/>
      <c r="BM64" s="76"/>
      <c r="BN64" s="76"/>
    </row>
    <row r="65" spans="1:66">
      <c r="A65" s="77"/>
      <c r="B65" s="78">
        <v>31</v>
      </c>
      <c r="C65" s="75">
        <v>21.2071364</v>
      </c>
      <c r="D65" s="75">
        <v>3.9391343000000001</v>
      </c>
      <c r="E65" s="75">
        <v>0.1046021</v>
      </c>
      <c r="F65" s="75">
        <v>4.0135820000000004</v>
      </c>
      <c r="G65" s="75">
        <v>4.0247359999999999</v>
      </c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  <c r="BJ65" s="49"/>
      <c r="BK65" s="49"/>
      <c r="BL65" s="49"/>
      <c r="BM65" s="49"/>
      <c r="BN65" s="49"/>
    </row>
    <row r="66" spans="1:66">
      <c r="A66" s="77"/>
      <c r="B66" s="78">
        <v>32</v>
      </c>
      <c r="C66" s="75">
        <v>21.256830300000001</v>
      </c>
      <c r="D66" s="75">
        <v>3.9193009000000001</v>
      </c>
      <c r="E66" s="75">
        <v>0.1106945</v>
      </c>
      <c r="F66" s="75">
        <v>4.0166402999999997</v>
      </c>
      <c r="G66" s="75">
        <v>4.0154573999999998</v>
      </c>
    </row>
    <row r="67" spans="1:66">
      <c r="A67" s="77"/>
      <c r="B67" s="78">
        <v>33</v>
      </c>
      <c r="C67" s="75">
        <v>21.259258299999999</v>
      </c>
      <c r="D67" s="75">
        <v>3.9192448</v>
      </c>
      <c r="E67" s="75">
        <v>0.11909160000000001</v>
      </c>
      <c r="F67" s="75">
        <v>4.0151905000000001</v>
      </c>
      <c r="G67" s="75">
        <v>4.0154424000000004</v>
      </c>
    </row>
    <row r="68" spans="1:66">
      <c r="A68" s="77"/>
      <c r="B68" s="78">
        <v>34</v>
      </c>
      <c r="C68" s="75">
        <v>21.2164267</v>
      </c>
      <c r="D68" s="75">
        <v>3.9377368000000001</v>
      </c>
      <c r="E68" s="75">
        <v>0.1031372</v>
      </c>
      <c r="F68" s="75">
        <v>4.0131569999999996</v>
      </c>
      <c r="G68" s="75">
        <v>4.0235634999999998</v>
      </c>
    </row>
    <row r="69" spans="1:66">
      <c r="A69" s="77"/>
      <c r="B69" s="78">
        <v>35</v>
      </c>
      <c r="C69" s="75">
        <v>21.2517383</v>
      </c>
      <c r="D69" s="75">
        <v>3.9690409</v>
      </c>
      <c r="E69" s="75">
        <v>0.18394079999999999</v>
      </c>
      <c r="F69" s="75">
        <v>4.0141511000000003</v>
      </c>
      <c r="G69" s="75">
        <v>4.0160610999999999</v>
      </c>
    </row>
    <row r="70" spans="1:66">
      <c r="A70" s="77"/>
      <c r="B70" s="78">
        <v>36</v>
      </c>
      <c r="C70" s="75">
        <v>21.251730599999998</v>
      </c>
      <c r="D70" s="75">
        <v>3.9681004999999998</v>
      </c>
      <c r="E70" s="75">
        <v>0.18482480000000001</v>
      </c>
      <c r="F70" s="75">
        <v>4.0141707999999996</v>
      </c>
      <c r="G70" s="75">
        <v>4.0166899999999996</v>
      </c>
    </row>
    <row r="71" spans="1:66">
      <c r="A71" s="77"/>
      <c r="B71" s="78">
        <v>37</v>
      </c>
      <c r="C71" s="75">
        <v>21.251272499999999</v>
      </c>
      <c r="D71" s="75">
        <v>3.9638124000000001</v>
      </c>
      <c r="E71" s="75">
        <v>0.174368</v>
      </c>
      <c r="F71" s="75">
        <v>4.0129935999999997</v>
      </c>
      <c r="G71" s="75">
        <v>4.0158117000000004</v>
      </c>
    </row>
    <row r="72" spans="1:66">
      <c r="A72" s="77"/>
      <c r="B72" s="78">
        <v>38</v>
      </c>
      <c r="C72" s="75">
        <v>21.203841199999999</v>
      </c>
      <c r="D72" s="75">
        <v>3.9472885999999998</v>
      </c>
      <c r="E72" s="75">
        <v>0.1232965</v>
      </c>
      <c r="F72" s="75">
        <v>4.0132284</v>
      </c>
      <c r="G72" s="75">
        <v>4.0251606999999998</v>
      </c>
    </row>
    <row r="73" spans="1:66">
      <c r="A73" s="77"/>
      <c r="B73" s="78">
        <v>39</v>
      </c>
      <c r="C73" s="75">
        <v>21.255391400000001</v>
      </c>
      <c r="D73" s="75">
        <v>3.9664636999999998</v>
      </c>
      <c r="E73" s="75">
        <v>0.1836815</v>
      </c>
      <c r="F73" s="75">
        <v>4.0134467000000003</v>
      </c>
      <c r="G73" s="75">
        <v>4.0167112999999999</v>
      </c>
    </row>
    <row r="74" spans="1:66">
      <c r="A74" s="77"/>
      <c r="B74" s="78">
        <v>40</v>
      </c>
      <c r="C74" s="75">
        <v>21.217845400000002</v>
      </c>
      <c r="D74" s="75">
        <v>3.9316694999999999</v>
      </c>
      <c r="E74" s="75">
        <v>9.2298900000000003E-2</v>
      </c>
      <c r="F74" s="75">
        <v>4.0128510000000004</v>
      </c>
      <c r="G74" s="75">
        <v>4.0234646999999999</v>
      </c>
    </row>
    <row r="75" spans="1:66">
      <c r="A75" s="77"/>
      <c r="B75" s="78">
        <v>41</v>
      </c>
      <c r="C75" s="75">
        <v>21.2090259</v>
      </c>
      <c r="D75" s="75">
        <v>3.9388976000000002</v>
      </c>
      <c r="E75" s="75">
        <v>0.10284740000000001</v>
      </c>
      <c r="F75" s="75">
        <v>4.0128946000000001</v>
      </c>
      <c r="G75" s="75">
        <v>4.0230641</v>
      </c>
    </row>
    <row r="76" spans="1:66">
      <c r="A76" s="77"/>
      <c r="B76" s="78">
        <v>42</v>
      </c>
      <c r="C76" s="75">
        <v>21.258498299999999</v>
      </c>
      <c r="D76" s="75">
        <v>3.9242865</v>
      </c>
      <c r="E76" s="75">
        <v>0.1217752</v>
      </c>
      <c r="F76" s="75">
        <v>4.0170165999999998</v>
      </c>
      <c r="G76" s="75">
        <v>4.0162176000000001</v>
      </c>
    </row>
    <row r="77" spans="1:66">
      <c r="A77" s="77"/>
      <c r="B77" s="78">
        <v>43</v>
      </c>
      <c r="C77" s="75">
        <v>21.256630099999999</v>
      </c>
      <c r="D77" s="75">
        <v>3.9098807</v>
      </c>
      <c r="E77" s="75">
        <v>0.1039562</v>
      </c>
      <c r="F77" s="75">
        <v>4.0168131000000002</v>
      </c>
      <c r="G77" s="75">
        <v>4.0180878</v>
      </c>
    </row>
    <row r="78" spans="1:66">
      <c r="A78" s="77"/>
      <c r="B78" s="78">
        <v>44</v>
      </c>
      <c r="C78" s="75">
        <v>21.253316399999999</v>
      </c>
      <c r="D78" s="75">
        <v>3.9596269999999998</v>
      </c>
      <c r="E78" s="75">
        <v>0.1689329</v>
      </c>
      <c r="F78" s="75">
        <v>4.0136959000000001</v>
      </c>
      <c r="G78" s="75">
        <v>4.0153194000000001</v>
      </c>
    </row>
    <row r="79" spans="1:66">
      <c r="A79" s="77"/>
      <c r="B79" s="78">
        <v>45</v>
      </c>
      <c r="C79" s="75">
        <v>21.255607699999999</v>
      </c>
      <c r="D79" s="75">
        <v>3.9129953</v>
      </c>
      <c r="E79" s="75">
        <v>0.1047193</v>
      </c>
      <c r="F79" s="75">
        <v>4.0165727999999996</v>
      </c>
      <c r="G79" s="75">
        <v>4.0173363999999996</v>
      </c>
    </row>
    <row r="80" spans="1:66">
      <c r="A80" s="77"/>
      <c r="B80" s="78">
        <v>46</v>
      </c>
      <c r="C80" s="75">
        <v>21.265430500000001</v>
      </c>
      <c r="D80" s="75">
        <v>3.9115717999999999</v>
      </c>
      <c r="E80" s="75">
        <v>0.12011910000000001</v>
      </c>
      <c r="F80" s="75">
        <v>4.0160745000000002</v>
      </c>
      <c r="G80" s="75">
        <v>4.0175416000000004</v>
      </c>
    </row>
    <row r="81" spans="1:7">
      <c r="A81" s="77"/>
      <c r="B81" s="78">
        <v>47</v>
      </c>
      <c r="C81" s="75">
        <v>21.251191500000001</v>
      </c>
      <c r="D81" s="75">
        <v>3.9660101999999999</v>
      </c>
      <c r="E81" s="75">
        <v>0.18235970000000001</v>
      </c>
      <c r="F81" s="75">
        <v>4.0136573999999996</v>
      </c>
      <c r="G81" s="75">
        <v>4.0166810999999996</v>
      </c>
    </row>
    <row r="82" spans="1:7">
      <c r="A82" s="77"/>
      <c r="B82" s="78">
        <v>48</v>
      </c>
      <c r="C82" s="75">
        <v>21.207849599999999</v>
      </c>
      <c r="D82" s="75">
        <v>3.9436377</v>
      </c>
      <c r="E82" s="75">
        <v>0.1061715</v>
      </c>
      <c r="F82" s="75">
        <v>4.0120632000000001</v>
      </c>
      <c r="G82" s="75">
        <v>4.0234962000000003</v>
      </c>
    </row>
    <row r="83" spans="1:7">
      <c r="A83" s="77"/>
      <c r="B83" s="78">
        <v>49</v>
      </c>
      <c r="C83" s="75">
        <v>21.2533697</v>
      </c>
      <c r="D83" s="75">
        <v>3.9669387</v>
      </c>
      <c r="E83" s="75">
        <v>0.182949</v>
      </c>
      <c r="F83" s="75">
        <v>4.0137092000000001</v>
      </c>
      <c r="G83" s="75">
        <v>4.0167035999999996</v>
      </c>
    </row>
    <row r="84" spans="1:7">
      <c r="A84" s="77"/>
      <c r="B84" s="78">
        <v>50</v>
      </c>
      <c r="C84" s="75">
        <v>21.262715400000001</v>
      </c>
      <c r="D84" s="75">
        <v>3.9247497999999998</v>
      </c>
      <c r="E84" s="75">
        <v>0.12967329999999999</v>
      </c>
      <c r="F84" s="75">
        <v>4.0163355000000003</v>
      </c>
      <c r="G84" s="75">
        <v>4.0144742999999998</v>
      </c>
    </row>
    <row r="85" spans="1:7">
      <c r="A85" s="77"/>
      <c r="B85" s="78">
        <v>51</v>
      </c>
      <c r="C85" s="75">
        <v>21.2190285</v>
      </c>
      <c r="D85" s="75">
        <v>3.9356806</v>
      </c>
      <c r="E85" s="75">
        <v>0.1008278</v>
      </c>
      <c r="F85" s="75">
        <v>4.0135601999999997</v>
      </c>
      <c r="G85" s="75">
        <v>4.0232123</v>
      </c>
    </row>
    <row r="86" spans="1:7">
      <c r="A86" s="77"/>
      <c r="B86" s="78">
        <v>52</v>
      </c>
      <c r="C86" s="75">
        <v>21.256116500000001</v>
      </c>
      <c r="D86" s="75">
        <v>3.9624663999999998</v>
      </c>
      <c r="E86" s="75">
        <v>0.17837649999999999</v>
      </c>
      <c r="F86" s="75">
        <v>4.0132719999999997</v>
      </c>
      <c r="G86" s="75">
        <v>4.0162209000000004</v>
      </c>
    </row>
    <row r="87" spans="1:7">
      <c r="A87" s="77"/>
      <c r="B87" s="78">
        <v>53</v>
      </c>
      <c r="C87" s="75">
        <v>21.216686899999999</v>
      </c>
      <c r="D87" s="75">
        <v>3.9351468999999999</v>
      </c>
      <c r="E87" s="75">
        <v>0.10123550000000001</v>
      </c>
      <c r="F87" s="75">
        <v>4.0139487999999997</v>
      </c>
      <c r="G87" s="75">
        <v>4.0230043000000002</v>
      </c>
    </row>
    <row r="88" spans="1:7">
      <c r="A88" s="77"/>
      <c r="B88" s="78">
        <v>54</v>
      </c>
      <c r="C88" s="75">
        <v>21.257754899999998</v>
      </c>
      <c r="D88" s="75">
        <v>3.9165513999999999</v>
      </c>
      <c r="E88" s="75">
        <v>0.1126004</v>
      </c>
      <c r="F88" s="75">
        <v>4.0169242000000001</v>
      </c>
      <c r="G88" s="75">
        <v>4.0152941000000002</v>
      </c>
    </row>
    <row r="89" spans="1:7">
      <c r="A89" s="77"/>
      <c r="B89" s="78">
        <v>55</v>
      </c>
      <c r="C89" s="75">
        <v>21.2085559</v>
      </c>
      <c r="D89" s="75">
        <v>3.940299</v>
      </c>
      <c r="E89" s="75">
        <v>0.1045668</v>
      </c>
      <c r="F89" s="75">
        <v>4.0129916000000003</v>
      </c>
      <c r="G89" s="75">
        <v>4.0244083000000002</v>
      </c>
    </row>
    <row r="90" spans="1:7">
      <c r="A90" s="77"/>
      <c r="B90" s="78">
        <v>56</v>
      </c>
      <c r="C90" s="75">
        <v>21.210121099999999</v>
      </c>
      <c r="D90" s="75">
        <v>3.9406278000000001</v>
      </c>
      <c r="E90" s="75">
        <v>0.10742839999999999</v>
      </c>
      <c r="F90" s="75">
        <v>4.0135784000000001</v>
      </c>
      <c r="G90" s="75">
        <v>4.0234313000000004</v>
      </c>
    </row>
    <row r="91" spans="1:7">
      <c r="A91" s="77"/>
      <c r="B91" s="78">
        <v>57</v>
      </c>
      <c r="C91" s="75">
        <v>21.221305300000001</v>
      </c>
      <c r="D91" s="75">
        <v>3.9321017999999999</v>
      </c>
      <c r="E91" s="75">
        <v>9.4957100000000003E-2</v>
      </c>
      <c r="F91" s="75">
        <v>4.0137385999999999</v>
      </c>
      <c r="G91" s="75">
        <v>4.0235111999999997</v>
      </c>
    </row>
    <row r="92" spans="1:7">
      <c r="A92" s="77"/>
      <c r="B92" s="78">
        <v>58</v>
      </c>
      <c r="C92" s="75">
        <v>21.2203409</v>
      </c>
      <c r="D92" s="75">
        <v>3.9361022000000001</v>
      </c>
      <c r="E92" s="75">
        <v>0.10550279999999999</v>
      </c>
      <c r="F92" s="75">
        <v>4.0139683000000002</v>
      </c>
      <c r="G92" s="75">
        <v>4.0231361000000003</v>
      </c>
    </row>
    <row r="93" spans="1:7">
      <c r="A93" s="77"/>
      <c r="B93" s="78">
        <v>59</v>
      </c>
      <c r="C93" s="75">
        <v>21.2042672</v>
      </c>
      <c r="D93" s="75">
        <v>3.9394819999999999</v>
      </c>
      <c r="E93" s="75">
        <v>0.10530730000000001</v>
      </c>
      <c r="F93" s="75">
        <v>4.0125563</v>
      </c>
      <c r="G93" s="75">
        <v>4.0229156000000001</v>
      </c>
    </row>
    <row r="94" spans="1:7">
      <c r="A94" s="77"/>
      <c r="B94" s="78">
        <v>60</v>
      </c>
      <c r="C94" s="75">
        <v>21.253991800000001</v>
      </c>
      <c r="D94" s="75">
        <v>3.9241682</v>
      </c>
      <c r="E94" s="75">
        <v>0.1149966</v>
      </c>
      <c r="F94" s="75">
        <v>4.015949</v>
      </c>
      <c r="G94" s="75">
        <v>4.0153708000000004</v>
      </c>
    </row>
    <row r="95" spans="1:7">
      <c r="A95" s="77"/>
      <c r="B95" s="78">
        <v>61</v>
      </c>
      <c r="C95" s="75">
        <v>21.215906</v>
      </c>
      <c r="D95" s="75">
        <v>3.932817</v>
      </c>
      <c r="E95" s="75">
        <v>9.4396300000000002E-2</v>
      </c>
      <c r="F95" s="75">
        <v>4.0142128000000001</v>
      </c>
      <c r="G95" s="75">
        <v>4.0235158999999996</v>
      </c>
    </row>
    <row r="96" spans="1:7">
      <c r="A96" s="77"/>
      <c r="B96" s="78">
        <v>62</v>
      </c>
      <c r="C96" s="75">
        <v>21.208669400000002</v>
      </c>
      <c r="D96" s="75">
        <v>3.9390255000000001</v>
      </c>
      <c r="E96" s="75">
        <v>0.1065902</v>
      </c>
      <c r="F96" s="75">
        <v>4.0136248999999999</v>
      </c>
      <c r="G96" s="75">
        <v>4.0243907999999999</v>
      </c>
    </row>
    <row r="97" spans="1:7">
      <c r="A97" s="77"/>
      <c r="B97" s="78">
        <v>63</v>
      </c>
      <c r="C97" s="75">
        <v>21.205965299999999</v>
      </c>
      <c r="D97" s="75">
        <v>3.9472209999999999</v>
      </c>
      <c r="E97" s="75">
        <v>0.12300030000000001</v>
      </c>
      <c r="F97" s="75">
        <v>4.0134325999999998</v>
      </c>
      <c r="G97" s="75">
        <v>4.0225008999999998</v>
      </c>
    </row>
    <row r="98" spans="1:7">
      <c r="A98" s="77"/>
      <c r="B98" s="78">
        <v>64</v>
      </c>
      <c r="C98" s="75">
        <v>21.216358799999998</v>
      </c>
      <c r="D98" s="75">
        <v>3.9326781</v>
      </c>
      <c r="E98" s="75">
        <v>9.4908599999999996E-2</v>
      </c>
      <c r="F98" s="75">
        <v>4.0132862999999999</v>
      </c>
      <c r="G98" s="75">
        <v>4.0230544999999998</v>
      </c>
    </row>
    <row r="99" spans="1:7">
      <c r="A99" s="77"/>
      <c r="B99" s="78">
        <v>65</v>
      </c>
      <c r="C99" s="75">
        <v>21.206956999999999</v>
      </c>
      <c r="D99" s="75">
        <v>3.9378342000000002</v>
      </c>
      <c r="E99" s="75">
        <v>0.10475370000000001</v>
      </c>
      <c r="F99" s="75">
        <v>4.0133996999999999</v>
      </c>
      <c r="G99" s="75">
        <v>4.0225518999999998</v>
      </c>
    </row>
    <row r="100" spans="1:7">
      <c r="A100" s="77"/>
      <c r="B100" s="78">
        <v>66</v>
      </c>
      <c r="C100" s="75">
        <v>21.202743699999999</v>
      </c>
      <c r="D100" s="75">
        <v>3.9458669999999998</v>
      </c>
      <c r="E100" s="75">
        <v>0.1204172</v>
      </c>
      <c r="F100" s="75">
        <v>4.0138084000000003</v>
      </c>
      <c r="G100" s="75">
        <v>4.0239427000000001</v>
      </c>
    </row>
    <row r="101" spans="1:7">
      <c r="A101" s="77"/>
      <c r="B101" s="78">
        <v>67</v>
      </c>
      <c r="C101" s="75">
        <v>21.255157199999999</v>
      </c>
      <c r="D101" s="75">
        <v>3.9153574</v>
      </c>
      <c r="E101" s="75">
        <v>0.1066221</v>
      </c>
      <c r="F101" s="75">
        <v>4.0167359999999999</v>
      </c>
      <c r="G101" s="75">
        <v>4.0165541999999999</v>
      </c>
    </row>
    <row r="102" spans="1:7">
      <c r="A102" s="77"/>
      <c r="B102" s="78">
        <v>68</v>
      </c>
      <c r="C102" s="75">
        <v>21.259194000000001</v>
      </c>
      <c r="D102" s="75">
        <v>3.9139716</v>
      </c>
      <c r="E102" s="75">
        <v>0.112318</v>
      </c>
      <c r="F102" s="75">
        <v>4.0160046999999999</v>
      </c>
      <c r="G102" s="75">
        <v>4.0173693000000004</v>
      </c>
    </row>
    <row r="103" spans="1:7">
      <c r="A103" s="77"/>
      <c r="B103" s="78">
        <v>69</v>
      </c>
      <c r="C103" s="75">
        <v>21.2574021</v>
      </c>
      <c r="D103" s="75">
        <v>3.9208470000000002</v>
      </c>
      <c r="E103" s="75">
        <v>0.1166017</v>
      </c>
      <c r="F103" s="75">
        <v>4.0166149000000004</v>
      </c>
      <c r="G103" s="75">
        <v>4.0144611000000001</v>
      </c>
    </row>
    <row r="104" spans="1:7">
      <c r="A104" s="77"/>
      <c r="B104" s="78">
        <v>70</v>
      </c>
      <c r="C104" s="75">
        <v>21.252285499999999</v>
      </c>
      <c r="D104" s="75">
        <v>3.9136939000000002</v>
      </c>
      <c r="E104" s="75">
        <v>0.10130889999999999</v>
      </c>
      <c r="F104" s="75">
        <v>4.0172562999999997</v>
      </c>
      <c r="G104" s="75">
        <v>4.0156276000000002</v>
      </c>
    </row>
    <row r="105" spans="1:7">
      <c r="A105" s="77"/>
      <c r="B105" s="78">
        <v>71</v>
      </c>
      <c r="C105" s="75">
        <v>21.220862100000002</v>
      </c>
      <c r="D105" s="75">
        <v>3.9298304000000002</v>
      </c>
      <c r="E105" s="75">
        <v>9.0479000000000004E-2</v>
      </c>
      <c r="F105" s="75">
        <v>4.0128589999999997</v>
      </c>
      <c r="G105" s="75">
        <v>4.0233251000000001</v>
      </c>
    </row>
    <row r="106" spans="1:7">
      <c r="A106" s="77"/>
      <c r="B106" s="78">
        <v>72</v>
      </c>
      <c r="C106" s="75">
        <v>21.2090177</v>
      </c>
      <c r="D106" s="75">
        <v>3.9425431999999998</v>
      </c>
      <c r="E106" s="75">
        <v>0.11124879999999999</v>
      </c>
      <c r="F106" s="75">
        <v>4.0131451</v>
      </c>
      <c r="G106" s="75">
        <v>4.0236779</v>
      </c>
    </row>
    <row r="107" spans="1:7">
      <c r="A107" s="77"/>
      <c r="B107" s="78">
        <v>73</v>
      </c>
      <c r="C107" s="75">
        <v>21.2572969</v>
      </c>
      <c r="D107" s="75">
        <v>3.9191663000000001</v>
      </c>
      <c r="E107" s="75">
        <v>0.113899</v>
      </c>
      <c r="F107" s="75">
        <v>4.0156388999999999</v>
      </c>
      <c r="G107" s="75">
        <v>4.0156352000000002</v>
      </c>
    </row>
    <row r="108" spans="1:7">
      <c r="A108" s="77"/>
      <c r="B108" s="78">
        <v>74</v>
      </c>
      <c r="C108" s="75">
        <v>21.259251800000001</v>
      </c>
      <c r="D108" s="75">
        <v>3.9316108000000001</v>
      </c>
      <c r="E108" s="75">
        <v>0.1329446</v>
      </c>
      <c r="F108" s="75">
        <v>4.0153021999999998</v>
      </c>
      <c r="G108" s="75">
        <v>4.0134115000000001</v>
      </c>
    </row>
    <row r="109" spans="1:7">
      <c r="A109" s="77"/>
      <c r="B109" s="78">
        <v>75</v>
      </c>
      <c r="C109" s="75">
        <v>21.251296199999999</v>
      </c>
      <c r="D109" s="75">
        <v>3.9144842</v>
      </c>
      <c r="E109" s="75">
        <v>9.8428299999999996E-2</v>
      </c>
      <c r="F109" s="75">
        <v>4.0169714000000001</v>
      </c>
      <c r="G109" s="75">
        <v>4.0167354</v>
      </c>
    </row>
    <row r="110" spans="1:7">
      <c r="A110" s="77"/>
      <c r="B110" s="78">
        <v>76</v>
      </c>
      <c r="C110" s="75">
        <v>21.251469100000001</v>
      </c>
      <c r="D110" s="75">
        <v>3.9093808000000001</v>
      </c>
      <c r="E110" s="75">
        <v>9.4943299999999994E-2</v>
      </c>
      <c r="F110" s="75">
        <v>4.0164277999999998</v>
      </c>
      <c r="G110" s="75">
        <v>4.0164257000000001</v>
      </c>
    </row>
    <row r="111" spans="1:7">
      <c r="A111" s="77"/>
      <c r="B111" s="78">
        <v>77</v>
      </c>
      <c r="C111" s="75">
        <v>21.2548873</v>
      </c>
      <c r="D111" s="75">
        <v>3.9206401</v>
      </c>
      <c r="E111" s="75">
        <v>0.11223180000000001</v>
      </c>
      <c r="F111" s="75">
        <v>4.0154493000000002</v>
      </c>
      <c r="G111" s="75">
        <v>4.0151054999999998</v>
      </c>
    </row>
    <row r="112" spans="1:7">
      <c r="A112" s="77"/>
      <c r="B112" s="78">
        <v>78</v>
      </c>
      <c r="C112" s="75">
        <v>21.256943</v>
      </c>
      <c r="D112" s="75">
        <v>3.9189159999999998</v>
      </c>
      <c r="E112" s="75">
        <v>0.1133212</v>
      </c>
      <c r="F112" s="75">
        <v>4.0169752000000001</v>
      </c>
      <c r="G112" s="75">
        <v>4.0162845999999996</v>
      </c>
    </row>
    <row r="113" spans="1:7">
      <c r="A113" s="77"/>
      <c r="B113" s="78">
        <v>79</v>
      </c>
      <c r="C113" s="75">
        <v>21.2524947</v>
      </c>
      <c r="D113" s="75">
        <v>3.9637153000000001</v>
      </c>
      <c r="E113" s="75">
        <v>0.17798530000000001</v>
      </c>
      <c r="F113" s="75">
        <v>4.0146974999999996</v>
      </c>
      <c r="G113" s="75">
        <v>4.0167238000000003</v>
      </c>
    </row>
    <row r="114" spans="1:7">
      <c r="A114" s="77"/>
      <c r="B114" s="78">
        <v>80</v>
      </c>
      <c r="C114" s="75">
        <v>21.254197900000001</v>
      </c>
      <c r="D114" s="75">
        <v>3.9637034999999998</v>
      </c>
      <c r="E114" s="75">
        <v>0.17830689999999999</v>
      </c>
      <c r="F114" s="75">
        <v>4.0135027000000001</v>
      </c>
      <c r="G114" s="75">
        <v>4.0160701000000003</v>
      </c>
    </row>
    <row r="115" spans="1:7">
      <c r="A115" s="77"/>
      <c r="B115" s="78">
        <v>81</v>
      </c>
      <c r="C115" s="75">
        <v>21.249967999999999</v>
      </c>
      <c r="D115" s="75">
        <v>3.9625400000000002</v>
      </c>
      <c r="E115" s="75">
        <v>0.1705642</v>
      </c>
      <c r="F115" s="75">
        <v>4.0132902000000001</v>
      </c>
      <c r="G115" s="75">
        <v>4.0167411</v>
      </c>
    </row>
    <row r="116" spans="1:7">
      <c r="A116" s="77"/>
      <c r="B116" s="78">
        <v>82</v>
      </c>
      <c r="C116" s="75">
        <v>21.207089199999999</v>
      </c>
      <c r="D116" s="75">
        <v>3.9394673</v>
      </c>
      <c r="E116" s="75">
        <v>0.1064546</v>
      </c>
      <c r="F116" s="75">
        <v>4.0123360999999997</v>
      </c>
      <c r="G116" s="75">
        <v>4.0229473000000002</v>
      </c>
    </row>
    <row r="117" spans="1:7">
      <c r="A117" s="77"/>
      <c r="B117" s="78">
        <v>83</v>
      </c>
      <c r="C117" s="75">
        <v>21.258427099999999</v>
      </c>
      <c r="D117" s="75">
        <v>3.9156692999999998</v>
      </c>
      <c r="E117" s="75">
        <v>0.1118553</v>
      </c>
      <c r="F117" s="75">
        <v>4.0160011000000004</v>
      </c>
      <c r="G117" s="75">
        <v>4.0170301999999998</v>
      </c>
    </row>
    <row r="118" spans="1:7">
      <c r="A118" s="77"/>
      <c r="B118" s="78">
        <v>84</v>
      </c>
      <c r="C118" s="75">
        <v>21.2097701</v>
      </c>
      <c r="D118" s="75">
        <v>3.9453383</v>
      </c>
      <c r="E118" s="75">
        <v>0.11693489999999999</v>
      </c>
      <c r="F118" s="75">
        <v>4.0125909999999996</v>
      </c>
      <c r="G118" s="75">
        <v>4.0232181999999996</v>
      </c>
    </row>
    <row r="119" spans="1:7">
      <c r="A119" s="77"/>
      <c r="B119" s="78">
        <v>85</v>
      </c>
      <c r="C119" s="75">
        <v>21.209827000000001</v>
      </c>
      <c r="D119" s="75">
        <v>3.9437397999999999</v>
      </c>
      <c r="E119" s="75">
        <v>0.11457150000000001</v>
      </c>
      <c r="F119" s="75">
        <v>4.0130473000000002</v>
      </c>
      <c r="G119" s="75">
        <v>4.0232728</v>
      </c>
    </row>
    <row r="120" spans="1:7">
      <c r="A120" s="77"/>
      <c r="B120" s="78">
        <v>86</v>
      </c>
      <c r="C120" s="75">
        <v>21.2161486</v>
      </c>
      <c r="D120" s="75">
        <v>3.9315856999999999</v>
      </c>
      <c r="E120" s="75">
        <v>9.1367900000000002E-2</v>
      </c>
      <c r="F120" s="75">
        <v>4.0126147999999997</v>
      </c>
      <c r="G120" s="75">
        <v>4.0230335000000004</v>
      </c>
    </row>
    <row r="121" spans="1:7">
      <c r="A121" s="77"/>
      <c r="B121" s="78">
        <v>87</v>
      </c>
      <c r="C121" s="75">
        <v>21.209013800000001</v>
      </c>
      <c r="D121" s="75">
        <v>3.9416663000000001</v>
      </c>
      <c r="E121" s="75">
        <v>0.108489</v>
      </c>
      <c r="F121" s="75">
        <v>4.0130242000000003</v>
      </c>
      <c r="G121" s="75">
        <v>4.0223516999999998</v>
      </c>
    </row>
    <row r="122" spans="1:7">
      <c r="A122" s="77"/>
      <c r="B122" s="78">
        <v>88</v>
      </c>
      <c r="C122" s="75">
        <v>21.216417199999999</v>
      </c>
      <c r="D122" s="75">
        <v>3.9368167000000001</v>
      </c>
      <c r="E122" s="75">
        <v>9.6104400000000006E-2</v>
      </c>
      <c r="F122" s="75">
        <v>4.0132444999999999</v>
      </c>
      <c r="G122" s="75">
        <v>4.0228577000000003</v>
      </c>
    </row>
    <row r="123" spans="1:7">
      <c r="A123" s="77"/>
      <c r="B123" s="78">
        <v>89</v>
      </c>
      <c r="C123" s="75">
        <v>21.2578049</v>
      </c>
      <c r="D123" s="75">
        <v>3.9155674</v>
      </c>
      <c r="E123" s="75">
        <v>0.1119179</v>
      </c>
      <c r="F123" s="75">
        <v>4.0162405000000003</v>
      </c>
      <c r="G123" s="75">
        <v>4.0158129999999996</v>
      </c>
    </row>
    <row r="124" spans="1:7">
      <c r="A124" s="77"/>
      <c r="B124" s="78">
        <v>90</v>
      </c>
      <c r="C124" s="75">
        <v>21.2570686</v>
      </c>
      <c r="D124" s="75">
        <v>3.9117492999999999</v>
      </c>
      <c r="E124" s="75">
        <v>0.1039231</v>
      </c>
      <c r="F124" s="75">
        <v>4.0149004000000001</v>
      </c>
      <c r="G124" s="75">
        <v>4.0176923000000002</v>
      </c>
    </row>
    <row r="125" spans="1:7">
      <c r="A125" s="77"/>
      <c r="B125" s="78">
        <v>91</v>
      </c>
      <c r="C125" s="75">
        <v>21.209395399999998</v>
      </c>
      <c r="D125" s="75">
        <v>3.9405928000000001</v>
      </c>
      <c r="E125" s="75">
        <v>0.1060175</v>
      </c>
      <c r="F125" s="75">
        <v>4.0128921000000002</v>
      </c>
      <c r="G125" s="75">
        <v>4.0220330000000004</v>
      </c>
    </row>
    <row r="126" spans="1:7">
      <c r="A126" s="77"/>
      <c r="B126" s="78">
        <v>92</v>
      </c>
      <c r="C126" s="75">
        <v>21.253808800000002</v>
      </c>
      <c r="D126" s="75">
        <v>3.9615548999999999</v>
      </c>
      <c r="E126" s="75">
        <v>0.17322899999999999</v>
      </c>
      <c r="F126" s="75">
        <v>4.0129235999999997</v>
      </c>
      <c r="G126" s="75">
        <v>4.0168280999999997</v>
      </c>
    </row>
    <row r="127" spans="1:7">
      <c r="A127" s="77"/>
      <c r="B127" s="78">
        <v>93</v>
      </c>
      <c r="C127" s="75">
        <v>21.217566699999999</v>
      </c>
      <c r="D127" s="75">
        <v>3.9367062000000002</v>
      </c>
      <c r="E127" s="75">
        <v>0.1027317</v>
      </c>
      <c r="F127" s="75">
        <v>4.0128662000000004</v>
      </c>
      <c r="G127" s="75">
        <v>4.0237544999999999</v>
      </c>
    </row>
    <row r="128" spans="1:7">
      <c r="A128" s="77"/>
      <c r="B128" s="78">
        <v>94</v>
      </c>
      <c r="C128" s="75">
        <v>21.258296600000001</v>
      </c>
      <c r="D128" s="75">
        <v>3.9603386</v>
      </c>
      <c r="E128" s="75">
        <v>0.1785033</v>
      </c>
      <c r="F128" s="75">
        <v>4.0149546999999997</v>
      </c>
      <c r="G128" s="75">
        <v>4.0156343999999997</v>
      </c>
    </row>
    <row r="129" spans="1:7">
      <c r="A129" s="77"/>
      <c r="B129" s="78">
        <v>95</v>
      </c>
      <c r="C129" s="75">
        <v>21.257448799999999</v>
      </c>
      <c r="D129" s="75">
        <v>3.9098278</v>
      </c>
      <c r="E129" s="75">
        <v>0.1061983</v>
      </c>
      <c r="F129" s="75">
        <v>4.0169256999999998</v>
      </c>
      <c r="G129" s="75">
        <v>4.0167856000000004</v>
      </c>
    </row>
    <row r="130" spans="1:7">
      <c r="A130" s="77"/>
      <c r="B130" s="78">
        <v>96</v>
      </c>
      <c r="C130" s="75">
        <v>21.2511656</v>
      </c>
      <c r="D130" s="75">
        <v>3.9651980999999998</v>
      </c>
      <c r="E130" s="75">
        <v>0.17780979999999999</v>
      </c>
      <c r="F130" s="75">
        <v>4.0134160999999997</v>
      </c>
      <c r="G130" s="75">
        <v>4.0166371999999999</v>
      </c>
    </row>
    <row r="131" spans="1:7">
      <c r="A131" s="77"/>
      <c r="B131" s="78">
        <v>97</v>
      </c>
      <c r="C131" s="75">
        <v>21.219754099999999</v>
      </c>
      <c r="D131" s="75">
        <v>3.9344418000000001</v>
      </c>
      <c r="E131" s="75">
        <v>9.9465600000000001E-2</v>
      </c>
      <c r="F131" s="75">
        <v>4.0143136999999998</v>
      </c>
      <c r="G131" s="75">
        <v>4.0238499000000001</v>
      </c>
    </row>
    <row r="132" spans="1:7">
      <c r="A132" s="77"/>
      <c r="B132" s="78">
        <v>98</v>
      </c>
      <c r="C132" s="75">
        <v>21.260037499999999</v>
      </c>
      <c r="D132" s="75">
        <v>3.9180638999999999</v>
      </c>
      <c r="E132" s="75">
        <v>0.1187646</v>
      </c>
      <c r="F132" s="75">
        <v>4.0165373999999998</v>
      </c>
      <c r="G132" s="75">
        <v>4.0170633999999996</v>
      </c>
    </row>
    <row r="133" spans="1:7">
      <c r="A133" s="77"/>
      <c r="B133" s="78">
        <v>99</v>
      </c>
      <c r="C133" s="75">
        <v>21.2175598</v>
      </c>
      <c r="D133" s="75">
        <v>3.9291651000000001</v>
      </c>
      <c r="E133" s="75">
        <v>8.5586499999999996E-2</v>
      </c>
      <c r="F133" s="75">
        <v>4.0128737000000001</v>
      </c>
      <c r="G133" s="75">
        <v>4.0229758999999996</v>
      </c>
    </row>
    <row r="134" spans="1:7">
      <c r="A134" s="80"/>
      <c r="B134" s="81">
        <v>100</v>
      </c>
      <c r="C134" s="75">
        <v>21.216881000000001</v>
      </c>
      <c r="D134" s="75">
        <v>3.9320406999999999</v>
      </c>
      <c r="E134" s="75">
        <v>9.4837699999999997E-2</v>
      </c>
      <c r="F134" s="75">
        <v>4.0128149999999998</v>
      </c>
      <c r="G134" s="75">
        <v>4.0230942000000001</v>
      </c>
    </row>
  </sheetData>
  <mergeCells count="23">
    <mergeCell ref="A17:B17"/>
    <mergeCell ref="A1:B1"/>
    <mergeCell ref="A13:B13"/>
    <mergeCell ref="A14:B14"/>
    <mergeCell ref="A15:B15"/>
    <mergeCell ref="A16:B16"/>
    <mergeCell ref="A29:B29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30:B30"/>
    <mergeCell ref="A31:B31"/>
    <mergeCell ref="A32:B32"/>
    <mergeCell ref="A33:B33"/>
    <mergeCell ref="A34:B34"/>
  </mergeCells>
  <conditionalFormatting sqref="E35:E134">
    <cfRule type="cellIs" dxfId="24" priority="11" operator="notBetween">
      <formula>$E$22</formula>
      <formula>$E$23</formula>
    </cfRule>
  </conditionalFormatting>
  <conditionalFormatting sqref="F35:F134">
    <cfRule type="cellIs" dxfId="23" priority="10" operator="notBetween">
      <formula>$F$22</formula>
      <formula>$F$23</formula>
    </cfRule>
  </conditionalFormatting>
  <conditionalFormatting sqref="G35:G134">
    <cfRule type="cellIs" dxfId="22" priority="9" operator="notBetween">
      <formula>$G$22</formula>
      <formula>$G$23</formula>
    </cfRule>
  </conditionalFormatting>
  <conditionalFormatting sqref="H35:H64">
    <cfRule type="cellIs" dxfId="21" priority="8" operator="notBetween">
      <formula>$H$22</formula>
      <formula>$H$23</formula>
    </cfRule>
  </conditionalFormatting>
  <conditionalFormatting sqref="I35:I64">
    <cfRule type="cellIs" dxfId="20" priority="7" operator="notBetween">
      <formula>$I$22</formula>
      <formula>$I$23</formula>
    </cfRule>
  </conditionalFormatting>
  <conditionalFormatting sqref="J35:J64">
    <cfRule type="cellIs" dxfId="19" priority="6" operator="notBetween">
      <formula>$J$22</formula>
      <formula>$J$23</formula>
    </cfRule>
  </conditionalFormatting>
  <conditionalFormatting sqref="K35:M64">
    <cfRule type="cellIs" dxfId="18" priority="5" operator="notBetween">
      <formula>$K$22</formula>
      <formula>$K$23</formula>
    </cfRule>
  </conditionalFormatting>
  <conditionalFormatting sqref="N35:BN64">
    <cfRule type="cellIs" dxfId="17" priority="4" stopIfTrue="1" operator="notBetween">
      <formula>#REF!</formula>
      <formula>#REF!</formula>
    </cfRule>
  </conditionalFormatting>
  <conditionalFormatting sqref="N35:BN64">
    <cfRule type="cellIs" dxfId="16" priority="3" operator="notBetween">
      <formula>$K$22</formula>
      <formula>$K$23</formula>
    </cfRule>
  </conditionalFormatting>
  <conditionalFormatting sqref="C35:C134">
    <cfRule type="cellIs" dxfId="15" priority="2" operator="notBetween">
      <formula>$C$22</formula>
      <formula>$C$23</formula>
    </cfRule>
  </conditionalFormatting>
  <conditionalFormatting sqref="D35:D134">
    <cfRule type="cellIs" dxfId="14" priority="1" operator="notBetween">
      <formula>$D$22</formula>
      <formula>$D$23</formula>
    </cfRule>
  </conditionalFormatting>
  <printOptions horizontalCentered="1"/>
  <pageMargins left="0.11811023622047245" right="0.11811023622047245" top="0.78740157480314965" bottom="0" header="0.31496062992125984" footer="0.31496062992125984"/>
  <pageSetup paperSize="9" scale="45" orientation="landscape" r:id="rId1"/>
  <headerFooter>
    <oddFooter>&amp;L&amp;8PMDM-Incoming Inspection&amp;C&amp;8&amp;P&amp;R&amp;8&amp;D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K135"/>
  <sheetViews>
    <sheetView topLeftCell="A21" zoomScaleNormal="100" workbookViewId="0">
      <selection activeCell="K132" sqref="K132"/>
    </sheetView>
  </sheetViews>
  <sheetFormatPr baseColWidth="10" defaultRowHeight="14.25"/>
  <cols>
    <col min="1" max="1" width="16.625" customWidth="1"/>
    <col min="2" max="2" width="19.25" bestFit="1" customWidth="1"/>
    <col min="3" max="7" width="11.625" customWidth="1"/>
    <col min="8" max="8" width="1.875" customWidth="1"/>
  </cols>
  <sheetData>
    <row r="1" spans="1:63" ht="20.25" customHeight="1">
      <c r="A1" s="259" t="s">
        <v>0</v>
      </c>
      <c r="B1" s="260"/>
      <c r="C1" s="31"/>
      <c r="D1" s="31"/>
      <c r="E1" s="31"/>
      <c r="F1" s="31"/>
      <c r="G1" s="31"/>
    </row>
    <row r="2" spans="1:63" ht="15.75">
      <c r="A2" s="32"/>
      <c r="B2" s="32"/>
      <c r="C2" s="1"/>
      <c r="D2" s="1"/>
      <c r="E2" s="2"/>
      <c r="F2" s="1"/>
      <c r="G2" s="1"/>
    </row>
    <row r="3" spans="1:63" ht="15">
      <c r="A3" s="33" t="s">
        <v>1</v>
      </c>
      <c r="B3" s="4" t="s">
        <v>44</v>
      </c>
      <c r="C3" s="3"/>
      <c r="D3" s="34" t="s">
        <v>38</v>
      </c>
      <c r="E3" s="35"/>
      <c r="F3" s="35"/>
      <c r="G3" s="36"/>
    </row>
    <row r="4" spans="1:63" ht="15">
      <c r="A4" s="37" t="s">
        <v>2</v>
      </c>
      <c r="B4" s="47" t="s">
        <v>45</v>
      </c>
      <c r="C4" s="3"/>
      <c r="D4" s="38" t="s">
        <v>48</v>
      </c>
      <c r="E4" s="39"/>
      <c r="F4" s="39"/>
      <c r="G4" s="40"/>
    </row>
    <row r="5" spans="1:63" ht="15">
      <c r="A5" s="37" t="s">
        <v>3</v>
      </c>
      <c r="B5" s="5" t="s">
        <v>63</v>
      </c>
      <c r="C5" s="6"/>
      <c r="D5" s="38"/>
      <c r="E5" s="39"/>
      <c r="F5" s="39"/>
      <c r="G5" s="40"/>
    </row>
    <row r="6" spans="1:63" ht="15">
      <c r="A6" s="37" t="s">
        <v>4</v>
      </c>
      <c r="B6" s="48" t="s">
        <v>47</v>
      </c>
      <c r="C6" s="6"/>
      <c r="D6" s="38"/>
      <c r="E6" s="39"/>
      <c r="F6" s="39"/>
      <c r="G6" s="40"/>
    </row>
    <row r="7" spans="1:63" ht="15">
      <c r="A7" s="37" t="s">
        <v>5</v>
      </c>
      <c r="B7" s="7" t="s">
        <v>64</v>
      </c>
      <c r="C7" s="8"/>
      <c r="D7" s="38"/>
      <c r="E7" s="41"/>
      <c r="F7" s="41"/>
      <c r="G7" s="42"/>
    </row>
    <row r="8" spans="1:63" ht="15">
      <c r="A8" s="37" t="s">
        <v>6</v>
      </c>
      <c r="B8" s="9">
        <v>43277</v>
      </c>
      <c r="C8" s="10"/>
      <c r="D8" s="38"/>
      <c r="E8" s="39"/>
      <c r="F8" s="41"/>
      <c r="G8" s="42"/>
    </row>
    <row r="9" spans="1:63" ht="15.75">
      <c r="A9" s="33" t="s">
        <v>39</v>
      </c>
      <c r="B9" s="7" t="s">
        <v>46</v>
      </c>
      <c r="C9" s="11"/>
      <c r="D9" s="43"/>
      <c r="E9" s="39"/>
      <c r="F9" s="44"/>
      <c r="G9" s="40"/>
    </row>
    <row r="10" spans="1:63" ht="15">
      <c r="A10" s="33" t="s">
        <v>40</v>
      </c>
      <c r="B10" s="7" t="s">
        <v>41</v>
      </c>
      <c r="C10" s="11"/>
      <c r="D10" s="43"/>
      <c r="E10" s="39"/>
      <c r="F10" s="39"/>
      <c r="G10" s="40"/>
    </row>
    <row r="11" spans="1:63" ht="15">
      <c r="A11" s="33" t="s">
        <v>42</v>
      </c>
      <c r="B11" s="45" t="s">
        <v>43</v>
      </c>
      <c r="C11" s="46"/>
      <c r="D11" s="113"/>
      <c r="E11" s="114"/>
      <c r="F11" s="114"/>
      <c r="G11" s="115"/>
    </row>
    <row r="12" spans="1:63" ht="15">
      <c r="A12" s="93"/>
      <c r="B12" s="94"/>
      <c r="C12" s="46"/>
      <c r="D12" s="119"/>
      <c r="E12" s="82"/>
      <c r="F12" s="82"/>
      <c r="G12" s="82"/>
    </row>
    <row r="13" spans="1:63" ht="50.1" customHeight="1">
      <c r="A13" s="12"/>
      <c r="B13" s="12"/>
      <c r="C13" s="70" t="s">
        <v>65</v>
      </c>
      <c r="D13" s="70" t="s">
        <v>66</v>
      </c>
      <c r="E13" s="70" t="s">
        <v>67</v>
      </c>
      <c r="F13" s="70" t="s">
        <v>66</v>
      </c>
      <c r="G13" s="120" t="s">
        <v>62</v>
      </c>
      <c r="I13" s="70" t="s">
        <v>65</v>
      </c>
      <c r="J13" s="70" t="s">
        <v>74</v>
      </c>
      <c r="K13" s="121" t="s">
        <v>62</v>
      </c>
    </row>
    <row r="14" spans="1:63">
      <c r="A14" s="261" t="s">
        <v>7</v>
      </c>
      <c r="B14" s="262"/>
      <c r="C14" s="18" t="s">
        <v>68</v>
      </c>
      <c r="D14" s="18" t="s">
        <v>68</v>
      </c>
      <c r="E14" s="18" t="s">
        <v>68</v>
      </c>
      <c r="F14" s="50" t="s">
        <v>68</v>
      </c>
      <c r="G14" s="18" t="s">
        <v>68</v>
      </c>
      <c r="H14" s="59"/>
      <c r="I14" s="18" t="s">
        <v>68</v>
      </c>
      <c r="J14" s="18" t="s">
        <v>68</v>
      </c>
      <c r="K14" s="18" t="s">
        <v>68</v>
      </c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</row>
    <row r="15" spans="1:63">
      <c r="A15" s="261" t="s">
        <v>9</v>
      </c>
      <c r="B15" s="262"/>
      <c r="C15" s="19">
        <v>62656</v>
      </c>
      <c r="D15" s="19">
        <v>62656</v>
      </c>
      <c r="E15" s="19">
        <v>62656</v>
      </c>
      <c r="F15" s="51">
        <v>62656</v>
      </c>
      <c r="G15" s="19">
        <v>62656</v>
      </c>
      <c r="H15" s="62"/>
      <c r="I15" s="19">
        <v>62656</v>
      </c>
      <c r="J15" s="19">
        <v>62656</v>
      </c>
      <c r="K15" s="19">
        <v>62656</v>
      </c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</row>
    <row r="16" spans="1:63">
      <c r="A16" s="263" t="s">
        <v>10</v>
      </c>
      <c r="B16" s="264"/>
      <c r="C16" s="20" t="s">
        <v>69</v>
      </c>
      <c r="D16" s="20" t="s">
        <v>69</v>
      </c>
      <c r="E16" s="20" t="s">
        <v>70</v>
      </c>
      <c r="F16" s="72" t="s">
        <v>70</v>
      </c>
      <c r="G16" s="20" t="s">
        <v>70</v>
      </c>
      <c r="H16" s="62"/>
      <c r="I16" s="20" t="s">
        <v>69</v>
      </c>
      <c r="J16" s="20" t="s">
        <v>70</v>
      </c>
      <c r="K16" s="20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</row>
    <row r="17" spans="1:63">
      <c r="A17" s="263" t="s">
        <v>27</v>
      </c>
      <c r="B17" s="264"/>
      <c r="C17" s="68" t="s">
        <v>71</v>
      </c>
      <c r="D17" s="68" t="s">
        <v>72</v>
      </c>
      <c r="E17" s="68" t="s">
        <v>71</v>
      </c>
      <c r="F17" s="69" t="s">
        <v>72</v>
      </c>
      <c r="G17" s="68" t="s">
        <v>71</v>
      </c>
      <c r="H17" s="63"/>
      <c r="I17" s="68" t="s">
        <v>35</v>
      </c>
      <c r="J17" s="68" t="s">
        <v>35</v>
      </c>
      <c r="K17" s="68" t="s">
        <v>35</v>
      </c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</row>
    <row r="18" spans="1:63">
      <c r="A18" s="257" t="s">
        <v>11</v>
      </c>
      <c r="B18" s="258"/>
      <c r="C18" s="22">
        <v>0</v>
      </c>
      <c r="D18" s="22">
        <v>0</v>
      </c>
      <c r="E18" s="22">
        <v>0</v>
      </c>
      <c r="F18" s="52">
        <v>0</v>
      </c>
      <c r="G18" s="22">
        <v>0</v>
      </c>
      <c r="H18" s="57"/>
      <c r="I18" s="22">
        <v>0</v>
      </c>
      <c r="J18" s="22">
        <v>0</v>
      </c>
      <c r="K18" s="22">
        <v>0</v>
      </c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</row>
    <row r="19" spans="1:63">
      <c r="A19" s="255"/>
      <c r="B19" s="256"/>
      <c r="C19" s="23"/>
      <c r="D19" s="23"/>
      <c r="E19" s="23"/>
      <c r="F19" s="53"/>
      <c r="G19" s="23"/>
      <c r="H19" s="57"/>
      <c r="I19" s="23"/>
      <c r="J19" s="23"/>
      <c r="K19" s="23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</row>
    <row r="20" spans="1:63">
      <c r="A20" s="255" t="s">
        <v>12</v>
      </c>
      <c r="B20" s="256"/>
      <c r="C20" s="23">
        <v>0.1</v>
      </c>
      <c r="D20" s="23">
        <v>360</v>
      </c>
      <c r="E20" s="23">
        <v>0.1</v>
      </c>
      <c r="F20" s="53">
        <v>360</v>
      </c>
      <c r="G20" s="23">
        <v>0.1</v>
      </c>
      <c r="H20" s="57"/>
      <c r="I20" s="23">
        <v>0.1</v>
      </c>
      <c r="J20" s="23">
        <v>0.1</v>
      </c>
      <c r="K20" s="23">
        <v>0.1</v>
      </c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</row>
    <row r="21" spans="1:63">
      <c r="A21" s="265" t="s">
        <v>13</v>
      </c>
      <c r="B21" s="266"/>
      <c r="C21" s="24">
        <v>0</v>
      </c>
      <c r="D21" s="24">
        <v>0</v>
      </c>
      <c r="E21" s="24">
        <v>0</v>
      </c>
      <c r="F21" s="54">
        <v>0</v>
      </c>
      <c r="G21" s="24">
        <v>0</v>
      </c>
      <c r="H21" s="58"/>
      <c r="I21" s="24">
        <v>0</v>
      </c>
      <c r="J21" s="24">
        <v>0</v>
      </c>
      <c r="K21" s="24">
        <v>0</v>
      </c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</row>
    <row r="22" spans="1:63">
      <c r="A22" s="267" t="s">
        <v>14</v>
      </c>
      <c r="B22" s="268"/>
      <c r="C22" s="24" t="s">
        <v>15</v>
      </c>
      <c r="D22" s="24" t="s">
        <v>73</v>
      </c>
      <c r="E22" s="24" t="s">
        <v>15</v>
      </c>
      <c r="F22" s="54" t="s">
        <v>73</v>
      </c>
      <c r="G22" s="24" t="s">
        <v>15</v>
      </c>
      <c r="H22" s="58"/>
      <c r="I22" s="24" t="s">
        <v>15</v>
      </c>
      <c r="J22" s="24" t="s">
        <v>15</v>
      </c>
      <c r="K22" s="24" t="s">
        <v>15</v>
      </c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</row>
    <row r="23" spans="1:63">
      <c r="A23" s="257" t="s">
        <v>16</v>
      </c>
      <c r="B23" s="258"/>
      <c r="C23" s="25">
        <f t="shared" ref="C23:G23" si="0">C18+C20</f>
        <v>0.1</v>
      </c>
      <c r="D23" s="25">
        <f t="shared" si="0"/>
        <v>360</v>
      </c>
      <c r="E23" s="25">
        <f t="shared" si="0"/>
        <v>0.1</v>
      </c>
      <c r="F23" s="55">
        <f t="shared" si="0"/>
        <v>360</v>
      </c>
      <c r="G23" s="25">
        <f t="shared" si="0"/>
        <v>0.1</v>
      </c>
      <c r="H23" s="58"/>
      <c r="I23" s="25">
        <f t="shared" ref="I23:K23" si="1">I18+I20</f>
        <v>0.1</v>
      </c>
      <c r="J23" s="25">
        <f t="shared" si="1"/>
        <v>0.1</v>
      </c>
      <c r="K23" s="25">
        <f t="shared" si="1"/>
        <v>0.1</v>
      </c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</row>
    <row r="24" spans="1:63">
      <c r="A24" s="265" t="s">
        <v>17</v>
      </c>
      <c r="B24" s="266"/>
      <c r="C24" s="24">
        <f t="shared" ref="C24:G24" si="2">C18+C21</f>
        <v>0</v>
      </c>
      <c r="D24" s="24">
        <f t="shared" si="2"/>
        <v>0</v>
      </c>
      <c r="E24" s="24">
        <f t="shared" si="2"/>
        <v>0</v>
      </c>
      <c r="F24" s="54">
        <f t="shared" si="2"/>
        <v>0</v>
      </c>
      <c r="G24" s="24">
        <f t="shared" si="2"/>
        <v>0</v>
      </c>
      <c r="H24" s="58"/>
      <c r="I24" s="24">
        <f t="shared" ref="I24:K24" si="3">I18+I21</f>
        <v>0</v>
      </c>
      <c r="J24" s="24">
        <f t="shared" si="3"/>
        <v>0</v>
      </c>
      <c r="K24" s="24">
        <f t="shared" si="3"/>
        <v>0</v>
      </c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</row>
    <row r="25" spans="1:63">
      <c r="A25" s="257" t="s">
        <v>18</v>
      </c>
      <c r="B25" s="258"/>
      <c r="C25" s="13">
        <f>COUNT(C36:C135)</f>
        <v>100</v>
      </c>
      <c r="D25" s="13">
        <f>COUNT(D36:D135)</f>
        <v>100</v>
      </c>
      <c r="E25" s="13">
        <f>COUNT(E36:E135)</f>
        <v>100</v>
      </c>
      <c r="F25" s="13">
        <f>COUNT(F36:F135)</f>
        <v>100</v>
      </c>
      <c r="G25" s="13">
        <f>COUNT(G36:G135)</f>
        <v>100</v>
      </c>
      <c r="H25" s="59"/>
      <c r="I25" s="13">
        <f>COUNT(I36:I135)</f>
        <v>100</v>
      </c>
      <c r="J25" s="13">
        <f>COUNT(J36:J135)</f>
        <v>100</v>
      </c>
      <c r="K25" s="13">
        <f>COUNT(K36:K135)</f>
        <v>100</v>
      </c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</row>
    <row r="26" spans="1:63">
      <c r="A26" s="253" t="s">
        <v>19</v>
      </c>
      <c r="B26" s="254"/>
      <c r="C26" s="26">
        <f>AVERAGE(C36:C135)</f>
        <v>4.1044100000000007E-2</v>
      </c>
      <c r="D26" s="26">
        <f>AVERAGE(D36:D135)</f>
        <v>150.52699999999999</v>
      </c>
      <c r="E26" s="26">
        <f>AVERAGE(E36:E135)</f>
        <v>4.7329200000000002E-2</v>
      </c>
      <c r="F26" s="26">
        <f>AVERAGE(F36:F135)</f>
        <v>187.49499999999992</v>
      </c>
      <c r="G26" s="26">
        <f>AVERAGE(G36:G135)</f>
        <v>4.4186650000000001E-2</v>
      </c>
      <c r="H26" s="58"/>
      <c r="I26" s="26">
        <f>AVERAGE(I36:I135)</f>
        <v>3.8837499999999997E-2</v>
      </c>
      <c r="J26" s="26">
        <f>AVERAGE(J36:J135)</f>
        <v>4.4537899999999998E-2</v>
      </c>
      <c r="K26" s="26">
        <f>AVERAGE(K36:K135)</f>
        <v>4.1687699999999994E-2</v>
      </c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</row>
    <row r="27" spans="1:63">
      <c r="A27" s="255" t="s">
        <v>20</v>
      </c>
      <c r="B27" s="256"/>
      <c r="C27" s="25">
        <f>STDEV(C36:C135)</f>
        <v>1.8668616894606173E-2</v>
      </c>
      <c r="D27" s="25">
        <f>STDEV(D36:D135)</f>
        <v>98.593637853831709</v>
      </c>
      <c r="E27" s="25">
        <f>STDEV(E36:E135)</f>
        <v>2.3685371084151072E-2</v>
      </c>
      <c r="F27" s="25">
        <f>STDEV(F36:F135)</f>
        <v>98.74172449661647</v>
      </c>
      <c r="G27" s="25">
        <f>STDEV(G36:G135)</f>
        <v>1.5612751005737932E-2</v>
      </c>
      <c r="H27" s="58"/>
      <c r="I27" s="25">
        <f>STDEV(I36:I135)</f>
        <v>1.8892932587813806E-2</v>
      </c>
      <c r="J27" s="25">
        <f>STDEV(J36:J135)</f>
        <v>2.4459269639607612E-2</v>
      </c>
      <c r="K27" s="25">
        <f>STDEV(K36:K135)</f>
        <v>1.6038735771924689E-2</v>
      </c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</row>
    <row r="28" spans="1:63">
      <c r="A28" s="269" t="s">
        <v>36</v>
      </c>
      <c r="B28" s="270"/>
      <c r="C28" s="27">
        <f>C26+5*C27</f>
        <v>0.13438718447303086</v>
      </c>
      <c r="D28" s="27">
        <f>D26+5*D27</f>
        <v>643.49518926915857</v>
      </c>
      <c r="E28" s="27">
        <f>E26+5*E27</f>
        <v>0.16575605542075536</v>
      </c>
      <c r="F28" s="27">
        <f>F26+5*F27</f>
        <v>681.20362248308231</v>
      </c>
      <c r="G28" s="27">
        <f>G26+5*G27</f>
        <v>0.12225040502868967</v>
      </c>
      <c r="H28" s="58"/>
      <c r="I28" s="27">
        <f>I26+5*I27</f>
        <v>0.13330216293906902</v>
      </c>
      <c r="J28" s="27">
        <f>J26+5*J27</f>
        <v>0.16683424819803805</v>
      </c>
      <c r="K28" s="27">
        <f>K26+5*K27</f>
        <v>0.12188137885962344</v>
      </c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</row>
    <row r="29" spans="1:63">
      <c r="A29" s="271" t="s">
        <v>37</v>
      </c>
      <c r="B29" s="272"/>
      <c r="C29" s="28">
        <f>C26-5*C27</f>
        <v>-5.229898447303085E-2</v>
      </c>
      <c r="D29" s="28">
        <f>D26-5*D27</f>
        <v>-342.44118926915854</v>
      </c>
      <c r="E29" s="28">
        <f>E26-5*E27</f>
        <v>-7.1097655420755357E-2</v>
      </c>
      <c r="F29" s="28">
        <f>F26-5*F27</f>
        <v>-306.21362248308242</v>
      </c>
      <c r="G29" s="28">
        <f>G26-5*G27</f>
        <v>-3.3877105028689659E-2</v>
      </c>
      <c r="H29" s="58"/>
      <c r="I29" s="28">
        <f>I26-5*I27</f>
        <v>-5.5627162939069025E-2</v>
      </c>
      <c r="J29" s="28">
        <f>J26-5*J27</f>
        <v>-7.7758448198038066E-2</v>
      </c>
      <c r="K29" s="28">
        <f>K26-5*K27</f>
        <v>-3.8505978859623452E-2</v>
      </c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</row>
    <row r="30" spans="1:63">
      <c r="A30" s="273" t="s">
        <v>21</v>
      </c>
      <c r="B30" s="274"/>
      <c r="C30" s="29">
        <f>MAX(C36:C135)</f>
        <v>0.10194</v>
      </c>
      <c r="D30" s="29">
        <f>MAX(D36:D135)</f>
        <v>359.8</v>
      </c>
      <c r="E30" s="29">
        <f>MAX(E36:E135)</f>
        <v>0.11341</v>
      </c>
      <c r="F30" s="29">
        <f>MAX(F36:F135)</f>
        <v>355.7</v>
      </c>
      <c r="G30" s="29">
        <f>MAX(G36:G135)</f>
        <v>0.10023</v>
      </c>
      <c r="H30" s="58"/>
      <c r="I30" s="29">
        <f>MAX(I36:I135)</f>
        <v>0.10056999999999999</v>
      </c>
      <c r="J30" s="29">
        <f>MAX(J36:J135)</f>
        <v>0.11381000000000001</v>
      </c>
      <c r="K30" s="29">
        <f>MAX(K36:K135)</f>
        <v>9.8574999999999996E-2</v>
      </c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</row>
    <row r="31" spans="1:63">
      <c r="A31" s="286" t="s">
        <v>22</v>
      </c>
      <c r="B31" s="287"/>
      <c r="C31" s="30">
        <f>MIN(C36:C135)</f>
        <v>8.5900000000000004E-3</v>
      </c>
      <c r="D31" s="30">
        <f>MIN(D36:D135)</f>
        <v>0</v>
      </c>
      <c r="E31" s="30">
        <f>MIN(E36:E135)</f>
        <v>1.034E-2</v>
      </c>
      <c r="F31" s="30">
        <f>MIN(F36:F135)</f>
        <v>1.6</v>
      </c>
      <c r="G31" s="30">
        <f>MIN(G36:G135)</f>
        <v>1.5870000000000002E-2</v>
      </c>
      <c r="H31" s="58"/>
      <c r="I31" s="30">
        <f>MIN(I36:I135)</f>
        <v>5.2100000000000002E-3</v>
      </c>
      <c r="J31" s="30">
        <f>MIN(J36:J135)</f>
        <v>5.6699999999999997E-3</v>
      </c>
      <c r="K31" s="30">
        <f>MIN(K36:K135)</f>
        <v>1.1684999999999999E-2</v>
      </c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</row>
    <row r="32" spans="1:63">
      <c r="A32" s="255" t="s">
        <v>23</v>
      </c>
      <c r="B32" s="256"/>
      <c r="C32" s="25">
        <f t="shared" ref="C32:G32" si="4">C30-C31</f>
        <v>9.3350000000000002E-2</v>
      </c>
      <c r="D32" s="25">
        <f t="shared" si="4"/>
        <v>359.8</v>
      </c>
      <c r="E32" s="25">
        <f t="shared" si="4"/>
        <v>0.10306999999999999</v>
      </c>
      <c r="F32" s="25">
        <f t="shared" si="4"/>
        <v>354.09999999999997</v>
      </c>
      <c r="G32" s="25">
        <f t="shared" si="4"/>
        <v>8.4359999999999991E-2</v>
      </c>
      <c r="H32" s="58"/>
      <c r="I32" s="25">
        <f t="shared" ref="I32:K32" si="5">I30-I31</f>
        <v>9.5359999999999986E-2</v>
      </c>
      <c r="J32" s="25">
        <f t="shared" si="5"/>
        <v>0.10814000000000001</v>
      </c>
      <c r="K32" s="25">
        <f t="shared" si="5"/>
        <v>8.6889999999999995E-2</v>
      </c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</row>
    <row r="33" spans="1:63">
      <c r="A33" s="255" t="s">
        <v>24</v>
      </c>
      <c r="B33" s="256"/>
      <c r="C33" s="14">
        <f t="shared" ref="C33:G33" si="6">IF(OR(ISBLANK(C23),ISBLANK(C24))," ",(C23-C24)/6/C27)</f>
        <v>0.89276387001557034</v>
      </c>
      <c r="D33" s="14">
        <f t="shared" si="6"/>
        <v>0.60855853690024053</v>
      </c>
      <c r="E33" s="14">
        <f t="shared" si="6"/>
        <v>0.70366922297531864</v>
      </c>
      <c r="F33" s="14">
        <f t="shared" si="6"/>
        <v>0.60764585899100831</v>
      </c>
      <c r="G33" s="14">
        <f t="shared" si="6"/>
        <v>1.0675035207146648</v>
      </c>
      <c r="H33" s="60"/>
      <c r="I33" s="14">
        <f t="shared" ref="I33:K33" si="7">IF(OR(ISBLANK(I23),ISBLANK(I24))," ",(I23-I24)/6/I27)</f>
        <v>0.88216408909524657</v>
      </c>
      <c r="J33" s="14">
        <f t="shared" si="7"/>
        <v>0.6814049197805091</v>
      </c>
      <c r="K33" s="14">
        <f t="shared" si="7"/>
        <v>1.0391508971574399</v>
      </c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60"/>
      <c r="BK33" s="60"/>
    </row>
    <row r="34" spans="1:63">
      <c r="A34" s="284" t="s">
        <v>25</v>
      </c>
      <c r="B34" s="285"/>
      <c r="C34" s="17">
        <f t="shared" ref="C34:G34" si="8">IF(AND(ISBLANK(C23),ISBLANK(C24)),"",IF(ISBLANK(C24),((C23-C26)/3/C27),IF(ISBLANK(C23),((C26-C24)/3/C27),MIN((C23-C26)/3/C27,(C26-C24)/3/C27))))</f>
        <v>0.73285379114612159</v>
      </c>
      <c r="D34" s="17">
        <f t="shared" si="8"/>
        <v>0.50891383824434733</v>
      </c>
      <c r="E34" s="17">
        <f t="shared" si="8"/>
        <v>0.66608202776086911</v>
      </c>
      <c r="F34" s="17">
        <f t="shared" si="8"/>
        <v>0.58234416058468852</v>
      </c>
      <c r="G34" s="17">
        <f t="shared" si="8"/>
        <v>0.94338808887173287</v>
      </c>
      <c r="H34" s="60"/>
      <c r="I34" s="17">
        <f t="shared" ref="I34:K34" si="9">IF(AND(ISBLANK(I23),ISBLANK(I24)),"",IF(ISBLANK(I24),((I23-I26)/3/I27),IF(ISBLANK(I23),((I26-I24)/3/I27),MIN((I23-I26)/3/I27,(I26-I24)/3/I27))))</f>
        <v>0.68522095620473278</v>
      </c>
      <c r="J34" s="17">
        <f t="shared" si="9"/>
        <v>0.60696688353384676</v>
      </c>
      <c r="K34" s="17">
        <f t="shared" si="9"/>
        <v>0.86639621710860404</v>
      </c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0"/>
    </row>
    <row r="35" spans="1:63">
      <c r="A35" s="257" t="s">
        <v>26</v>
      </c>
      <c r="B35" s="258"/>
      <c r="C35" s="122" t="str">
        <f t="shared" ref="C35:G35" si="10">IF(AND(ISBLANK(C23),ISBLANK(C24)),"",IF(ISBLANK(C24),IF(C30&gt;C23,"FAIL","O.K."),IF(ISBLANK(C23),IF(C31&lt;C24,"FAIL","O.K."),IF(OR(C31&lt;C24,C30&gt;C23),"FAIL","O.K."))))</f>
        <v>FAIL</v>
      </c>
      <c r="D35" s="122"/>
      <c r="E35" s="122" t="str">
        <f t="shared" si="10"/>
        <v>FAIL</v>
      </c>
      <c r="F35" s="122"/>
      <c r="G35" s="122" t="str">
        <f t="shared" si="10"/>
        <v>FAIL</v>
      </c>
      <c r="H35" s="61"/>
      <c r="I35" s="122" t="str">
        <f t="shared" ref="I35:K35" si="11">IF(AND(ISBLANK(I23),ISBLANK(I24)),"",IF(ISBLANK(I24),IF(I30&gt;I23,"FAIL","O.K."),IF(ISBLANK(I23),IF(I31&lt;I24,"FAIL","O.K."),IF(OR(I31&lt;I24,I30&gt;I23),"FAIL","O.K."))))</f>
        <v>FAIL</v>
      </c>
      <c r="J35" s="122" t="str">
        <f t="shared" si="11"/>
        <v>FAIL</v>
      </c>
      <c r="K35" s="140" t="str">
        <f t="shared" si="11"/>
        <v>O.K.</v>
      </c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61"/>
      <c r="BI35" s="61"/>
      <c r="BJ35" s="61"/>
      <c r="BK35" s="61"/>
    </row>
    <row r="36" spans="1:63" ht="15">
      <c r="A36" s="288" t="s">
        <v>91</v>
      </c>
      <c r="B36" s="181">
        <v>27</v>
      </c>
      <c r="C36" s="123">
        <v>8.5900000000000004E-3</v>
      </c>
      <c r="D36" s="124">
        <v>34.6</v>
      </c>
      <c r="E36" s="125">
        <v>2.315E-2</v>
      </c>
      <c r="F36" s="126">
        <v>93.6</v>
      </c>
      <c r="G36" s="127">
        <f t="shared" ref="G36:G67" si="12">AVERAGE(C36,E36)</f>
        <v>1.5870000000000002E-2</v>
      </c>
      <c r="H36" s="139"/>
      <c r="I36" s="183">
        <v>5.2100000000000002E-3</v>
      </c>
      <c r="J36" s="184">
        <v>1.8159999999999999E-2</v>
      </c>
      <c r="K36" s="185">
        <f t="shared" ref="K36:K67" si="13">AVERAGE(I36,J36)</f>
        <v>1.1684999999999999E-2</v>
      </c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</row>
    <row r="37" spans="1:63" ht="15">
      <c r="A37" s="289"/>
      <c r="B37" s="117">
        <v>65</v>
      </c>
      <c r="C37" s="123">
        <v>2.0369999999999999E-2</v>
      </c>
      <c r="D37" s="124">
        <v>223.4</v>
      </c>
      <c r="E37" s="125">
        <v>2.0140000000000002E-2</v>
      </c>
      <c r="F37" s="126">
        <v>165</v>
      </c>
      <c r="G37" s="127">
        <f t="shared" si="12"/>
        <v>2.0255000000000002E-2</v>
      </c>
      <c r="H37" s="131"/>
      <c r="I37" s="128">
        <v>1.7749999999999998E-2</v>
      </c>
      <c r="J37" s="129">
        <v>1.576E-2</v>
      </c>
      <c r="K37" s="186">
        <f t="shared" si="13"/>
        <v>1.6754999999999999E-2</v>
      </c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</row>
    <row r="38" spans="1:63" ht="15">
      <c r="A38" s="289"/>
      <c r="B38" s="117">
        <v>86</v>
      </c>
      <c r="C38" s="123">
        <v>1.6629999999999999E-2</v>
      </c>
      <c r="D38" s="124">
        <v>19.399999999999999</v>
      </c>
      <c r="E38" s="125">
        <v>2.5229999999999999E-2</v>
      </c>
      <c r="F38" s="126">
        <v>323.7</v>
      </c>
      <c r="G38" s="127">
        <f t="shared" si="12"/>
        <v>2.0929999999999997E-2</v>
      </c>
      <c r="H38" s="131"/>
      <c r="I38" s="128">
        <v>1.498E-2</v>
      </c>
      <c r="J38" s="129">
        <v>1.9359999999999999E-2</v>
      </c>
      <c r="K38" s="186">
        <f t="shared" si="13"/>
        <v>1.7169999999999998E-2</v>
      </c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</row>
    <row r="39" spans="1:63" ht="15">
      <c r="A39" s="289"/>
      <c r="B39" s="117">
        <v>72</v>
      </c>
      <c r="C39" s="123">
        <v>1.0970000000000001E-2</v>
      </c>
      <c r="D39" s="124">
        <v>97</v>
      </c>
      <c r="E39" s="125">
        <v>3.1570000000000001E-2</v>
      </c>
      <c r="F39" s="126">
        <v>206.9</v>
      </c>
      <c r="G39" s="127">
        <f t="shared" si="12"/>
        <v>2.1270000000000001E-2</v>
      </c>
      <c r="H39" s="131"/>
      <c r="I39" s="128">
        <v>7.77E-3</v>
      </c>
      <c r="J39" s="129">
        <v>2.7100000000000003E-2</v>
      </c>
      <c r="K39" s="186">
        <f t="shared" si="13"/>
        <v>1.7435000000000003E-2</v>
      </c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</row>
    <row r="40" spans="1:63" ht="15">
      <c r="A40" s="289"/>
      <c r="B40" s="117">
        <v>73</v>
      </c>
      <c r="C40" s="123">
        <v>3.4689999999999999E-2</v>
      </c>
      <c r="D40" s="124">
        <v>194.5</v>
      </c>
      <c r="E40" s="125">
        <v>1.468E-2</v>
      </c>
      <c r="F40" s="126">
        <v>301</v>
      </c>
      <c r="G40" s="127">
        <f t="shared" si="12"/>
        <v>2.4684999999999999E-2</v>
      </c>
      <c r="H40" s="131"/>
      <c r="I40" s="128">
        <v>3.1609999999999999E-2</v>
      </c>
      <c r="J40" s="129">
        <v>8.8100000000000001E-3</v>
      </c>
      <c r="K40" s="186">
        <f t="shared" si="13"/>
        <v>2.0209999999999999E-2</v>
      </c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</row>
    <row r="41" spans="1:63" ht="15">
      <c r="A41" s="289"/>
      <c r="B41" s="117">
        <v>42</v>
      </c>
      <c r="C41" s="123">
        <v>2.0559999999999998E-2</v>
      </c>
      <c r="D41" s="124">
        <v>129.6</v>
      </c>
      <c r="E41" s="125">
        <v>2.52E-2</v>
      </c>
      <c r="F41" s="126">
        <v>266.3</v>
      </c>
      <c r="G41" s="127">
        <f t="shared" si="12"/>
        <v>2.2879999999999998E-2</v>
      </c>
      <c r="H41" s="131"/>
      <c r="I41" s="128">
        <v>1.754E-2</v>
      </c>
      <c r="J41" s="129">
        <v>2.3050000000000001E-2</v>
      </c>
      <c r="K41" s="186">
        <f t="shared" si="13"/>
        <v>2.0295000000000001E-2</v>
      </c>
      <c r="L41" s="193" t="s">
        <v>100</v>
      </c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</row>
    <row r="42" spans="1:63" ht="15">
      <c r="A42" s="289"/>
      <c r="B42" s="194">
        <v>46</v>
      </c>
      <c r="C42" s="123">
        <v>3.2930000000000001E-2</v>
      </c>
      <c r="D42" s="124">
        <v>26.9</v>
      </c>
      <c r="E42" s="125">
        <v>1.6230000000000001E-2</v>
      </c>
      <c r="F42" s="126">
        <v>81.099999999999994</v>
      </c>
      <c r="G42" s="127">
        <f t="shared" si="12"/>
        <v>2.4580000000000001E-2</v>
      </c>
      <c r="H42" s="131"/>
      <c r="I42" s="128">
        <v>3.0870000000000002E-2</v>
      </c>
      <c r="J42" s="129">
        <v>1.2320000000000001E-2</v>
      </c>
      <c r="K42" s="186">
        <f t="shared" si="13"/>
        <v>2.1595000000000003E-2</v>
      </c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</row>
    <row r="43" spans="1:63" ht="15">
      <c r="A43" s="289"/>
      <c r="B43" s="194">
        <v>40</v>
      </c>
      <c r="C43" s="123">
        <v>3.8699999999999998E-2</v>
      </c>
      <c r="D43" s="124">
        <v>359.8</v>
      </c>
      <c r="E43" s="125">
        <v>1.034E-2</v>
      </c>
      <c r="F43" s="126">
        <v>306.89999999999998</v>
      </c>
      <c r="G43" s="127">
        <f t="shared" si="12"/>
        <v>2.452E-2</v>
      </c>
      <c r="H43" s="131"/>
      <c r="I43" s="128">
        <v>3.8219999999999997E-2</v>
      </c>
      <c r="J43" s="129">
        <v>5.6699999999999997E-3</v>
      </c>
      <c r="K43" s="186">
        <f t="shared" si="13"/>
        <v>2.1944999999999999E-2</v>
      </c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</row>
    <row r="44" spans="1:63" ht="15">
      <c r="A44" s="289"/>
      <c r="B44" s="117">
        <v>71</v>
      </c>
      <c r="C44" s="123">
        <v>3.0599999999999999E-2</v>
      </c>
      <c r="D44" s="124">
        <v>10.8</v>
      </c>
      <c r="E44" s="125">
        <v>1.7469999999999999E-2</v>
      </c>
      <c r="F44" s="126">
        <v>204</v>
      </c>
      <c r="G44" s="127">
        <f t="shared" si="12"/>
        <v>2.4035000000000001E-2</v>
      </c>
      <c r="H44" s="131"/>
      <c r="I44" s="128">
        <v>2.911E-2</v>
      </c>
      <c r="J44" s="129">
        <v>1.5339999999999999E-2</v>
      </c>
      <c r="K44" s="186">
        <f t="shared" si="13"/>
        <v>2.2225000000000002E-2</v>
      </c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</row>
    <row r="45" spans="1:63" ht="15">
      <c r="A45" s="289"/>
      <c r="B45" s="117">
        <v>78</v>
      </c>
      <c r="C45" s="123">
        <v>3.7719999999999997E-2</v>
      </c>
      <c r="D45" s="124">
        <v>168.3</v>
      </c>
      <c r="E45" s="125">
        <v>1.294E-2</v>
      </c>
      <c r="F45" s="126">
        <v>139.80000000000001</v>
      </c>
      <c r="G45" s="127">
        <f t="shared" si="12"/>
        <v>2.5329999999999998E-2</v>
      </c>
      <c r="H45" s="131"/>
      <c r="I45" s="128">
        <v>3.6080000000000001E-2</v>
      </c>
      <c r="J45" s="129">
        <v>9.0500000000000008E-3</v>
      </c>
      <c r="K45" s="186">
        <f t="shared" si="13"/>
        <v>2.2565000000000002E-2</v>
      </c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76"/>
      <c r="BK45" s="76"/>
    </row>
    <row r="46" spans="1:63" ht="15">
      <c r="A46" s="289"/>
      <c r="B46" s="117">
        <v>9</v>
      </c>
      <c r="C46" s="123">
        <v>1.9189999999999999E-2</v>
      </c>
      <c r="D46" s="124">
        <v>293.39999999999998</v>
      </c>
      <c r="E46" s="125">
        <v>3.3009999999999998E-2</v>
      </c>
      <c r="F46" s="126">
        <v>194.9</v>
      </c>
      <c r="G46" s="127">
        <f t="shared" si="12"/>
        <v>2.6099999999999998E-2</v>
      </c>
      <c r="H46" s="139"/>
      <c r="I46" s="128">
        <v>1.4999999999999999E-2</v>
      </c>
      <c r="J46" s="129">
        <v>3.0800000000000001E-2</v>
      </c>
      <c r="K46" s="186">
        <f t="shared" si="13"/>
        <v>2.29E-2</v>
      </c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76"/>
      <c r="BK46" s="76"/>
    </row>
    <row r="47" spans="1:63" ht="15">
      <c r="A47" s="289"/>
      <c r="B47" s="117">
        <v>62</v>
      </c>
      <c r="C47" s="123">
        <v>1.8079999999999999E-2</v>
      </c>
      <c r="D47" s="124">
        <v>138.1</v>
      </c>
      <c r="E47" s="125">
        <v>3.8809999999999997E-2</v>
      </c>
      <c r="F47" s="126">
        <v>312.3</v>
      </c>
      <c r="G47" s="127">
        <f t="shared" si="12"/>
        <v>2.8444999999999998E-2</v>
      </c>
      <c r="H47" s="131"/>
      <c r="I47" s="128">
        <v>1.3310000000000001E-2</v>
      </c>
      <c r="J47" s="129">
        <v>3.3860000000000001E-2</v>
      </c>
      <c r="K47" s="186">
        <f t="shared" si="13"/>
        <v>2.3585000000000002E-2</v>
      </c>
      <c r="L47" s="193" t="s">
        <v>100</v>
      </c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76"/>
      <c r="BK47" s="76"/>
    </row>
    <row r="48" spans="1:63" ht="15">
      <c r="A48" s="77"/>
      <c r="B48" s="116">
        <v>8</v>
      </c>
      <c r="C48" s="123">
        <v>2.6980000000000001E-2</v>
      </c>
      <c r="D48" s="124">
        <v>93.5</v>
      </c>
      <c r="E48" s="125">
        <v>3.116E-2</v>
      </c>
      <c r="F48" s="126">
        <v>284.60000000000002</v>
      </c>
      <c r="G48" s="127">
        <f t="shared" si="12"/>
        <v>2.9069999999999999E-2</v>
      </c>
      <c r="H48" s="139"/>
      <c r="I48" s="128">
        <v>2.392E-2</v>
      </c>
      <c r="J48" s="129">
        <v>2.393E-2</v>
      </c>
      <c r="K48" s="127">
        <f t="shared" si="13"/>
        <v>2.3925000000000002E-2</v>
      </c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76"/>
      <c r="BK48" s="76"/>
    </row>
    <row r="49" spans="1:63" ht="15">
      <c r="A49" s="77"/>
      <c r="B49" s="117">
        <v>99</v>
      </c>
      <c r="C49" s="123">
        <v>2.6769999999999999E-2</v>
      </c>
      <c r="D49" s="124">
        <v>177.4</v>
      </c>
      <c r="E49" s="125">
        <v>2.657E-2</v>
      </c>
      <c r="F49" s="126">
        <v>272.2</v>
      </c>
      <c r="G49" s="127">
        <f t="shared" si="12"/>
        <v>2.6669999999999999E-2</v>
      </c>
      <c r="H49" s="131"/>
      <c r="I49" s="128">
        <v>2.6290000000000001E-2</v>
      </c>
      <c r="J49" s="129">
        <v>2.2159999999999999E-2</v>
      </c>
      <c r="K49" s="127">
        <f t="shared" si="13"/>
        <v>2.4225E-2</v>
      </c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76"/>
      <c r="BK49" s="76"/>
    </row>
    <row r="50" spans="1:63" ht="15">
      <c r="A50" s="77"/>
      <c r="B50" s="117">
        <v>32</v>
      </c>
      <c r="C50" s="123">
        <v>3.116E-2</v>
      </c>
      <c r="D50" s="124">
        <v>344.7</v>
      </c>
      <c r="E50" s="125">
        <v>2.376E-2</v>
      </c>
      <c r="F50" s="126">
        <v>137.4</v>
      </c>
      <c r="G50" s="127">
        <f t="shared" si="12"/>
        <v>2.7459999999999998E-2</v>
      </c>
      <c r="H50" s="131"/>
      <c r="I50" s="128">
        <v>2.8820000000000002E-2</v>
      </c>
      <c r="J50" s="129">
        <v>2.0210000000000002E-2</v>
      </c>
      <c r="K50" s="127">
        <f t="shared" si="13"/>
        <v>2.4515000000000002E-2</v>
      </c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76"/>
      <c r="BK50" s="76"/>
    </row>
    <row r="51" spans="1:63" ht="15">
      <c r="A51" s="77"/>
      <c r="B51" s="194">
        <v>84</v>
      </c>
      <c r="C51" s="123">
        <v>1.515E-2</v>
      </c>
      <c r="D51" s="124">
        <v>4.9000000000000004</v>
      </c>
      <c r="E51" s="125">
        <v>3.9140000000000001E-2</v>
      </c>
      <c r="F51" s="126">
        <v>312.60000000000002</v>
      </c>
      <c r="G51" s="127">
        <f t="shared" si="12"/>
        <v>2.7145000000000002E-2</v>
      </c>
      <c r="H51" s="131"/>
      <c r="I51" s="128">
        <v>1.2160000000000001E-2</v>
      </c>
      <c r="J51" s="129">
        <v>3.7780000000000001E-2</v>
      </c>
      <c r="K51" s="127">
        <f t="shared" si="13"/>
        <v>2.4969999999999999E-2</v>
      </c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76"/>
      <c r="BJ51" s="76"/>
      <c r="BK51" s="76"/>
    </row>
    <row r="52" spans="1:63" ht="15">
      <c r="A52" s="77"/>
      <c r="B52" s="117">
        <v>67</v>
      </c>
      <c r="C52" s="123">
        <v>2.7199999999999998E-2</v>
      </c>
      <c r="D52" s="124">
        <v>32.799999999999997</v>
      </c>
      <c r="E52" s="125">
        <v>2.5999999999999999E-2</v>
      </c>
      <c r="F52" s="126">
        <v>210.5</v>
      </c>
      <c r="G52" s="127">
        <f t="shared" si="12"/>
        <v>2.6599999999999999E-2</v>
      </c>
      <c r="H52" s="131"/>
      <c r="I52" s="128">
        <v>2.5839999999999998E-2</v>
      </c>
      <c r="J52" s="129">
        <v>2.4199999999999999E-2</v>
      </c>
      <c r="K52" s="127">
        <f t="shared" si="13"/>
        <v>2.5020000000000001E-2</v>
      </c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76"/>
      <c r="BK52" s="76"/>
    </row>
    <row r="53" spans="1:63" ht="15">
      <c r="A53" s="77"/>
      <c r="B53" s="116">
        <v>4</v>
      </c>
      <c r="C53" s="123">
        <v>3.5619999999999999E-2</v>
      </c>
      <c r="D53" s="124">
        <v>213.8</v>
      </c>
      <c r="E53" s="125">
        <v>2.2329999999999999E-2</v>
      </c>
      <c r="F53" s="126">
        <v>173.4</v>
      </c>
      <c r="G53" s="127">
        <f t="shared" si="12"/>
        <v>2.8975000000000001E-2</v>
      </c>
      <c r="H53" s="139"/>
      <c r="I53" s="128">
        <v>3.3049999999999996E-2</v>
      </c>
      <c r="J53" s="129">
        <v>1.7579999999999998E-2</v>
      </c>
      <c r="K53" s="127">
        <f t="shared" si="13"/>
        <v>2.5314999999999997E-2</v>
      </c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76"/>
      <c r="BK53" s="76"/>
    </row>
    <row r="54" spans="1:63" ht="15">
      <c r="A54" s="77"/>
      <c r="B54" s="194">
        <v>88</v>
      </c>
      <c r="C54" s="123">
        <v>1.8180000000000002E-2</v>
      </c>
      <c r="D54" s="124">
        <v>243.4</v>
      </c>
      <c r="E54" s="125">
        <v>3.916E-2</v>
      </c>
      <c r="F54" s="126">
        <v>324.2</v>
      </c>
      <c r="G54" s="127">
        <f t="shared" si="12"/>
        <v>2.8670000000000001E-2</v>
      </c>
      <c r="H54" s="131"/>
      <c r="I54" s="128">
        <v>1.6920000000000001E-2</v>
      </c>
      <c r="J54" s="129">
        <v>3.4000000000000002E-2</v>
      </c>
      <c r="K54" s="127">
        <f t="shared" si="13"/>
        <v>2.5460000000000003E-2</v>
      </c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6"/>
      <c r="BJ54" s="76"/>
      <c r="BK54" s="76"/>
    </row>
    <row r="55" spans="1:63" ht="15">
      <c r="A55" s="77"/>
      <c r="B55" s="117">
        <v>95</v>
      </c>
      <c r="C55" s="123">
        <v>1.8249999999999999E-2</v>
      </c>
      <c r="D55" s="124">
        <v>99.1</v>
      </c>
      <c r="E55" s="125">
        <v>3.8679999999999999E-2</v>
      </c>
      <c r="F55" s="126">
        <v>158.1</v>
      </c>
      <c r="G55" s="127">
        <f t="shared" si="12"/>
        <v>2.8464999999999997E-2</v>
      </c>
      <c r="H55" s="131"/>
      <c r="I55" s="128">
        <v>1.576E-2</v>
      </c>
      <c r="J55" s="129">
        <v>3.7149999999999996E-2</v>
      </c>
      <c r="K55" s="127">
        <f t="shared" si="13"/>
        <v>2.6454999999999999E-2</v>
      </c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76"/>
      <c r="BK55" s="76"/>
    </row>
    <row r="56" spans="1:63" ht="15">
      <c r="A56" s="77"/>
      <c r="B56" s="117">
        <v>74</v>
      </c>
      <c r="C56" s="123">
        <v>3.8969999999999998E-2</v>
      </c>
      <c r="D56" s="124">
        <v>218.1</v>
      </c>
      <c r="E56" s="125">
        <v>2.4039999999999999E-2</v>
      </c>
      <c r="F56" s="126">
        <v>323.10000000000002</v>
      </c>
      <c r="G56" s="127">
        <f t="shared" si="12"/>
        <v>3.1504999999999998E-2</v>
      </c>
      <c r="H56" s="131"/>
      <c r="I56" s="128">
        <v>3.5749999999999997E-2</v>
      </c>
      <c r="J56" s="129">
        <v>1.7749999999999998E-2</v>
      </c>
      <c r="K56" s="127">
        <f t="shared" si="13"/>
        <v>2.6749999999999996E-2</v>
      </c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76"/>
      <c r="BK56" s="76"/>
    </row>
    <row r="57" spans="1:63" ht="15">
      <c r="A57" s="79"/>
      <c r="B57" s="116">
        <v>6</v>
      </c>
      <c r="C57" s="123">
        <v>4.2250000000000003E-2</v>
      </c>
      <c r="D57" s="124">
        <v>208.6</v>
      </c>
      <c r="E57" s="125">
        <v>1.83E-2</v>
      </c>
      <c r="F57" s="126">
        <v>263.10000000000002</v>
      </c>
      <c r="G57" s="127">
        <f t="shared" si="12"/>
        <v>3.0275000000000003E-2</v>
      </c>
      <c r="H57" s="139"/>
      <c r="I57" s="128">
        <v>3.7719999999999997E-2</v>
      </c>
      <c r="J57" s="129">
        <v>1.5789999999999998E-2</v>
      </c>
      <c r="K57" s="127">
        <f t="shared" si="13"/>
        <v>2.6754999999999998E-2</v>
      </c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76"/>
      <c r="BK57" s="76"/>
    </row>
    <row r="58" spans="1:63" ht="15">
      <c r="A58" s="77"/>
      <c r="B58" s="117">
        <v>77</v>
      </c>
      <c r="C58" s="123">
        <v>2.1479999999999999E-2</v>
      </c>
      <c r="D58" s="124">
        <v>155.69999999999999</v>
      </c>
      <c r="E58" s="125">
        <v>3.7100000000000001E-2</v>
      </c>
      <c r="F58" s="126">
        <v>332.6</v>
      </c>
      <c r="G58" s="127">
        <f t="shared" si="12"/>
        <v>2.929E-2</v>
      </c>
      <c r="H58" s="131"/>
      <c r="I58" s="128">
        <v>1.9640000000000001E-2</v>
      </c>
      <c r="J58" s="129">
        <v>3.5679999999999996E-2</v>
      </c>
      <c r="K58" s="127">
        <f t="shared" si="13"/>
        <v>2.7659999999999997E-2</v>
      </c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76"/>
      <c r="BK58" s="76"/>
    </row>
    <row r="59" spans="1:63" ht="15">
      <c r="A59" s="77"/>
      <c r="B59" s="117">
        <v>35</v>
      </c>
      <c r="C59" s="123">
        <v>1.7059999999999999E-2</v>
      </c>
      <c r="D59" s="124">
        <v>336.1</v>
      </c>
      <c r="E59" s="125">
        <v>4.2380000000000001E-2</v>
      </c>
      <c r="F59" s="126">
        <v>34.4</v>
      </c>
      <c r="G59" s="127">
        <f t="shared" si="12"/>
        <v>2.972E-2</v>
      </c>
      <c r="H59" s="131"/>
      <c r="I59" s="128">
        <v>1.5480000000000001E-2</v>
      </c>
      <c r="J59" s="129">
        <v>4.1149999999999999E-2</v>
      </c>
      <c r="K59" s="127">
        <f t="shared" si="13"/>
        <v>2.8315E-2</v>
      </c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76"/>
      <c r="BK59" s="76"/>
    </row>
    <row r="60" spans="1:63" ht="15">
      <c r="A60" s="77"/>
      <c r="B60" s="117">
        <v>37</v>
      </c>
      <c r="C60" s="123">
        <v>2.1440000000000001E-2</v>
      </c>
      <c r="D60" s="124">
        <v>208.7</v>
      </c>
      <c r="E60" s="125">
        <v>4.0469999999999999E-2</v>
      </c>
      <c r="F60" s="126">
        <v>27.6</v>
      </c>
      <c r="G60" s="127">
        <f t="shared" si="12"/>
        <v>3.0955E-2</v>
      </c>
      <c r="H60" s="131"/>
      <c r="I60" s="128">
        <v>2.044E-2</v>
      </c>
      <c r="J60" s="129">
        <v>3.7490000000000002E-2</v>
      </c>
      <c r="K60" s="127">
        <f t="shared" si="13"/>
        <v>2.8965000000000001E-2</v>
      </c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76"/>
      <c r="BK60" s="76"/>
    </row>
    <row r="61" spans="1:63" ht="15">
      <c r="A61" s="77"/>
      <c r="B61" s="194">
        <v>83</v>
      </c>
      <c r="C61" s="123">
        <v>3.0450000000000001E-2</v>
      </c>
      <c r="D61" s="124">
        <v>260.89999999999998</v>
      </c>
      <c r="E61" s="125">
        <v>3.3579999999999999E-2</v>
      </c>
      <c r="F61" s="126">
        <v>75.900000000000006</v>
      </c>
      <c r="G61" s="127">
        <f t="shared" si="12"/>
        <v>3.2015000000000002E-2</v>
      </c>
      <c r="H61" s="131"/>
      <c r="I61" s="128">
        <v>2.7350000000000003E-2</v>
      </c>
      <c r="J61" s="129">
        <v>3.1379999999999998E-2</v>
      </c>
      <c r="K61" s="127">
        <f t="shared" si="13"/>
        <v>2.9365000000000002E-2</v>
      </c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76"/>
      <c r="BK61" s="76"/>
    </row>
    <row r="62" spans="1:63" ht="15">
      <c r="A62" s="77"/>
      <c r="B62" s="194">
        <v>85</v>
      </c>
      <c r="C62" s="123">
        <v>1.5740000000000001E-2</v>
      </c>
      <c r="D62" s="124">
        <v>212.8</v>
      </c>
      <c r="E62" s="125">
        <v>4.5650000000000003E-2</v>
      </c>
      <c r="F62" s="126">
        <v>84.1</v>
      </c>
      <c r="G62" s="127">
        <f t="shared" si="12"/>
        <v>3.0695E-2</v>
      </c>
      <c r="H62" s="131"/>
      <c r="I62" s="128">
        <v>1.357E-2</v>
      </c>
      <c r="J62" s="129">
        <v>4.5340000000000005E-2</v>
      </c>
      <c r="K62" s="127">
        <f t="shared" si="13"/>
        <v>2.9455000000000002E-2</v>
      </c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76"/>
      <c r="BJ62" s="76"/>
      <c r="BK62" s="76"/>
    </row>
    <row r="63" spans="1:63" ht="15">
      <c r="A63" s="77"/>
      <c r="B63" s="117">
        <v>51</v>
      </c>
      <c r="C63" s="123">
        <v>5.0229999999999997E-2</v>
      </c>
      <c r="D63" s="124">
        <v>285</v>
      </c>
      <c r="E63" s="125">
        <v>1.8200000000000001E-2</v>
      </c>
      <c r="F63" s="126">
        <v>273.3</v>
      </c>
      <c r="G63" s="127">
        <f t="shared" si="12"/>
        <v>3.4214999999999995E-2</v>
      </c>
      <c r="H63" s="131"/>
      <c r="I63" s="128">
        <v>4.861E-2</v>
      </c>
      <c r="J63" s="129">
        <v>1.052E-2</v>
      </c>
      <c r="K63" s="127">
        <f t="shared" si="13"/>
        <v>2.9565000000000001E-2</v>
      </c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76"/>
      <c r="BK63" s="76"/>
    </row>
    <row r="64" spans="1:63" ht="15">
      <c r="A64" s="77"/>
      <c r="B64" s="117">
        <v>36</v>
      </c>
      <c r="C64" s="123">
        <v>2.2429999999999999E-2</v>
      </c>
      <c r="D64" s="124">
        <v>119.4</v>
      </c>
      <c r="E64" s="125">
        <v>4.3529999999999999E-2</v>
      </c>
      <c r="F64" s="126">
        <v>102.8</v>
      </c>
      <c r="G64" s="127">
        <f t="shared" si="12"/>
        <v>3.2979999999999995E-2</v>
      </c>
      <c r="H64" s="131"/>
      <c r="I64" s="128">
        <v>2.036E-2</v>
      </c>
      <c r="J64" s="129">
        <v>4.267E-2</v>
      </c>
      <c r="K64" s="127">
        <f t="shared" si="13"/>
        <v>3.1515000000000001E-2</v>
      </c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76"/>
      <c r="BK64" s="76"/>
    </row>
    <row r="65" spans="1:63" ht="15">
      <c r="A65" s="77"/>
      <c r="B65" s="117">
        <v>81</v>
      </c>
      <c r="C65" s="123">
        <v>5.049E-2</v>
      </c>
      <c r="D65" s="124">
        <v>191.8</v>
      </c>
      <c r="E65" s="125">
        <v>2.0629999999999999E-2</v>
      </c>
      <c r="F65" s="126">
        <v>162.5</v>
      </c>
      <c r="G65" s="127">
        <f t="shared" si="12"/>
        <v>3.5560000000000001E-2</v>
      </c>
      <c r="H65" s="131"/>
      <c r="I65" s="128">
        <v>4.7500000000000001E-2</v>
      </c>
      <c r="J65" s="129">
        <v>1.5769999999999999E-2</v>
      </c>
      <c r="K65" s="127">
        <f t="shared" si="13"/>
        <v>3.1634999999999996E-2</v>
      </c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76"/>
      <c r="BK65" s="76"/>
    </row>
    <row r="66" spans="1:63" ht="15">
      <c r="A66" s="77"/>
      <c r="B66" s="117">
        <v>80</v>
      </c>
      <c r="C66" s="123">
        <v>2.8809999999999999E-2</v>
      </c>
      <c r="D66" s="124">
        <v>287.10000000000002</v>
      </c>
      <c r="E66" s="125">
        <v>4.1640000000000003E-2</v>
      </c>
      <c r="F66" s="126">
        <v>263.39999999999998</v>
      </c>
      <c r="G66" s="127">
        <f t="shared" si="12"/>
        <v>3.5224999999999999E-2</v>
      </c>
      <c r="H66" s="131"/>
      <c r="I66" s="128">
        <v>2.597E-2</v>
      </c>
      <c r="J66" s="129">
        <v>3.823E-2</v>
      </c>
      <c r="K66" s="127">
        <f t="shared" si="13"/>
        <v>3.2100000000000004E-2</v>
      </c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  <c r="BH66" s="49"/>
      <c r="BI66" s="49"/>
      <c r="BJ66" s="49"/>
      <c r="BK66" s="49"/>
    </row>
    <row r="67" spans="1:63" ht="15">
      <c r="A67" s="77"/>
      <c r="B67" s="117">
        <v>69</v>
      </c>
      <c r="C67" s="123">
        <v>1.634E-2</v>
      </c>
      <c r="D67" s="124">
        <v>183.5</v>
      </c>
      <c r="E67" s="125">
        <v>5.2109999999999997E-2</v>
      </c>
      <c r="F67" s="126">
        <v>166.5</v>
      </c>
      <c r="G67" s="127">
        <f t="shared" si="12"/>
        <v>3.4224999999999998E-2</v>
      </c>
      <c r="H67" s="131"/>
      <c r="I67" s="128">
        <v>1.5529999999999999E-2</v>
      </c>
      <c r="J67" s="129">
        <v>4.9419999999999999E-2</v>
      </c>
      <c r="K67" s="127">
        <f t="shared" si="13"/>
        <v>3.2474999999999997E-2</v>
      </c>
    </row>
    <row r="68" spans="1:63" ht="15">
      <c r="A68" s="77"/>
      <c r="B68" s="117">
        <v>49</v>
      </c>
      <c r="C68" s="123">
        <v>3.3640000000000003E-2</v>
      </c>
      <c r="D68" s="124">
        <v>241.3</v>
      </c>
      <c r="E68" s="125">
        <v>3.5099999999999999E-2</v>
      </c>
      <c r="F68" s="126">
        <v>310.8</v>
      </c>
      <c r="G68" s="127">
        <f t="shared" ref="G68:G99" si="14">AVERAGE(C68,E68)</f>
        <v>3.4369999999999998E-2</v>
      </c>
      <c r="H68" s="131"/>
      <c r="I68" s="128">
        <v>3.2899999999999999E-2</v>
      </c>
      <c r="J68" s="129">
        <v>3.3340000000000002E-2</v>
      </c>
      <c r="K68" s="127">
        <f t="shared" ref="K68:K99" si="15">AVERAGE(I68,J68)</f>
        <v>3.3119999999999997E-2</v>
      </c>
    </row>
    <row r="69" spans="1:63" ht="15">
      <c r="A69" s="77"/>
      <c r="B69" s="117">
        <v>91</v>
      </c>
      <c r="C69" s="123">
        <v>3.9750000000000001E-2</v>
      </c>
      <c r="D69" s="124">
        <v>71.900000000000006</v>
      </c>
      <c r="E69" s="125">
        <v>3.1660000000000001E-2</v>
      </c>
      <c r="F69" s="126">
        <v>115.9</v>
      </c>
      <c r="G69" s="127">
        <f t="shared" si="14"/>
        <v>3.5705000000000001E-2</v>
      </c>
      <c r="H69" s="131"/>
      <c r="I69" s="128">
        <v>3.9240000000000004E-2</v>
      </c>
      <c r="J69" s="129">
        <v>2.776E-2</v>
      </c>
      <c r="K69" s="127">
        <f t="shared" si="15"/>
        <v>3.3500000000000002E-2</v>
      </c>
    </row>
    <row r="70" spans="1:63" ht="15">
      <c r="A70" s="77"/>
      <c r="B70" s="117">
        <v>76</v>
      </c>
      <c r="C70" s="123">
        <v>1.7219999999999999E-2</v>
      </c>
      <c r="D70" s="124">
        <v>86.2</v>
      </c>
      <c r="E70" s="125">
        <v>5.5849999999999997E-2</v>
      </c>
      <c r="F70" s="126">
        <v>144.1</v>
      </c>
      <c r="G70" s="127">
        <f t="shared" si="14"/>
        <v>3.6534999999999998E-2</v>
      </c>
      <c r="H70" s="131"/>
      <c r="I70" s="128">
        <v>1.549E-2</v>
      </c>
      <c r="J70" s="129">
        <v>5.2639999999999999E-2</v>
      </c>
      <c r="K70" s="127">
        <f t="shared" si="15"/>
        <v>3.4064999999999998E-2</v>
      </c>
    </row>
    <row r="71" spans="1:63" ht="15">
      <c r="A71" s="77"/>
      <c r="B71" s="117">
        <v>21</v>
      </c>
      <c r="C71" s="123">
        <v>2.5329999999999998E-2</v>
      </c>
      <c r="D71" s="124">
        <v>83</v>
      </c>
      <c r="E71" s="125">
        <v>5.0290000000000001E-2</v>
      </c>
      <c r="F71" s="126">
        <v>75.3</v>
      </c>
      <c r="G71" s="127">
        <f t="shared" si="14"/>
        <v>3.7809999999999996E-2</v>
      </c>
      <c r="H71" s="139"/>
      <c r="I71" s="128">
        <v>2.23E-2</v>
      </c>
      <c r="J71" s="129">
        <v>4.6090000000000006E-2</v>
      </c>
      <c r="K71" s="127">
        <f t="shared" si="15"/>
        <v>3.4195000000000003E-2</v>
      </c>
    </row>
    <row r="72" spans="1:63" ht="15">
      <c r="A72" s="77"/>
      <c r="B72" s="116">
        <v>10</v>
      </c>
      <c r="C72" s="123">
        <v>3.8929999999999999E-2</v>
      </c>
      <c r="D72" s="124">
        <v>202.9</v>
      </c>
      <c r="E72" s="125">
        <v>3.27E-2</v>
      </c>
      <c r="F72" s="126">
        <v>215.3</v>
      </c>
      <c r="G72" s="127">
        <f t="shared" si="14"/>
        <v>3.5815E-2</v>
      </c>
      <c r="H72" s="139"/>
      <c r="I72" s="128">
        <v>3.8310000000000004E-2</v>
      </c>
      <c r="J72" s="129">
        <v>3.0980000000000001E-2</v>
      </c>
      <c r="K72" s="127">
        <f t="shared" si="15"/>
        <v>3.4645000000000002E-2</v>
      </c>
    </row>
    <row r="73" spans="1:63" ht="15">
      <c r="A73" s="77"/>
      <c r="B73" s="117">
        <v>54</v>
      </c>
      <c r="C73" s="123">
        <v>4.7359999999999999E-2</v>
      </c>
      <c r="D73" s="124">
        <v>218</v>
      </c>
      <c r="E73" s="125">
        <v>2.877E-2</v>
      </c>
      <c r="F73" s="126">
        <v>266.39999999999998</v>
      </c>
      <c r="G73" s="127">
        <f t="shared" si="14"/>
        <v>3.8065000000000002E-2</v>
      </c>
      <c r="H73" s="131"/>
      <c r="I73" s="128">
        <v>4.3459999999999999E-2</v>
      </c>
      <c r="J73" s="129">
        <v>2.8000000000000001E-2</v>
      </c>
      <c r="K73" s="127">
        <f t="shared" si="15"/>
        <v>3.5729999999999998E-2</v>
      </c>
    </row>
    <row r="74" spans="1:63" ht="15">
      <c r="A74" s="77"/>
      <c r="B74" s="117">
        <v>79</v>
      </c>
      <c r="C74" s="123">
        <v>3.1879999999999999E-2</v>
      </c>
      <c r="D74" s="124">
        <v>114.4</v>
      </c>
      <c r="E74" s="125">
        <v>4.4990000000000002E-2</v>
      </c>
      <c r="F74" s="126">
        <v>99.9</v>
      </c>
      <c r="G74" s="127">
        <f t="shared" si="14"/>
        <v>3.8434999999999997E-2</v>
      </c>
      <c r="H74" s="131"/>
      <c r="I74" s="128">
        <v>2.7829999999999997E-2</v>
      </c>
      <c r="J74" s="129">
        <v>4.3779999999999999E-2</v>
      </c>
      <c r="K74" s="127">
        <f t="shared" si="15"/>
        <v>3.5804999999999997E-2</v>
      </c>
    </row>
    <row r="75" spans="1:63" ht="15">
      <c r="A75" s="77"/>
      <c r="B75" s="117">
        <v>52</v>
      </c>
      <c r="C75" s="123">
        <v>4.623E-2</v>
      </c>
      <c r="D75" s="124">
        <v>138.1</v>
      </c>
      <c r="E75" s="125">
        <v>3.338E-2</v>
      </c>
      <c r="F75" s="126">
        <v>160.4</v>
      </c>
      <c r="G75" s="127">
        <f t="shared" si="14"/>
        <v>3.9805E-2</v>
      </c>
      <c r="H75" s="131"/>
      <c r="I75" s="128">
        <v>4.3459999999999999E-2</v>
      </c>
      <c r="J75" s="129">
        <v>3.0100000000000002E-2</v>
      </c>
      <c r="K75" s="127">
        <f t="shared" si="15"/>
        <v>3.678E-2</v>
      </c>
    </row>
    <row r="76" spans="1:63" ht="15">
      <c r="A76" s="77"/>
      <c r="B76" s="117">
        <v>23</v>
      </c>
      <c r="C76" s="123">
        <v>2.9590000000000002E-2</v>
      </c>
      <c r="D76" s="124">
        <v>149.80000000000001</v>
      </c>
      <c r="E76" s="125">
        <v>4.8669999999999998E-2</v>
      </c>
      <c r="F76" s="126">
        <v>1.8</v>
      </c>
      <c r="G76" s="127">
        <f t="shared" si="14"/>
        <v>3.9129999999999998E-2</v>
      </c>
      <c r="H76" s="139"/>
      <c r="I76" s="128">
        <v>2.716E-2</v>
      </c>
      <c r="J76" s="129">
        <v>4.6679999999999999E-2</v>
      </c>
      <c r="K76" s="127">
        <f t="shared" si="15"/>
        <v>3.6920000000000001E-2</v>
      </c>
    </row>
    <row r="77" spans="1:63" ht="15">
      <c r="A77" s="77"/>
      <c r="B77" s="117">
        <v>15</v>
      </c>
      <c r="C77" s="123">
        <v>3.6940000000000001E-2</v>
      </c>
      <c r="D77" s="124">
        <v>43</v>
      </c>
      <c r="E77" s="125">
        <v>4.1500000000000002E-2</v>
      </c>
      <c r="F77" s="126">
        <v>352</v>
      </c>
      <c r="G77" s="127">
        <f t="shared" si="14"/>
        <v>3.9220000000000005E-2</v>
      </c>
      <c r="H77" s="139"/>
      <c r="I77" s="128">
        <v>3.5590000000000004E-2</v>
      </c>
      <c r="J77" s="129">
        <v>3.8929999999999999E-2</v>
      </c>
      <c r="K77" s="127">
        <f t="shared" si="15"/>
        <v>3.7260000000000001E-2</v>
      </c>
    </row>
    <row r="78" spans="1:63" ht="15">
      <c r="A78" s="77"/>
      <c r="B78" s="117">
        <v>5</v>
      </c>
      <c r="C78" s="123">
        <v>5.373E-2</v>
      </c>
      <c r="D78" s="124">
        <v>233.6</v>
      </c>
      <c r="E78" s="125">
        <v>2.4549999999999999E-2</v>
      </c>
      <c r="F78" s="126">
        <v>227.7</v>
      </c>
      <c r="G78" s="127">
        <f t="shared" si="14"/>
        <v>3.9140000000000001E-2</v>
      </c>
      <c r="H78" s="139"/>
      <c r="I78" s="128">
        <v>5.2229999999999999E-2</v>
      </c>
      <c r="J78" s="129">
        <v>2.2609999999999998E-2</v>
      </c>
      <c r="K78" s="127">
        <f t="shared" si="15"/>
        <v>3.7419999999999995E-2</v>
      </c>
    </row>
    <row r="79" spans="1:63" ht="15">
      <c r="A79" s="77"/>
      <c r="B79" s="117">
        <v>57</v>
      </c>
      <c r="C79" s="123">
        <v>1.643E-2</v>
      </c>
      <c r="D79" s="124">
        <v>354.6</v>
      </c>
      <c r="E79" s="125">
        <v>6.5490000000000007E-2</v>
      </c>
      <c r="F79" s="126">
        <v>152.6</v>
      </c>
      <c r="G79" s="127">
        <f t="shared" si="14"/>
        <v>4.0960000000000003E-2</v>
      </c>
      <c r="H79" s="131"/>
      <c r="I79" s="128">
        <v>1.3390000000000001E-2</v>
      </c>
      <c r="J79" s="129">
        <v>6.3149999999999998E-2</v>
      </c>
      <c r="K79" s="127">
        <f t="shared" si="15"/>
        <v>3.8269999999999998E-2</v>
      </c>
    </row>
    <row r="80" spans="1:63" ht="15">
      <c r="A80" s="77"/>
      <c r="B80" s="117">
        <v>56</v>
      </c>
      <c r="C80" s="123">
        <v>3.4810000000000001E-2</v>
      </c>
      <c r="D80" s="124">
        <v>165.6</v>
      </c>
      <c r="E80" s="125">
        <v>4.4749999999999998E-2</v>
      </c>
      <c r="F80" s="126">
        <v>155.80000000000001</v>
      </c>
      <c r="G80" s="127">
        <f t="shared" si="14"/>
        <v>3.9779999999999996E-2</v>
      </c>
      <c r="H80" s="131"/>
      <c r="I80" s="128">
        <v>3.3930000000000002E-2</v>
      </c>
      <c r="J80" s="129">
        <v>4.2909999999999997E-2</v>
      </c>
      <c r="K80" s="127">
        <f t="shared" si="15"/>
        <v>3.8419999999999996E-2</v>
      </c>
    </row>
    <row r="81" spans="1:11" ht="15">
      <c r="A81" s="77"/>
      <c r="B81" s="117">
        <v>96</v>
      </c>
      <c r="C81" s="123">
        <v>4.5609999999999998E-2</v>
      </c>
      <c r="D81" s="124">
        <v>337.6</v>
      </c>
      <c r="E81" s="125">
        <v>3.6470000000000002E-2</v>
      </c>
      <c r="F81" s="126">
        <v>181.5</v>
      </c>
      <c r="G81" s="127">
        <f t="shared" si="14"/>
        <v>4.104E-2</v>
      </c>
      <c r="H81" s="131"/>
      <c r="I81" s="128">
        <v>4.333E-2</v>
      </c>
      <c r="J81" s="129">
        <v>3.356E-2</v>
      </c>
      <c r="K81" s="127">
        <f t="shared" si="15"/>
        <v>3.8445E-2</v>
      </c>
    </row>
    <row r="82" spans="1:11" ht="15">
      <c r="A82" s="77"/>
      <c r="B82" s="117">
        <v>39</v>
      </c>
      <c r="C82" s="123">
        <v>3.083E-2</v>
      </c>
      <c r="D82" s="124">
        <v>102.9</v>
      </c>
      <c r="E82" s="125">
        <v>5.0790000000000002E-2</v>
      </c>
      <c r="F82" s="126">
        <v>171.3</v>
      </c>
      <c r="G82" s="127">
        <f t="shared" si="14"/>
        <v>4.0809999999999999E-2</v>
      </c>
      <c r="H82" s="131"/>
      <c r="I82" s="128">
        <v>2.9729999999999999E-2</v>
      </c>
      <c r="J82" s="129">
        <v>4.7320000000000001E-2</v>
      </c>
      <c r="K82" s="127">
        <f t="shared" si="15"/>
        <v>3.8525000000000004E-2</v>
      </c>
    </row>
    <row r="83" spans="1:11" ht="15">
      <c r="A83" s="77"/>
      <c r="B83" s="117">
        <v>34</v>
      </c>
      <c r="C83" s="123">
        <v>7.1819999999999995E-2</v>
      </c>
      <c r="D83" s="124">
        <v>171</v>
      </c>
      <c r="E83" s="125">
        <v>1.336E-2</v>
      </c>
      <c r="F83" s="126">
        <v>195.8</v>
      </c>
      <c r="G83" s="127">
        <f t="shared" si="14"/>
        <v>4.2589999999999996E-2</v>
      </c>
      <c r="H83" s="131"/>
      <c r="I83" s="128">
        <v>6.9779999999999995E-2</v>
      </c>
      <c r="J83" s="129">
        <v>7.5899999999999995E-3</v>
      </c>
      <c r="K83" s="127">
        <f t="shared" si="15"/>
        <v>3.8684999999999997E-2</v>
      </c>
    </row>
    <row r="84" spans="1:11" ht="15">
      <c r="A84" s="77"/>
      <c r="B84" s="117">
        <v>3</v>
      </c>
      <c r="C84" s="123">
        <v>4.1059999999999999E-2</v>
      </c>
      <c r="D84" s="124">
        <v>197.3</v>
      </c>
      <c r="E84" s="125">
        <v>3.959E-2</v>
      </c>
      <c r="F84" s="126">
        <v>207.1</v>
      </c>
      <c r="G84" s="127">
        <f t="shared" si="14"/>
        <v>4.0325E-2</v>
      </c>
      <c r="H84" s="139"/>
      <c r="I84" s="128">
        <v>4.0340000000000001E-2</v>
      </c>
      <c r="J84" s="129">
        <v>3.7700000000000004E-2</v>
      </c>
      <c r="K84" s="127">
        <f t="shared" si="15"/>
        <v>3.9019999999999999E-2</v>
      </c>
    </row>
    <row r="85" spans="1:11" ht="15">
      <c r="A85" s="77"/>
      <c r="B85" s="116">
        <v>20</v>
      </c>
      <c r="C85" s="123">
        <v>4.2549999999999998E-2</v>
      </c>
      <c r="D85" s="124">
        <v>229.4</v>
      </c>
      <c r="E85" s="125">
        <v>4.7140000000000001E-2</v>
      </c>
      <c r="F85" s="126">
        <v>268.3</v>
      </c>
      <c r="G85" s="127">
        <f t="shared" si="14"/>
        <v>4.4844999999999996E-2</v>
      </c>
      <c r="H85" s="139"/>
      <c r="I85" s="128">
        <v>3.5069999999999997E-2</v>
      </c>
      <c r="J85" s="129">
        <v>4.3029999999999999E-2</v>
      </c>
      <c r="K85" s="127">
        <f t="shared" si="15"/>
        <v>3.9050000000000001E-2</v>
      </c>
    </row>
    <row r="86" spans="1:11" ht="15">
      <c r="A86" s="77"/>
      <c r="B86" s="117">
        <v>11</v>
      </c>
      <c r="C86" s="123">
        <v>6.7430000000000004E-2</v>
      </c>
      <c r="D86" s="124">
        <v>197.8</v>
      </c>
      <c r="E86" s="125">
        <v>1.7139999999999999E-2</v>
      </c>
      <c r="F86" s="126">
        <v>351.4</v>
      </c>
      <c r="G86" s="127">
        <f t="shared" si="14"/>
        <v>4.2285000000000003E-2</v>
      </c>
      <c r="H86" s="139"/>
      <c r="I86" s="128">
        <v>6.6170000000000007E-2</v>
      </c>
      <c r="J86" s="129">
        <v>1.342E-2</v>
      </c>
      <c r="K86" s="127">
        <f t="shared" si="15"/>
        <v>3.9795000000000004E-2</v>
      </c>
    </row>
    <row r="87" spans="1:11" ht="15">
      <c r="A87" s="77"/>
      <c r="B87" s="117">
        <v>53</v>
      </c>
      <c r="C87" s="123">
        <v>3.916E-2</v>
      </c>
      <c r="D87" s="124">
        <v>118.2</v>
      </c>
      <c r="E87" s="125">
        <v>4.3110000000000002E-2</v>
      </c>
      <c r="F87" s="126">
        <v>7.1</v>
      </c>
      <c r="G87" s="127">
        <f t="shared" si="14"/>
        <v>4.1135000000000005E-2</v>
      </c>
      <c r="H87" s="131"/>
      <c r="I87" s="128">
        <v>3.8020000000000005E-2</v>
      </c>
      <c r="J87" s="129">
        <v>4.1599999999999998E-2</v>
      </c>
      <c r="K87" s="127">
        <f t="shared" si="15"/>
        <v>3.9809999999999998E-2</v>
      </c>
    </row>
    <row r="88" spans="1:11" ht="15">
      <c r="A88" s="77"/>
      <c r="B88" s="194">
        <v>29</v>
      </c>
      <c r="C88" s="123">
        <v>3.0810000000000001E-2</v>
      </c>
      <c r="D88" s="124">
        <v>332</v>
      </c>
      <c r="E88" s="125">
        <v>5.45E-2</v>
      </c>
      <c r="F88" s="126">
        <v>130.69999999999999</v>
      </c>
      <c r="G88" s="127">
        <f t="shared" si="14"/>
        <v>4.2654999999999998E-2</v>
      </c>
      <c r="H88" s="139"/>
      <c r="I88" s="128">
        <v>2.794E-2</v>
      </c>
      <c r="J88" s="129">
        <v>5.176E-2</v>
      </c>
      <c r="K88" s="127">
        <f t="shared" si="15"/>
        <v>3.9849999999999997E-2</v>
      </c>
    </row>
    <row r="89" spans="1:11" ht="15">
      <c r="A89" s="77"/>
      <c r="B89" s="194">
        <v>45</v>
      </c>
      <c r="C89" s="123">
        <v>2.4309999999999998E-2</v>
      </c>
      <c r="D89" s="124">
        <v>35.6</v>
      </c>
      <c r="E89" s="125">
        <v>6.139E-2</v>
      </c>
      <c r="F89" s="126">
        <v>144.69999999999999</v>
      </c>
      <c r="G89" s="127">
        <f t="shared" si="14"/>
        <v>4.2849999999999999E-2</v>
      </c>
      <c r="H89" s="131"/>
      <c r="I89" s="128">
        <v>2.0539999999999999E-2</v>
      </c>
      <c r="J89" s="129">
        <v>5.919E-2</v>
      </c>
      <c r="K89" s="127">
        <f t="shared" si="15"/>
        <v>3.9864999999999998E-2</v>
      </c>
    </row>
    <row r="90" spans="1:11" ht="15">
      <c r="A90" s="77"/>
      <c r="B90" s="117">
        <v>41</v>
      </c>
      <c r="C90" s="123">
        <v>4.478E-2</v>
      </c>
      <c r="D90" s="124">
        <v>46.8</v>
      </c>
      <c r="E90" s="125">
        <v>3.9320000000000001E-2</v>
      </c>
      <c r="F90" s="126">
        <v>109.6</v>
      </c>
      <c r="G90" s="127">
        <f t="shared" si="14"/>
        <v>4.2050000000000004E-2</v>
      </c>
      <c r="H90" s="131"/>
      <c r="I90" s="128">
        <v>4.4299999999999999E-2</v>
      </c>
      <c r="J90" s="129">
        <v>3.6260000000000001E-2</v>
      </c>
      <c r="K90" s="127">
        <f t="shared" si="15"/>
        <v>4.0279999999999996E-2</v>
      </c>
    </row>
    <row r="91" spans="1:11" ht="15">
      <c r="A91" s="77"/>
      <c r="B91" s="194">
        <v>87</v>
      </c>
      <c r="C91" s="123">
        <v>5.2249999999999998E-2</v>
      </c>
      <c r="D91" s="124">
        <v>120.8</v>
      </c>
      <c r="E91" s="125">
        <v>3.3500000000000002E-2</v>
      </c>
      <c r="F91" s="126">
        <v>44.6</v>
      </c>
      <c r="G91" s="127">
        <f t="shared" si="14"/>
        <v>4.2874999999999996E-2</v>
      </c>
      <c r="H91" s="131"/>
      <c r="I91" s="128">
        <v>5.0279999999999998E-2</v>
      </c>
      <c r="J91" s="129">
        <v>3.0339999999999999E-2</v>
      </c>
      <c r="K91" s="127">
        <f t="shared" si="15"/>
        <v>4.0309999999999999E-2</v>
      </c>
    </row>
    <row r="92" spans="1:11" ht="15">
      <c r="A92" s="77"/>
      <c r="B92" s="77">
        <v>92</v>
      </c>
      <c r="C92" s="123">
        <v>5.672E-2</v>
      </c>
      <c r="D92" s="124">
        <v>186.4</v>
      </c>
      <c r="E92" s="125">
        <v>3.0210000000000001E-2</v>
      </c>
      <c r="F92" s="126">
        <v>17.3</v>
      </c>
      <c r="G92" s="127">
        <f t="shared" si="14"/>
        <v>4.3465000000000004E-2</v>
      </c>
      <c r="H92" s="131"/>
      <c r="I92" s="128">
        <v>5.4700000000000006E-2</v>
      </c>
      <c r="J92" s="129">
        <v>2.716E-2</v>
      </c>
      <c r="K92" s="127">
        <f t="shared" si="15"/>
        <v>4.0930000000000001E-2</v>
      </c>
    </row>
    <row r="93" spans="1:11" ht="15">
      <c r="A93" s="77"/>
      <c r="B93" s="117">
        <v>60</v>
      </c>
      <c r="C93" s="123">
        <v>1.9869999999999999E-2</v>
      </c>
      <c r="D93" s="124">
        <v>5.7</v>
      </c>
      <c r="E93" s="125">
        <v>6.6729999999999998E-2</v>
      </c>
      <c r="F93" s="126">
        <v>175.4</v>
      </c>
      <c r="G93" s="127">
        <f t="shared" si="14"/>
        <v>4.3299999999999998E-2</v>
      </c>
      <c r="H93" s="131"/>
      <c r="I93" s="128">
        <v>1.5699999999999999E-2</v>
      </c>
      <c r="J93" s="129">
        <v>6.6170000000000007E-2</v>
      </c>
      <c r="K93" s="127">
        <f t="shared" si="15"/>
        <v>4.0934999999999999E-2</v>
      </c>
    </row>
    <row r="94" spans="1:11" ht="15">
      <c r="A94" s="293" t="s">
        <v>96</v>
      </c>
      <c r="B94" s="117">
        <v>17</v>
      </c>
      <c r="C94" s="123">
        <v>4.4130000000000003E-2</v>
      </c>
      <c r="D94" s="124">
        <v>124.8</v>
      </c>
      <c r="E94" s="125">
        <v>4.351E-2</v>
      </c>
      <c r="F94" s="126">
        <v>46.5</v>
      </c>
      <c r="G94" s="127">
        <f t="shared" si="14"/>
        <v>4.3819999999999998E-2</v>
      </c>
      <c r="H94" s="139"/>
      <c r="I94" s="128">
        <v>4.1540000000000001E-2</v>
      </c>
      <c r="J94" s="129">
        <v>4.3950000000000003E-2</v>
      </c>
      <c r="K94" s="188">
        <f t="shared" si="15"/>
        <v>4.2745000000000005E-2</v>
      </c>
    </row>
    <row r="95" spans="1:11" ht="15">
      <c r="A95" s="293"/>
      <c r="B95" s="116">
        <v>14</v>
      </c>
      <c r="C95" s="123">
        <v>5.6279999999999997E-2</v>
      </c>
      <c r="D95" s="124">
        <v>24.4</v>
      </c>
      <c r="E95" s="125">
        <v>3.4369999999999998E-2</v>
      </c>
      <c r="F95" s="126">
        <v>343.6</v>
      </c>
      <c r="G95" s="127">
        <f t="shared" si="14"/>
        <v>4.5324999999999997E-2</v>
      </c>
      <c r="H95" s="139"/>
      <c r="I95" s="128">
        <v>5.3840000000000006E-2</v>
      </c>
      <c r="J95" s="129">
        <v>3.202E-2</v>
      </c>
      <c r="K95" s="188">
        <f t="shared" si="15"/>
        <v>4.2930000000000003E-2</v>
      </c>
    </row>
    <row r="96" spans="1:11" ht="15">
      <c r="A96" s="293"/>
      <c r="B96" s="117">
        <v>90</v>
      </c>
      <c r="C96" s="123">
        <v>4.1549999999999997E-2</v>
      </c>
      <c r="D96" s="124">
        <v>160.80000000000001</v>
      </c>
      <c r="E96" s="125">
        <v>5.2150000000000002E-2</v>
      </c>
      <c r="F96" s="126">
        <v>139.30000000000001</v>
      </c>
      <c r="G96" s="127">
        <f t="shared" si="14"/>
        <v>4.6850000000000003E-2</v>
      </c>
      <c r="H96" s="131"/>
      <c r="I96" s="128">
        <v>3.9659999999999994E-2</v>
      </c>
      <c r="J96" s="129">
        <v>4.632E-2</v>
      </c>
      <c r="K96" s="188">
        <f t="shared" si="15"/>
        <v>4.299E-2</v>
      </c>
    </row>
    <row r="97" spans="1:12" ht="15">
      <c r="A97" s="293"/>
      <c r="B97" s="116">
        <v>26</v>
      </c>
      <c r="C97" s="123">
        <v>5.3220000000000003E-2</v>
      </c>
      <c r="D97" s="124">
        <v>324.2</v>
      </c>
      <c r="E97" s="125">
        <v>4.4720000000000003E-2</v>
      </c>
      <c r="F97" s="126">
        <v>271</v>
      </c>
      <c r="G97" s="127">
        <f t="shared" si="14"/>
        <v>4.897E-2</v>
      </c>
      <c r="H97" s="139"/>
      <c r="I97" s="128">
        <v>4.6880000000000005E-2</v>
      </c>
      <c r="J97" s="129">
        <v>3.9420000000000004E-2</v>
      </c>
      <c r="K97" s="188">
        <f t="shared" si="15"/>
        <v>4.3150000000000008E-2</v>
      </c>
    </row>
    <row r="98" spans="1:12" ht="15">
      <c r="A98" s="293"/>
      <c r="B98" s="117">
        <v>28</v>
      </c>
      <c r="C98" s="123">
        <v>2.776E-2</v>
      </c>
      <c r="D98" s="124">
        <v>220.8</v>
      </c>
      <c r="E98" s="125">
        <v>6.3719999999999999E-2</v>
      </c>
      <c r="F98" s="126">
        <v>171.1</v>
      </c>
      <c r="G98" s="127">
        <f t="shared" si="14"/>
        <v>4.5740000000000003E-2</v>
      </c>
      <c r="H98" s="139"/>
      <c r="I98" s="128">
        <v>2.5999999999999999E-2</v>
      </c>
      <c r="J98" s="129">
        <v>6.0569999999999999E-2</v>
      </c>
      <c r="K98" s="188">
        <f t="shared" si="15"/>
        <v>4.3284999999999997E-2</v>
      </c>
      <c r="L98" s="193" t="s">
        <v>100</v>
      </c>
    </row>
    <row r="99" spans="1:12" ht="15">
      <c r="A99" s="293"/>
      <c r="B99" s="117">
        <v>55</v>
      </c>
      <c r="C99" s="123">
        <v>5.7099999999999998E-2</v>
      </c>
      <c r="D99" s="124">
        <v>1.9</v>
      </c>
      <c r="E99" s="125">
        <v>3.5430000000000003E-2</v>
      </c>
      <c r="F99" s="126">
        <v>213.1</v>
      </c>
      <c r="G99" s="127">
        <f t="shared" si="14"/>
        <v>4.6265000000000001E-2</v>
      </c>
      <c r="H99" s="131"/>
      <c r="I99" s="128">
        <v>5.5659999999999994E-2</v>
      </c>
      <c r="J99" s="129">
        <v>3.1609999999999999E-2</v>
      </c>
      <c r="K99" s="188">
        <f t="shared" si="15"/>
        <v>4.3634999999999993E-2</v>
      </c>
    </row>
    <row r="100" spans="1:12" ht="15">
      <c r="A100" s="77"/>
      <c r="B100" s="194">
        <v>47</v>
      </c>
      <c r="C100" s="123">
        <v>2.7289999999999998E-2</v>
      </c>
      <c r="D100" s="124">
        <v>71.400000000000006</v>
      </c>
      <c r="E100" s="125">
        <v>6.5110000000000001E-2</v>
      </c>
      <c r="F100" s="126">
        <v>144.69999999999999</v>
      </c>
      <c r="G100" s="127">
        <f t="shared" ref="G100:G135" si="16">AVERAGE(C100,E100)</f>
        <v>4.6199999999999998E-2</v>
      </c>
      <c r="H100" s="131"/>
      <c r="I100" s="128">
        <v>2.4760000000000001E-2</v>
      </c>
      <c r="J100" s="129">
        <v>6.3270000000000007E-2</v>
      </c>
      <c r="K100" s="127">
        <f t="shared" ref="K100:K131" si="17">AVERAGE(I100,J100)</f>
        <v>4.4015000000000006E-2</v>
      </c>
    </row>
    <row r="101" spans="1:12" ht="15">
      <c r="A101" s="77"/>
      <c r="B101" s="117">
        <v>64</v>
      </c>
      <c r="C101" s="123">
        <v>7.3450000000000001E-2</v>
      </c>
      <c r="D101" s="124">
        <v>181.7</v>
      </c>
      <c r="E101" s="125">
        <v>2.232E-2</v>
      </c>
      <c r="F101" s="126">
        <v>298.5</v>
      </c>
      <c r="G101" s="127">
        <f t="shared" si="16"/>
        <v>4.7884999999999997E-2</v>
      </c>
      <c r="H101" s="131"/>
      <c r="I101" s="128">
        <v>7.1639999999999995E-2</v>
      </c>
      <c r="J101" s="129">
        <v>1.8429999999999998E-2</v>
      </c>
      <c r="K101" s="127">
        <f t="shared" si="17"/>
        <v>4.5034999999999999E-2</v>
      </c>
    </row>
    <row r="102" spans="1:12" ht="15">
      <c r="A102" s="77"/>
      <c r="B102" s="116">
        <v>22</v>
      </c>
      <c r="C102" s="123">
        <v>4.8349999999999997E-2</v>
      </c>
      <c r="D102" s="124">
        <v>158.69999999999999</v>
      </c>
      <c r="E102" s="125">
        <v>4.5359999999999998E-2</v>
      </c>
      <c r="F102" s="126">
        <v>76.5</v>
      </c>
      <c r="G102" s="127">
        <f t="shared" si="16"/>
        <v>4.6854999999999994E-2</v>
      </c>
      <c r="H102" s="139"/>
      <c r="I102" s="128">
        <v>4.7539999999999999E-2</v>
      </c>
      <c r="J102" s="129">
        <v>4.5030000000000001E-2</v>
      </c>
      <c r="K102" s="127">
        <f t="shared" si="17"/>
        <v>4.6285E-2</v>
      </c>
    </row>
    <row r="103" spans="1:12" ht="15">
      <c r="A103" s="77"/>
      <c r="B103" s="117">
        <v>93</v>
      </c>
      <c r="C103" s="123">
        <v>3.3029999999999997E-2</v>
      </c>
      <c r="D103" s="124">
        <v>104.7</v>
      </c>
      <c r="E103" s="125">
        <v>6.6189999999999999E-2</v>
      </c>
      <c r="F103" s="126">
        <v>355.7</v>
      </c>
      <c r="G103" s="127">
        <f t="shared" si="16"/>
        <v>4.9610000000000001E-2</v>
      </c>
      <c r="H103" s="131"/>
      <c r="I103" s="128">
        <v>3.0089999999999999E-2</v>
      </c>
      <c r="J103" s="129">
        <v>6.4159999999999995E-2</v>
      </c>
      <c r="K103" s="127">
        <f t="shared" si="17"/>
        <v>4.7125E-2</v>
      </c>
    </row>
    <row r="104" spans="1:12" ht="15">
      <c r="A104" s="77"/>
      <c r="B104" s="117">
        <v>31</v>
      </c>
      <c r="C104" s="123">
        <v>4.6129999999999997E-2</v>
      </c>
      <c r="D104" s="124">
        <v>198.8</v>
      </c>
      <c r="E104" s="125">
        <v>5.57E-2</v>
      </c>
      <c r="F104" s="126">
        <v>331.2</v>
      </c>
      <c r="G104" s="127">
        <f t="shared" si="16"/>
        <v>5.0915000000000002E-2</v>
      </c>
      <c r="H104" s="130"/>
      <c r="I104" s="128">
        <v>4.3900000000000002E-2</v>
      </c>
      <c r="J104" s="129">
        <v>5.2549999999999999E-2</v>
      </c>
      <c r="K104" s="127">
        <f t="shared" si="17"/>
        <v>4.8225000000000004E-2</v>
      </c>
    </row>
    <row r="105" spans="1:12" ht="15">
      <c r="A105" s="77"/>
      <c r="B105" s="117">
        <v>97</v>
      </c>
      <c r="C105" s="123">
        <v>8.8590000000000002E-2</v>
      </c>
      <c r="D105" s="124">
        <v>197.8</v>
      </c>
      <c r="E105" s="125">
        <v>1.6539999999999999E-2</v>
      </c>
      <c r="F105" s="126">
        <v>263.8</v>
      </c>
      <c r="G105" s="127">
        <f t="shared" si="16"/>
        <v>5.2565000000000001E-2</v>
      </c>
      <c r="H105" s="131"/>
      <c r="I105" s="128">
        <v>8.4750000000000006E-2</v>
      </c>
      <c r="J105" s="129">
        <v>1.3550000000000001E-2</v>
      </c>
      <c r="K105" s="127">
        <f t="shared" si="17"/>
        <v>4.9150000000000006E-2</v>
      </c>
    </row>
    <row r="106" spans="1:12" ht="15">
      <c r="A106" s="77"/>
      <c r="B106" s="117">
        <v>98</v>
      </c>
      <c r="C106" s="123">
        <v>6.9190000000000002E-2</v>
      </c>
      <c r="D106" s="124">
        <v>353.7</v>
      </c>
      <c r="E106" s="125">
        <v>3.4680000000000002E-2</v>
      </c>
      <c r="F106" s="126">
        <v>172.4</v>
      </c>
      <c r="G106" s="127">
        <f t="shared" si="16"/>
        <v>5.1935000000000002E-2</v>
      </c>
      <c r="H106" s="131"/>
      <c r="I106" s="128">
        <v>6.8680000000000005E-2</v>
      </c>
      <c r="J106" s="129">
        <v>3.1719999999999998E-2</v>
      </c>
      <c r="K106" s="127">
        <f t="shared" si="17"/>
        <v>5.0200000000000002E-2</v>
      </c>
    </row>
    <row r="107" spans="1:12" ht="15">
      <c r="A107" s="77"/>
      <c r="B107" s="117">
        <v>38</v>
      </c>
      <c r="C107" s="123">
        <v>7.5770000000000004E-2</v>
      </c>
      <c r="D107" s="124">
        <v>40.6</v>
      </c>
      <c r="E107" s="125">
        <v>3.1699999999999999E-2</v>
      </c>
      <c r="F107" s="126">
        <v>147.69999999999999</v>
      </c>
      <c r="G107" s="127">
        <f t="shared" si="16"/>
        <v>5.3735000000000005E-2</v>
      </c>
      <c r="H107" s="131"/>
      <c r="I107" s="128">
        <v>7.3249999999999996E-2</v>
      </c>
      <c r="J107" s="129">
        <v>3.0289999999999997E-2</v>
      </c>
      <c r="K107" s="127">
        <f t="shared" si="17"/>
        <v>5.1769999999999997E-2</v>
      </c>
    </row>
    <row r="108" spans="1:12" ht="15">
      <c r="A108" s="77"/>
      <c r="B108" s="117">
        <v>50</v>
      </c>
      <c r="C108" s="123">
        <v>3.884E-2</v>
      </c>
      <c r="D108" s="124">
        <v>143.4</v>
      </c>
      <c r="E108" s="125">
        <v>7.6340000000000005E-2</v>
      </c>
      <c r="F108" s="126">
        <v>345.5</v>
      </c>
      <c r="G108" s="127">
        <f t="shared" si="16"/>
        <v>5.7590000000000002E-2</v>
      </c>
      <c r="H108" s="131"/>
      <c r="I108" s="128">
        <v>3.4799999999999998E-2</v>
      </c>
      <c r="J108" s="129">
        <v>7.1209999999999996E-2</v>
      </c>
      <c r="K108" s="127">
        <f t="shared" si="17"/>
        <v>5.3004999999999997E-2</v>
      </c>
    </row>
    <row r="109" spans="1:12" ht="15">
      <c r="A109" s="77"/>
      <c r="B109" s="117">
        <v>61</v>
      </c>
      <c r="C109" s="123">
        <v>2.3959999999999999E-2</v>
      </c>
      <c r="D109" s="124">
        <v>37.799999999999997</v>
      </c>
      <c r="E109" s="125">
        <v>8.7540000000000007E-2</v>
      </c>
      <c r="F109" s="126">
        <v>177.8</v>
      </c>
      <c r="G109" s="127">
        <f t="shared" si="16"/>
        <v>5.5750000000000001E-2</v>
      </c>
      <c r="H109" s="131"/>
      <c r="I109" s="128">
        <v>2.1749999999999999E-2</v>
      </c>
      <c r="J109" s="129">
        <v>8.6559999999999998E-2</v>
      </c>
      <c r="K109" s="127">
        <f t="shared" si="17"/>
        <v>5.4154999999999995E-2</v>
      </c>
    </row>
    <row r="110" spans="1:12" ht="15">
      <c r="A110" s="77"/>
      <c r="B110" s="117">
        <v>58</v>
      </c>
      <c r="C110" s="123">
        <v>4.7649999999999998E-2</v>
      </c>
      <c r="D110" s="124">
        <v>47.4</v>
      </c>
      <c r="E110" s="125">
        <v>6.0339999999999998E-2</v>
      </c>
      <c r="F110" s="126">
        <v>34.200000000000003</v>
      </c>
      <c r="G110" s="127">
        <f t="shared" si="16"/>
        <v>5.3995000000000001E-2</v>
      </c>
      <c r="H110" s="131"/>
      <c r="I110" s="128">
        <v>4.8100000000000004E-2</v>
      </c>
      <c r="J110" s="129">
        <v>6.0229999999999999E-2</v>
      </c>
      <c r="K110" s="127">
        <f t="shared" si="17"/>
        <v>5.4165000000000005E-2</v>
      </c>
    </row>
    <row r="111" spans="1:12" ht="15">
      <c r="A111" s="77"/>
      <c r="B111" s="117">
        <v>7</v>
      </c>
      <c r="C111" s="123">
        <v>5.5840000000000001E-2</v>
      </c>
      <c r="D111" s="124">
        <v>53.4</v>
      </c>
      <c r="E111" s="125">
        <v>6.3759999999999997E-2</v>
      </c>
      <c r="F111" s="126">
        <v>163.30000000000001</v>
      </c>
      <c r="G111" s="127">
        <f t="shared" si="16"/>
        <v>5.9799999999999999E-2</v>
      </c>
      <c r="H111" s="139"/>
      <c r="I111" s="128">
        <v>4.7630000000000006E-2</v>
      </c>
      <c r="J111" s="129">
        <v>6.2770000000000006E-2</v>
      </c>
      <c r="K111" s="127">
        <f t="shared" si="17"/>
        <v>5.5200000000000006E-2</v>
      </c>
    </row>
    <row r="112" spans="1:12" ht="15">
      <c r="A112" s="77"/>
      <c r="B112" s="117">
        <v>89</v>
      </c>
      <c r="C112" s="123">
        <v>5.5399999999999998E-2</v>
      </c>
      <c r="D112" s="124">
        <v>200.4</v>
      </c>
      <c r="E112" s="125">
        <v>5.8540000000000002E-2</v>
      </c>
      <c r="F112" s="126">
        <v>283.10000000000002</v>
      </c>
      <c r="G112" s="127">
        <f t="shared" si="16"/>
        <v>5.697E-2</v>
      </c>
      <c r="H112" s="131"/>
      <c r="I112" s="128">
        <v>5.4170000000000003E-2</v>
      </c>
      <c r="J112" s="129">
        <v>5.6500000000000002E-2</v>
      </c>
      <c r="K112" s="127">
        <f t="shared" si="17"/>
        <v>5.5335000000000002E-2</v>
      </c>
    </row>
    <row r="113" spans="1:11" ht="15">
      <c r="A113" s="77"/>
      <c r="B113" s="117">
        <v>63</v>
      </c>
      <c r="C113" s="123">
        <v>3.4189999999999998E-2</v>
      </c>
      <c r="D113" s="124">
        <v>76.2</v>
      </c>
      <c r="E113" s="125">
        <v>8.3110000000000003E-2</v>
      </c>
      <c r="F113" s="126">
        <v>143.30000000000001</v>
      </c>
      <c r="G113" s="127">
        <f t="shared" si="16"/>
        <v>5.8650000000000001E-2</v>
      </c>
      <c r="H113" s="131"/>
      <c r="I113" s="128">
        <v>3.2850000000000004E-2</v>
      </c>
      <c r="J113" s="129">
        <v>7.886E-2</v>
      </c>
      <c r="K113" s="127">
        <f t="shared" si="17"/>
        <v>5.5855000000000002E-2</v>
      </c>
    </row>
    <row r="114" spans="1:11" ht="15">
      <c r="A114" s="77"/>
      <c r="B114" s="117">
        <v>19</v>
      </c>
      <c r="C114" s="123">
        <v>7.424E-2</v>
      </c>
      <c r="D114" s="124">
        <v>150.19999999999999</v>
      </c>
      <c r="E114" s="125">
        <v>4.1300000000000003E-2</v>
      </c>
      <c r="F114" s="126">
        <v>80</v>
      </c>
      <c r="G114" s="127">
        <f t="shared" si="16"/>
        <v>5.7770000000000002E-2</v>
      </c>
      <c r="H114" s="139"/>
      <c r="I114" s="128">
        <v>7.3569999999999997E-2</v>
      </c>
      <c r="J114" s="129">
        <v>3.9170000000000003E-2</v>
      </c>
      <c r="K114" s="127">
        <f t="shared" si="17"/>
        <v>5.6370000000000003E-2</v>
      </c>
    </row>
    <row r="115" spans="1:11" ht="15">
      <c r="A115" s="77"/>
      <c r="B115" s="117">
        <v>75</v>
      </c>
      <c r="C115" s="123">
        <v>5.0779999999999999E-2</v>
      </c>
      <c r="D115" s="124">
        <v>328.3</v>
      </c>
      <c r="E115" s="125">
        <v>6.6070000000000004E-2</v>
      </c>
      <c r="F115" s="126">
        <v>190</v>
      </c>
      <c r="G115" s="127">
        <f t="shared" si="16"/>
        <v>5.8425000000000005E-2</v>
      </c>
      <c r="H115" s="131"/>
      <c r="I115" s="128">
        <v>4.8329999999999998E-2</v>
      </c>
      <c r="J115" s="129">
        <v>6.4689999999999998E-2</v>
      </c>
      <c r="K115" s="127">
        <f t="shared" si="17"/>
        <v>5.6509999999999998E-2</v>
      </c>
    </row>
    <row r="116" spans="1:11" ht="15">
      <c r="A116" s="77"/>
      <c r="B116" s="117">
        <v>68</v>
      </c>
      <c r="C116" s="123">
        <v>4.9329999999999999E-2</v>
      </c>
      <c r="D116" s="124">
        <v>293.10000000000002</v>
      </c>
      <c r="E116" s="125">
        <v>7.1319999999999995E-2</v>
      </c>
      <c r="F116" s="126">
        <v>320.5</v>
      </c>
      <c r="G116" s="127">
        <f t="shared" si="16"/>
        <v>6.0324999999999997E-2</v>
      </c>
      <c r="H116" s="131"/>
      <c r="I116" s="128">
        <v>4.7890000000000002E-2</v>
      </c>
      <c r="J116" s="129">
        <v>6.522E-2</v>
      </c>
      <c r="K116" s="127">
        <f t="shared" si="17"/>
        <v>5.6555000000000001E-2</v>
      </c>
    </row>
    <row r="117" spans="1:11" ht="15">
      <c r="A117" s="77"/>
      <c r="B117" s="116">
        <v>16</v>
      </c>
      <c r="C117" s="123">
        <v>5.3069999999999999E-2</v>
      </c>
      <c r="D117" s="124">
        <v>141.6</v>
      </c>
      <c r="E117" s="125">
        <v>6.6549999999999998E-2</v>
      </c>
      <c r="F117" s="126">
        <v>21.9</v>
      </c>
      <c r="G117" s="127">
        <f t="shared" si="16"/>
        <v>5.9810000000000002E-2</v>
      </c>
      <c r="H117" s="139"/>
      <c r="I117" s="128">
        <v>5.008E-2</v>
      </c>
      <c r="J117" s="129">
        <v>6.3890000000000002E-2</v>
      </c>
      <c r="K117" s="127">
        <f t="shared" si="17"/>
        <v>5.6985000000000001E-2</v>
      </c>
    </row>
    <row r="118" spans="1:11" ht="15">
      <c r="A118" s="77"/>
      <c r="B118" s="117">
        <v>94</v>
      </c>
      <c r="C118" s="123">
        <v>6.7799999999999999E-2</v>
      </c>
      <c r="D118" s="124">
        <v>153.6</v>
      </c>
      <c r="E118" s="125">
        <v>4.8640000000000003E-2</v>
      </c>
      <c r="F118" s="126">
        <v>104.5</v>
      </c>
      <c r="G118" s="127">
        <f t="shared" si="16"/>
        <v>5.8220000000000001E-2</v>
      </c>
      <c r="H118" s="131"/>
      <c r="I118" s="128">
        <v>6.7229999999999998E-2</v>
      </c>
      <c r="J118" s="129">
        <v>4.718E-2</v>
      </c>
      <c r="K118" s="127">
        <f t="shared" si="17"/>
        <v>5.7204999999999999E-2</v>
      </c>
    </row>
    <row r="119" spans="1:11" ht="15">
      <c r="A119" s="77"/>
      <c r="B119" s="117">
        <v>82</v>
      </c>
      <c r="C119" s="123">
        <v>3.6130000000000002E-2</v>
      </c>
      <c r="D119" s="124">
        <v>43.6</v>
      </c>
      <c r="E119" s="125">
        <v>8.2119999999999999E-2</v>
      </c>
      <c r="F119" s="126">
        <v>125.3</v>
      </c>
      <c r="G119" s="127">
        <f t="shared" si="16"/>
        <v>5.9124999999999997E-2</v>
      </c>
      <c r="H119" s="131"/>
      <c r="I119" s="128">
        <v>3.456E-2</v>
      </c>
      <c r="J119" s="129">
        <v>7.9909999999999995E-2</v>
      </c>
      <c r="K119" s="127">
        <f t="shared" si="17"/>
        <v>5.7234999999999994E-2</v>
      </c>
    </row>
    <row r="120" spans="1:11" ht="15">
      <c r="A120" s="77"/>
      <c r="B120" s="117">
        <v>30</v>
      </c>
      <c r="C120" s="123">
        <v>4.6890000000000001E-2</v>
      </c>
      <c r="D120" s="124">
        <v>40.6</v>
      </c>
      <c r="E120" s="125">
        <v>7.4060000000000001E-2</v>
      </c>
      <c r="F120" s="126">
        <v>152</v>
      </c>
      <c r="G120" s="127">
        <f t="shared" si="16"/>
        <v>6.0475000000000001E-2</v>
      </c>
      <c r="H120" s="139"/>
      <c r="I120" s="128">
        <v>4.376E-2</v>
      </c>
      <c r="J120" s="129">
        <v>7.2469999999999993E-2</v>
      </c>
      <c r="K120" s="127">
        <f t="shared" si="17"/>
        <v>5.8115E-2</v>
      </c>
    </row>
    <row r="121" spans="1:11" ht="15">
      <c r="A121" s="77"/>
      <c r="B121" s="195">
        <v>18</v>
      </c>
      <c r="C121" s="123">
        <v>4.9020000000000001E-2</v>
      </c>
      <c r="D121" s="124">
        <v>16.2</v>
      </c>
      <c r="E121" s="125">
        <v>7.7210000000000001E-2</v>
      </c>
      <c r="F121" s="126">
        <v>127.3</v>
      </c>
      <c r="G121" s="127">
        <f t="shared" si="16"/>
        <v>6.3115000000000004E-2</v>
      </c>
      <c r="H121" s="139"/>
      <c r="I121" s="128">
        <v>4.836E-2</v>
      </c>
      <c r="J121" s="129">
        <v>7.0510000000000003E-2</v>
      </c>
      <c r="K121" s="127">
        <f t="shared" si="17"/>
        <v>5.9435000000000002E-2</v>
      </c>
    </row>
    <row r="122" spans="1:11" ht="15">
      <c r="A122" s="77"/>
      <c r="B122" s="117">
        <v>33</v>
      </c>
      <c r="C122" s="123">
        <v>8.8599999999999998E-2</v>
      </c>
      <c r="D122" s="124">
        <v>175</v>
      </c>
      <c r="E122" s="125">
        <v>3.5290000000000002E-2</v>
      </c>
      <c r="F122" s="126">
        <v>348.4</v>
      </c>
      <c r="G122" s="127">
        <f t="shared" si="16"/>
        <v>6.1945E-2</v>
      </c>
      <c r="H122" s="131"/>
      <c r="I122" s="128">
        <v>8.5150000000000003E-2</v>
      </c>
      <c r="J122" s="129">
        <v>3.4140000000000004E-2</v>
      </c>
      <c r="K122" s="127">
        <f t="shared" si="17"/>
        <v>5.9645000000000004E-2</v>
      </c>
    </row>
    <row r="123" spans="1:11" ht="15">
      <c r="A123" s="77"/>
      <c r="B123" s="194">
        <v>100</v>
      </c>
      <c r="C123" s="123">
        <v>5.5809999999999998E-2</v>
      </c>
      <c r="D123" s="124">
        <v>198.3</v>
      </c>
      <c r="E123" s="125">
        <v>7.6189999999999994E-2</v>
      </c>
      <c r="F123" s="126">
        <v>317</v>
      </c>
      <c r="G123" s="127">
        <f t="shared" si="16"/>
        <v>6.6000000000000003E-2</v>
      </c>
      <c r="H123" s="131"/>
      <c r="I123" s="128">
        <v>5.2499999999999998E-2</v>
      </c>
      <c r="J123" s="129">
        <v>7.3329999999999992E-2</v>
      </c>
      <c r="K123" s="127">
        <f t="shared" si="17"/>
        <v>6.2914999999999999E-2</v>
      </c>
    </row>
    <row r="124" spans="1:11" ht="15">
      <c r="A124" s="290" t="s">
        <v>95</v>
      </c>
      <c r="B124" s="116">
        <v>24</v>
      </c>
      <c r="C124" s="123">
        <v>5.3080000000000002E-2</v>
      </c>
      <c r="D124" s="124">
        <v>145.1</v>
      </c>
      <c r="E124" s="125">
        <v>7.6520000000000005E-2</v>
      </c>
      <c r="F124" s="126">
        <v>4</v>
      </c>
      <c r="G124" s="127">
        <f t="shared" si="16"/>
        <v>6.4799999999999996E-2</v>
      </c>
      <c r="H124" s="139"/>
      <c r="I124" s="128">
        <v>5.1240000000000001E-2</v>
      </c>
      <c r="J124" s="129">
        <v>7.5370000000000006E-2</v>
      </c>
      <c r="K124" s="189">
        <f t="shared" si="17"/>
        <v>6.3305E-2</v>
      </c>
    </row>
    <row r="125" spans="1:11" ht="15">
      <c r="A125" s="291"/>
      <c r="B125" s="117">
        <v>70</v>
      </c>
      <c r="C125" s="123">
        <v>7.5219999999999995E-2</v>
      </c>
      <c r="D125" s="124">
        <v>179.1</v>
      </c>
      <c r="E125" s="125">
        <v>5.2990000000000002E-2</v>
      </c>
      <c r="F125" s="126">
        <v>174.8</v>
      </c>
      <c r="G125" s="127">
        <f t="shared" si="16"/>
        <v>6.4104999999999995E-2</v>
      </c>
      <c r="H125" s="131"/>
      <c r="I125" s="128">
        <v>7.4939999999999993E-2</v>
      </c>
      <c r="J125" s="129">
        <v>5.2080000000000001E-2</v>
      </c>
      <c r="K125" s="189">
        <f t="shared" si="17"/>
        <v>6.3509999999999997E-2</v>
      </c>
    </row>
    <row r="126" spans="1:11" ht="15">
      <c r="A126" s="291"/>
      <c r="B126" s="117">
        <v>59</v>
      </c>
      <c r="C126" s="123">
        <v>5.9520000000000003E-2</v>
      </c>
      <c r="D126" s="124">
        <v>7.6</v>
      </c>
      <c r="E126" s="125">
        <v>7.1840000000000001E-2</v>
      </c>
      <c r="F126" s="126">
        <v>162.1</v>
      </c>
      <c r="G126" s="127">
        <f t="shared" si="16"/>
        <v>6.5680000000000002E-2</v>
      </c>
      <c r="H126" s="131"/>
      <c r="I126" s="128">
        <v>6.0499999999999998E-2</v>
      </c>
      <c r="J126" s="129">
        <v>6.8640000000000007E-2</v>
      </c>
      <c r="K126" s="189">
        <f t="shared" si="17"/>
        <v>6.4570000000000002E-2</v>
      </c>
    </row>
    <row r="127" spans="1:11" ht="15">
      <c r="A127" s="291"/>
      <c r="B127" s="117">
        <v>25</v>
      </c>
      <c r="C127" s="123">
        <v>6.7519999999999997E-2</v>
      </c>
      <c r="D127" s="124">
        <v>10.1</v>
      </c>
      <c r="E127" s="125">
        <v>6.8019999999999997E-2</v>
      </c>
      <c r="F127" s="126">
        <v>152.19999999999999</v>
      </c>
      <c r="G127" s="127">
        <f t="shared" si="16"/>
        <v>6.7769999999999997E-2</v>
      </c>
      <c r="H127" s="139"/>
      <c r="I127" s="128">
        <v>6.633E-2</v>
      </c>
      <c r="J127" s="129">
        <v>6.5709999999999991E-2</v>
      </c>
      <c r="K127" s="189">
        <f t="shared" si="17"/>
        <v>6.6019999999999995E-2</v>
      </c>
    </row>
    <row r="128" spans="1:11" ht="15">
      <c r="A128" s="291"/>
      <c r="B128" s="116">
        <v>12</v>
      </c>
      <c r="C128" s="123">
        <v>4.8419999999999998E-2</v>
      </c>
      <c r="D128" s="124">
        <v>8.5</v>
      </c>
      <c r="E128" s="125">
        <v>8.6400000000000005E-2</v>
      </c>
      <c r="F128" s="126">
        <v>171.1</v>
      </c>
      <c r="G128" s="127">
        <f t="shared" si="16"/>
        <v>6.7409999999999998E-2</v>
      </c>
      <c r="H128" s="139"/>
      <c r="I128" s="128">
        <v>4.7100000000000003E-2</v>
      </c>
      <c r="J128" s="129">
        <v>8.5370000000000001E-2</v>
      </c>
      <c r="K128" s="189">
        <f t="shared" si="17"/>
        <v>6.6235000000000002E-2</v>
      </c>
    </row>
    <row r="129" spans="1:11" ht="15">
      <c r="A129" s="291"/>
      <c r="B129" s="117">
        <v>13</v>
      </c>
      <c r="C129" s="123">
        <v>2.1510000000000001E-2</v>
      </c>
      <c r="D129" s="124">
        <v>172.8</v>
      </c>
      <c r="E129" s="125">
        <v>0.11341</v>
      </c>
      <c r="F129" s="126">
        <v>1.6</v>
      </c>
      <c r="G129" s="127">
        <f t="shared" si="16"/>
        <v>6.7459999999999992E-2</v>
      </c>
      <c r="H129" s="139"/>
      <c r="I129" s="128">
        <v>2.0129999999999999E-2</v>
      </c>
      <c r="J129" s="129">
        <v>0.11381000000000001</v>
      </c>
      <c r="K129" s="189">
        <f t="shared" si="17"/>
        <v>6.6970000000000002E-2</v>
      </c>
    </row>
    <row r="130" spans="1:11" ht="15">
      <c r="A130" s="291"/>
      <c r="B130" s="117">
        <v>48</v>
      </c>
      <c r="C130" s="123">
        <v>4.9939999999999998E-2</v>
      </c>
      <c r="D130" s="124">
        <v>181.1</v>
      </c>
      <c r="E130" s="125">
        <v>8.8220000000000007E-2</v>
      </c>
      <c r="F130" s="126">
        <v>343</v>
      </c>
      <c r="G130" s="127">
        <f t="shared" si="16"/>
        <v>6.9080000000000003E-2</v>
      </c>
      <c r="H130" s="131"/>
      <c r="I130" s="128">
        <v>4.675E-2</v>
      </c>
      <c r="J130" s="129">
        <v>8.7520000000000001E-2</v>
      </c>
      <c r="K130" s="189">
        <f t="shared" si="17"/>
        <v>6.7135E-2</v>
      </c>
    </row>
    <row r="131" spans="1:11" ht="15">
      <c r="A131" s="291"/>
      <c r="B131" s="116">
        <v>2</v>
      </c>
      <c r="C131" s="123">
        <v>5.7759999999999999E-2</v>
      </c>
      <c r="D131" s="124">
        <v>38.700000000000003</v>
      </c>
      <c r="E131" s="125">
        <v>8.1119999999999998E-2</v>
      </c>
      <c r="F131" s="126">
        <v>161.6</v>
      </c>
      <c r="G131" s="127">
        <f t="shared" si="16"/>
        <v>6.9440000000000002E-2</v>
      </c>
      <c r="H131" s="139"/>
      <c r="I131" s="128">
        <v>5.6710000000000003E-2</v>
      </c>
      <c r="J131" s="129">
        <v>7.979E-2</v>
      </c>
      <c r="K131" s="189">
        <f t="shared" si="17"/>
        <v>6.8250000000000005E-2</v>
      </c>
    </row>
    <row r="132" spans="1:11" ht="15">
      <c r="A132" s="291"/>
      <c r="B132" s="117">
        <v>44</v>
      </c>
      <c r="C132" s="123">
        <v>4.0759999999999998E-2</v>
      </c>
      <c r="D132" s="124">
        <v>0</v>
      </c>
      <c r="E132" s="125">
        <v>0.10580000000000001</v>
      </c>
      <c r="F132" s="126">
        <v>178.5</v>
      </c>
      <c r="G132" s="127">
        <f t="shared" si="16"/>
        <v>7.3279999999999998E-2</v>
      </c>
      <c r="H132" s="131"/>
      <c r="I132" s="128">
        <v>3.9579999999999997E-2</v>
      </c>
      <c r="J132" s="129">
        <v>0.10440000000000001</v>
      </c>
      <c r="K132" s="189">
        <f t="shared" ref="K132:K135" si="18">AVERAGE(I132,J132)</f>
        <v>7.1989999999999998E-2</v>
      </c>
    </row>
    <row r="133" spans="1:11" ht="15">
      <c r="A133" s="291"/>
      <c r="B133" s="117">
        <v>43</v>
      </c>
      <c r="C133" s="123">
        <v>4.0570000000000002E-2</v>
      </c>
      <c r="D133" s="124">
        <v>54.1</v>
      </c>
      <c r="E133" s="125">
        <v>0.11003</v>
      </c>
      <c r="F133" s="126">
        <v>140.80000000000001</v>
      </c>
      <c r="G133" s="127">
        <f t="shared" si="16"/>
        <v>7.5300000000000006E-2</v>
      </c>
      <c r="H133" s="131"/>
      <c r="I133" s="128">
        <v>3.7420000000000002E-2</v>
      </c>
      <c r="J133" s="129">
        <v>0.11023000000000001</v>
      </c>
      <c r="K133" s="189">
        <f t="shared" si="18"/>
        <v>7.3825000000000002E-2</v>
      </c>
    </row>
    <row r="134" spans="1:11" ht="15">
      <c r="A134" s="291"/>
      <c r="B134" s="116">
        <v>1</v>
      </c>
      <c r="C134" s="123">
        <v>5.5710000000000003E-2</v>
      </c>
      <c r="D134" s="124">
        <v>212.4</v>
      </c>
      <c r="E134" s="125">
        <v>9.6019999999999994E-2</v>
      </c>
      <c r="F134" s="126">
        <v>346.2</v>
      </c>
      <c r="G134" s="127">
        <f t="shared" si="16"/>
        <v>7.5865000000000002E-2</v>
      </c>
      <c r="H134" s="139"/>
      <c r="I134" s="182">
        <v>5.4239999999999997E-2</v>
      </c>
      <c r="J134" s="123">
        <v>9.5210000000000003E-2</v>
      </c>
      <c r="K134" s="189">
        <f t="shared" si="18"/>
        <v>7.4725E-2</v>
      </c>
    </row>
    <row r="135" spans="1:11" ht="15">
      <c r="A135" s="292"/>
      <c r="B135" s="118">
        <v>66</v>
      </c>
      <c r="C135" s="132">
        <v>0.10194</v>
      </c>
      <c r="D135" s="133">
        <v>22.8</v>
      </c>
      <c r="E135" s="134">
        <v>9.8519999999999996E-2</v>
      </c>
      <c r="F135" s="135">
        <v>143.80000000000001</v>
      </c>
      <c r="G135" s="136">
        <f t="shared" si="16"/>
        <v>0.10023</v>
      </c>
      <c r="H135" s="131"/>
      <c r="I135" s="137">
        <v>0.10056999999999999</v>
      </c>
      <c r="J135" s="138">
        <v>9.6579999999999999E-2</v>
      </c>
      <c r="K135" s="190">
        <f t="shared" si="18"/>
        <v>9.8574999999999996E-2</v>
      </c>
    </row>
  </sheetData>
  <sortState ref="B36:K135">
    <sortCondition ref="K36:K135"/>
  </sortState>
  <mergeCells count="26">
    <mergeCell ref="A18:B18"/>
    <mergeCell ref="A1:B1"/>
    <mergeCell ref="A14:B14"/>
    <mergeCell ref="A15:B15"/>
    <mergeCell ref="A16:B16"/>
    <mergeCell ref="A17:B17"/>
    <mergeCell ref="A30:B30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6:A47"/>
    <mergeCell ref="A124:A135"/>
    <mergeCell ref="A94:A99"/>
    <mergeCell ref="A31:B31"/>
    <mergeCell ref="A32:B32"/>
    <mergeCell ref="A33:B33"/>
    <mergeCell ref="A34:B34"/>
    <mergeCell ref="A35:B35"/>
  </mergeCells>
  <conditionalFormatting sqref="E36:E135">
    <cfRule type="cellIs" dxfId="13" priority="14" operator="notBetween">
      <formula>$E$23</formula>
      <formula>$E$24</formula>
    </cfRule>
  </conditionalFormatting>
  <conditionalFormatting sqref="F36:F135">
    <cfRule type="cellIs" dxfId="12" priority="13" operator="notBetween">
      <formula>$F$23</formula>
      <formula>$F$24</formula>
    </cfRule>
  </conditionalFormatting>
  <conditionalFormatting sqref="G36:G135">
    <cfRule type="cellIs" dxfId="11" priority="12" operator="notBetween">
      <formula>$G$23</formula>
      <formula>$G$24</formula>
    </cfRule>
  </conditionalFormatting>
  <conditionalFormatting sqref="H36:H65">
    <cfRule type="cellIs" dxfId="10" priority="11" operator="notBetween">
      <formula>$H$23</formula>
      <formula>$H$24</formula>
    </cfRule>
  </conditionalFormatting>
  <conditionalFormatting sqref="M36:BK36 L36:L65">
    <cfRule type="cellIs" dxfId="9" priority="10" operator="notBetween">
      <formula>$K$23</formula>
      <formula>$K$24</formula>
    </cfRule>
  </conditionalFormatting>
  <conditionalFormatting sqref="M36:BK65">
    <cfRule type="cellIs" dxfId="8" priority="9" stopIfTrue="1" operator="notBetween">
      <formula>#REF!</formula>
      <formula>#REF!</formula>
    </cfRule>
  </conditionalFormatting>
  <conditionalFormatting sqref="M37:BK65">
    <cfRule type="cellIs" dxfId="7" priority="8" operator="notBetween">
      <formula>$K$23</formula>
      <formula>$K$24</formula>
    </cfRule>
  </conditionalFormatting>
  <conditionalFormatting sqref="C36:C135">
    <cfRule type="cellIs" dxfId="6" priority="7" operator="notBetween">
      <formula>$C$23</formula>
      <formula>$C$24</formula>
    </cfRule>
  </conditionalFormatting>
  <conditionalFormatting sqref="D36:D135">
    <cfRule type="cellIs" dxfId="5" priority="6" operator="notBetween">
      <formula>$D$23</formula>
      <formula>$D$24</formula>
    </cfRule>
  </conditionalFormatting>
  <conditionalFormatting sqref="I36">
    <cfRule type="cellIs" dxfId="4" priority="5" operator="notBetween">
      <formula>$C$23</formula>
      <formula>$C$24</formula>
    </cfRule>
  </conditionalFormatting>
  <conditionalFormatting sqref="J36">
    <cfRule type="cellIs" dxfId="3" priority="4" operator="notBetween">
      <formula>$C$23</formula>
      <formula>$C$24</formula>
    </cfRule>
  </conditionalFormatting>
  <conditionalFormatting sqref="K36:K135">
    <cfRule type="cellIs" dxfId="2" priority="3" operator="notBetween">
      <formula>$G$23</formula>
      <formula>$G$24</formula>
    </cfRule>
  </conditionalFormatting>
  <conditionalFormatting sqref="I37:J135">
    <cfRule type="cellIs" dxfId="1" priority="2" operator="notBetween">
      <formula>$K$23</formula>
      <formula>$K$24</formula>
    </cfRule>
  </conditionalFormatting>
  <conditionalFormatting sqref="L98">
    <cfRule type="cellIs" dxfId="0" priority="1" operator="notBetween">
      <formula>$K$23</formula>
      <formula>$K$24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Alternativ Matrix</vt:lpstr>
      <vt:lpstr>Matrix</vt:lpstr>
      <vt:lpstr>Housing</vt:lpstr>
      <vt:lpstr>Cover</vt:lpstr>
      <vt:lpstr>GearMotor</vt:lpstr>
    </vt:vector>
  </TitlesOfParts>
  <Company>PMDM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gv7128</dc:creator>
  <cp:lastModifiedBy>Benjamin Medina</cp:lastModifiedBy>
  <cp:lastPrinted>2017-01-27T12:39:50Z</cp:lastPrinted>
  <dcterms:created xsi:type="dcterms:W3CDTF">2013-11-27T09:40:30Z</dcterms:created>
  <dcterms:modified xsi:type="dcterms:W3CDTF">2018-07-23T08:22:59Z</dcterms:modified>
</cp:coreProperties>
</file>